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14.xml" ContentType="application/vnd.openxmlformats-officedocument.spreadsheetml.worksheet+xml"/>
  <Override PartName="/xl/worksheets/sheet15.xml" ContentType="application/vnd.openxmlformats-officedocument.spreadsheetml.worksheet+xml"/>
  <Override PartName="/docProps/custom.xml" ContentType="application/vnd.openxmlformats-officedocument.custom-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xl/worksheets/sheet12.xml" ContentType="application/vnd.openxmlformats-officedocument.spreadsheetml.worksheet+xml"/>
  <Override PartName="/xl/worksheets/sheet13.xml" ContentType="application/vnd.openxmlformats-officedocument.spreadsheetml.worksheet+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cadiem-my.sharepoint.com/personal/jugarte_cadiem_com_py/Documents/Contabilidad/13 CNV/01 Informe/01 CASA DE BOLSA/2023/06 JUNIO/"/>
    </mc:Choice>
  </mc:AlternateContent>
  <xr:revisionPtr revIDLastSave="9" documentId="10_ncr:200_{107CFFBE-8340-44DC-8204-DCFA312C5C0F}" xr6:coauthVersionLast="47" xr6:coauthVersionMax="47" xr10:uidLastSave="{B7848BAF-5145-4636-92A1-986202C43CCA}"/>
  <bookViews>
    <workbookView xWindow="-120" yWindow="-120" windowWidth="20730" windowHeight="11160" tabRatio="626" firstSheet="1" activeTab="9" xr2:uid="{00000000-000D-0000-FFFF-FFFF00000000}"/>
  </bookViews>
  <sheets>
    <sheet name="CARATULA" sheetId="1" r:id="rId1"/>
    <sheet name="ÍNDICE" sheetId="2" r:id="rId2"/>
    <sheet name="01" sheetId="3" r:id="rId3"/>
    <sheet name="02" sheetId="4" r:id="rId4"/>
    <sheet name="03" sheetId="20" r:id="rId5"/>
    <sheet name="04" sheetId="19" r:id="rId6"/>
    <sheet name="05" sheetId="7" r:id="rId7"/>
    <sheet name="06" sheetId="8" r:id="rId8"/>
    <sheet name="07" sheetId="14" r:id="rId9"/>
    <sheet name="08" sheetId="15" r:id="rId10"/>
    <sheet name="09" sheetId="16" r:id="rId11"/>
    <sheet name="10" sheetId="18" r:id="rId12"/>
    <sheet name="11" sheetId="12" r:id="rId13"/>
    <sheet name="12" sheetId="9" r:id="rId14"/>
    <sheet name="13" sheetId="21" r:id="rId15"/>
    <sheet name="14" sheetId="11"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4" l="1"/>
  <c r="F33" i="12" l="1"/>
  <c r="F74" i="12"/>
  <c r="F75" i="12" s="1"/>
  <c r="E28" i="15"/>
  <c r="D67" i="16" l="1"/>
  <c r="C67" i="16"/>
  <c r="F41" i="14"/>
  <c r="E25" i="15" l="1"/>
  <c r="E17" i="15"/>
  <c r="C145" i="14"/>
  <c r="D41" i="14"/>
  <c r="D70" i="20"/>
  <c r="E29" i="15" l="1"/>
  <c r="B35" i="12"/>
  <c r="B44" i="12" s="1"/>
  <c r="B34" i="12"/>
  <c r="B43" i="12" s="1"/>
  <c r="G15" i="14"/>
  <c r="E15" i="14"/>
  <c r="B5" i="9" l="1"/>
  <c r="B5" i="21" s="1"/>
  <c r="G64" i="3"/>
  <c r="F64" i="3"/>
  <c r="D64" i="3"/>
  <c r="F55" i="3"/>
  <c r="D55" i="3"/>
  <c r="D62" i="20" l="1"/>
  <c r="D59" i="20"/>
  <c r="E16" i="20"/>
  <c r="D16" i="20"/>
  <c r="E31" i="20"/>
  <c r="H13" i="4"/>
  <c r="C158" i="14"/>
  <c r="D120" i="14"/>
  <c r="C120" i="14"/>
  <c r="D58" i="20" l="1"/>
  <c r="C75" i="14" l="1"/>
  <c r="E36" i="19" l="1"/>
  <c r="D158" i="14" l="1"/>
  <c r="D95" i="14"/>
  <c r="C95" i="14"/>
  <c r="D49" i="16" l="1"/>
  <c r="C49" i="16"/>
  <c r="D46" i="14"/>
  <c r="D61" i="14" s="1"/>
  <c r="D77" i="14" s="1"/>
  <c r="C46" i="14"/>
  <c r="B9" i="15" s="1"/>
  <c r="B3" i="14"/>
  <c r="B3" i="15" s="1"/>
  <c r="B3" i="16" s="1"/>
  <c r="B3" i="18" s="1"/>
  <c r="F6" i="19"/>
  <c r="M8" i="7" s="1"/>
  <c r="E6" i="19"/>
  <c r="L8" i="7" s="1"/>
  <c r="B4" i="19"/>
  <c r="B4" i="7" s="1"/>
  <c r="H22" i="4"/>
  <c r="D17" i="4"/>
  <c r="C14" i="16"/>
  <c r="D14" i="16"/>
  <c r="F36" i="19"/>
  <c r="F28" i="19"/>
  <c r="F14" i="19"/>
  <c r="F11" i="19"/>
  <c r="E62" i="20"/>
  <c r="E59" i="20"/>
  <c r="E54" i="20"/>
  <c r="E41" i="20"/>
  <c r="E38" i="20"/>
  <c r="I39" i="4"/>
  <c r="I22" i="4"/>
  <c r="I17" i="4"/>
  <c r="I13" i="4"/>
  <c r="I9" i="4"/>
  <c r="E37" i="4"/>
  <c r="E34" i="4"/>
  <c r="E31" i="4"/>
  <c r="D28" i="4"/>
  <c r="E28" i="4"/>
  <c r="E9" i="4"/>
  <c r="E13" i="4"/>
  <c r="E17" i="4"/>
  <c r="E21" i="4"/>
  <c r="D145" i="14"/>
  <c r="C61" i="14" l="1"/>
  <c r="C77" i="14" s="1"/>
  <c r="C160" i="14"/>
  <c r="D160" i="14"/>
  <c r="F16" i="19"/>
  <c r="F18" i="19" s="1"/>
  <c r="F38" i="19" s="1"/>
  <c r="F40" i="19" s="1"/>
  <c r="E58" i="20"/>
  <c r="I26" i="4"/>
  <c r="I28" i="4" s="1"/>
  <c r="I42" i="4" s="1"/>
  <c r="E40" i="4"/>
  <c r="E24" i="4"/>
  <c r="F23" i="12"/>
  <c r="C97" i="16"/>
  <c r="C80" i="14"/>
  <c r="D13" i="4"/>
  <c r="E42" i="4" l="1"/>
  <c r="D97" i="16"/>
  <c r="C87" i="16"/>
  <c r="D87" i="16"/>
  <c r="D75" i="16"/>
  <c r="E44" i="16" l="1"/>
  <c r="D44" i="16"/>
  <c r="C33" i="16"/>
  <c r="D21" i="16"/>
  <c r="C21" i="16"/>
  <c r="D127" i="14" l="1"/>
  <c r="C127" i="14"/>
  <c r="D102" i="14" l="1"/>
  <c r="C102" i="14"/>
  <c r="D80" i="14"/>
  <c r="D75" i="14"/>
  <c r="D59" i="14"/>
  <c r="C59" i="14"/>
  <c r="D9" i="4"/>
  <c r="D28" i="14"/>
  <c r="D22" i="14"/>
  <c r="E28" i="19"/>
  <c r="E14" i="19"/>
  <c r="E11" i="19"/>
  <c r="D54" i="20"/>
  <c r="D41" i="20"/>
  <c r="D38" i="20"/>
  <c r="D31" i="20"/>
  <c r="E10" i="20"/>
  <c r="E36" i="20" s="1"/>
  <c r="D10" i="20"/>
  <c r="H39" i="4"/>
  <c r="H17" i="4"/>
  <c r="H9" i="4"/>
  <c r="D37" i="4"/>
  <c r="D34" i="4"/>
  <c r="D31" i="4"/>
  <c r="D21" i="4"/>
  <c r="F83" i="12"/>
  <c r="F84" i="12" s="1"/>
  <c r="D83" i="12"/>
  <c r="F72" i="12"/>
  <c r="F64" i="12"/>
  <c r="B76" i="12"/>
  <c r="B85" i="12" s="1"/>
  <c r="C92" i="12" s="1"/>
  <c r="B75" i="12"/>
  <c r="B84" i="12" s="1"/>
  <c r="C91" i="12" s="1"/>
  <c r="F42" i="12"/>
  <c r="F43" i="12" s="1"/>
  <c r="F31" i="12"/>
  <c r="D36" i="20" l="1"/>
  <c r="D52" i="20" s="1"/>
  <c r="C82" i="14"/>
  <c r="D24" i="4"/>
  <c r="E16" i="19"/>
  <c r="E18" i="19" s="1"/>
  <c r="E38" i="19" s="1"/>
  <c r="E40" i="19" s="1"/>
  <c r="E52" i="20"/>
  <c r="E74" i="20" s="1"/>
  <c r="E76" i="20" s="1"/>
  <c r="D40" i="4"/>
  <c r="H26" i="4"/>
  <c r="H28" i="4" s="1"/>
  <c r="H42" i="4" s="1"/>
  <c r="F34" i="12"/>
  <c r="D82" i="14"/>
  <c r="D30" i="14"/>
  <c r="D74" i="20" l="1"/>
  <c r="D76" i="20" s="1"/>
  <c r="D42" i="4"/>
  <c r="D55" i="16"/>
  <c r="C55" i="16"/>
  <c r="F44" i="16"/>
  <c r="B18" i="7"/>
  <c r="H15" i="14" l="1"/>
  <c r="F15" i="14"/>
  <c r="H48" i="4" l="1"/>
  <c r="H47" i="4"/>
  <c r="I47" i="4"/>
  <c r="I46" i="4"/>
  <c r="H46" i="4"/>
  <c r="L360" i="11"/>
  <c r="M360" i="11" l="1"/>
  <c r="G360" i="11" l="1"/>
  <c r="J360" i="11" l="1"/>
  <c r="N360" i="11" l="1"/>
  <c r="D33" i="16"/>
  <c r="C44" i="16" l="1"/>
  <c r="C35" i="14" l="1"/>
  <c r="E35" i="14"/>
  <c r="B19" i="7" l="1"/>
  <c r="I7" i="4" l="1"/>
  <c r="H7" i="4"/>
  <c r="F35" i="14" l="1"/>
  <c r="D35" i="14" l="1"/>
  <c r="E45" i="4"/>
  <c r="I45" i="4" l="1"/>
  <c r="B31" i="15" l="1"/>
  <c r="D89" i="14" l="1"/>
  <c r="D99" i="14" s="1"/>
  <c r="D113" i="14" s="1"/>
  <c r="C89" i="14"/>
  <c r="C99" i="14" l="1"/>
  <c r="C113" i="14" l="1"/>
  <c r="C123" i="14" s="1"/>
  <c r="C133" i="14" s="1"/>
  <c r="C11" i="16"/>
  <c r="C18" i="16" s="1"/>
  <c r="C28" i="16" s="1"/>
  <c r="D11" i="16"/>
  <c r="D18" i="16" s="1"/>
  <c r="D45" i="4"/>
  <c r="H45" i="4" s="1"/>
  <c r="D60" i="16" l="1"/>
  <c r="D70" i="16" s="1"/>
  <c r="D28" i="16"/>
  <c r="C60" i="16"/>
  <c r="C70" i="16" s="1"/>
  <c r="C78" i="16" s="1"/>
  <c r="C92" i="16" s="1"/>
  <c r="D78" i="16" l="1"/>
  <c r="D92" i="16" s="1"/>
  <c r="C75" i="16"/>
  <c r="D123" i="14" l="1"/>
  <c r="D133" i="14" s="1"/>
  <c r="H63" i="3" l="1"/>
  <c r="G55" i="3"/>
  <c r="H52" i="3" l="1"/>
  <c r="H54" i="3"/>
  <c r="H51" i="3"/>
  <c r="H53" i="3"/>
  <c r="H50" i="3"/>
  <c r="H60" i="3"/>
  <c r="H61" i="3"/>
  <c r="H62" i="3"/>
  <c r="H59" i="3"/>
  <c r="H64" i="3" l="1"/>
  <c r="H55" i="3"/>
</calcChain>
</file>

<file path=xl/sharedStrings.xml><?xml version="1.0" encoding="utf-8"?>
<sst xmlns="http://schemas.openxmlformats.org/spreadsheetml/2006/main" count="1654" uniqueCount="672">
  <si>
    <t>INDICE</t>
  </si>
  <si>
    <t>INFORMACIÓN GENERAL DE LA ENTIDAD</t>
  </si>
  <si>
    <t>01</t>
  </si>
  <si>
    <t>BALANCE GENERAL</t>
  </si>
  <si>
    <t>02</t>
  </si>
  <si>
    <t>ESTADO DE RESULTADO</t>
  </si>
  <si>
    <t>03</t>
  </si>
  <si>
    <t>04</t>
  </si>
  <si>
    <t>EVOLUCIÓN DEL PATRIMONIO NETO</t>
  </si>
  <si>
    <t>05</t>
  </si>
  <si>
    <t>06</t>
  </si>
  <si>
    <t>07</t>
  </si>
  <si>
    <t>NOTAS A LOS ESTADOS CONTABLES NOTA 5 (INCISO J)</t>
  </si>
  <si>
    <t>08</t>
  </si>
  <si>
    <t>09</t>
  </si>
  <si>
    <t>10</t>
  </si>
  <si>
    <t>11</t>
  </si>
  <si>
    <t>12</t>
  </si>
  <si>
    <t>13</t>
  </si>
  <si>
    <t>1.            IDENTIFICACIÓN</t>
  </si>
  <si>
    <t>Razón Social:</t>
  </si>
  <si>
    <t>Registro CNV:</t>
  </si>
  <si>
    <t>N° 017 según Res. N° 754/04</t>
  </si>
  <si>
    <t>Código Bolsa:</t>
  </si>
  <si>
    <t>N° 017 según Res N° 524/04</t>
  </si>
  <si>
    <t>Dirección Oficina Principal:</t>
  </si>
  <si>
    <t>Quesada N° 4926 Edif. Atlas Center Piso 6i</t>
  </si>
  <si>
    <t>Teléfono:</t>
  </si>
  <si>
    <t>(021) 610-720</t>
  </si>
  <si>
    <t>E-mail:</t>
  </si>
  <si>
    <t>cadiem@cadiem.com.py</t>
  </si>
  <si>
    <t>Sitio Página Web:</t>
  </si>
  <si>
    <t>www.cadiem.com.py</t>
  </si>
  <si>
    <t>Domicilio Legal:</t>
  </si>
  <si>
    <t>2.            ANTECEDENTES DE CONSTITUCIÓN DE LA SOCIEDAD</t>
  </si>
  <si>
    <t>Escritura N°: 334 Fecha: 12/11/2003 Inscripción en Registro Público: N° 03, Serie C, Folio 28 y sgtes. Sección Contratos Fecha: 07/01/2004; Escritura N°: 001 Fecha: 02/01/2007 Inscripción en Registro Público: N° 291, Serie E, Folio 2581 y sgtes. Sección Contratos Fecha: 17/04/2007; Escritura N°: 878 Fecha: 24/10/211 Inscripción en Registro Público: N° 28, Serie F, Folio 220 y sgtes. Fecha: 06/04/2012; Escritura N°: 1486 Fecha: 28/11/2014 Inscripción en Registro Público: N° 164. Serie I, Folio 2153 Fecha: 16/02/2015; Escritura N°: 455 Fecha: 02/06/2017 Inscripción en Registro Público: N° 1. Serie Comercial, Folio 1/15 Fecha: 17/08/2017, reingreso 19/09/2017.</t>
  </si>
  <si>
    <t>3.            Administración</t>
  </si>
  <si>
    <t>CARGO</t>
  </si>
  <si>
    <t>NOMBRE Y APELLIDO</t>
  </si>
  <si>
    <t>Representantes Legales</t>
  </si>
  <si>
    <t>Presidente</t>
  </si>
  <si>
    <t>Elías Miguel Gelay</t>
  </si>
  <si>
    <t>Vice-presidente</t>
  </si>
  <si>
    <t>César Paredes Franco</t>
  </si>
  <si>
    <t>Director</t>
  </si>
  <si>
    <t>Gloria Ayala Person</t>
  </si>
  <si>
    <t>Plana Ejecutiva</t>
  </si>
  <si>
    <t>Gerente Administrativo</t>
  </si>
  <si>
    <t>Myriam Celeste Silva</t>
  </si>
  <si>
    <t>Gerente Comercial</t>
  </si>
  <si>
    <t>Natalia Trinidad</t>
  </si>
  <si>
    <t>Viviana Cabrera</t>
  </si>
  <si>
    <t>Gerente de Tecnología de la Información</t>
  </si>
  <si>
    <t>Roberto Acosta</t>
  </si>
  <si>
    <t>Contador</t>
  </si>
  <si>
    <t>4.            CAPITAL Y PROPIEDAD</t>
  </si>
  <si>
    <t>Capital Emitido</t>
  </si>
  <si>
    <t>Capital Suscripto</t>
  </si>
  <si>
    <t>Capital Integrado</t>
  </si>
  <si>
    <t>Valor Nominal de las Acciones</t>
  </si>
  <si>
    <t>Gs. 1.000.000</t>
  </si>
  <si>
    <t>Cuadro de Capital Integrado</t>
  </si>
  <si>
    <t>N°</t>
  </si>
  <si>
    <t>Accionista</t>
  </si>
  <si>
    <t>Cantidad de Acciones</t>
  </si>
  <si>
    <t xml:space="preserve">Clase </t>
  </si>
  <si>
    <t>Voto</t>
  </si>
  <si>
    <t>Monto</t>
  </si>
  <si>
    <t>% de participación en capital integrado</t>
  </si>
  <si>
    <t>Nominativa</t>
  </si>
  <si>
    <t>OVM</t>
  </si>
  <si>
    <t>OS</t>
  </si>
  <si>
    <t>Preferida A</t>
  </si>
  <si>
    <t>Preferida B</t>
  </si>
  <si>
    <t>Preferida C</t>
  </si>
  <si>
    <t>TOTAL</t>
  </si>
  <si>
    <t>Cuadro de Capital Suscripto</t>
  </si>
  <si>
    <t>% de participación en capital suscripto</t>
  </si>
  <si>
    <t>5.            AUDITOR EXTERNO INDEPENDIENTE</t>
  </si>
  <si>
    <t>Nombre:</t>
  </si>
  <si>
    <t>Amaral &amp; Asociados</t>
  </si>
  <si>
    <t>AE 023</t>
  </si>
  <si>
    <t>Dirección:</t>
  </si>
  <si>
    <t>25 de Mayo N° 1894 esq. Gral. Aquino</t>
  </si>
  <si>
    <t>202-760</t>
  </si>
  <si>
    <t>6.            PERSONAS Y EMPRESAS VINCULADAS</t>
  </si>
  <si>
    <t>Denominación:</t>
  </si>
  <si>
    <t>Cadiem A.F.P.I.S.A.</t>
  </si>
  <si>
    <t>Actividad Principal:</t>
  </si>
  <si>
    <t>Administradora de Fondos de Inversión</t>
  </si>
  <si>
    <t>Participación dentro del Capital:</t>
  </si>
  <si>
    <t>Votos:</t>
  </si>
  <si>
    <t>Elías Miguel Gelay:</t>
  </si>
  <si>
    <t>César Paredes Franco:</t>
  </si>
  <si>
    <t>Gloria Ayala Person:</t>
  </si>
  <si>
    <t>Juana Pabla Galeano:</t>
  </si>
  <si>
    <t>Síndico</t>
  </si>
  <si>
    <t>Myriam Celeste Silva:</t>
  </si>
  <si>
    <t>Gte. Administrativo</t>
  </si>
  <si>
    <t>Gte. Comercial</t>
  </si>
  <si>
    <t>Gte. Tecnología de la Información</t>
  </si>
  <si>
    <t>Gte. Estructuraciones</t>
  </si>
  <si>
    <t>Jessica Pamela Díaz:</t>
  </si>
  <si>
    <t>Auditor Interno</t>
  </si>
  <si>
    <t>CADIEM CASA DE BOLSA S.A.</t>
  </si>
  <si>
    <t>EN GUARANIES</t>
  </si>
  <si>
    <t>ACTIVO</t>
  </si>
  <si>
    <t>Nota</t>
  </si>
  <si>
    <t>PASIVO</t>
  </si>
  <si>
    <t>Activo Corriente</t>
  </si>
  <si>
    <t>Pasivo Corriente</t>
  </si>
  <si>
    <t>Disponibilidades</t>
  </si>
  <si>
    <t>5.D</t>
  </si>
  <si>
    <t>Documentos y Cuentas por Pagar</t>
  </si>
  <si>
    <t>Caja</t>
  </si>
  <si>
    <t>Acreedores por Intermediación</t>
  </si>
  <si>
    <t>Acreedores Varios</t>
  </si>
  <si>
    <t>Cuenta a Pagar a Personas y Empresas Relacionadas</t>
  </si>
  <si>
    <t>Inversiones Temporarias</t>
  </si>
  <si>
    <t>Títulos de Renta Fija</t>
  </si>
  <si>
    <t>Préstamos Financieros</t>
  </si>
  <si>
    <t>Títulos de Renta Fija en Reporto</t>
  </si>
  <si>
    <t>Préstamos en Bancos</t>
  </si>
  <si>
    <t>Créditos</t>
  </si>
  <si>
    <t>Deudores por Intermediación</t>
  </si>
  <si>
    <t>5.E</t>
  </si>
  <si>
    <t>Operaciones en Reporto</t>
  </si>
  <si>
    <t>5.J</t>
  </si>
  <si>
    <t>Deudores Varios</t>
  </si>
  <si>
    <t>Provisiones</t>
  </si>
  <si>
    <t>Cuentas por Cobrar a Personas y Empresas Relacionadas</t>
  </si>
  <si>
    <t>Retenciones de Impuestos</t>
  </si>
  <si>
    <t>Otros Pasivos</t>
  </si>
  <si>
    <t>Otros Activos</t>
  </si>
  <si>
    <t>Otros Activos Corrientes</t>
  </si>
  <si>
    <t>Otros Pasivos Corrientes</t>
  </si>
  <si>
    <t>TOTAL ACTIVO CORRIENTE</t>
  </si>
  <si>
    <t>TOTAL PASIVO CORRIENTE</t>
  </si>
  <si>
    <t>ACTIVO NO CORRIENTE</t>
  </si>
  <si>
    <t>Inversiones Permanentes</t>
  </si>
  <si>
    <t>Títulos Renta Variable</t>
  </si>
  <si>
    <t>Acción de la Bolsa de Valores</t>
  </si>
  <si>
    <t>Bienes de Uso</t>
  </si>
  <si>
    <t>(Depreciación Acumulada)</t>
  </si>
  <si>
    <t>TOTAL PASIVO</t>
  </si>
  <si>
    <t>Activos Intangibles y Cargos Diferidos</t>
  </si>
  <si>
    <t>Licencia</t>
  </si>
  <si>
    <t>PATRIMONIO NETO</t>
  </si>
  <si>
    <t>Capital</t>
  </si>
  <si>
    <t>(Amortización Acumulada)</t>
  </si>
  <si>
    <t>Reserva Legal</t>
  </si>
  <si>
    <t>Reserva de Revalúo</t>
  </si>
  <si>
    <t>Otros Activos No Corrientes</t>
  </si>
  <si>
    <t>Resultado Acumulado</t>
  </si>
  <si>
    <t>Gastos no Devengados</t>
  </si>
  <si>
    <t>Resultado del Ejercicio</t>
  </si>
  <si>
    <t>TOTAL ACTIVO NO CORRIENTE</t>
  </si>
  <si>
    <t>Total Patrimonio Neto</t>
  </si>
  <si>
    <t>TOTAL ACTIVO</t>
  </si>
  <si>
    <t>TOTAL PASIVO Y PATRIMONIO NETO</t>
  </si>
  <si>
    <t>CONCEPTO</t>
  </si>
  <si>
    <t>Ingresos por Operaciones y Servicios a Personas Relacionadas</t>
  </si>
  <si>
    <t>Otros Ingresos Operativos</t>
  </si>
  <si>
    <t>Otros Gastos Operativos</t>
  </si>
  <si>
    <t>Otros Gastos de Comercialización</t>
  </si>
  <si>
    <t>Otros Gastos de Administración</t>
  </si>
  <si>
    <t>Otros Ingresos</t>
  </si>
  <si>
    <t>Otros Egresos</t>
  </si>
  <si>
    <t>Intereses Cobrados</t>
  </si>
  <si>
    <t>ESTADO DE VARIACIÓN DEL PATRIMONIO NETO</t>
  </si>
  <si>
    <t>Movimientos</t>
  </si>
  <si>
    <t>CAPITAL</t>
  </si>
  <si>
    <t>RESERVAS</t>
  </si>
  <si>
    <t>RESULTADOS</t>
  </si>
  <si>
    <t>Suscripto</t>
  </si>
  <si>
    <t>A Integrar</t>
  </si>
  <si>
    <t>Integrado</t>
  </si>
  <si>
    <t>Legal</t>
  </si>
  <si>
    <t>Facultativa</t>
  </si>
  <si>
    <t>Revalúo</t>
  </si>
  <si>
    <t>Acumulados</t>
  </si>
  <si>
    <t>Del Ejercicio</t>
  </si>
  <si>
    <t>Saldo al Inicio</t>
  </si>
  <si>
    <t>Movimientos Subsecuentes</t>
  </si>
  <si>
    <t>Dividendos a Pagar</t>
  </si>
  <si>
    <t>Nota 1 – Consideración de los Estados Contables.</t>
  </si>
  <si>
    <t>Nota 2 - Información básica de la empresa</t>
  </si>
  <si>
    <t>2.1 Naturaleza Jurídica de las actividades de la sociedad</t>
  </si>
  <si>
    <t>2.2. Participación en otras empresas</t>
  </si>
  <si>
    <t>Nombre</t>
  </si>
  <si>
    <t>Monto de Participación</t>
  </si>
  <si>
    <t>% Participación en Capital de la Otra Empresa</t>
  </si>
  <si>
    <t>Factor de Vinculación</t>
  </si>
  <si>
    <t>Cadiem Administradora de Fondos Patrimoniales de Inversión S.A.</t>
  </si>
  <si>
    <t>Nota 3 - Principales políticas y prácticas contables aplicadas</t>
  </si>
  <si>
    <t>3.1 Base de Preparación de los Estados Contables</t>
  </si>
  <si>
    <t>3.2 Criterio de Valuación</t>
  </si>
  <si>
    <t>Los estados financieros fueron preparados utilizando como principal criterio de valuación el costo histórico, con las excepciones que se mencionan en los siguientes numerales de esta nota.</t>
  </si>
  <si>
    <t>3.3 Política de Constitución de Previsiones</t>
  </si>
  <si>
    <t>La entidad aplica el principio de lo devengado para el reconocimiento de los ingresos y la imputación de costos y gastos.
Los ingresos operativos representan el importe de los bienes y servicios suministrados a terceros y son reconocidos en el Estado de Resultados cuando los riesgos y beneficios significativos asociados a la propiedad de estos han sido transferidos al comprador.
La amortización de los bienes de uso es calculada según los criterios indicados en la Nota 3.4</t>
  </si>
  <si>
    <t>3.6 Definición de Fondos Adoptada para la Preparación del Estado de Flujo de Efectivo</t>
  </si>
  <si>
    <t>Para la preparación del Estado de Flujos de Efectivo se definió como fondos a las disponibilidades.</t>
  </si>
  <si>
    <t>Nota 4 – Cambios de Políticas y Procedimientos de Contabilidad</t>
  </si>
  <si>
    <t>Nota 5 – Criterios específicos de valuación</t>
  </si>
  <si>
    <t>A) Valuación en Moneda Extranjera</t>
  </si>
  <si>
    <t>Concepto</t>
  </si>
  <si>
    <t>DETALLE</t>
  </si>
  <si>
    <t>Moneda Extranjera Clase</t>
  </si>
  <si>
    <t>Moneda Extranjera Monto</t>
  </si>
  <si>
    <t>USD</t>
  </si>
  <si>
    <t>Inversiones</t>
  </si>
  <si>
    <t>Deudas Diversas</t>
  </si>
  <si>
    <t>Deudas Financieras</t>
  </si>
  <si>
    <t>C) Diferencia de Cambio en Moneda Extranjera</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</si>
  <si>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</si>
  <si>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</si>
  <si>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</si>
  <si>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</si>
  <si>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Bancos Varios Gs.</t>
  </si>
  <si>
    <t>Bancos Varios USD</t>
  </si>
  <si>
    <t>TOTAL DISPONIBILIDADES</t>
  </si>
  <si>
    <t>E) Créditos</t>
  </si>
  <si>
    <t xml:space="preserve">TOTAL  </t>
  </si>
  <si>
    <t>Comisión Colocación de Títulos</t>
  </si>
  <si>
    <t>Representación Obligacionista</t>
  </si>
  <si>
    <t>Servicios Financieros</t>
  </si>
  <si>
    <t>Adelanto de Vto.</t>
  </si>
  <si>
    <t>OTROS ACTIVOS CORRIENTES</t>
  </si>
  <si>
    <t>Anticipo Proveedores</t>
  </si>
  <si>
    <t>OTROS ACTIVOS NO CORRIENTES</t>
  </si>
  <si>
    <t>Fecha Op.</t>
  </si>
  <si>
    <t>Cod. Negociación</t>
  </si>
  <si>
    <t>Moneda</t>
  </si>
  <si>
    <t>Plazo</t>
  </si>
  <si>
    <t>Fecha de Vencimiento</t>
  </si>
  <si>
    <t>Intermediación Negociación de Títulos</t>
  </si>
  <si>
    <t>Myriam Silva</t>
  </si>
  <si>
    <t>Tarjeta de Crédito</t>
  </si>
  <si>
    <t>Anticipo de Cliente</t>
  </si>
  <si>
    <t>Juana Pabla Galeano</t>
  </si>
  <si>
    <t>Lucia Emilia Ayala Person</t>
  </si>
  <si>
    <t>SALDO AL INICIO</t>
  </si>
  <si>
    <t>AUMENTOS</t>
  </si>
  <si>
    <t>DISMINUCIÓN</t>
  </si>
  <si>
    <t>SALDO AL CIERRE</t>
  </si>
  <si>
    <t>Aporte no Capitalizado</t>
  </si>
  <si>
    <t>Reservas</t>
  </si>
  <si>
    <t>Servicios de Representación</t>
  </si>
  <si>
    <t>Ingresos Operativos Varios</t>
  </si>
  <si>
    <t>Gastos Bursátiles</t>
  </si>
  <si>
    <t>Aranceles CNV-SEPRELAD</t>
  </si>
  <si>
    <t>Fidelización</t>
  </si>
  <si>
    <t>Gastos Varios de Comercialización</t>
  </si>
  <si>
    <t>Gastos de Consumición</t>
  </si>
  <si>
    <t>Manejo de Archivos</t>
  </si>
  <si>
    <t>Gastos Varios de Administración</t>
  </si>
  <si>
    <t>Gastos Varios</t>
  </si>
  <si>
    <t>Gastos al Personal</t>
  </si>
  <si>
    <t>Ingresos Varios</t>
  </si>
  <si>
    <t>Nota 6 – Información Referente a Contingencias y Compromisos</t>
  </si>
  <si>
    <t>Nota 7 – Hechos posteriores al Cierre del Ejercicio:</t>
  </si>
  <si>
    <t>Nota 8 – Limitación a la libre disponibilidad de los activos o del patrimonio y cualquier restricción al derecho de propiedad.</t>
  </si>
  <si>
    <t>La empresa no cuenta con ningún tipo de limitación a libre disposición de los activos o de patrimonio, tampoco existe restricciones al derecho de la propiedad.</t>
  </si>
  <si>
    <t>Nota 9 – Cambios Contables</t>
  </si>
  <si>
    <t>Nota 10 – Restricciones para distribución de Utilidades</t>
  </si>
  <si>
    <t>Nota 11 – Sanciones</t>
  </si>
  <si>
    <t>La empresa no cuenta con ningún tipo de sanciones a la fecha del presente informe.</t>
  </si>
  <si>
    <t>Nota 12 – Cuentas de Orden</t>
  </si>
  <si>
    <t>INFIRMACIÓN SOBRE EL DOCUMENTO Y EMISOR</t>
  </si>
  <si>
    <t>EMISOR</t>
  </si>
  <si>
    <t>TIPO DE TÍTULO</t>
  </si>
  <si>
    <t>CANTIDAD DE TÍTULOS</t>
  </si>
  <si>
    <t>VALOR NOMINAL UNITARIO</t>
  </si>
  <si>
    <t>VALOR CONTABLE</t>
  </si>
  <si>
    <t>RESULTADO</t>
  </si>
  <si>
    <t>SUB TOTAL GS</t>
  </si>
  <si>
    <t>SUB TOTAL USD</t>
  </si>
  <si>
    <t>TIPO DE CAMBIO</t>
  </si>
  <si>
    <t>SUB TOTAL EN GS</t>
  </si>
  <si>
    <t>CUENTAS</t>
  </si>
  <si>
    <t>VALOR DE COTIZACIÓN</t>
  </si>
  <si>
    <t>Inversiones Corrientes</t>
  </si>
  <si>
    <t>Inversiones No Corrientes</t>
  </si>
  <si>
    <t xml:space="preserve">R U B R O </t>
  </si>
  <si>
    <t>VALORES ORIGINALES</t>
  </si>
  <si>
    <t>DEPRECIACIONES</t>
  </si>
  <si>
    <t>NETO RESULTANTE</t>
  </si>
  <si>
    <t>Valores al inicio</t>
  </si>
  <si>
    <t>Altas</t>
  </si>
  <si>
    <t>Bajas</t>
  </si>
  <si>
    <t>Valores al Cierre</t>
  </si>
  <si>
    <t>Acumuladas al inicio</t>
  </si>
  <si>
    <t>Acumuladas al Cierre</t>
  </si>
  <si>
    <t>Bienes de uso e intangible</t>
  </si>
  <si>
    <t>CAPITAL INTEGRADO</t>
  </si>
  <si>
    <t>Accionistas</t>
  </si>
  <si>
    <t>Serie</t>
  </si>
  <si>
    <t>N° de Acciones</t>
  </si>
  <si>
    <t>Clase</t>
  </si>
  <si>
    <t>Votos por Acción</t>
  </si>
  <si>
    <t>Votos</t>
  </si>
  <si>
    <t>Valor Nominal</t>
  </si>
  <si>
    <t>% Participación en el Capital Integrado</t>
  </si>
  <si>
    <t>(%) Votos</t>
  </si>
  <si>
    <t>del</t>
  </si>
  <si>
    <t>al</t>
  </si>
  <si>
    <t>Liliana Yolanda Meza</t>
  </si>
  <si>
    <t>Jaime Hitoshi Kurosu Ishigaki</t>
  </si>
  <si>
    <t>MADIBA S.A.</t>
  </si>
  <si>
    <t>Marcos Aurelio Mañotti Gonzalez</t>
  </si>
  <si>
    <t>James Edward Clifton Spalding Hellmer</t>
  </si>
  <si>
    <t>Erasmo Luis Aguilar Delvalle</t>
  </si>
  <si>
    <t>Hugo Cesar Recalde Benitez</t>
  </si>
  <si>
    <t>Roberto Jose Blumenfeld</t>
  </si>
  <si>
    <t>Francisco Yanagida Ishikawa</t>
  </si>
  <si>
    <t>Osvaldo Serafini</t>
  </si>
  <si>
    <t>Alejandro Omar Codas Laterza</t>
  </si>
  <si>
    <t>Julio Ruben Sykora Frich</t>
  </si>
  <si>
    <t>Carlos Roberto Díaz Rossi</t>
  </si>
  <si>
    <t>Miriam Concepcion Ayala Vda. De Contreras</t>
  </si>
  <si>
    <t xml:space="preserve">Verónica Contreras Ayala </t>
  </si>
  <si>
    <t>RAS S.A.</t>
  </si>
  <si>
    <t>Federico Knaudt Orro</t>
  </si>
  <si>
    <t>A</t>
  </si>
  <si>
    <t xml:space="preserve">Jorge Luis Roman Zaracho </t>
  </si>
  <si>
    <t xml:space="preserve">Jose Maria Mañotti Gonzalez </t>
  </si>
  <si>
    <t>Emilio Samuel Hirschkorn Skliar</t>
  </si>
  <si>
    <t>AGB Constructora S.A.</t>
  </si>
  <si>
    <t xml:space="preserve">Victor Ignacio Gonzalez Acosta </t>
  </si>
  <si>
    <t>Marcelo Andres Diaz de Vivar  Kroug</t>
  </si>
  <si>
    <t xml:space="preserve">Carmelo Wigberto Blasco Martinez </t>
  </si>
  <si>
    <t>B</t>
  </si>
  <si>
    <t>Roberto Fabian Elías Díaz</t>
  </si>
  <si>
    <t>Cimar S.A.</t>
  </si>
  <si>
    <t>Maria Lourdes Gamarra Marin</t>
  </si>
  <si>
    <t>C</t>
  </si>
  <si>
    <t>Hugo Teodoro Berkemeyer Rodriguez</t>
  </si>
  <si>
    <t>Marcelo Emilio Ayala Person</t>
  </si>
  <si>
    <t>NOTAS A LOS ESTADOS CONTABLES NOTA 5 (INCISO A a I)</t>
  </si>
  <si>
    <t>NOTAS A LOS ESTADOS CONTABLES NOTA 5 (INCISO K a W)</t>
  </si>
  <si>
    <t>NOTAS A LOS ESTADOS CONTABLES (NOTA 1 a NOTA 4)</t>
  </si>
  <si>
    <t>CUENTA DE ORDEN</t>
  </si>
  <si>
    <t>Cuenta de Orden</t>
  </si>
  <si>
    <t>Gerente de Estructuraciones</t>
  </si>
  <si>
    <t>Auditoría Interna</t>
  </si>
  <si>
    <t>Cuadro s/ Res. 1/19 expresado en el Anexo de Capital</t>
  </si>
  <si>
    <t>B) Posición en Moneda Extranjera</t>
  </si>
  <si>
    <t>Cadiem Casa de Bolsa S.A.</t>
  </si>
  <si>
    <t>Sindico</t>
  </si>
  <si>
    <t>Las previsiones para cuentas de dudoso cobro se determinan anualmente sobre la base del estudio de la cartera de clientes realizado con el objeto de determinar la porción no recuperable de las cuentas por cobrar.</t>
  </si>
  <si>
    <t>3.4 Política de Bienes de Uso</t>
  </si>
  <si>
    <t>3.5 Política de Reconocimiento de Ingresos y Egresos</t>
  </si>
  <si>
    <t>ANEXO I</t>
  </si>
  <si>
    <t>COMPOSICIÓN ACCIONARIA - ANEXO DE CAPITAL</t>
  </si>
  <si>
    <t>BIENES DE USO - ANEXO II</t>
  </si>
  <si>
    <t>CARTERA DE INVERSIONES - ANEXO I</t>
  </si>
  <si>
    <t>ANEXO II</t>
  </si>
  <si>
    <t>ANEXO DE CAPITAL</t>
  </si>
  <si>
    <r>
      <t>Acreedores Varios:</t>
    </r>
    <r>
      <rPr>
        <sz val="11"/>
        <color theme="1"/>
        <rFont val="Museo Sans 100"/>
        <family val="3"/>
      </rPr>
      <t xml:space="preserve"> La composición es la siguiente</t>
    </r>
  </si>
  <si>
    <r>
      <t>Deudores por Intermediación:</t>
    </r>
    <r>
      <rPr>
        <sz val="11"/>
        <color theme="1"/>
        <rFont val="Museo Sans 100"/>
        <family val="3"/>
      </rPr>
      <t xml:space="preserve"> La composición es la siguiente</t>
    </r>
  </si>
  <si>
    <r>
      <t>Deudores Varios:</t>
    </r>
    <r>
      <rPr>
        <sz val="11"/>
        <color theme="1"/>
        <rFont val="Museo Sans 100"/>
        <family val="3"/>
      </rPr>
      <t xml:space="preserve"> La composición es la siguiente</t>
    </r>
  </si>
  <si>
    <r>
      <t>Derechos Sobre Títulos por Contrato de Underwriting:</t>
    </r>
    <r>
      <rPr>
        <sz val="11"/>
        <color theme="1"/>
        <rFont val="Museo Sans 100"/>
        <family val="3"/>
      </rPr>
      <t xml:space="preserve"> A la fecha del presente informe la empresa no cuenta con contratos por dicho concepto.</t>
    </r>
  </si>
  <si>
    <r>
      <t>F) Cargos Diferidos:</t>
    </r>
    <r>
      <rPr>
        <sz val="11"/>
        <color theme="1"/>
        <rFont val="Museo Sans 100"/>
        <family val="3"/>
      </rPr>
      <t xml:space="preserve"> A la fecha del presente informe la entidad no tiene datos que informar en esta nota</t>
    </r>
  </si>
  <si>
    <r>
      <t>Préstamos Financieros:</t>
    </r>
    <r>
      <rPr>
        <sz val="11"/>
        <color theme="1"/>
        <rFont val="Museo Sans 100"/>
        <family val="3"/>
      </rPr>
      <t xml:space="preserve"> Préstamos a Corto Plazo</t>
    </r>
  </si>
  <si>
    <r>
      <t xml:space="preserve">6.1         </t>
    </r>
    <r>
      <rPr>
        <b/>
        <u/>
        <sz val="11"/>
        <color theme="1"/>
        <rFont val="Museo Sans 100"/>
        <family val="3"/>
      </rPr>
      <t>Vinculada Controlante</t>
    </r>
  </si>
  <si>
    <r>
      <t xml:space="preserve">6.2         </t>
    </r>
    <r>
      <rPr>
        <b/>
        <u/>
        <sz val="11"/>
        <color theme="1"/>
        <rFont val="Museo Sans 100"/>
        <family val="3"/>
      </rPr>
      <t>Personas Vinculadas</t>
    </r>
  </si>
  <si>
    <t>3.7 Política de Valuación de las Inversiones de Largo Plazo</t>
  </si>
  <si>
    <r>
      <t xml:space="preserve">B) Contingencias Legales: </t>
    </r>
    <r>
      <rPr>
        <sz val="11"/>
        <color theme="1"/>
        <rFont val="Museo Sans 100"/>
        <family val="3"/>
      </rPr>
      <t>La empresa no cuenta con juicios ni otras acciones que comprometa a la libre disponibilidad de sus bienes ni al libre desarrollo de sus actividades comerciales.</t>
    </r>
  </si>
  <si>
    <t>Revaluó</t>
  </si>
  <si>
    <t>Prov. p/ Pago de Gratificaciones</t>
  </si>
  <si>
    <t>Entre la fecha de cierre del trimestre y la fecha de emisión de estos estados financieros, no han ocurrido otros hechos significativos de carácter financiero o de otra índole que afecten la situación patrimonial y financiera o los resultados de la Sociedad.</t>
  </si>
  <si>
    <t>Deudores Crédito Gs.</t>
  </si>
  <si>
    <t>Deudores Crédito USD</t>
  </si>
  <si>
    <t>Acreedor Gs.</t>
  </si>
  <si>
    <t>Acreedor USD</t>
  </si>
  <si>
    <t>% Participación en el Capital Propio</t>
  </si>
  <si>
    <t>ESTADO DE FLUJO DE EFECTIVO</t>
  </si>
  <si>
    <t>1.</t>
  </si>
  <si>
    <t xml:space="preserve">FLUJO DE EFECTIVO POR LAS ACTIVIDADES OPERATIVAS </t>
  </si>
  <si>
    <t>Ingresos en Efectivo por comisiones y otros</t>
  </si>
  <si>
    <t>Efectivo pagado a empleados</t>
  </si>
  <si>
    <t>Total de Efectivo de las Actividades operativas antes de cambios en los activos de operación</t>
  </si>
  <si>
    <t>Aumento (Disminución) en pasivos operativos</t>
  </si>
  <si>
    <t>Pagos a Proveedores</t>
  </si>
  <si>
    <t xml:space="preserve">Efectivo Neto provisto de Actividades de Operación </t>
  </si>
  <si>
    <t>2.</t>
  </si>
  <si>
    <t>FLUJO DE EFECTIVO EN ACTIVIDADES DE INVERSIÓN</t>
  </si>
  <si>
    <t>Compra de Propiedad, planta y equipo</t>
  </si>
  <si>
    <t>Dividendos percibidos</t>
  </si>
  <si>
    <t xml:space="preserve">Efectivo Neto en Actividades de Inversión </t>
  </si>
  <si>
    <t>3.</t>
  </si>
  <si>
    <t>Proveniente de préstamos y otras deudas</t>
  </si>
  <si>
    <t>Dividendos Pagados</t>
  </si>
  <si>
    <t>Intereses Pagados</t>
  </si>
  <si>
    <t>Efecto de las variaciones en tipo de cambio</t>
  </si>
  <si>
    <t xml:space="preserve">Efectivo Neto en Actividades de Financiamiento </t>
  </si>
  <si>
    <t>Aumento (o disminución) neto de efectivo y sus equivalentes</t>
  </si>
  <si>
    <t>Efectivo y equivalentes al efectivo al comienzo del período</t>
  </si>
  <si>
    <t>Efectivo y equivalentes al efectivo al cierre del período</t>
  </si>
  <si>
    <t>INGRESOS OPERATIVOS</t>
  </si>
  <si>
    <t>Comisiones por Operación en Rueda</t>
  </si>
  <si>
    <t>Por Intermediación Acción en Rueda</t>
  </si>
  <si>
    <t>Por Intermediación Renta Fija en Rueda</t>
  </si>
  <si>
    <t>Comisión por Contratos de Colocación Primaria</t>
  </si>
  <si>
    <t>Ingresos por Asesoría Financiera</t>
  </si>
  <si>
    <t>Ingresos por Intereses y Dividendos de Cartera Propia</t>
  </si>
  <si>
    <t>Ingresos por Venta de Cartera Propia</t>
  </si>
  <si>
    <t>GASTOS OPERATIVOS</t>
  </si>
  <si>
    <t>Gastos por Comisiones y Servicios</t>
  </si>
  <si>
    <t>Aranceles por Negociación Bolsa de Valores</t>
  </si>
  <si>
    <t>RESULTADO OPERATIVO BRUTO</t>
  </si>
  <si>
    <t>GASTOS DE COMERCIALIZACIÓN</t>
  </si>
  <si>
    <t>Publicidad</t>
  </si>
  <si>
    <t>GASTOS DE ADMINISTRACIÓN</t>
  </si>
  <si>
    <t>Servicios Personales</t>
  </si>
  <si>
    <t>Previsión, Amortización y Depreciaciones</t>
  </si>
  <si>
    <t>Mantenimiento</t>
  </si>
  <si>
    <t>Alquileres</t>
  </si>
  <si>
    <t>Gastos Generales</t>
  </si>
  <si>
    <t>Seguros</t>
  </si>
  <si>
    <t>Multas</t>
  </si>
  <si>
    <t>Impuestos, Tasas y Contribuciones</t>
  </si>
  <si>
    <t>RESULTADO OPERATIVO NETO</t>
  </si>
  <si>
    <t>OTROS INGRESOS Y EGRESOS</t>
  </si>
  <si>
    <t>RESULTADOS FINANCIEROS</t>
  </si>
  <si>
    <t>Generados por Activos</t>
  </si>
  <si>
    <t>Diferencia de Cambio</t>
  </si>
  <si>
    <t>Generados por Pasivos</t>
  </si>
  <si>
    <t>AJUSTE DE RESULTADO DE EJERCICIOS ANTERIORES</t>
  </si>
  <si>
    <t>Ingresos</t>
  </si>
  <si>
    <t>Egresos</t>
  </si>
  <si>
    <t>UTILIDAD O (PERDIDA)</t>
  </si>
  <si>
    <t>IMPUESTO A LA RENTA</t>
  </si>
  <si>
    <t>RESULTADO DEL EJERCICIO</t>
  </si>
  <si>
    <t>5.I</t>
  </si>
  <si>
    <t>Comisión por Operaciones Fuera de Rueda</t>
  </si>
  <si>
    <t>Por Intermediación Acción Fuera de Rueda</t>
  </si>
  <si>
    <t>Por Intermediación Renta Fija Fuera de Rueda</t>
  </si>
  <si>
    <t>Comisiones por Contratos de Colocación Primaria de Acciones</t>
  </si>
  <si>
    <t>Comisiones por Contratos de Colocación Primaria en Renta Fija</t>
  </si>
  <si>
    <t>Ingresos por Administración de Cartera</t>
  </si>
  <si>
    <t>Ingresos por Custodia de Valores</t>
  </si>
  <si>
    <t>Ingresos por Venta de Cartera Propia a Personas y Empresas Relacionadas</t>
  </si>
  <si>
    <t>Ingresos por Operaciones y Servicios Extrabursátiles</t>
  </si>
  <si>
    <t>RESULTADO EXTRAORDINARIO</t>
  </si>
  <si>
    <t>Ingresos Extraordinarios</t>
  </si>
  <si>
    <t>Egresos Extraordinarios</t>
  </si>
  <si>
    <t xml:space="preserve">Efectivo Generado (usado) por otras actividades </t>
  </si>
  <si>
    <t>(Aumento) Disminución en los activos de operación</t>
  </si>
  <si>
    <t>Fondos Colocados a corto plazo</t>
  </si>
  <si>
    <t>Efectivo neto de Actividades de Operación antes de impuestos</t>
  </si>
  <si>
    <t>Impuesto a la renta</t>
  </si>
  <si>
    <t xml:space="preserve">Inversiones en Otras Empresas </t>
  </si>
  <si>
    <t>Fondo con destino especial</t>
  </si>
  <si>
    <t>Adquisición de  Acciones y Títulos de Deuda (Cartera Propia)</t>
  </si>
  <si>
    <t>Intereses percibidos</t>
  </si>
  <si>
    <t>Aportes de Capital</t>
  </si>
  <si>
    <t>Donaciones</t>
  </si>
  <si>
    <t>Contratos Forward - Valor USD</t>
  </si>
  <si>
    <t>Impuesto a la Renta a Pagar</t>
  </si>
  <si>
    <t>Aporte y Retenciones a Pagar</t>
  </si>
  <si>
    <t>Gastos de Viaje</t>
  </si>
  <si>
    <t>Honorarios</t>
  </si>
  <si>
    <t>Índice</t>
  </si>
  <si>
    <t>Gastos a Devengar</t>
  </si>
  <si>
    <t>NOTAS A LOS ESTADOS CONTABLES (NOTA 6 a NOTA 12)</t>
  </si>
  <si>
    <t>FLUJO DE EFECTIVO</t>
  </si>
  <si>
    <t>14</t>
  </si>
  <si>
    <t>INTAGIBLES - ANEXO III</t>
  </si>
  <si>
    <t>ANEXO III</t>
  </si>
  <si>
    <r>
      <t>Las 12 notas -</t>
    </r>
    <r>
      <rPr>
        <i/>
        <sz val="10"/>
        <color rgb="FFFF0000"/>
        <rFont val="Museo Sans 100"/>
        <family val="3"/>
      </rPr>
      <t xml:space="preserve"> </t>
    </r>
    <r>
      <rPr>
        <i/>
        <sz val="10"/>
        <color theme="1"/>
        <rFont val="Museo Sans 100"/>
        <family val="3"/>
      </rPr>
      <t>Anexo I - Anexo II - Anexo III - Anexo de Capital que acompañan forman parte integral de los estados financieros.</t>
    </r>
  </si>
  <si>
    <t>Las 12 notas - Anexo I - Anexo II - Anexo III - Anexo de Capital que acompañan forman parte integral de los estados financieros.</t>
  </si>
  <si>
    <t>La empresa, una vez aprobada por asamblea y retenido el Impuesto a los Dividendos y Utilidades (IDU) según esta reglamentada en el Título II de la Ley 6380/19, distribuye sin ninguna restricción las utilidades disponibles al cierre de cada periodo.</t>
  </si>
  <si>
    <t>Capitalización de Utilidades</t>
  </si>
  <si>
    <t>Integración de Acciones</t>
  </si>
  <si>
    <t>Tipo de cambio comprador</t>
  </si>
  <si>
    <t xml:space="preserve">Tipo de cambio vendedor       </t>
  </si>
  <si>
    <t>Banco Itaú Paraguay S.A.</t>
  </si>
  <si>
    <t>CANTIDAD</t>
  </si>
  <si>
    <t>VALOR NOMINAL</t>
  </si>
  <si>
    <t>(En Guaraníes)</t>
  </si>
  <si>
    <r>
      <t xml:space="preserve">D) Disponibilidades: </t>
    </r>
    <r>
      <rPr>
        <sz val="11"/>
        <color theme="1"/>
        <rFont val="Museo Sans 100"/>
        <family val="3"/>
      </rPr>
      <t>La cuenta disponibilidades está compuesta por valores de Cuenta Propia y valores de Cuentas Compensadoras, que se detallan a continuación.</t>
    </r>
  </si>
  <si>
    <t>Revalúo del Período</t>
  </si>
  <si>
    <t>Depreciación del Período</t>
  </si>
  <si>
    <t>Natalia Raquel Trinidad</t>
  </si>
  <si>
    <t>Viviana Mabel Cabrera</t>
  </si>
  <si>
    <t>Roberto Rufino Acosta</t>
  </si>
  <si>
    <t>Jessica Pamela Díaz</t>
  </si>
  <si>
    <t>Jorge Ramón Ugarte</t>
  </si>
  <si>
    <r>
      <t xml:space="preserve">CADIEM Casa de Bolsa S.A. tiene por objeto efectuar todas las actividades, operaciones y servicios que sean compatibles con la actividad de intermediación en el mercado de valores y cualquier otra actividad permitida que previamente, de manera general, lo autorice la Comisión Nacional de Valores.
Fue constituida por Escritura Pública Nro. 334, de fecha 12.11.2003, pasada ante la Escribana Pública Katia Ayala Ratti, e inscripta en los Registros Públicos de Personas Jurídicas y Asociaciones, en fecha 23.12.2003. Modificación de Estatutos: Primera modificación: En el Registro Público de Comercio No.291, Serie E, Folio 2581 y sgtes, por Escritura Pública No. 1 del 02.01.2007, Folio 2 y sgtes, pasada por el Escribano Luis Enrique Peroni. Segunda modificación: En el Registro Público de Comercio Número 688, Serie G, folio 5942 del 23/12/2011. Tercera modificación: </t>
    </r>
    <r>
      <rPr>
        <sz val="11"/>
        <rFont val="Museo Sans 100"/>
        <family val="3"/>
      </rPr>
      <t>En el Registro Público de Comercio Número 147, Serie E, folio 1652 y sgtes de fecha 16/02/2015</t>
    </r>
    <r>
      <rPr>
        <sz val="11"/>
        <color theme="1"/>
        <rFont val="Museo Sans 100"/>
        <family val="3"/>
      </rPr>
      <t>. Cuarta modificación: En el Registro Público de Comercio Número 1, Serie Comercial, folio 1/15 de fecha 17/08/2017, reingreso 19/09/2017.
Habilitada por la Comisión Nacional de Valores para operar como Intermediaria en el Mercado de Valores, llevando la Nomenclatura CB (Casa de Bolsa) seguido de la numeración 017, por Resolución No. 754/04 Acta No. 04/04 de fecha 19.01.2004, e igualmente inscripta en la Bolsa de Valores y Productos de Asunción S.A. por Resolución No. 524/04 de fecha 26.01.2004.</t>
    </r>
  </si>
  <si>
    <t>Monto Contable</t>
  </si>
  <si>
    <t>Liliana Yolanda Meza:</t>
  </si>
  <si>
    <t>Natalia Raquel Trinidad:</t>
  </si>
  <si>
    <t>Roberto Rufino Acosta:</t>
  </si>
  <si>
    <t>Viviana Mabel Cabrera:</t>
  </si>
  <si>
    <t>Las inversiones a largo plazo se evalúan según su costo histórico más lo que resultare del VPP, exceptuando las acciones de la BVPASA que se valoriza según último valor negociado.</t>
  </si>
  <si>
    <t>SALDO
AL</t>
  </si>
  <si>
    <t>Tipo
de
Cambio</t>
  </si>
  <si>
    <t>Monto
Ajustado</t>
  </si>
  <si>
    <r>
      <t xml:space="preserve">A) Compromisos Directos: </t>
    </r>
    <r>
      <rPr>
        <sz val="11"/>
        <color theme="1"/>
        <rFont val="Museo Sans 100"/>
        <family val="3"/>
      </rPr>
      <t>A la fecha del informe no existen compromisos directos relevantes que informar o detallar en la presente nota.</t>
    </r>
  </si>
  <si>
    <t>Rodrigo Garcia</t>
  </si>
  <si>
    <t>FLUJO DE EFECTIVO POR ACTIVIDADES DE FINANCIACIAMIENTO</t>
  </si>
  <si>
    <t>VALOR LIBRO DE ACCIÓN</t>
  </si>
  <si>
    <t>VALOR ÚLTIMO REMATE</t>
  </si>
  <si>
    <t>Bienes de Uso - Costo Revaluado</t>
  </si>
  <si>
    <t>IVA a Pagar</t>
  </si>
  <si>
    <t>Dividendos a Pagar en Efectivo</t>
  </si>
  <si>
    <t>Banco GNB Fusión</t>
  </si>
  <si>
    <t>Garantía de Alquiler</t>
  </si>
  <si>
    <t>TOTAL OPERACIÓN EN REPORTO Gs</t>
  </si>
  <si>
    <t>Hugo Fernando Martínez Fernandez</t>
  </si>
  <si>
    <t>El capital social se fija en Gs. 60.000.000.000 según Acta de Asamblea N° 34 de fecha 25/03/2022, distribuido en 60.000 acciones nominativas con Valor Nominal Gs. 1.000.000, de Clase Ordinaria Voto Múltiple (OVM) Ordinaria Simple (OS) y Preferidas.</t>
  </si>
  <si>
    <t>Gs. 60.000.000.000</t>
  </si>
  <si>
    <t>Las Políticas y Procedimientos de Contabilidad con relación al año anterior no sufrieron cambios a la fecha de este informe.</t>
  </si>
  <si>
    <t>INFORMACIÓN SOBRE EL EMISOR AL FECHA DE LA ÚLTIMA INFORMACIÓN DISPONIBLE</t>
  </si>
  <si>
    <t>Acreedores por Vto. Título</t>
  </si>
  <si>
    <r>
      <t xml:space="preserve">C) Garantías Constituidas: </t>
    </r>
    <r>
      <rPr>
        <sz val="11"/>
        <rFont val="Museo Sans 100"/>
        <family val="3"/>
      </rPr>
      <t>La empresa cuenta con un Seguro de Caución “Desempeño de una Actividad o Profesión”, Póliza N°.: 007.1514.002210/000 con la Consolidada S.A. de Seguros vigente desde 05/07/2022 al 05/07/2023, por valor de Gs. 637.576.750-</t>
    </r>
  </si>
  <si>
    <t>Sobregiro en Cuenta Corriente</t>
  </si>
  <si>
    <t>POSICIÓN NETA</t>
  </si>
  <si>
    <t>Total Pasivo</t>
  </si>
  <si>
    <t>Total Activo</t>
  </si>
  <si>
    <t>Banco Itaú Paraguay S.A. Gs.</t>
  </si>
  <si>
    <t>Banco Itaú Paraguay S.A. USD</t>
  </si>
  <si>
    <t>Bancos Cuenta Propia Gs.</t>
  </si>
  <si>
    <t>Bancop S.A.</t>
  </si>
  <si>
    <t>Banco GNB Paraguay S.A.</t>
  </si>
  <si>
    <t>Banco BASA S.A.</t>
  </si>
  <si>
    <t>Financiera UENO S.A.E.C.A.</t>
  </si>
  <si>
    <t>Banco Continental S.A.E.C.A.</t>
  </si>
  <si>
    <t>Banco Atlas S.A.</t>
  </si>
  <si>
    <t>Sub-Total</t>
  </si>
  <si>
    <t>Bancos Cuenta Propia USD</t>
  </si>
  <si>
    <t>Banco Familiar S.A.E.C.A.</t>
  </si>
  <si>
    <t>Interfisa Banco S.A.E.C.A.</t>
  </si>
  <si>
    <t>Banco Nacional de Fomento</t>
  </si>
  <si>
    <t>Bancos Cuenta Compensadora</t>
  </si>
  <si>
    <t>Otras Deudas</t>
  </si>
  <si>
    <t>Créditos al Personal</t>
  </si>
  <si>
    <t>Crédito Fiscal</t>
  </si>
  <si>
    <t>Servicios a Pagar Gs.</t>
  </si>
  <si>
    <t>Servicios a Pagar USD</t>
  </si>
  <si>
    <t>SUB-TOTAL OPERACIÓN EN REPORTO USD</t>
  </si>
  <si>
    <t>T.C. SET</t>
  </si>
  <si>
    <t>TOTAL OPERACIÓN EN REPORTO</t>
  </si>
  <si>
    <t>Operación en Reporto</t>
  </si>
  <si>
    <t>Gastos de Tarjeta</t>
  </si>
  <si>
    <t>Movilidad y Viático</t>
  </si>
  <si>
    <t>Alquileres Cobrados</t>
  </si>
  <si>
    <t>Gestión de Cobranza</t>
  </si>
  <si>
    <t>Préstamos Gs</t>
  </si>
  <si>
    <t>Línea de Sobregiro</t>
  </si>
  <si>
    <t>Banco Familiar</t>
  </si>
  <si>
    <t>Sub-total</t>
  </si>
  <si>
    <t>Préstamo USD</t>
  </si>
  <si>
    <t>TOTAL BANCOS</t>
  </si>
  <si>
    <t>Valuación Acción BVA</t>
  </si>
  <si>
    <t>5.H</t>
  </si>
  <si>
    <t>5.K</t>
  </si>
  <si>
    <t>5.P</t>
  </si>
  <si>
    <t>VPN</t>
  </si>
  <si>
    <t>ANEXO A</t>
  </si>
  <si>
    <t>Bancos Cuenta Propia</t>
  </si>
  <si>
    <t>Solar Ahorro y Finanzas S.A.E.C.A.</t>
  </si>
  <si>
    <t>Banco Morgan Stanley</t>
  </si>
  <si>
    <t>Mantenimiento Bursátil</t>
  </si>
  <si>
    <t>Intereses a Pagar</t>
  </si>
  <si>
    <t>(-) Intereses a Devengar</t>
  </si>
  <si>
    <t xml:space="preserve">Banco Regional </t>
  </si>
  <si>
    <t>Banco Itaú Paraguay</t>
  </si>
  <si>
    <t>Banco Regional</t>
  </si>
  <si>
    <t>PYCAT04F3062</t>
  </si>
  <si>
    <t>PYTNA02F1255</t>
  </si>
  <si>
    <t>Guaraní</t>
  </si>
  <si>
    <t>PYSUD01F2204</t>
  </si>
  <si>
    <t>PYBAM01F2487</t>
  </si>
  <si>
    <t>Ingresos Varios por Asesoría</t>
  </si>
  <si>
    <t>Aranceles y Fondo de Garantía</t>
  </si>
  <si>
    <t>Muebles y Útiles</t>
  </si>
  <si>
    <t>Equipos de Oficina</t>
  </si>
  <si>
    <t>Equipos de Informática</t>
  </si>
  <si>
    <t>Instalaciones</t>
  </si>
  <si>
    <t>Mejoras en Predio Ajeno</t>
  </si>
  <si>
    <t>Maquinarias y Equipos</t>
  </si>
  <si>
    <t>Licencias</t>
  </si>
  <si>
    <t>Los estados financieros se han preparado de acuerdo con normas contables emitidos por el Consejo de Contadores Públicos del Paraguay y criterios de valuación dictados por la Comisión Nacional de Valores.
La moneda funcional y de presentación de los estados financieros de la entidad es el Guaraní, la moneda local de Paraguay.
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expresados en moneda homogénea de poder adquisitivo constante.</t>
  </si>
  <si>
    <t>Al 31 de diciembre de 2019 los bienes de uso se exponen a su costo histórico revaluado a partir del año siguiente al de su incorporación, de acuerdo con lo establecido en el artículo 12 de la Ley N.º 125/91, menos la correspondiente depreciación acumulada. El incremento neto por revaluación se acredita a la cuenta Reserva de Revalúo del patrimonio neto. La depreciación de los bienes de uso es calculada por el método de línea recta a partir del año siguiente de su incorporación, aplicando las tasas anuales determinadas con base en la vida útil de los bienes.
A partir del ejercicio 2020, los bienes de uso se exponen a su costo histórico, revaluado hasta el 31 de diciembre de 2019, menos la correspondiente depreciación acumulada de acuerdo con lo establecido en la Ley 6.380/19. La cuota de depreciación es calculada por el método de línea recta sobre el valor neto contable menos el valor residual de los bienes al 31 de diciembre de 2019, lo que implica un cambio en la base de cálculo de la depreciación respecto al ejercicio anterior. El valor residual es calculado sobre el valor neto contable de los bienes al 31 de diciembre de 2019.
De acuerdo con lo establecido por la Ley 6.380/19, el Poder Ejecutivo podrá establecer el revalúo obligatorio de los bienes del activo fijo, cuando la variación del Índice de Precios al Consumo determinado por el Banco Central del Paraguay alcance al menos el 20% acumulado a partir del ejercicio 2019. El reconocimiento del revalúo obligatorio formará parte de una reserva patrimonial cuyo único destino podrá ser la capitalización.</t>
  </si>
  <si>
    <r>
      <t>G) Otros Activos Corrientes y No Corrientes:</t>
    </r>
    <r>
      <rPr>
        <sz val="11"/>
        <color theme="1"/>
        <rFont val="Museo Sans 100"/>
        <family val="3"/>
      </rPr>
      <t xml:space="preserve"> La composición es la siguiente</t>
    </r>
  </si>
  <si>
    <t>5.G</t>
  </si>
  <si>
    <t>H) Préstamos Financieros (corto y largo plazo)</t>
  </si>
  <si>
    <r>
      <t xml:space="preserve">I) Operación en Reporto: </t>
    </r>
    <r>
      <rPr>
        <sz val="11"/>
        <color theme="1"/>
        <rFont val="Museo Sans 100"/>
        <family val="3"/>
      </rPr>
      <t>Las operaciones Reportadas activas a la fecha son las siguientes</t>
    </r>
  </si>
  <si>
    <t>J) Documentos y Cuentas por Pagar (corto y largo plazo)</t>
  </si>
  <si>
    <r>
      <t>K) Acreedores por Intermediación (Corto y Largo Plazo):</t>
    </r>
    <r>
      <rPr>
        <sz val="11"/>
        <color theme="1"/>
        <rFont val="Museo Sans 100"/>
        <family val="3"/>
      </rPr>
      <t xml:space="preserve"> La composición es la siguiente</t>
    </r>
  </si>
  <si>
    <r>
      <t>L) Administración de Cartera:</t>
    </r>
    <r>
      <rPr>
        <sz val="11"/>
        <color theme="1"/>
        <rFont val="Museo Sans 100"/>
        <family val="3"/>
      </rPr>
      <t xml:space="preserve"> La entidad no cuenta con obligaciones a la fecha</t>
    </r>
  </si>
  <si>
    <r>
      <t>M) Otros Pasivos Corrientes y No Corrientes:</t>
    </r>
    <r>
      <rPr>
        <sz val="11"/>
        <color theme="1"/>
        <rFont val="Museo Sans 100"/>
        <family val="3"/>
      </rPr>
      <t xml:space="preserve"> La composición es la siguiente</t>
    </r>
  </si>
  <si>
    <t>N) Patrimonio</t>
  </si>
  <si>
    <t>Valuación Acc BVA</t>
  </si>
  <si>
    <t>Valuación Acción
BVA</t>
  </si>
  <si>
    <t>5.M</t>
  </si>
  <si>
    <r>
      <t>O) Previsiones:</t>
    </r>
    <r>
      <rPr>
        <sz val="11"/>
        <color theme="1"/>
        <rFont val="Museo Sans 100"/>
        <family val="3"/>
      </rPr>
      <t xml:space="preserve"> La entidad no considera necesario realizar previsiones</t>
    </r>
  </si>
  <si>
    <t>P) Otros Ingresos Operativos</t>
  </si>
  <si>
    <t>Q) Otros Gastos Operativos, de Comercialización y de Administración</t>
  </si>
  <si>
    <t>R) Otros Ingresos y Egresos</t>
  </si>
  <si>
    <t>5.Q</t>
  </si>
  <si>
    <t>5.R</t>
  </si>
  <si>
    <t>Gastos a Rendir</t>
  </si>
  <si>
    <t>Forward</t>
  </si>
  <si>
    <t>No se incurrió a ningún cambio de procedimiento en la aplicación y estimación contable en referencia a los ejercicios anteriores al presente.</t>
  </si>
  <si>
    <r>
      <t xml:space="preserve">Egresos por Venta de Cartera Propia </t>
    </r>
    <r>
      <rPr>
        <b/>
        <sz val="11"/>
        <rFont val="Museo Sans 100"/>
        <family val="3"/>
      </rPr>
      <t>(*)</t>
    </r>
  </si>
  <si>
    <t>Sudameris Bank S.A.E.C.A..</t>
  </si>
  <si>
    <t>Visión Banco S.A.E.C.A..</t>
  </si>
  <si>
    <t>Solar Ahorro y Finanzas S.A.E.C.A..</t>
  </si>
  <si>
    <t>Banco GNB Paraguay S.A..</t>
  </si>
  <si>
    <t>Banco Atlas S.A..</t>
  </si>
  <si>
    <t>Banco BASA S.A..</t>
  </si>
  <si>
    <t>Banco Continental S.A.E.C.A..</t>
  </si>
  <si>
    <t>Gs. 45.703.000.000</t>
  </si>
  <si>
    <t>Gs. 37.443.000.000</t>
  </si>
  <si>
    <t>Ancamar S.A.</t>
  </si>
  <si>
    <t>Ricardo Daniel Contreras</t>
  </si>
  <si>
    <t>Director con el 21,56% de los Votos – 12,46 % del Capital</t>
  </si>
  <si>
    <t>Vice-Presidente con el 21,56% de los Votos – 12,33% del Capital</t>
  </si>
  <si>
    <t>Presidente con el 21,56% de los Votos - 12,33% del Capital</t>
  </si>
  <si>
    <t>Accionista con el 21,52% de los Votos – 12,36 % del Capital</t>
  </si>
  <si>
    <t>Cuadro de Bienes de Uso</t>
  </si>
  <si>
    <t>CUADRO DE INTANGIBLES</t>
  </si>
  <si>
    <t>Terrenos e Inmuebles</t>
  </si>
  <si>
    <t xml:space="preserve"> - </t>
  </si>
  <si>
    <t>Controlante</t>
  </si>
  <si>
    <t>Fideicomiso Garantía</t>
  </si>
  <si>
    <t>SUB-TOTAL OPERACIÓN EN REPORTO Gs</t>
  </si>
  <si>
    <t>BIOTEC DEL PARAGUAY S.A.</t>
  </si>
  <si>
    <t>SACI H. PETERSEN</t>
  </si>
  <si>
    <t>LCR S.A.E.C.A. (Ueno Holding SAECA)</t>
  </si>
  <si>
    <t>MERCOESTE S.A.E.C.A.</t>
  </si>
  <si>
    <t>MINISTERIO DE HACIENDA</t>
  </si>
  <si>
    <t>BANCO BASA S.A.</t>
  </si>
  <si>
    <t>BANCO NACIONAL DE FOMENTO</t>
  </si>
  <si>
    <t>FINANCIERA FINEXPAR SAECA</t>
  </si>
  <si>
    <t>TERRENOS</t>
  </si>
  <si>
    <t>Bono</t>
  </si>
  <si>
    <t xml:space="preserve">Bono </t>
  </si>
  <si>
    <t>CDA</t>
  </si>
  <si>
    <t>Titulo</t>
  </si>
  <si>
    <t>GRUPO VAZQUEZ S.A.E.</t>
  </si>
  <si>
    <t>SUDAMERIS BANK S.A.E.C.A.</t>
  </si>
  <si>
    <t>BANCO REGIONAL SAECA</t>
  </si>
  <si>
    <t>Pagaré</t>
  </si>
  <si>
    <t>CADIEM AFPISA</t>
  </si>
  <si>
    <t>CAJA DE VALORES DEL PARAGUAY</t>
  </si>
  <si>
    <t>VALUACION ACCION AFPISA</t>
  </si>
  <si>
    <t>B.V.A. S.A.</t>
  </si>
  <si>
    <t>Acciones Ordinarias</t>
  </si>
  <si>
    <t>Intereses y Gastos de Financiación</t>
  </si>
  <si>
    <t>Ingresos Varios Administrativos</t>
  </si>
  <si>
    <r>
      <rPr>
        <b/>
        <sz val="16"/>
        <color theme="1"/>
        <rFont val="Museo Sans 100"/>
        <family val="3"/>
      </rPr>
      <t xml:space="preserve">ESTADOS FINANCIEROS
CADIEM CASA DE BOLSA S.A.
</t>
    </r>
    <r>
      <rPr>
        <u/>
        <sz val="14"/>
        <color theme="1"/>
        <rFont val="Museo Sans 100"/>
        <family val="3"/>
      </rPr>
      <t>s/ Res. N° 35/2023</t>
    </r>
    <r>
      <rPr>
        <sz val="11"/>
        <color theme="1"/>
        <rFont val="Museo Sans 100"/>
        <family val="3"/>
      </rPr>
      <t xml:space="preserve">
Título III Anexo F</t>
    </r>
  </si>
  <si>
    <t>Información al 30/06/2023</t>
  </si>
  <si>
    <t>Correspondiente al 30/06/2023, presentado en forma comparativa con el ejercicio cerrado al 31/12/2022</t>
  </si>
  <si>
    <t>Correspondiente al 30/06/2023, presentado en forma comparativa con el ejercicio cerrado al 30/06/2022</t>
  </si>
  <si>
    <t>Notas a los Estados Contables al 30 de junio de 2023</t>
  </si>
  <si>
    <t>Cartera de Inversiones al 30/06/2023 comparativo al 31/12/2022</t>
  </si>
  <si>
    <t>Composición Accionaria al 30/06/2023</t>
  </si>
  <si>
    <t>Los estados contables fueron aprobados por Acta de Directorio N° 214 de fecha 08/08/2023 sin ninguna observación que mencionar.</t>
  </si>
  <si>
    <t>Banco Itaú Paraguay S.A..</t>
  </si>
  <si>
    <t>Finexpar S.A.E.C.A.</t>
  </si>
  <si>
    <t>Int. a Vencer</t>
  </si>
  <si>
    <t>INT. A VENCER</t>
  </si>
  <si>
    <r>
      <t xml:space="preserve">Los montos expuestos de las cuentas de orden como parte de la información de los estados contables corresponden a:
</t>
    </r>
    <r>
      <rPr>
        <b/>
        <sz val="11"/>
        <rFont val="Museo Sans 100"/>
        <family val="3"/>
      </rPr>
      <t>-</t>
    </r>
    <r>
      <rPr>
        <sz val="11"/>
        <rFont val="Museo Sans 100"/>
        <family val="3"/>
      </rPr>
      <t>Títulos de Capital y Cupones de Intereses de Certificados de Depósitos de Ahorro, Acciones y Pagarés. Estos valores se encuentran resguardados en la caja fuerte de una entidad bancaria.
-Forward por Dólares Americanos 2.800.000 con el Sudameris Bank S.AE.C.A. con fecha inicio 31/05/2023 y fin 30/06/2023 a un tipo de cambio final de Gs 7.301,00 cada USD 1</t>
    </r>
  </si>
  <si>
    <t>FRIGORIFICO CONCEPCION SAECA</t>
  </si>
  <si>
    <t>ITTI SAECA</t>
  </si>
  <si>
    <t>BANCO GNB PARAGUAY SA</t>
  </si>
  <si>
    <t>GESTIONES Y COBRANZAS S.A.</t>
  </si>
  <si>
    <t>TU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</si>
</sst>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 #,##0_ ;_ * \-#,##0_ ;_ * &quot;-&quot;_ ;_ @_ "/>
    <numFmt numFmtId="43" formatCode="_ * #,##0.00_ ;_ * \-#,##0.00_ ;_ * &quot;-&quot;??_ ;_ @_ "/>
    <numFmt numFmtId="164" formatCode="_-* #,##0_-;\-* #,##0_-;_-* &quot;-&quot;_-;_-@_-"/>
    <numFmt numFmtId="165" formatCode="_-* #,##0\ _€_-;\-* #,##0\ _€_-;_-* &quot;-&quot;\ _€_-;_-@_-"/>
    <numFmt numFmtId="166" formatCode="_(* #,##0_);_(* \(#,##0\);_(* &quot;-&quot;_);_(@_)"/>
    <numFmt numFmtId="167" formatCode="#,##0_);\(#,##0\);\ &quot;-&quot;_)"/>
    <numFmt numFmtId="168" formatCode="_(* #,##0.00_);_(* \(#,##0.00\);_(* &quot;-&quot;_);_(@_)"/>
    <numFmt numFmtId="169" formatCode="_ * #,##0.00_ ;_ * \-#,##0.00_ ;_ * &quot;-&quot;_ ;_ @_ "/>
    <numFmt numFmtId="170" formatCode="0.0%"/>
    <numFmt numFmtId="171" formatCode="_-* #,##0.00_-;\-* #,##0.00_-;_-* &quot;-&quot;??_-;_-@_-"/>
    <numFmt numFmtId="172" formatCode="_-* #,##0.00\ _€_-;\-* #,##0.00\ _€_-;_-* &quot;-&quot;??\ _€_-;_-@_-"/>
    <numFmt numFmtId="173" formatCode="_-* #,##0.00_-;\-* #,##0.00_-;_-* \-??_-;_-@_-"/>
    <numFmt numFmtId="174" formatCode="General_)"/>
    <numFmt numFmtId="175" formatCode="_-* #,##0.00\ _G_-;\-* #,##0.00\ _G_-;_-* &quot;-&quot;??\ _G_-;_-@_-"/>
    <numFmt numFmtId="176" formatCode="_-* #,##0.00\ &quot;G&quot;_-;\-* #,##0.00\ &quot;G&quot;_-;_-* &quot;-&quot;??\ &quot;G&quot;_-;_-@_-"/>
    <numFmt numFmtId="177" formatCode="_-* #,##0\ _G_-;\-* #,##0\ _G_-;_-* &quot;-&quot;\ _G_-;_-@_-"/>
    <numFmt numFmtId="178" formatCode="* #,##0\ ;* \-#,##0\ ;* &quot;- &quot;;@\ "/>
    <numFmt numFmtId="179" formatCode="&quot;Gs&quot;\ #,##0_);\(&quot;Gs&quot;\ #,##0\)"/>
  </numFmts>
  <fonts count="57">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Verdana"/>
      <family val="2"/>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u/>
      <sz val="11"/>
      <color theme="1"/>
      <name val="Museo Sans 100"/>
      <family val="3"/>
    </font>
    <font>
      <b/>
      <sz val="11"/>
      <color theme="1"/>
      <name val="Museo Sans 100"/>
      <family val="3"/>
    </font>
    <font>
      <b/>
      <sz val="10"/>
      <color theme="1"/>
      <name val="Museo Sans 100"/>
      <family val="3"/>
    </font>
    <font>
      <sz val="10"/>
      <color theme="1"/>
      <name val="Museo Sans 100"/>
      <family val="3"/>
    </font>
    <font>
      <b/>
      <sz val="11"/>
      <color rgb="FF000000"/>
      <name val="Museo Sans 100"/>
      <family val="3"/>
    </font>
    <font>
      <b/>
      <sz val="11"/>
      <name val="Museo Sans 100"/>
      <family val="3"/>
    </font>
    <font>
      <sz val="11"/>
      <name val="Museo Sans 100"/>
      <family val="3"/>
    </font>
    <font>
      <sz val="8"/>
      <color theme="1"/>
      <name val="Museo Sans 100"/>
      <family val="3"/>
    </font>
    <font>
      <b/>
      <u/>
      <sz val="10"/>
      <color theme="1"/>
      <name val="Museo Sans 100"/>
      <family val="3"/>
    </font>
    <font>
      <b/>
      <sz val="8"/>
      <color theme="1"/>
      <name val="Museo Sans 100"/>
      <family val="3"/>
    </font>
    <font>
      <b/>
      <sz val="11"/>
      <color rgb="FFFFFFFF"/>
      <name val="Museo Sans 100"/>
      <family val="3"/>
    </font>
    <font>
      <sz val="11"/>
      <color rgb="FFFFFFFF"/>
      <name val="Museo Sans 100"/>
      <family val="3"/>
    </font>
    <font>
      <i/>
      <sz val="10"/>
      <color theme="1"/>
      <name val="Museo Sans 100"/>
      <family val="3"/>
    </font>
    <font>
      <b/>
      <i/>
      <sz val="11"/>
      <name val="Museo Sans 100"/>
      <family val="3"/>
    </font>
    <font>
      <b/>
      <sz val="11"/>
      <color indexed="8"/>
      <name val="Museo Sans 100"/>
      <family val="3"/>
    </font>
    <font>
      <sz val="11"/>
      <color indexed="8"/>
      <name val="Museo Sans 100"/>
      <family val="3"/>
    </font>
    <font>
      <b/>
      <sz val="10"/>
      <color indexed="8"/>
      <name val="Museo Sans 100"/>
      <family val="3"/>
    </font>
    <font>
      <b/>
      <u/>
      <sz val="11"/>
      <name val="Museo Sans 100"/>
      <family val="3"/>
    </font>
    <font>
      <b/>
      <u/>
      <sz val="11"/>
      <color indexed="8"/>
      <name val="Museo Sans 100"/>
      <family val="3"/>
    </font>
    <font>
      <sz val="11"/>
      <color theme="0"/>
      <name val="Museo Sans 100"/>
      <family val="3"/>
    </font>
    <font>
      <i/>
      <sz val="10"/>
      <color rgb="FFFF0000"/>
      <name val="Museo Sans 100"/>
      <family val="3"/>
    </font>
    <font>
      <sz val="11"/>
      <color rgb="FFFF0000"/>
      <name val="Museo Sans 100"/>
      <family val="3"/>
    </font>
    <font>
      <u/>
      <sz val="11"/>
      <name val="Museo Sans 100"/>
      <family val="3"/>
    </font>
    <font>
      <b/>
      <sz val="9"/>
      <color theme="1"/>
      <name val="Museo Sans 100"/>
      <family val="3"/>
    </font>
    <font>
      <u/>
      <sz val="11"/>
      <color theme="1"/>
      <name val="Museo Sans 100"/>
      <family val="3"/>
    </font>
    <font>
      <sz val="10"/>
      <color indexed="8"/>
      <name val="Arial"/>
      <family val="2"/>
    </font>
    <font>
      <sz val="8"/>
      <name val="Verdana"/>
      <family val="2"/>
    </font>
    <font>
      <sz val="11"/>
      <color indexed="8"/>
      <name val="Calibri"/>
      <family val="2"/>
    </font>
    <font>
      <sz val="11"/>
      <color rgb="FF000000"/>
      <name val="Calibri"/>
      <family val="2"/>
      <scheme val="minor"/>
    </font>
    <font>
      <sz val="10"/>
      <name val="Courier"/>
    </font>
    <font>
      <sz val="10"/>
      <name val="MS Sans Serif"/>
      <family val="2"/>
    </font>
    <font>
      <sz val="10"/>
      <name val="Courier"/>
      <family val="3"/>
    </font>
    <font>
      <sz val="12"/>
      <name val="Courier"/>
      <family val="3"/>
    </font>
    <font>
      <sz val="11"/>
      <color theme="1"/>
      <name val="Calibri"/>
      <family val="2"/>
    </font>
    <font>
      <b/>
      <sz val="18"/>
      <color theme="3"/>
      <name val="Calibri Light"/>
      <family val="2"/>
      <scheme val="major"/>
    </font>
    <font>
      <sz val="11"/>
      <color theme="1"/>
      <name val="Arial"/>
      <family val="2"/>
    </font>
    <font>
      <sz val="9"/>
      <color theme="1"/>
      <name val="Calibri"/>
      <family val="2"/>
      <scheme val="minor"/>
    </font>
    <font>
      <sz val="10"/>
      <color theme="1"/>
      <name val="Calibri"/>
      <family val="2"/>
      <scheme val="minor"/>
    </font>
    <font>
      <sz val="12"/>
      <color theme="1"/>
      <name val="Calibri"/>
      <family val="2"/>
      <scheme val="minor"/>
    </font>
    <font>
      <sz val="11"/>
      <color indexed="8"/>
      <name val="Calibri"/>
      <family val="2"/>
      <charset val="1"/>
    </font>
    <font>
      <sz val="11"/>
      <color rgb="FF000000"/>
      <name val="Arial"/>
      <family val="2"/>
    </font>
    <font>
      <sz val="10"/>
      <name val="Times New Roman"/>
      <family val="1"/>
    </font>
    <font>
      <sz val="10"/>
      <name val="Bitstream Vera Sans"/>
      <family val="2"/>
    </font>
    <font>
      <sz val="9"/>
      <name val="Segoe UI"/>
      <family val="2"/>
      <charset val="1"/>
    </font>
    <font>
      <sz val="10"/>
      <color indexed="8"/>
      <name val="Arial"/>
      <family val="2"/>
      <charset val="1"/>
    </font>
    <font>
      <sz val="10"/>
      <color indexed="64"/>
      <name val="Arial"/>
      <family val="2"/>
    </font>
    <font>
      <sz val="11"/>
      <color rgb="FF000000"/>
      <name val="Calibri"/>
      <family val="2"/>
    </font>
    <font>
      <b/>
      <u val="singleAccounting"/>
      <sz val="11"/>
      <color theme="1"/>
      <name val="Museo Sans 100"/>
      <family val="3"/>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CC"/>
      </patternFill>
    </fill>
  </fills>
  <borders count="43">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style="thin">
        <color indexed="64"/>
      </bottom>
      <diagonal/>
    </border>
  </borders>
  <cellStyleXfs count="2014">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41" fontId="1" fillId="0" borderId="0" applyFont="0" applyFill="0" applyBorder="0" applyAlignment="0" applyProtection="0"/>
    <xf numFmtId="0" fontId="4" fillId="0" borderId="0"/>
    <xf numFmtId="41" fontId="1" fillId="0" borderId="0" applyFont="0" applyFill="0" applyBorder="0" applyAlignment="0" applyProtection="0"/>
    <xf numFmtId="164" fontId="1" fillId="0" borderId="0" applyFont="0" applyFill="0" applyBorder="0" applyAlignment="0" applyProtection="0"/>
    <xf numFmtId="0" fontId="34" fillId="0" borderId="0"/>
    <xf numFmtId="0" fontId="4" fillId="0" borderId="0"/>
    <xf numFmtId="9" fontId="35" fillId="0" borderId="0" applyFont="0" applyFill="0" applyBorder="0" applyAlignment="0" applyProtection="0"/>
    <xf numFmtId="43" fontId="35"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71" fontId="3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3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3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0" fontId="3" fillId="0" borderId="0" applyNumberFormat="0" applyFill="0" applyBorder="0" applyAlignment="0" applyProtection="0"/>
    <xf numFmtId="0" fontId="3" fillId="0" borderId="0"/>
    <xf numFmtId="0" fontId="3" fillId="0" borderId="0"/>
    <xf numFmtId="0" fontId="1" fillId="0" borderId="0"/>
    <xf numFmtId="171" fontId="36" fillId="0" borderId="0" applyFont="0" applyFill="0" applyBorder="0" applyAlignment="0" applyProtection="0"/>
    <xf numFmtId="0" fontId="3" fillId="0" borderId="0"/>
    <xf numFmtId="171" fontId="3"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 fillId="0" borderId="0" applyFont="0" applyFill="0" applyBorder="0" applyAlignment="0" applyProtection="0"/>
    <xf numFmtId="0" fontId="3" fillId="0" borderId="0" applyNumberFormat="0" applyFill="0" applyBorder="0" applyAlignment="0" applyProtection="0"/>
    <xf numFmtId="0" fontId="1" fillId="0" borderId="0"/>
    <xf numFmtId="0" fontId="3" fillId="0" borderId="0"/>
    <xf numFmtId="171" fontId="3" fillId="0" borderId="0" applyFont="0" applyFill="0" applyBorder="0" applyAlignment="0" applyProtection="0"/>
    <xf numFmtId="171" fontId="1" fillId="0" borderId="0" applyFont="0" applyFill="0" applyBorder="0" applyAlignment="0" applyProtection="0"/>
    <xf numFmtId="0" fontId="37" fillId="0" borderId="0"/>
    <xf numFmtId="164" fontId="3" fillId="0" borderId="0" applyFont="0" applyFill="0" applyBorder="0" applyAlignment="0" applyProtection="0"/>
    <xf numFmtId="171" fontId="1" fillId="0" borderId="0" applyFont="0" applyFill="0" applyBorder="0" applyAlignment="0" applyProtection="0"/>
    <xf numFmtId="0" fontId="37" fillId="0" borderId="0"/>
    <xf numFmtId="0" fontId="3" fillId="0" borderId="0"/>
    <xf numFmtId="171" fontId="36" fillId="0" borderId="0" applyFont="0" applyFill="0" applyBorder="0" applyAlignment="0" applyProtection="0"/>
    <xf numFmtId="171" fontId="3" fillId="0" borderId="0" applyFont="0" applyFill="0" applyBorder="0" applyAlignment="0" applyProtection="0"/>
    <xf numFmtId="0" fontId="3" fillId="0" borderId="0"/>
    <xf numFmtId="0" fontId="3" fillId="0" borderId="0"/>
    <xf numFmtId="171" fontId="3"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3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37" fontId="38" fillId="0" borderId="0"/>
    <xf numFmtId="40" fontId="39" fillId="0" borderId="0" applyFont="0" applyFill="0" applyBorder="0" applyAlignment="0" applyProtection="0"/>
    <xf numFmtId="38" fontId="39" fillId="0" borderId="0" applyFont="0" applyBorder="0" applyAlignment="0" applyProtection="0"/>
    <xf numFmtId="171" fontId="1" fillId="0" borderId="0" applyFont="0" applyFill="0" applyBorder="0" applyAlignment="0" applyProtection="0"/>
    <xf numFmtId="40" fontId="39" fillId="0" borderId="0" applyFont="0" applyFill="0" applyBorder="0" applyAlignment="0" applyProtection="0"/>
    <xf numFmtId="172" fontId="3"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3"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1" fillId="0" borderId="0"/>
    <xf numFmtId="0" fontId="42"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1"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3" fillId="0" borderId="0"/>
    <xf numFmtId="0" fontId="3" fillId="0" borderId="0"/>
    <xf numFmtId="0" fontId="3" fillId="0" borderId="0"/>
    <xf numFmtId="0" fontId="3" fillId="0" borderId="0"/>
    <xf numFmtId="0" fontId="3" fillId="0" borderId="0"/>
    <xf numFmtId="0" fontId="3"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42"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1"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42" fillId="0" borderId="0"/>
    <xf numFmtId="0" fontId="42" fillId="0" borderId="0"/>
    <xf numFmtId="0" fontId="42" fillId="0" borderId="0"/>
    <xf numFmtId="0" fontId="42"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42"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42"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0" fontId="3" fillId="0" borderId="0"/>
    <xf numFmtId="0" fontId="3" fillId="0" borderId="0"/>
    <xf numFmtId="0" fontId="3" fillId="0" borderId="0"/>
    <xf numFmtId="0" fontId="3" fillId="0" borderId="0"/>
    <xf numFmtId="0" fontId="3" fillId="0" borderId="0"/>
    <xf numFmtId="0" fontId="3" fillId="0" borderId="0"/>
    <xf numFmtId="37" fontId="40" fillId="0" borderId="0"/>
    <xf numFmtId="0" fontId="36" fillId="7" borderId="41" applyNumberFormat="0" applyFont="0" applyAlignment="0" applyProtection="0"/>
    <xf numFmtId="0" fontId="1" fillId="7" borderId="41" applyNumberFormat="0" applyFont="0" applyAlignment="0" applyProtection="0"/>
    <xf numFmtId="0" fontId="36" fillId="7" borderId="41" applyNumberFormat="0" applyFont="0" applyAlignment="0" applyProtection="0"/>
    <xf numFmtId="0" fontId="36" fillId="7" borderId="41" applyNumberFormat="0" applyFont="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6" fillId="0" borderId="0" applyFont="0" applyFill="0" applyBorder="0" applyAlignment="0" applyProtection="0"/>
    <xf numFmtId="9" fontId="39" fillId="0" borderId="0" applyFont="0" applyFill="0" applyBorder="0" applyAlignment="0" applyProtection="0"/>
    <xf numFmtId="9" fontId="36" fillId="0" borderId="0" applyFont="0" applyFill="0" applyBorder="0" applyAlignment="0" applyProtection="0"/>
    <xf numFmtId="9" fontId="39" fillId="0" borderId="0" applyFont="0" applyFill="0" applyBorder="0" applyAlignment="0" applyProtection="0"/>
    <xf numFmtId="9" fontId="3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1"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36"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0" fontId="2" fillId="0" borderId="0" applyNumberFormat="0" applyFill="0" applyBorder="0" applyAlignment="0" applyProtection="0"/>
    <xf numFmtId="171" fontId="3" fillId="0" borderId="0" applyFont="0" applyFill="0" applyBorder="0" applyAlignment="0" applyProtection="0"/>
    <xf numFmtId="172"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64"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8" fillId="0" borderId="0"/>
    <xf numFmtId="164" fontId="1" fillId="0" borderId="0" applyFont="0" applyFill="0" applyBorder="0" applyAlignment="0" applyProtection="0"/>
    <xf numFmtId="171" fontId="1" fillId="0" borderId="0" applyFont="0" applyFill="0" applyBorder="0" applyAlignment="0" applyProtection="0"/>
    <xf numFmtId="0" fontId="45" fillId="0" borderId="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164"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0" fontId="48"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9"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3" fillId="0" borderId="0" applyFont="0" applyFill="0" applyBorder="0" applyAlignment="0" applyProtection="0"/>
    <xf numFmtId="171" fontId="36" fillId="0" borderId="0" applyFont="0" applyFill="0" applyBorder="0" applyAlignment="0" applyProtection="0"/>
    <xf numFmtId="164" fontId="3" fillId="0" borderId="0" applyFont="0" applyFill="0" applyBorder="0" applyAlignment="0" applyProtection="0"/>
    <xf numFmtId="173" fontId="3" fillId="0" borderId="0" applyFont="0" applyFill="0" applyAlignment="0" applyProtection="0"/>
    <xf numFmtId="174" fontId="41" fillId="0" borderId="0"/>
    <xf numFmtId="9" fontId="41" fillId="0" borderId="0" applyFont="0" applyFill="0" applyBorder="0" applyAlignment="0" applyProtection="0"/>
    <xf numFmtId="175" fontId="41" fillId="0" borderId="0" applyFont="0" applyFill="0" applyBorder="0" applyAlignment="0" applyProtection="0"/>
    <xf numFmtId="171" fontId="3" fillId="0" borderId="0" applyFont="0" applyFill="0" applyBorder="0" applyAlignment="0" applyProtection="0"/>
    <xf numFmtId="173" fontId="3" fillId="0" borderId="0" applyFont="0" applyFill="0" applyAlignment="0" applyProtection="0"/>
    <xf numFmtId="173" fontId="3" fillId="0" borderId="0" applyFont="0" applyFill="0" applyAlignment="0" applyProtection="0"/>
    <xf numFmtId="171" fontId="50"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175" fontId="51" fillId="0" borderId="0" applyFont="0" applyFill="0" applyBorder="0" applyAlignment="0" applyProtection="0"/>
    <xf numFmtId="0" fontId="46"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171"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0" fontId="52" fillId="0" borderId="0"/>
    <xf numFmtId="0" fontId="53" fillId="0" borderId="0"/>
    <xf numFmtId="171" fontId="1" fillId="0" borderId="0" applyFont="0" applyFill="0" applyBorder="0" applyAlignment="0" applyProtection="0"/>
    <xf numFmtId="178" fontId="55" fillId="0" borderId="0" applyBorder="0" applyProtection="0"/>
    <xf numFmtId="172" fontId="1" fillId="0" borderId="0" applyFont="0" applyFill="0" applyBorder="0" applyAlignment="0" applyProtection="0"/>
    <xf numFmtId="0" fontId="46" fillId="0" borderId="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54" fillId="0" borderId="0"/>
    <xf numFmtId="171" fontId="1" fillId="0" borderId="0" applyFont="0" applyFill="0" applyBorder="0" applyAlignment="0" applyProtection="0"/>
    <xf numFmtId="171" fontId="35"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6" fillId="0" borderId="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0" fontId="46" fillId="0" borderId="0"/>
    <xf numFmtId="171" fontId="36"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 fillId="0" borderId="0"/>
    <xf numFmtId="179" fontId="36" fillId="0" borderId="0" applyFont="0" applyFill="0" applyBorder="0" applyAlignment="0" applyProtection="0"/>
    <xf numFmtId="171" fontId="47" fillId="0" borderId="0" applyFont="0" applyFill="0" applyBorder="0" applyAlignment="0" applyProtection="0"/>
    <xf numFmtId="0" fontId="47" fillId="0" borderId="0"/>
    <xf numFmtId="0" fontId="36" fillId="0" borderId="0"/>
    <xf numFmtId="0" fontId="1" fillId="0" borderId="0"/>
    <xf numFmtId="9" fontId="47" fillId="0" borderId="0" applyFont="0" applyFill="0" applyBorder="0" applyAlignment="0" applyProtection="0"/>
    <xf numFmtId="171" fontId="1"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1" fillId="0" borderId="0" applyFont="0" applyFill="0" applyBorder="0" applyAlignment="0" applyProtection="0"/>
    <xf numFmtId="172" fontId="36" fillId="0" borderId="0" applyFont="0" applyFill="0" applyBorder="0" applyAlignment="0" applyProtection="0"/>
    <xf numFmtId="0" fontId="1" fillId="0" borderId="0"/>
    <xf numFmtId="172" fontId="1" fillId="0" borderId="0" applyFont="0" applyFill="0" applyBorder="0" applyAlignment="0" applyProtection="0"/>
    <xf numFmtId="171" fontId="47"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0" fontId="44"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64"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0" fontId="3"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3"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537">
    <xf numFmtId="0" fontId="0" fillId="0" borderId="0" xfId="0"/>
    <xf numFmtId="0" fontId="8" fillId="0" borderId="0" xfId="3" applyFont="1"/>
    <xf numFmtId="0" fontId="10" fillId="0" borderId="0" xfId="0" applyFont="1"/>
    <xf numFmtId="41" fontId="5" fillId="0" borderId="0" xfId="0" applyNumberFormat="1" applyFont="1"/>
    <xf numFmtId="0" fontId="10" fillId="3" borderId="24" xfId="0" applyFont="1" applyFill="1" applyBorder="1" applyAlignment="1">
      <alignment horizontal="center" vertical="center" wrapText="1"/>
    </xf>
    <xf numFmtId="0" fontId="14" fillId="0" borderId="4" xfId="6" applyFont="1" applyBorder="1" applyAlignment="1">
      <alignment horizontal="center" vertical="center" wrapText="1"/>
    </xf>
    <xf numFmtId="0" fontId="14" fillId="4" borderId="0" xfId="6" applyFont="1" applyFill="1" applyAlignment="1">
      <alignment horizontal="center" vertical="center" wrapText="1"/>
    </xf>
    <xf numFmtId="0" fontId="14" fillId="0" borderId="17" xfId="5" applyFont="1" applyBorder="1" applyAlignment="1">
      <alignment vertical="center"/>
    </xf>
    <xf numFmtId="167" fontId="15" fillId="0" borderId="17" xfId="5" applyNumberFormat="1" applyFont="1" applyBorder="1" applyAlignment="1">
      <alignment horizontal="right" vertical="center"/>
    </xf>
    <xf numFmtId="0" fontId="15" fillId="0" borderId="17" xfId="5" applyFont="1" applyBorder="1" applyAlignment="1">
      <alignment vertical="center"/>
    </xf>
    <xf numFmtId="0" fontId="15" fillId="0" borderId="19" xfId="5" applyFont="1" applyBorder="1" applyAlignment="1">
      <alignment vertical="center"/>
    </xf>
    <xf numFmtId="167" fontId="15" fillId="0" borderId="19" xfId="5" applyNumberFormat="1" applyFont="1" applyBorder="1" applyAlignment="1">
      <alignment horizontal="right" vertical="center"/>
    </xf>
    <xf numFmtId="41" fontId="15" fillId="0" borderId="19" xfId="1" applyFont="1" applyBorder="1" applyAlignment="1">
      <alignment horizontal="right" vertical="center"/>
    </xf>
    <xf numFmtId="0" fontId="15" fillId="0" borderId="15" xfId="5" applyFont="1" applyBorder="1" applyAlignment="1">
      <alignment vertical="center"/>
    </xf>
    <xf numFmtId="41" fontId="15" fillId="0" borderId="15" xfId="1" applyFont="1" applyBorder="1" applyAlignment="1">
      <alignment horizontal="right" vertical="center"/>
    </xf>
    <xf numFmtId="167" fontId="15" fillId="0" borderId="15" xfId="5" applyNumberFormat="1" applyFont="1" applyBorder="1" applyAlignment="1">
      <alignment horizontal="right" vertical="center"/>
    </xf>
    <xf numFmtId="167" fontId="14" fillId="0" borderId="4" xfId="5" applyNumberFormat="1" applyFont="1" applyBorder="1" applyAlignment="1">
      <alignment horizontal="right" vertical="center"/>
    </xf>
    <xf numFmtId="0" fontId="12" fillId="0" borderId="0" xfId="0" applyFont="1"/>
    <xf numFmtId="0" fontId="16" fillId="0" borderId="0" xfId="0" applyFont="1"/>
    <xf numFmtId="0" fontId="18" fillId="0" borderId="0" xfId="0" applyFont="1"/>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xf numFmtId="0" fontId="10" fillId="0" borderId="17" xfId="0" applyFont="1" applyBorder="1"/>
    <xf numFmtId="0" fontId="5" fillId="0" borderId="19" xfId="0" applyFont="1" applyBorder="1"/>
    <xf numFmtId="0" fontId="5" fillId="0" borderId="0" xfId="0" applyFont="1" applyAlignment="1">
      <alignment wrapText="1"/>
    </xf>
    <xf numFmtId="41" fontId="5" fillId="0" borderId="19" xfId="1" applyFont="1" applyBorder="1"/>
    <xf numFmtId="41" fontId="5" fillId="0" borderId="17" xfId="1" applyFont="1" applyBorder="1"/>
    <xf numFmtId="41" fontId="5" fillId="0" borderId="15" xfId="1" applyFont="1" applyBorder="1"/>
    <xf numFmtId="41" fontId="10" fillId="0" borderId="4" xfId="1" applyFont="1" applyBorder="1"/>
    <xf numFmtId="41" fontId="10" fillId="0" borderId="17" xfId="1" applyFont="1" applyBorder="1"/>
    <xf numFmtId="168" fontId="5" fillId="0" borderId="19" xfId="1" applyNumberFormat="1" applyFont="1" applyBorder="1"/>
    <xf numFmtId="168" fontId="10" fillId="0" borderId="4" xfId="1" applyNumberFormat="1" applyFont="1" applyBorder="1"/>
    <xf numFmtId="0" fontId="10" fillId="0" borderId="15" xfId="0" applyFont="1" applyBorder="1"/>
    <xf numFmtId="0" fontId="5" fillId="0" borderId="4" xfId="0" applyFont="1" applyBorder="1"/>
    <xf numFmtId="0" fontId="5" fillId="0" borderId="17" xfId="0" applyFont="1" applyBorder="1"/>
    <xf numFmtId="0" fontId="5" fillId="0" borderId="15" xfId="0" applyFont="1" applyBorder="1"/>
    <xf numFmtId="41" fontId="5" fillId="0" borderId="0" xfId="1" applyFont="1"/>
    <xf numFmtId="168" fontId="5" fillId="0" borderId="17" xfId="1" applyNumberFormat="1" applyFont="1" applyBorder="1"/>
    <xf numFmtId="41" fontId="5" fillId="0" borderId="4" xfId="1" applyFont="1" applyBorder="1" applyAlignment="1">
      <alignment horizontal="center" vertical="center"/>
    </xf>
    <xf numFmtId="0" fontId="9" fillId="0" borderId="0" xfId="0" applyFont="1"/>
    <xf numFmtId="0" fontId="10" fillId="0" borderId="4" xfId="0" applyFont="1" applyBorder="1" applyAlignment="1">
      <alignment horizontal="center" vertical="center"/>
    </xf>
    <xf numFmtId="14" fontId="10" fillId="0" borderId="4" xfId="0" applyNumberFormat="1" applyFont="1" applyBorder="1" applyAlignment="1">
      <alignment horizontal="center" vertical="center"/>
    </xf>
    <xf numFmtId="14" fontId="14" fillId="0" borderId="4" xfId="0" applyNumberFormat="1" applyFont="1" applyBorder="1" applyAlignment="1">
      <alignment horizontal="center" vertical="center"/>
    </xf>
    <xf numFmtId="14" fontId="14" fillId="0" borderId="4" xfId="8" applyNumberFormat="1" applyFont="1" applyBorder="1" applyAlignment="1">
      <alignment horizontal="center" vertical="center"/>
    </xf>
    <xf numFmtId="0" fontId="10" fillId="0" borderId="1" xfId="0" applyFont="1" applyBorder="1" applyAlignment="1">
      <alignment vertical="center"/>
    </xf>
    <xf numFmtId="14" fontId="10" fillId="0" borderId="17" xfId="0" applyNumberFormat="1" applyFont="1" applyBorder="1" applyAlignment="1">
      <alignment horizontal="center" vertical="center"/>
    </xf>
    <xf numFmtId="0" fontId="5" fillId="0" borderId="18" xfId="0" applyFont="1" applyBorder="1"/>
    <xf numFmtId="41" fontId="5" fillId="0" borderId="11" xfId="1" applyFont="1" applyBorder="1" applyAlignment="1">
      <alignment horizontal="right"/>
    </xf>
    <xf numFmtId="0" fontId="10" fillId="0" borderId="1" xfId="0" applyFont="1" applyBorder="1"/>
    <xf numFmtId="0" fontId="10" fillId="0" borderId="17" xfId="0" applyFont="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1" xfId="0" applyFont="1" applyBorder="1" applyAlignment="1">
      <alignment vertical="center" wrapText="1"/>
    </xf>
    <xf numFmtId="41" fontId="5" fillId="0" borderId="19" xfId="1" applyFont="1" applyBorder="1" applyAlignment="1">
      <alignment vertical="center"/>
    </xf>
    <xf numFmtId="0" fontId="5" fillId="0" borderId="12" xfId="0" applyFont="1" applyBorder="1"/>
    <xf numFmtId="41" fontId="5" fillId="0" borderId="19" xfId="1" applyFont="1" applyBorder="1" applyAlignment="1">
      <alignment horizontal="center"/>
    </xf>
    <xf numFmtId="41" fontId="10" fillId="0" borderId="4" xfId="1" applyFont="1" applyBorder="1" applyAlignment="1">
      <alignment horizontal="center" vertical="center"/>
    </xf>
    <xf numFmtId="41" fontId="5" fillId="0" borderId="19" xfId="1" applyFont="1" applyFill="1" applyBorder="1"/>
    <xf numFmtId="0" fontId="10" fillId="0" borderId="0" xfId="0" applyFont="1" applyAlignment="1">
      <alignment horizontal="justify" vertical="center"/>
    </xf>
    <xf numFmtId="0" fontId="14" fillId="0" borderId="1" xfId="0" applyFont="1" applyBorder="1" applyAlignment="1">
      <alignment vertical="center"/>
    </xf>
    <xf numFmtId="14" fontId="14" fillId="0" borderId="17" xfId="0" applyNumberFormat="1" applyFont="1" applyBorder="1" applyAlignment="1">
      <alignment horizontal="center" vertical="center"/>
    </xf>
    <xf numFmtId="0" fontId="15" fillId="0" borderId="18" xfId="0" applyFont="1" applyBorder="1"/>
    <xf numFmtId="41" fontId="15" fillId="0" borderId="17" xfId="1" applyFont="1" applyBorder="1"/>
    <xf numFmtId="0" fontId="15" fillId="0" borderId="12" xfId="0" applyFont="1" applyBorder="1"/>
    <xf numFmtId="41" fontId="15" fillId="0" borderId="19" xfId="1" applyFont="1" applyBorder="1"/>
    <xf numFmtId="0" fontId="14" fillId="0" borderId="1" xfId="0" applyFont="1" applyBorder="1"/>
    <xf numFmtId="41" fontId="14" fillId="0" borderId="4" xfId="1" applyFont="1" applyBorder="1" applyAlignment="1">
      <alignment horizontal="right"/>
    </xf>
    <xf numFmtId="41" fontId="14" fillId="0" borderId="4" xfId="1" applyFont="1" applyBorder="1"/>
    <xf numFmtId="0" fontId="14" fillId="0" borderId="1" xfId="8" applyFont="1" applyBorder="1" applyAlignment="1">
      <alignment vertical="center"/>
    </xf>
    <xf numFmtId="14" fontId="14" fillId="0" borderId="17" xfId="8" applyNumberFormat="1" applyFont="1" applyBorder="1" applyAlignment="1">
      <alignment horizontal="center" vertical="center"/>
    </xf>
    <xf numFmtId="0" fontId="15" fillId="0" borderId="18" xfId="8" applyFont="1" applyBorder="1"/>
    <xf numFmtId="0" fontId="15" fillId="0" borderId="12" xfId="8" applyFont="1" applyBorder="1"/>
    <xf numFmtId="41" fontId="15" fillId="0" borderId="11" xfId="1" applyFont="1" applyBorder="1"/>
    <xf numFmtId="0" fontId="14" fillId="0" borderId="1" xfId="8" applyFont="1" applyBorder="1"/>
    <xf numFmtId="14" fontId="5" fillId="0" borderId="17" xfId="0" applyNumberFormat="1"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xf>
    <xf numFmtId="0" fontId="10" fillId="0" borderId="4" xfId="0" applyFont="1" applyBorder="1" applyAlignment="1">
      <alignment horizontal="center"/>
    </xf>
    <xf numFmtId="0" fontId="10" fillId="0" borderId="3" xfId="0" applyFont="1" applyBorder="1"/>
    <xf numFmtId="0" fontId="10" fillId="0" borderId="2" xfId="0" applyFont="1" applyBorder="1"/>
    <xf numFmtId="168" fontId="5" fillId="0" borderId="4" xfId="1" applyNumberFormat="1" applyFont="1" applyBorder="1" applyAlignment="1">
      <alignment horizontal="center" vertical="center"/>
    </xf>
    <xf numFmtId="168" fontId="5" fillId="0" borderId="18" xfId="1" applyNumberFormat="1" applyFont="1" applyBorder="1" applyAlignment="1">
      <alignment horizontal="center"/>
    </xf>
    <xf numFmtId="168" fontId="5" fillId="0" borderId="22" xfId="0" applyNumberFormat="1" applyFont="1" applyBorder="1" applyAlignment="1">
      <alignment horizontal="center"/>
    </xf>
    <xf numFmtId="168" fontId="5" fillId="0" borderId="12" xfId="1" applyNumberFormat="1" applyFont="1" applyBorder="1" applyAlignment="1">
      <alignment horizontal="center"/>
    </xf>
    <xf numFmtId="168" fontId="5" fillId="0" borderId="11" xfId="0" applyNumberFormat="1" applyFont="1" applyBorder="1" applyAlignment="1">
      <alignment horizontal="center"/>
    </xf>
    <xf numFmtId="168" fontId="5" fillId="0" borderId="15" xfId="1" applyNumberFormat="1" applyFont="1" applyBorder="1"/>
    <xf numFmtId="168" fontId="5" fillId="0" borderId="21" xfId="1" applyNumberFormat="1" applyFont="1" applyBorder="1" applyAlignment="1">
      <alignment horizontal="center"/>
    </xf>
    <xf numFmtId="168" fontId="5" fillId="0" borderId="14" xfId="0" applyNumberFormat="1" applyFont="1" applyBorder="1" applyAlignment="1">
      <alignment horizontal="center"/>
    </xf>
    <xf numFmtId="0" fontId="10" fillId="0" borderId="15" xfId="0" applyFont="1" applyBorder="1" applyAlignment="1">
      <alignment horizontal="center"/>
    </xf>
    <xf numFmtId="168" fontId="5" fillId="0" borderId="17" xfId="1" applyNumberFormat="1" applyFont="1" applyBorder="1" applyAlignment="1">
      <alignment horizontal="center"/>
    </xf>
    <xf numFmtId="168" fontId="5" fillId="0" borderId="15" xfId="1" applyNumberFormat="1" applyFont="1" applyBorder="1" applyAlignment="1">
      <alignment horizontal="center"/>
    </xf>
    <xf numFmtId="168" fontId="5" fillId="0" borderId="17" xfId="0" applyNumberFormat="1" applyFont="1" applyBorder="1" applyAlignment="1">
      <alignment horizontal="center"/>
    </xf>
    <xf numFmtId="168" fontId="5" fillId="0" borderId="19" xfId="1" applyNumberFormat="1" applyFont="1" applyBorder="1" applyAlignment="1">
      <alignment horizontal="center"/>
    </xf>
    <xf numFmtId="168" fontId="5" fillId="0" borderId="19" xfId="0" applyNumberFormat="1" applyFont="1" applyBorder="1" applyAlignment="1">
      <alignment horizontal="center"/>
    </xf>
    <xf numFmtId="168" fontId="5" fillId="0" borderId="15" xfId="0" applyNumberFormat="1" applyFont="1" applyBorder="1" applyAlignment="1">
      <alignment horizontal="center"/>
    </xf>
    <xf numFmtId="41" fontId="5" fillId="0" borderId="0" xfId="1" applyFont="1" applyBorder="1" applyAlignment="1">
      <alignment horizontal="center"/>
    </xf>
    <xf numFmtId="41" fontId="5" fillId="0" borderId="15" xfId="1" applyFont="1" applyBorder="1" applyAlignment="1">
      <alignment horizontal="center"/>
    </xf>
    <xf numFmtId="41" fontId="10" fillId="0" borderId="4" xfId="1" applyFont="1" applyBorder="1" applyAlignment="1">
      <alignment horizontal="center"/>
    </xf>
    <xf numFmtId="166" fontId="10" fillId="0" borderId="4" xfId="0" applyNumberFormat="1" applyFont="1" applyBorder="1" applyAlignment="1">
      <alignment horizontal="left"/>
    </xf>
    <xf numFmtId="41" fontId="5" fillId="0" borderId="4" xfId="1" applyFont="1" applyBorder="1"/>
    <xf numFmtId="41" fontId="5" fillId="0" borderId="0" xfId="1" applyFont="1" applyFill="1"/>
    <xf numFmtId="41" fontId="10" fillId="0" borderId="0" xfId="1" applyFont="1" applyAlignment="1">
      <alignment horizontal="center" vertical="center"/>
    </xf>
    <xf numFmtId="0" fontId="10"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4" xfId="0" applyFont="1" applyBorder="1" applyAlignment="1">
      <alignment horizontal="center" vertical="center" wrapText="1"/>
    </xf>
    <xf numFmtId="165" fontId="5" fillId="0" borderId="4" xfId="1" applyNumberFormat="1" applyFont="1" applyBorder="1" applyAlignment="1">
      <alignment horizontal="center" vertical="center"/>
    </xf>
    <xf numFmtId="165" fontId="5" fillId="0" borderId="4" xfId="1" applyNumberFormat="1" applyFont="1" applyBorder="1"/>
    <xf numFmtId="165" fontId="5" fillId="2" borderId="4" xfId="1" applyNumberFormat="1" applyFont="1" applyFill="1" applyBorder="1" applyAlignment="1">
      <alignment horizontal="center" vertical="center"/>
    </xf>
    <xf numFmtId="41" fontId="5" fillId="2" borderId="4" xfId="1" applyFont="1" applyFill="1" applyBorder="1" applyAlignment="1">
      <alignment horizontal="center" vertical="center"/>
    </xf>
    <xf numFmtId="10" fontId="15" fillId="0" borderId="4" xfId="2" applyNumberFormat="1" applyFont="1" applyBorder="1" applyAlignment="1">
      <alignment horizontal="center" vertical="center"/>
    </xf>
    <xf numFmtId="165" fontId="5" fillId="0" borderId="3" xfId="1" applyNumberFormat="1" applyFont="1" applyBorder="1"/>
    <xf numFmtId="165" fontId="10" fillId="2" borderId="4" xfId="1" applyNumberFormat="1" applyFont="1" applyFill="1" applyBorder="1" applyAlignment="1">
      <alignment horizontal="center" vertical="center"/>
    </xf>
    <xf numFmtId="9" fontId="10" fillId="0" borderId="4" xfId="2" applyFont="1" applyBorder="1" applyAlignment="1">
      <alignment horizontal="center"/>
    </xf>
    <xf numFmtId="10" fontId="5" fillId="0" borderId="0" xfId="0" applyNumberFormat="1" applyFont="1"/>
    <xf numFmtId="49" fontId="5" fillId="0" borderId="0" xfId="0" applyNumberFormat="1" applyFont="1" applyAlignment="1">
      <alignment horizontal="center" vertical="center"/>
    </xf>
    <xf numFmtId="0" fontId="8" fillId="0" borderId="0" xfId="3" applyFont="1" applyFill="1"/>
    <xf numFmtId="0" fontId="5" fillId="0" borderId="0" xfId="0" applyFont="1"/>
    <xf numFmtId="41" fontId="10" fillId="0" borderId="4" xfId="1" applyFont="1" applyBorder="1" applyAlignment="1">
      <alignment horizontal="center" vertical="center" wrapText="1"/>
    </xf>
    <xf numFmtId="41" fontId="10" fillId="0" borderId="0" xfId="1" applyFont="1" applyAlignment="1">
      <alignment horizontal="left"/>
    </xf>
    <xf numFmtId="0" fontId="5" fillId="0" borderId="19" xfId="0" applyFont="1" applyBorder="1" applyAlignment="1">
      <alignment vertical="center"/>
    </xf>
    <xf numFmtId="14" fontId="10" fillId="0" borderId="3" xfId="0" applyNumberFormat="1" applyFont="1" applyBorder="1"/>
    <xf numFmtId="0" fontId="5" fillId="0" borderId="21" xfId="0" applyFont="1" applyBorder="1"/>
    <xf numFmtId="0" fontId="14" fillId="0" borderId="17" xfId="4" applyFont="1" applyBorder="1" applyAlignment="1">
      <alignment horizontal="center" vertical="center"/>
    </xf>
    <xf numFmtId="17" fontId="14" fillId="0" borderId="4" xfId="4" applyNumberFormat="1" applyFont="1" applyBorder="1" applyAlignment="1">
      <alignment horizontal="center" vertical="center"/>
    </xf>
    <xf numFmtId="0" fontId="14" fillId="0" borderId="4" xfId="4" applyFont="1" applyBorder="1" applyAlignment="1">
      <alignment horizontal="center" vertical="center"/>
    </xf>
    <xf numFmtId="41" fontId="15" fillId="0" borderId="0" xfId="1" applyFont="1" applyFill="1" applyAlignment="1">
      <alignment vertical="center"/>
    </xf>
    <xf numFmtId="41" fontId="15" fillId="0" borderId="17" xfId="1" applyFont="1" applyFill="1" applyBorder="1" applyAlignment="1">
      <alignment vertical="center"/>
    </xf>
    <xf numFmtId="0" fontId="15" fillId="0" borderId="17" xfId="4" applyFont="1" applyBorder="1" applyAlignment="1">
      <alignment vertical="center"/>
    </xf>
    <xf numFmtId="169" fontId="15" fillId="0" borderId="15" xfId="1" applyNumberFormat="1" applyFont="1" applyFill="1" applyBorder="1" applyAlignment="1">
      <alignment vertical="center"/>
    </xf>
    <xf numFmtId="41" fontId="5" fillId="0" borderId="17" xfId="1" applyFont="1" applyFill="1" applyBorder="1"/>
    <xf numFmtId="0" fontId="15" fillId="0" borderId="0" xfId="4" applyFont="1" applyAlignment="1">
      <alignment vertical="center"/>
    </xf>
    <xf numFmtId="41" fontId="23" fillId="0" borderId="19" xfId="1" applyFont="1" applyFill="1" applyBorder="1" applyAlignment="1">
      <alignment horizontal="center"/>
    </xf>
    <xf numFmtId="0" fontId="15" fillId="0" borderId="15" xfId="4" applyFont="1" applyBorder="1" applyAlignment="1">
      <alignment vertical="center"/>
    </xf>
    <xf numFmtId="41" fontId="15" fillId="0" borderId="22" xfId="1" applyFont="1" applyFill="1" applyBorder="1" applyAlignment="1">
      <alignment vertical="center"/>
    </xf>
    <xf numFmtId="169" fontId="15" fillId="0" borderId="14" xfId="1" applyNumberFormat="1" applyFont="1" applyFill="1" applyBorder="1" applyAlignment="1">
      <alignment vertical="center"/>
    </xf>
    <xf numFmtId="0" fontId="14" fillId="0" borderId="4" xfId="0" applyFont="1" applyBorder="1"/>
    <xf numFmtId="165" fontId="5" fillId="0" borderId="3" xfId="1" applyNumberFormat="1" applyFont="1" applyBorder="1" applyAlignment="1">
      <alignment horizontal="center" vertical="center"/>
    </xf>
    <xf numFmtId="0" fontId="14" fillId="0" borderId="4" xfId="8" applyFont="1" applyBorder="1"/>
    <xf numFmtId="14" fontId="10" fillId="0" borderId="0" xfId="0" applyNumberFormat="1" applyFont="1"/>
    <xf numFmtId="0" fontId="10" fillId="0" borderId="0" xfId="0" applyFont="1" applyAlignment="1">
      <alignment horizontal="right"/>
    </xf>
    <xf numFmtId="0" fontId="23" fillId="0" borderId="0" xfId="4" applyFont="1" applyAlignment="1">
      <alignment vertical="center"/>
    </xf>
    <xf numFmtId="41" fontId="10" fillId="2" borderId="0" xfId="1" applyFont="1" applyFill="1" applyAlignment="1">
      <alignment vertical="center"/>
    </xf>
    <xf numFmtId="167" fontId="23" fillId="0" borderId="19" xfId="4" applyNumberFormat="1" applyFont="1" applyBorder="1" applyAlignment="1">
      <alignment horizontal="center" vertical="center" wrapText="1"/>
    </xf>
    <xf numFmtId="41" fontId="10" fillId="0" borderId="19" xfId="1" applyFont="1" applyBorder="1" applyAlignment="1">
      <alignment horizontal="right" vertical="center"/>
    </xf>
    <xf numFmtId="41" fontId="10" fillId="0" borderId="19" xfId="1" applyFont="1" applyFill="1" applyBorder="1" applyAlignment="1">
      <alignment horizontal="right" vertical="center"/>
    </xf>
    <xf numFmtId="17" fontId="27" fillId="0" borderId="17" xfId="4" applyNumberFormat="1" applyFont="1" applyBorder="1" applyAlignment="1">
      <alignment horizontal="center" vertical="center" wrapText="1"/>
    </xf>
    <xf numFmtId="41" fontId="14" fillId="2" borderId="17" xfId="1" quotePrefix="1" applyFont="1" applyFill="1" applyBorder="1" applyAlignment="1">
      <alignment horizontal="center" vertical="center" wrapText="1"/>
    </xf>
    <xf numFmtId="41" fontId="5" fillId="0" borderId="19" xfId="1" applyFont="1" applyFill="1" applyBorder="1" applyAlignment="1">
      <alignment horizontal="right" vertical="center"/>
    </xf>
    <xf numFmtId="0" fontId="15" fillId="0" borderId="19" xfId="4" applyFont="1" applyBorder="1" applyAlignment="1">
      <alignment vertical="center"/>
    </xf>
    <xf numFmtId="169" fontId="15" fillId="0" borderId="19" xfId="1" applyNumberFormat="1" applyFont="1" applyFill="1" applyBorder="1" applyAlignment="1">
      <alignment vertical="center"/>
    </xf>
    <xf numFmtId="169" fontId="15" fillId="0" borderId="11" xfId="1" applyNumberFormat="1" applyFont="1" applyFill="1" applyBorder="1" applyAlignment="1">
      <alignment vertical="center"/>
    </xf>
    <xf numFmtId="14" fontId="10" fillId="0" borderId="17" xfId="0" applyNumberFormat="1" applyFont="1" applyBorder="1"/>
    <xf numFmtId="168" fontId="5" fillId="0" borderId="5" xfId="1" applyNumberFormat="1" applyFont="1" applyBorder="1" applyAlignment="1">
      <alignment horizontal="center"/>
    </xf>
    <xf numFmtId="168" fontId="5" fillId="0" borderId="22" xfId="1" applyNumberFormat="1" applyFont="1" applyBorder="1" applyAlignment="1">
      <alignment horizontal="center"/>
    </xf>
    <xf numFmtId="168" fontId="5" fillId="0" borderId="20" xfId="1" applyNumberFormat="1" applyFont="1" applyBorder="1" applyAlignment="1">
      <alignment horizontal="center"/>
    </xf>
    <xf numFmtId="168" fontId="5" fillId="0" borderId="14" xfId="1" applyNumberFormat="1" applyFont="1" applyBorder="1" applyAlignment="1">
      <alignment horizontal="center"/>
    </xf>
    <xf numFmtId="41" fontId="10" fillId="0" borderId="0" xfId="1" applyFont="1" applyBorder="1" applyAlignment="1">
      <alignment horizontal="center"/>
    </xf>
    <xf numFmtId="0" fontId="5" fillId="0" borderId="0" xfId="0" applyFont="1" applyAlignment="1">
      <alignment horizontal="left"/>
    </xf>
    <xf numFmtId="166" fontId="10" fillId="0" borderId="0" xfId="0" applyNumberFormat="1" applyFont="1" applyAlignment="1">
      <alignment horizontal="left"/>
    </xf>
    <xf numFmtId="41" fontId="10" fillId="0" borderId="0" xfId="1" applyFont="1" applyBorder="1" applyAlignment="1">
      <alignment horizontal="center" vertical="center"/>
    </xf>
    <xf numFmtId="41" fontId="10" fillId="0" borderId="0" xfId="1" applyFont="1" applyFill="1" applyAlignment="1">
      <alignment horizontal="center" vertical="center"/>
    </xf>
    <xf numFmtId="41" fontId="10" fillId="0" borderId="0" xfId="1" applyFont="1" applyFill="1"/>
    <xf numFmtId="41" fontId="10" fillId="0" borderId="4" xfId="1" applyFont="1" applyFill="1" applyBorder="1"/>
    <xf numFmtId="41" fontId="10" fillId="0" borderId="29" xfId="1" applyFont="1" applyFill="1" applyBorder="1"/>
    <xf numFmtId="41" fontId="5" fillId="0" borderId="19" xfId="1" applyFont="1" applyFill="1" applyBorder="1" applyAlignment="1">
      <alignment horizontal="center"/>
    </xf>
    <xf numFmtId="41" fontId="15" fillId="0" borderId="19" xfId="1" applyFont="1" applyFill="1" applyBorder="1"/>
    <xf numFmtId="0" fontId="14" fillId="0" borderId="4" xfId="4" applyFont="1" applyBorder="1" applyAlignment="1">
      <alignment vertical="center"/>
    </xf>
    <xf numFmtId="167" fontId="23" fillId="0" borderId="4" xfId="4" applyNumberFormat="1" applyFont="1" applyBorder="1" applyAlignment="1">
      <alignment vertical="center"/>
    </xf>
    <xf numFmtId="167" fontId="23" fillId="0" borderId="4" xfId="4" applyNumberFormat="1" applyFont="1" applyBorder="1" applyAlignment="1">
      <alignment horizontal="center"/>
    </xf>
    <xf numFmtId="41" fontId="23" fillId="0" borderId="4" xfId="1" applyFont="1" applyBorder="1" applyAlignment="1">
      <alignment horizontal="center"/>
    </xf>
    <xf numFmtId="167" fontId="23" fillId="0" borderId="17" xfId="4" applyNumberFormat="1" applyFont="1" applyBorder="1" applyAlignment="1">
      <alignment vertical="center"/>
    </xf>
    <xf numFmtId="167" fontId="23" fillId="0" borderId="17" xfId="4" applyNumberFormat="1" applyFont="1" applyBorder="1" applyAlignment="1">
      <alignment horizontal="center"/>
    </xf>
    <xf numFmtId="41" fontId="23" fillId="0" borderId="17" xfId="1" applyFont="1" applyBorder="1" applyAlignment="1">
      <alignment horizontal="center"/>
    </xf>
    <xf numFmtId="167" fontId="24" fillId="0" borderId="19" xfId="4" applyNumberFormat="1" applyFont="1" applyBorder="1" applyAlignment="1">
      <alignment vertical="center"/>
    </xf>
    <xf numFmtId="41" fontId="24" fillId="0" borderId="19" xfId="1" applyFont="1" applyBorder="1" applyAlignment="1">
      <alignment horizontal="center"/>
    </xf>
    <xf numFmtId="167" fontId="23" fillId="0" borderId="19" xfId="4" applyNumberFormat="1" applyFont="1" applyBorder="1" applyAlignment="1">
      <alignment vertical="center"/>
    </xf>
    <xf numFmtId="41" fontId="23" fillId="0" borderId="19" xfId="1" applyFont="1" applyBorder="1" applyAlignment="1">
      <alignment horizontal="center"/>
    </xf>
    <xf numFmtId="41" fontId="23" fillId="0" borderId="19" xfId="1" applyFont="1" applyBorder="1" applyAlignment="1">
      <alignment horizontal="right"/>
    </xf>
    <xf numFmtId="167" fontId="24" fillId="0" borderId="15" xfId="4" applyNumberFormat="1" applyFont="1" applyBorder="1" applyAlignment="1">
      <alignment vertical="center"/>
    </xf>
    <xf numFmtId="41" fontId="24" fillId="0" borderId="15" xfId="1" applyFont="1" applyBorder="1" applyAlignment="1">
      <alignment horizontal="center"/>
    </xf>
    <xf numFmtId="41" fontId="10" fillId="0" borderId="0" xfId="1" applyFont="1"/>
    <xf numFmtId="9" fontId="5" fillId="0" borderId="0" xfId="2" applyFont="1"/>
    <xf numFmtId="41" fontId="5" fillId="0" borderId="19" xfId="1" applyFont="1" applyBorder="1" applyAlignment="1">
      <alignment horizontal="right" vertical="center"/>
    </xf>
    <xf numFmtId="0" fontId="10" fillId="0" borderId="0" xfId="0" applyFont="1" applyAlignment="1">
      <alignment horizontal="left" vertical="center"/>
    </xf>
    <xf numFmtId="0" fontId="5"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25" fillId="0" borderId="0" xfId="4" applyFont="1" applyAlignment="1">
      <alignment horizontal="center"/>
    </xf>
    <xf numFmtId="0" fontId="21" fillId="0" borderId="0" xfId="0" applyFont="1" applyAlignment="1">
      <alignment horizontal="left"/>
    </xf>
    <xf numFmtId="0" fontId="10" fillId="0" borderId="17" xfId="0" applyFont="1" applyBorder="1" applyAlignment="1">
      <alignment horizontal="center" vertical="center"/>
    </xf>
    <xf numFmtId="0" fontId="10" fillId="0" borderId="0" xfId="0" applyFont="1" applyAlignment="1">
      <alignment horizontal="center" vertical="center"/>
    </xf>
    <xf numFmtId="167" fontId="5" fillId="0" borderId="0" xfId="0" applyNumberFormat="1" applyFont="1"/>
    <xf numFmtId="0" fontId="10" fillId="0" borderId="21" xfId="0" applyFont="1" applyBorder="1"/>
    <xf numFmtId="41" fontId="10" fillId="0" borderId="4" xfId="0" applyNumberFormat="1" applyFont="1" applyBorder="1"/>
    <xf numFmtId="0" fontId="14" fillId="4" borderId="17" xfId="6" applyFont="1" applyFill="1" applyBorder="1" applyAlignment="1">
      <alignment horizontal="center" vertical="center" wrapText="1"/>
    </xf>
    <xf numFmtId="0" fontId="14" fillId="4" borderId="4" xfId="6" applyFont="1" applyFill="1" applyBorder="1" applyAlignment="1">
      <alignment horizontal="center" vertical="center" wrapText="1"/>
    </xf>
    <xf numFmtId="41" fontId="24" fillId="0" borderId="0" xfId="1" applyFont="1" applyBorder="1" applyAlignment="1">
      <alignment horizontal="center"/>
    </xf>
    <xf numFmtId="41" fontId="5" fillId="0" borderId="11" xfId="1" applyFont="1" applyFill="1" applyBorder="1"/>
    <xf numFmtId="168" fontId="5" fillId="0" borderId="19" xfId="1" applyNumberFormat="1" applyFont="1" applyFill="1" applyBorder="1"/>
    <xf numFmtId="41" fontId="14" fillId="0" borderId="4" xfId="1" applyFont="1" applyFill="1" applyBorder="1"/>
    <xf numFmtId="41" fontId="15" fillId="0" borderId="15" xfId="7" applyFont="1" applyFill="1" applyBorder="1" applyAlignment="1">
      <alignment horizontal="center" vertical="center"/>
    </xf>
    <xf numFmtId="0" fontId="15" fillId="0" borderId="4" xfId="1" applyNumberFormat="1" applyFont="1" applyFill="1" applyBorder="1" applyAlignment="1">
      <alignment horizontal="center" vertical="center"/>
    </xf>
    <xf numFmtId="41" fontId="15" fillId="0" borderId="4" xfId="1" applyFont="1" applyFill="1" applyBorder="1" applyAlignment="1">
      <alignment horizontal="center" vertical="center"/>
    </xf>
    <xf numFmtId="14" fontId="14" fillId="0" borderId="4" xfId="5" applyNumberFormat="1" applyFont="1" applyBorder="1" applyAlignment="1">
      <alignment horizontal="center" vertical="center"/>
    </xf>
    <xf numFmtId="41" fontId="16" fillId="0" borderId="0" xfId="1" applyFont="1" applyBorder="1" applyAlignment="1">
      <alignment horizontal="left"/>
    </xf>
    <xf numFmtId="0" fontId="5" fillId="0" borderId="17" xfId="0" applyFont="1" applyBorder="1" applyAlignment="1">
      <alignment horizontal="center" vertical="center"/>
    </xf>
    <xf numFmtId="10" fontId="5" fillId="0" borderId="0" xfId="2" applyNumberFormat="1" applyFont="1"/>
    <xf numFmtId="41" fontId="5" fillId="0" borderId="17" xfId="1" applyFont="1" applyBorder="1" applyAlignment="1">
      <alignment horizontal="center" vertical="center"/>
    </xf>
    <xf numFmtId="41" fontId="10" fillId="0" borderId="0" xfId="1" applyFont="1" applyBorder="1"/>
    <xf numFmtId="17" fontId="14" fillId="0" borderId="17" xfId="4" applyNumberFormat="1" applyFont="1" applyBorder="1" applyAlignment="1">
      <alignment horizontal="center" vertical="center"/>
    </xf>
    <xf numFmtId="14" fontId="10" fillId="0" borderId="4" xfId="1" applyNumberFormat="1" applyFont="1" applyBorder="1" applyAlignment="1">
      <alignment horizontal="center" vertical="center" wrapText="1"/>
    </xf>
    <xf numFmtId="0" fontId="5" fillId="0" borderId="4" xfId="0" applyFont="1" applyBorder="1" applyAlignment="1">
      <alignment horizontal="left" vertical="center" wrapText="1"/>
    </xf>
    <xf numFmtId="14" fontId="10" fillId="0" borderId="15" xfId="0" applyNumberFormat="1" applyFont="1" applyBorder="1" applyAlignment="1">
      <alignment horizontal="right" vertical="center" wrapText="1"/>
    </xf>
    <xf numFmtId="0" fontId="15" fillId="0" borderId="0" xfId="0" applyFont="1" applyAlignment="1">
      <alignment vertical="top" wrapText="1"/>
    </xf>
    <xf numFmtId="41" fontId="5" fillId="0" borderId="0" xfId="1" applyFont="1" applyAlignment="1">
      <alignment horizontal="center"/>
    </xf>
    <xf numFmtId="0" fontId="10" fillId="0" borderId="0" xfId="0" applyFont="1" applyAlignment="1">
      <alignment horizontal="left" vertical="center" wrapText="1"/>
    </xf>
    <xf numFmtId="167" fontId="23" fillId="0" borderId="0" xfId="4" applyNumberFormat="1" applyFont="1" applyAlignment="1">
      <alignment horizontal="center"/>
    </xf>
    <xf numFmtId="41" fontId="23" fillId="0" borderId="17" xfId="1" applyFont="1" applyFill="1" applyBorder="1" applyAlignment="1">
      <alignment horizontal="center"/>
    </xf>
    <xf numFmtId="41" fontId="23" fillId="0" borderId="11" xfId="1" applyFont="1" applyBorder="1" applyAlignment="1">
      <alignment horizontal="center"/>
    </xf>
    <xf numFmtId="41" fontId="24" fillId="0" borderId="11" xfId="1" applyFont="1" applyBorder="1" applyAlignment="1">
      <alignment horizontal="center"/>
    </xf>
    <xf numFmtId="167" fontId="23" fillId="0" borderId="20" xfId="4" applyNumberFormat="1" applyFont="1" applyBorder="1" applyAlignment="1">
      <alignment horizontal="center"/>
    </xf>
    <xf numFmtId="41" fontId="24" fillId="0" borderId="14" xfId="1" applyFont="1" applyBorder="1" applyAlignment="1">
      <alignment horizontal="center"/>
    </xf>
    <xf numFmtId="167" fontId="24" fillId="0" borderId="0" xfId="4" applyNumberFormat="1" applyFont="1" applyAlignment="1">
      <alignment vertical="center"/>
    </xf>
    <xf numFmtId="167" fontId="23" fillId="0" borderId="4" xfId="4" applyNumberFormat="1" applyFont="1" applyBorder="1" applyAlignment="1">
      <alignment horizontal="center" vertical="center" wrapText="1"/>
    </xf>
    <xf numFmtId="41" fontId="10" fillId="0" borderId="4" xfId="1" applyFont="1" applyBorder="1" applyAlignment="1">
      <alignment horizontal="right" vertical="center"/>
    </xf>
    <xf numFmtId="41" fontId="10" fillId="0" borderId="29" xfId="1" applyFont="1" applyBorder="1" applyAlignment="1">
      <alignment horizontal="right" vertical="center"/>
    </xf>
    <xf numFmtId="17" fontId="13" fillId="0" borderId="4" xfId="0" applyNumberFormat="1" applyFont="1" applyBorder="1" applyAlignment="1">
      <alignment horizontal="center" vertical="center" wrapText="1"/>
    </xf>
    <xf numFmtId="3" fontId="10" fillId="0" borderId="4" xfId="0" applyNumberFormat="1" applyFont="1" applyBorder="1" applyAlignment="1">
      <alignment horizontal="right"/>
    </xf>
    <xf numFmtId="0" fontId="19" fillId="0" borderId="4" xfId="0" applyFont="1" applyBorder="1" applyAlignment="1">
      <alignment horizontal="right"/>
    </xf>
    <xf numFmtId="3" fontId="10" fillId="0" borderId="4" xfId="0" applyNumberFormat="1" applyFont="1" applyBorder="1" applyAlignment="1">
      <alignment horizontal="left"/>
    </xf>
    <xf numFmtId="41" fontId="10" fillId="0" borderId="16" xfId="1" applyFont="1" applyFill="1" applyBorder="1"/>
    <xf numFmtId="4" fontId="10" fillId="0" borderId="4" xfId="0" applyNumberFormat="1" applyFont="1" applyBorder="1" applyAlignment="1">
      <alignment horizontal="right"/>
    </xf>
    <xf numFmtId="168" fontId="10" fillId="0" borderId="4" xfId="1" applyNumberFormat="1" applyFont="1" applyFill="1" applyBorder="1"/>
    <xf numFmtId="3" fontId="5" fillId="0" borderId="4" xfId="0" applyNumberFormat="1" applyFont="1" applyBorder="1" applyAlignment="1">
      <alignment horizontal="right"/>
    </xf>
    <xf numFmtId="9" fontId="20" fillId="0" borderId="4" xfId="0" applyNumberFormat="1" applyFont="1" applyBorder="1" applyAlignment="1">
      <alignment horizontal="right"/>
    </xf>
    <xf numFmtId="41" fontId="15" fillId="0" borderId="17" xfId="1" applyFont="1" applyFill="1" applyBorder="1" applyAlignment="1">
      <alignment horizontal="center" vertical="center"/>
    </xf>
    <xf numFmtId="41" fontId="15" fillId="0" borderId="19" xfId="1" applyFont="1" applyFill="1" applyBorder="1" applyAlignment="1">
      <alignment horizontal="center" vertical="center"/>
    </xf>
    <xf numFmtId="3" fontId="15" fillId="0" borderId="15" xfId="0" applyNumberFormat="1" applyFont="1" applyBorder="1" applyAlignment="1">
      <alignment horizontal="center" vertical="center"/>
    </xf>
    <xf numFmtId="3" fontId="10" fillId="0" borderId="4" xfId="0" applyNumberFormat="1" applyFont="1" applyBorder="1"/>
    <xf numFmtId="0" fontId="13" fillId="0" borderId="4" xfId="0" applyFont="1" applyBorder="1" applyAlignment="1">
      <alignment horizontal="center"/>
    </xf>
    <xf numFmtId="3" fontId="5" fillId="0" borderId="0" xfId="0" applyNumberFormat="1" applyFont="1" applyAlignment="1">
      <alignment horizontal="right"/>
    </xf>
    <xf numFmtId="0" fontId="20" fillId="0" borderId="0" xfId="0" applyFont="1" applyAlignment="1">
      <alignment horizontal="right"/>
    </xf>
    <xf numFmtId="166" fontId="5" fillId="0" borderId="0" xfId="0" applyNumberFormat="1" applyFont="1"/>
    <xf numFmtId="166" fontId="28" fillId="0" borderId="0" xfId="0" applyNumberFormat="1" applyFont="1" applyAlignment="1">
      <alignment horizontal="left"/>
    </xf>
    <xf numFmtId="166" fontId="30" fillId="0" borderId="0" xfId="0" applyNumberFormat="1" applyFont="1" applyAlignment="1">
      <alignment horizontal="left"/>
    </xf>
    <xf numFmtId="3" fontId="5" fillId="0" borderId="0" xfId="0" applyNumberFormat="1" applyFont="1"/>
    <xf numFmtId="0" fontId="10" fillId="0" borderId="13" xfId="0" applyFont="1" applyBorder="1"/>
    <xf numFmtId="3" fontId="10" fillId="0" borderId="15" xfId="0" applyNumberFormat="1" applyFont="1" applyBorder="1" applyAlignment="1">
      <alignment horizontal="right"/>
    </xf>
    <xf numFmtId="0" fontId="19" fillId="0" borderId="15" xfId="0" applyFont="1" applyBorder="1" applyAlignment="1">
      <alignment horizontal="right"/>
    </xf>
    <xf numFmtId="168" fontId="5" fillId="0" borderId="4" xfId="0" applyNumberFormat="1" applyFont="1" applyBorder="1" applyAlignment="1">
      <alignment horizontal="right"/>
    </xf>
    <xf numFmtId="3" fontId="14" fillId="0" borderId="4" xfId="0" applyNumberFormat="1" applyFont="1" applyBorder="1" applyAlignment="1">
      <alignment horizontal="right"/>
    </xf>
    <xf numFmtId="3" fontId="14" fillId="0" borderId="4" xfId="0" applyNumberFormat="1" applyFont="1" applyBorder="1"/>
    <xf numFmtId="41" fontId="14" fillId="0" borderId="4" xfId="1" applyFont="1" applyFill="1" applyBorder="1" applyAlignment="1">
      <alignment horizontal="center"/>
    </xf>
    <xf numFmtId="0" fontId="14" fillId="0" borderId="4" xfId="0" applyFont="1" applyBorder="1" applyAlignment="1">
      <alignment horizontal="center"/>
    </xf>
    <xf numFmtId="0" fontId="5" fillId="0" borderId="17" xfId="0" applyFont="1" applyBorder="1" applyAlignment="1">
      <alignment horizontal="left"/>
    </xf>
    <xf numFmtId="0" fontId="5" fillId="0" borderId="19" xfId="0" applyFont="1" applyBorder="1" applyAlignment="1">
      <alignment horizontal="left"/>
    </xf>
    <xf numFmtId="0" fontId="5" fillId="0" borderId="15" xfId="0" applyFont="1" applyBorder="1" applyAlignment="1">
      <alignment horizontal="left"/>
    </xf>
    <xf numFmtId="41" fontId="10" fillId="0" borderId="4" xfId="1" applyFont="1" applyFill="1" applyBorder="1" applyAlignment="1">
      <alignment horizontal="right"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167" fontId="14" fillId="0" borderId="1" xfId="4" applyNumberFormat="1" applyFont="1" applyBorder="1" applyAlignment="1">
      <alignment vertical="center"/>
    </xf>
    <xf numFmtId="41" fontId="5" fillId="0" borderId="11" xfId="1" applyFont="1" applyBorder="1" applyAlignment="1">
      <alignment horizontal="right" vertical="center"/>
    </xf>
    <xf numFmtId="41" fontId="14" fillId="0" borderId="1" xfId="1" applyFont="1" applyBorder="1" applyAlignment="1">
      <alignment vertical="center" wrapText="1"/>
    </xf>
    <xf numFmtId="41" fontId="15" fillId="0" borderId="18" xfId="1" applyFont="1" applyBorder="1" applyAlignment="1">
      <alignment vertical="center" wrapText="1"/>
    </xf>
    <xf numFmtId="167" fontId="14" fillId="0" borderId="12" xfId="4" applyNumberFormat="1" applyFont="1" applyBorder="1" applyAlignment="1">
      <alignment vertical="center"/>
    </xf>
    <xf numFmtId="0" fontId="9" fillId="0" borderId="12" xfId="0" applyFont="1" applyBorder="1"/>
    <xf numFmtId="167" fontId="26" fillId="0" borderId="12" xfId="4" applyNumberFormat="1" applyFont="1" applyBorder="1" applyAlignment="1">
      <alignment vertical="center"/>
    </xf>
    <xf numFmtId="0" fontId="15" fillId="0" borderId="12" xfId="4" applyFont="1" applyBorder="1" applyAlignment="1">
      <alignment vertical="center"/>
    </xf>
    <xf numFmtId="0" fontId="26" fillId="0" borderId="12" xfId="4" applyFont="1" applyBorder="1" applyAlignment="1">
      <alignment vertical="center"/>
    </xf>
    <xf numFmtId="0" fontId="14" fillId="0" borderId="12" xfId="0" applyFont="1" applyBorder="1"/>
    <xf numFmtId="17" fontId="27" fillId="0" borderId="22" xfId="4" applyNumberFormat="1" applyFont="1" applyBorder="1" applyAlignment="1">
      <alignment horizontal="center" vertical="center" wrapText="1"/>
    </xf>
    <xf numFmtId="41" fontId="10" fillId="0" borderId="11" xfId="1" applyFont="1" applyBorder="1" applyAlignment="1">
      <alignment horizontal="right" vertical="center"/>
    </xf>
    <xf numFmtId="41" fontId="23" fillId="0" borderId="15" xfId="1" applyFont="1" applyBorder="1" applyAlignment="1">
      <alignment horizontal="right"/>
    </xf>
    <xf numFmtId="0" fontId="5" fillId="0" borderId="31" xfId="0" applyFont="1" applyBorder="1"/>
    <xf numFmtId="0" fontId="5" fillId="0" borderId="32" xfId="0" applyFont="1" applyBorder="1"/>
    <xf numFmtId="41" fontId="5" fillId="0" borderId="32" xfId="1" applyFont="1" applyFill="1" applyBorder="1"/>
    <xf numFmtId="41" fontId="5" fillId="0" borderId="32" xfId="0" applyNumberFormat="1" applyFont="1" applyBorder="1"/>
    <xf numFmtId="0" fontId="5" fillId="0" borderId="32" xfId="0" applyFont="1" applyBorder="1" applyAlignment="1">
      <alignment horizontal="center"/>
    </xf>
    <xf numFmtId="41" fontId="5" fillId="0" borderId="32" xfId="1" applyFont="1" applyBorder="1" applyAlignment="1">
      <alignment horizontal="center"/>
    </xf>
    <xf numFmtId="41" fontId="5" fillId="0" borderId="32" xfId="1" applyFont="1" applyBorder="1"/>
    <xf numFmtId="10" fontId="5" fillId="0" borderId="32" xfId="2" applyNumberFormat="1" applyFont="1" applyBorder="1"/>
    <xf numFmtId="10" fontId="5" fillId="0" borderId="33" xfId="2" applyNumberFormat="1" applyFont="1" applyBorder="1"/>
    <xf numFmtId="41" fontId="5" fillId="0" borderId="4" xfId="1" applyFont="1" applyFill="1" applyBorder="1"/>
    <xf numFmtId="41" fontId="15" fillId="0" borderId="4" xfId="1" applyFont="1" applyFill="1" applyBorder="1"/>
    <xf numFmtId="0" fontId="15" fillId="0" borderId="4" xfId="1" applyNumberFormat="1" applyFont="1" applyFill="1" applyBorder="1" applyAlignment="1">
      <alignment horizontal="center"/>
    </xf>
    <xf numFmtId="41" fontId="15" fillId="0" borderId="4" xfId="1" applyFont="1" applyFill="1" applyBorder="1" applyAlignment="1">
      <alignment horizontal="center"/>
    </xf>
    <xf numFmtId="0" fontId="5" fillId="0" borderId="35" xfId="0" applyFont="1" applyBorder="1"/>
    <xf numFmtId="0" fontId="5" fillId="0" borderId="36" xfId="0" applyFont="1" applyBorder="1"/>
    <xf numFmtId="41" fontId="15" fillId="0" borderId="36" xfId="1" applyFont="1" applyFill="1" applyBorder="1"/>
    <xf numFmtId="41" fontId="5" fillId="0" borderId="36" xfId="0" applyNumberFormat="1" applyFont="1" applyBorder="1"/>
    <xf numFmtId="0" fontId="5" fillId="0" borderId="36" xfId="0" applyFont="1" applyBorder="1" applyAlignment="1">
      <alignment horizontal="center"/>
    </xf>
    <xf numFmtId="0" fontId="5" fillId="0" borderId="36" xfId="1" applyNumberFormat="1" applyFont="1" applyBorder="1" applyAlignment="1">
      <alignment horizontal="center"/>
    </xf>
    <xf numFmtId="41" fontId="5" fillId="0" borderId="36" xfId="1" applyFont="1" applyBorder="1" applyAlignment="1">
      <alignment horizontal="center"/>
    </xf>
    <xf numFmtId="41" fontId="5" fillId="0" borderId="36" xfId="1" applyFont="1" applyBorder="1"/>
    <xf numFmtId="10" fontId="5" fillId="0" borderId="36" xfId="2" applyNumberFormat="1" applyFont="1" applyBorder="1"/>
    <xf numFmtId="170" fontId="5" fillId="0" borderId="37" xfId="2" applyNumberFormat="1" applyFont="1" applyBorder="1"/>
    <xf numFmtId="41" fontId="10" fillId="0" borderId="28" xfId="1" applyFont="1" applyBorder="1" applyAlignment="1">
      <alignment vertical="center"/>
    </xf>
    <xf numFmtId="9" fontId="10" fillId="0" borderId="28" xfId="2" applyFont="1" applyBorder="1" applyAlignment="1">
      <alignment vertical="center"/>
    </xf>
    <xf numFmtId="0" fontId="5" fillId="0" borderId="34" xfId="0" applyFont="1" applyBorder="1"/>
    <xf numFmtId="41" fontId="5" fillId="0" borderId="4" xfId="0" applyNumberFormat="1" applyFont="1" applyBorder="1"/>
    <xf numFmtId="0" fontId="5" fillId="0" borderId="4" xfId="0" applyFont="1" applyBorder="1" applyAlignment="1">
      <alignment horizontal="center"/>
    </xf>
    <xf numFmtId="41" fontId="5" fillId="0" borderId="4" xfId="1" applyFont="1" applyFill="1" applyBorder="1" applyAlignment="1">
      <alignment horizontal="center"/>
    </xf>
    <xf numFmtId="10" fontId="5" fillId="0" borderId="4" xfId="2" applyNumberFormat="1" applyFont="1" applyFill="1" applyBorder="1"/>
    <xf numFmtId="170" fontId="5" fillId="0" borderId="16" xfId="2" applyNumberFormat="1" applyFont="1" applyFill="1" applyBorder="1"/>
    <xf numFmtId="10" fontId="5" fillId="0" borderId="16" xfId="2" applyNumberFormat="1" applyFont="1" applyFill="1" applyBorder="1"/>
    <xf numFmtId="0" fontId="5" fillId="0" borderId="4" xfId="1" applyNumberFormat="1" applyFont="1" applyFill="1" applyBorder="1" applyAlignment="1">
      <alignment horizontal="center"/>
    </xf>
    <xf numFmtId="0" fontId="15" fillId="0" borderId="4" xfId="0" applyFont="1" applyBorder="1"/>
    <xf numFmtId="0" fontId="15" fillId="0" borderId="34" xfId="0" applyFont="1" applyBorder="1"/>
    <xf numFmtId="41" fontId="15" fillId="0" borderId="4" xfId="0" applyNumberFormat="1" applyFont="1" applyBorder="1"/>
    <xf numFmtId="0" fontId="15" fillId="0" borderId="4" xfId="0" applyFont="1" applyBorder="1" applyAlignment="1">
      <alignment horizontal="center"/>
    </xf>
    <xf numFmtId="41" fontId="5" fillId="0" borderId="15" xfId="1" applyFont="1" applyFill="1" applyBorder="1"/>
    <xf numFmtId="0" fontId="10" fillId="0" borderId="18" xfId="0" applyFont="1" applyBorder="1" applyAlignment="1">
      <alignment vertical="center"/>
    </xf>
    <xf numFmtId="41" fontId="10" fillId="0" borderId="15" xfId="1" applyFont="1" applyBorder="1" applyAlignment="1">
      <alignment horizontal="right"/>
    </xf>
    <xf numFmtId="4" fontId="5" fillId="0" borderId="19" xfId="0" applyNumberFormat="1" applyFont="1" applyBorder="1" applyAlignment="1">
      <alignment horizontal="right"/>
    </xf>
    <xf numFmtId="3" fontId="5" fillId="0" borderId="17" xfId="0" applyNumberFormat="1" applyFont="1" applyBorder="1" applyAlignment="1">
      <alignment horizontal="left" vertical="center"/>
    </xf>
    <xf numFmtId="3" fontId="15" fillId="0" borderId="17" xfId="0" applyNumberFormat="1" applyFont="1" applyBorder="1" applyAlignment="1">
      <alignment horizontal="right" vertical="center"/>
    </xf>
    <xf numFmtId="3" fontId="15" fillId="0" borderId="18" xfId="0" applyNumberFormat="1" applyFont="1" applyBorder="1" applyAlignment="1">
      <alignment horizontal="center" vertical="center"/>
    </xf>
    <xf numFmtId="3" fontId="15" fillId="0" borderId="17" xfId="0" applyNumberFormat="1" applyFont="1" applyBorder="1" applyAlignment="1">
      <alignment horizontal="center" vertical="center"/>
    </xf>
    <xf numFmtId="3" fontId="5" fillId="0" borderId="19" xfId="0" applyNumberFormat="1" applyFont="1" applyBorder="1" applyAlignment="1">
      <alignment horizontal="left" vertical="center"/>
    </xf>
    <xf numFmtId="3" fontId="15" fillId="0" borderId="19" xfId="0" applyNumberFormat="1" applyFont="1" applyBorder="1" applyAlignment="1">
      <alignment horizontal="right" vertical="center"/>
    </xf>
    <xf numFmtId="3" fontId="5" fillId="0" borderId="17" xfId="0" applyNumberFormat="1" applyFont="1" applyBorder="1" applyAlignment="1">
      <alignment horizontal="right"/>
    </xf>
    <xf numFmtId="3" fontId="5" fillId="0" borderId="19" xfId="0" applyNumberFormat="1" applyFont="1" applyBorder="1" applyAlignment="1">
      <alignment horizontal="right"/>
    </xf>
    <xf numFmtId="41" fontId="24" fillId="0" borderId="17" xfId="1" applyFont="1" applyBorder="1" applyAlignment="1">
      <alignment horizontal="center"/>
    </xf>
    <xf numFmtId="41" fontId="5" fillId="0" borderId="18" xfId="1" applyFont="1" applyBorder="1"/>
    <xf numFmtId="41" fontId="5" fillId="0" borderId="12" xfId="1" applyFont="1" applyBorder="1"/>
    <xf numFmtId="41" fontId="10" fillId="0" borderId="29" xfId="1" applyFont="1" applyFill="1" applyBorder="1" applyAlignment="1">
      <alignment horizontal="right" vertical="center"/>
    </xf>
    <xf numFmtId="17" fontId="5" fillId="0" borderId="0" xfId="0" applyNumberFormat="1" applyFont="1"/>
    <xf numFmtId="3" fontId="15" fillId="0" borderId="21" xfId="0" applyNumberFormat="1" applyFont="1" applyBorder="1" applyAlignment="1">
      <alignment horizontal="center" vertical="center"/>
    </xf>
    <xf numFmtId="41" fontId="15" fillId="0" borderId="15" xfId="1" applyFont="1" applyFill="1" applyBorder="1" applyAlignment="1">
      <alignment horizontal="center" vertical="center"/>
    </xf>
    <xf numFmtId="169" fontId="10" fillId="0" borderId="0" xfId="1" applyNumberFormat="1" applyFont="1" applyBorder="1"/>
    <xf numFmtId="168" fontId="10" fillId="0" borderId="4" xfId="0" applyNumberFormat="1" applyFont="1" applyBorder="1" applyAlignment="1">
      <alignment horizontal="center"/>
    </xf>
    <xf numFmtId="168" fontId="10" fillId="0" borderId="15" xfId="1" applyNumberFormat="1" applyFont="1" applyBorder="1" applyAlignment="1">
      <alignment horizontal="center"/>
    </xf>
    <xf numFmtId="41" fontId="10" fillId="0" borderId="15" xfId="1" applyFont="1" applyFill="1" applyBorder="1" applyAlignment="1">
      <alignment horizontal="center"/>
    </xf>
    <xf numFmtId="169" fontId="10" fillId="0" borderId="2" xfId="1" applyNumberFormat="1" applyFont="1" applyBorder="1"/>
    <xf numFmtId="0" fontId="5" fillId="0" borderId="2" xfId="0" applyFont="1" applyBorder="1"/>
    <xf numFmtId="41" fontId="5" fillId="0" borderId="3" xfId="1" applyFont="1" applyBorder="1"/>
    <xf numFmtId="0" fontId="10" fillId="0" borderId="15" xfId="0" applyFont="1" applyBorder="1" applyAlignment="1">
      <alignment horizontal="left"/>
    </xf>
    <xf numFmtId="0" fontId="10" fillId="0" borderId="4" xfId="0" applyFont="1" applyBorder="1" applyAlignment="1">
      <alignment horizontal="left"/>
    </xf>
    <xf numFmtId="0" fontId="10" fillId="0" borderId="38" xfId="0" applyFont="1" applyBorder="1" applyAlignment="1">
      <alignment horizontal="left"/>
    </xf>
    <xf numFmtId="41" fontId="10" fillId="0" borderId="38" xfId="1" applyFont="1" applyBorder="1" applyAlignment="1">
      <alignment horizontal="center"/>
    </xf>
    <xf numFmtId="0" fontId="10" fillId="0" borderId="39" xfId="0" applyFont="1" applyBorder="1" applyAlignment="1">
      <alignment horizontal="left"/>
    </xf>
    <xf numFmtId="0" fontId="32" fillId="0" borderId="0" xfId="0" applyFont="1"/>
    <xf numFmtId="14" fontId="5" fillId="0" borderId="0" xfId="0" applyNumberFormat="1" applyFont="1" applyAlignment="1">
      <alignment horizontal="center" vertical="center"/>
    </xf>
    <xf numFmtId="41" fontId="5" fillId="0" borderId="0" xfId="1" applyFont="1" applyBorder="1" applyAlignment="1">
      <alignment horizontal="center" vertical="center"/>
    </xf>
    <xf numFmtId="168" fontId="5" fillId="0" borderId="17" xfId="1" applyNumberFormat="1" applyFont="1" applyBorder="1" applyAlignment="1">
      <alignment horizontal="center" vertical="center"/>
    </xf>
    <xf numFmtId="14" fontId="5" fillId="0" borderId="19" xfId="0" applyNumberFormat="1" applyFont="1" applyBorder="1" applyAlignment="1">
      <alignment horizontal="center" vertical="center"/>
    </xf>
    <xf numFmtId="0" fontId="5" fillId="0" borderId="19" xfId="0" applyFont="1" applyBorder="1" applyAlignment="1">
      <alignment horizontal="center" vertical="center"/>
    </xf>
    <xf numFmtId="168" fontId="5" fillId="0" borderId="19" xfId="1" applyNumberFormat="1" applyFont="1" applyBorder="1" applyAlignment="1">
      <alignment horizontal="center" vertical="center"/>
    </xf>
    <xf numFmtId="14"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168" fontId="5" fillId="0" borderId="15" xfId="1" applyNumberFormat="1" applyFont="1" applyBorder="1" applyAlignment="1">
      <alignment horizontal="center" vertical="center"/>
    </xf>
    <xf numFmtId="168" fontId="10" fillId="0" borderId="2" xfId="0" applyNumberFormat="1" applyFont="1" applyBorder="1" applyAlignment="1">
      <alignment horizontal="center"/>
    </xf>
    <xf numFmtId="168" fontId="5" fillId="0" borderId="2" xfId="1" applyNumberFormat="1" applyFont="1" applyBorder="1"/>
    <xf numFmtId="0" fontId="5" fillId="0" borderId="3" xfId="0" applyFont="1" applyBorder="1"/>
    <xf numFmtId="168" fontId="10" fillId="0" borderId="0" xfId="1" applyNumberFormat="1" applyFont="1" applyBorder="1"/>
    <xf numFmtId="41" fontId="5" fillId="0" borderId="0" xfId="1" applyFont="1" applyFill="1" applyBorder="1"/>
    <xf numFmtId="14" fontId="10" fillId="0" borderId="40" xfId="0" applyNumberFormat="1" applyFont="1" applyBorder="1" applyAlignment="1">
      <alignment horizontal="center" vertical="center"/>
    </xf>
    <xf numFmtId="41" fontId="5" fillId="0" borderId="17" xfId="1" applyFont="1" applyBorder="1" applyAlignment="1">
      <alignment horizontal="right"/>
    </xf>
    <xf numFmtId="41" fontId="5" fillId="0" borderId="15" xfId="1" applyFont="1" applyFill="1" applyBorder="1" applyAlignment="1">
      <alignment horizontal="center" vertical="center"/>
    </xf>
    <xf numFmtId="0" fontId="10" fillId="0" borderId="18" xfId="0" applyFont="1" applyBorder="1" applyAlignment="1">
      <alignment horizontal="left" vertical="center"/>
    </xf>
    <xf numFmtId="0" fontId="5" fillId="0" borderId="12" xfId="0" applyFont="1" applyBorder="1" applyAlignment="1">
      <alignment horizontal="left"/>
    </xf>
    <xf numFmtId="41" fontId="5" fillId="0" borderId="11" xfId="1" applyFont="1" applyBorder="1" applyAlignment="1">
      <alignment horizontal="left"/>
    </xf>
    <xf numFmtId="0" fontId="10" fillId="0" borderId="12" xfId="0" applyFont="1" applyBorder="1" applyAlignment="1">
      <alignment horizontal="left"/>
    </xf>
    <xf numFmtId="41" fontId="5" fillId="0" borderId="19" xfId="1" applyFont="1" applyBorder="1" applyAlignment="1">
      <alignment horizontal="left"/>
    </xf>
    <xf numFmtId="41" fontId="10" fillId="0" borderId="11" xfId="1" applyFont="1" applyBorder="1" applyAlignment="1">
      <alignment horizontal="left"/>
    </xf>
    <xf numFmtId="41" fontId="10" fillId="0" borderId="4" xfId="1" applyFont="1" applyBorder="1" applyAlignment="1">
      <alignment horizontal="left"/>
    </xf>
    <xf numFmtId="41" fontId="10" fillId="0" borderId="19" xfId="1" applyFont="1" applyBorder="1" applyAlignment="1">
      <alignment horizontal="left"/>
    </xf>
    <xf numFmtId="168" fontId="5" fillId="0" borderId="11" xfId="1" applyNumberFormat="1" applyFont="1" applyBorder="1" applyAlignment="1">
      <alignment horizontal="left"/>
    </xf>
    <xf numFmtId="0" fontId="10" fillId="0" borderId="12" xfId="0" applyFont="1" applyBorder="1"/>
    <xf numFmtId="0" fontId="33" fillId="0" borderId="12" xfId="0" applyFont="1" applyBorder="1" applyAlignment="1">
      <alignment horizontal="left" vertical="center"/>
    </xf>
    <xf numFmtId="0" fontId="10" fillId="0" borderId="4" xfId="0" applyFont="1" applyBorder="1" applyAlignment="1">
      <alignment horizontal="left" vertical="center"/>
    </xf>
    <xf numFmtId="0" fontId="10" fillId="0" borderId="12" xfId="0" applyFont="1" applyBorder="1" applyAlignment="1">
      <alignment horizontal="left" vertical="center"/>
    </xf>
    <xf numFmtId="0" fontId="5" fillId="0" borderId="0" xfId="0" applyFont="1" applyAlignment="1">
      <alignment horizontal="left" vertical="center" wrapText="1"/>
    </xf>
    <xf numFmtId="169" fontId="24" fillId="0" borderId="19" xfId="1" applyNumberFormat="1" applyFont="1" applyBorder="1" applyAlignment="1">
      <alignment horizontal="center"/>
    </xf>
    <xf numFmtId="169" fontId="24" fillId="0" borderId="15" xfId="1" applyNumberFormat="1" applyFont="1" applyBorder="1" applyAlignment="1">
      <alignment horizontal="center"/>
    </xf>
    <xf numFmtId="167" fontId="23" fillId="0" borderId="18" xfId="4" applyNumberFormat="1" applyFont="1" applyBorder="1" applyAlignment="1">
      <alignment vertical="center"/>
    </xf>
    <xf numFmtId="167" fontId="24" fillId="0" borderId="12" xfId="4" applyNumberFormat="1" applyFont="1" applyBorder="1" applyAlignment="1">
      <alignment vertical="center"/>
    </xf>
    <xf numFmtId="167" fontId="23" fillId="0" borderId="12" xfId="4" applyNumberFormat="1" applyFont="1" applyBorder="1" applyAlignment="1">
      <alignment vertical="center"/>
    </xf>
    <xf numFmtId="167" fontId="24" fillId="0" borderId="21" xfId="4" applyNumberFormat="1" applyFont="1" applyBorder="1" applyAlignment="1">
      <alignment vertical="center"/>
    </xf>
    <xf numFmtId="41" fontId="23" fillId="0" borderId="0" xfId="1" applyFont="1" applyBorder="1" applyAlignment="1">
      <alignment horizontal="center"/>
    </xf>
    <xf numFmtId="167" fontId="23" fillId="0" borderId="19" xfId="4" applyNumberFormat="1" applyFont="1" applyBorder="1" applyAlignment="1">
      <alignment horizontal="center"/>
    </xf>
    <xf numFmtId="167" fontId="23" fillId="0" borderId="15" xfId="4" applyNumberFormat="1" applyFont="1" applyBorder="1" applyAlignment="1">
      <alignment horizontal="center"/>
    </xf>
    <xf numFmtId="41" fontId="23" fillId="0" borderId="5" xfId="1" applyFont="1" applyBorder="1" applyAlignment="1">
      <alignment horizontal="center"/>
    </xf>
    <xf numFmtId="168" fontId="5" fillId="0" borderId="0" xfId="1" applyNumberFormat="1" applyFont="1" applyBorder="1" applyAlignment="1">
      <alignment horizontal="center" vertical="center"/>
    </xf>
    <xf numFmtId="168" fontId="10" fillId="0" borderId="4" xfId="1" applyNumberFormat="1" applyFont="1" applyBorder="1" applyAlignment="1">
      <alignment horizontal="center" vertical="center"/>
    </xf>
    <xf numFmtId="41" fontId="10" fillId="0" borderId="3" xfId="1" applyFont="1" applyBorder="1" applyAlignment="1">
      <alignment horizontal="center" vertical="center"/>
    </xf>
    <xf numFmtId="0" fontId="10" fillId="0" borderId="1" xfId="0" applyFont="1" applyBorder="1" applyAlignment="1">
      <alignment horizontal="left" vertical="center" wrapText="1"/>
    </xf>
    <xf numFmtId="168" fontId="10" fillId="0" borderId="3" xfId="1" applyNumberFormat="1" applyFont="1" applyBorder="1" applyAlignment="1">
      <alignment horizontal="center" vertical="center"/>
    </xf>
    <xf numFmtId="41" fontId="24" fillId="0" borderId="19" xfId="1" applyFont="1" applyFill="1" applyBorder="1" applyAlignment="1">
      <alignment horizontal="center"/>
    </xf>
    <xf numFmtId="41" fontId="24" fillId="0" borderId="11" xfId="1" applyFont="1" applyFill="1" applyBorder="1" applyAlignment="1">
      <alignment horizontal="center"/>
    </xf>
    <xf numFmtId="41" fontId="23" fillId="0" borderId="19" xfId="1" applyFont="1" applyFill="1" applyBorder="1" applyAlignment="1">
      <alignment horizontal="right"/>
    </xf>
    <xf numFmtId="41" fontId="23" fillId="0" borderId="11" xfId="1" applyFont="1" applyFill="1" applyBorder="1" applyAlignment="1">
      <alignment horizontal="center"/>
    </xf>
    <xf numFmtId="41" fontId="24" fillId="0" borderId="0" xfId="1" applyFont="1" applyFill="1" applyBorder="1" applyAlignment="1">
      <alignment horizontal="center"/>
    </xf>
    <xf numFmtId="0" fontId="15" fillId="0" borderId="12" xfId="0" applyFont="1" applyBorder="1" applyAlignment="1">
      <alignment horizontal="left" vertical="top"/>
    </xf>
    <xf numFmtId="167" fontId="23" fillId="0" borderId="19" xfId="4" applyNumberFormat="1" applyFont="1" applyBorder="1" applyAlignment="1">
      <alignment horizontal="center" vertical="center"/>
    </xf>
    <xf numFmtId="14" fontId="23" fillId="0" borderId="4" xfId="4" applyNumberFormat="1" applyFont="1" applyBorder="1" applyAlignment="1">
      <alignment horizontal="center" vertical="center"/>
    </xf>
    <xf numFmtId="14" fontId="23" fillId="0" borderId="4" xfId="4" quotePrefix="1" applyNumberFormat="1" applyFont="1" applyBorder="1" applyAlignment="1">
      <alignment horizontal="center" vertical="center"/>
    </xf>
    <xf numFmtId="14" fontId="23" fillId="0" borderId="3" xfId="4" applyNumberFormat="1" applyFont="1" applyBorder="1" applyAlignment="1">
      <alignment horizontal="center" vertical="center" wrapText="1"/>
    </xf>
    <xf numFmtId="14" fontId="23" fillId="0" borderId="4" xfId="4" applyNumberFormat="1" applyFont="1" applyBorder="1" applyAlignment="1">
      <alignment horizontal="center" vertical="center" wrapText="1"/>
    </xf>
    <xf numFmtId="14" fontId="23" fillId="0" borderId="0" xfId="4" applyNumberFormat="1" applyFont="1" applyAlignment="1">
      <alignment horizontal="center" vertical="center" wrapText="1"/>
    </xf>
    <xf numFmtId="167" fontId="23" fillId="0" borderId="11" xfId="4" applyNumberFormat="1" applyFont="1" applyBorder="1" applyAlignment="1">
      <alignment horizontal="right" vertical="center" wrapText="1"/>
    </xf>
    <xf numFmtId="0" fontId="5" fillId="0" borderId="12" xfId="0" applyFont="1" applyBorder="1" applyAlignment="1">
      <alignment vertical="center"/>
    </xf>
    <xf numFmtId="41" fontId="5" fillId="0" borderId="19" xfId="1" applyFont="1" applyBorder="1" applyAlignment="1">
      <alignment horizontal="center" vertical="center"/>
    </xf>
    <xf numFmtId="41" fontId="5" fillId="0" borderId="15" xfId="1" applyFont="1" applyBorder="1" applyAlignment="1">
      <alignment horizontal="center" vertical="center"/>
    </xf>
    <xf numFmtId="41" fontId="5" fillId="0" borderId="15" xfId="1" applyFont="1" applyFill="1" applyBorder="1" applyAlignment="1">
      <alignment horizontal="left" vertical="center"/>
    </xf>
    <xf numFmtId="10" fontId="5" fillId="0" borderId="15" xfId="0" applyNumberFormat="1" applyFont="1" applyBorder="1" applyAlignment="1">
      <alignment horizontal="center" vertical="center"/>
    </xf>
    <xf numFmtId="0" fontId="5" fillId="0" borderId="15" xfId="0" applyFont="1" applyBorder="1" applyAlignment="1">
      <alignment horizontal="left" vertical="center"/>
    </xf>
    <xf numFmtId="0" fontId="11" fillId="0" borderId="0" xfId="0" applyFont="1"/>
    <xf numFmtId="0" fontId="5" fillId="0" borderId="17" xfId="0" applyFont="1" applyBorder="1" applyAlignment="1">
      <alignment wrapText="1"/>
    </xf>
    <xf numFmtId="0" fontId="5" fillId="0" borderId="19" xfId="0" applyFont="1" applyBorder="1" applyAlignment="1">
      <alignment wrapText="1"/>
    </xf>
    <xf numFmtId="0" fontId="10" fillId="3" borderId="6" xfId="0" applyFont="1" applyFill="1" applyBorder="1" applyAlignment="1">
      <alignment horizontal="centerContinuous"/>
    </xf>
    <xf numFmtId="0" fontId="10" fillId="3" borderId="7" xfId="0" applyFont="1" applyFill="1" applyBorder="1" applyAlignment="1">
      <alignment horizontal="centerContinuous"/>
    </xf>
    <xf numFmtId="0" fontId="10" fillId="3" borderId="8" xfId="0" applyFont="1" applyFill="1" applyBorder="1" applyAlignment="1">
      <alignment horizontal="centerContinuous"/>
    </xf>
    <xf numFmtId="0" fontId="5" fillId="0" borderId="13" xfId="0" applyFont="1" applyBorder="1"/>
    <xf numFmtId="41" fontId="5" fillId="0" borderId="15" xfId="0" applyNumberFormat="1" applyFont="1" applyBorder="1"/>
    <xf numFmtId="10" fontId="5" fillId="0" borderId="15" xfId="2" applyNumberFormat="1" applyFont="1" applyBorder="1"/>
    <xf numFmtId="10" fontId="5" fillId="0" borderId="42" xfId="2" applyNumberFormat="1" applyFont="1" applyBorder="1"/>
    <xf numFmtId="0" fontId="9" fillId="0" borderId="0" xfId="0" applyFont="1" applyAlignment="1">
      <alignment horizontal="centerContinuous"/>
    </xf>
    <xf numFmtId="0" fontId="10" fillId="0" borderId="0" xfId="0" applyFont="1" applyAlignment="1">
      <alignment horizontal="centerContinuous"/>
    </xf>
    <xf numFmtId="0" fontId="11" fillId="0" borderId="0" xfId="0" applyFont="1" applyAlignment="1">
      <alignment horizontal="centerContinuous"/>
    </xf>
    <xf numFmtId="14" fontId="10" fillId="0" borderId="4" xfId="0" applyNumberFormat="1" applyFont="1" applyBorder="1" applyAlignment="1">
      <alignment horizontal="center"/>
    </xf>
    <xf numFmtId="14" fontId="14" fillId="0" borderId="4" xfId="0" applyNumberFormat="1" applyFont="1" applyBorder="1" applyAlignment="1">
      <alignment horizontal="center"/>
    </xf>
    <xf numFmtId="0" fontId="17" fillId="0" borderId="0" xfId="0" applyFont="1" applyAlignment="1">
      <alignment horizontal="centerContinuous" vertical="center"/>
    </xf>
    <xf numFmtId="0" fontId="10" fillId="0" borderId="1" xfId="0" applyFont="1" applyBorder="1" applyAlignment="1">
      <alignment horizontal="centerContinuous" vertical="center"/>
    </xf>
    <xf numFmtId="0" fontId="10" fillId="0" borderId="2" xfId="0" applyFont="1" applyBorder="1" applyAlignment="1">
      <alignment horizontal="centerContinuous" vertical="center"/>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10" fillId="0" borderId="0" xfId="0" applyFont="1" applyAlignment="1">
      <alignment horizontal="centerContinuous" vertical="center" wrapText="1"/>
    </xf>
    <xf numFmtId="0" fontId="13" fillId="0" borderId="0" xfId="4" applyFont="1" applyAlignment="1">
      <alignment horizontal="centerContinuous" vertical="top"/>
    </xf>
    <xf numFmtId="0" fontId="13" fillId="0" borderId="0" xfId="4" applyFont="1" applyAlignment="1">
      <alignment horizontal="centerContinuous" vertical="center"/>
    </xf>
    <xf numFmtId="14" fontId="13" fillId="0" borderId="0" xfId="4" applyNumberFormat="1" applyFont="1" applyAlignment="1">
      <alignment horizontal="centerContinuous" vertical="top"/>
    </xf>
    <xf numFmtId="41" fontId="5" fillId="0" borderId="15" xfId="1" applyFont="1" applyBorder="1" applyAlignment="1">
      <alignment horizontal="left"/>
    </xf>
    <xf numFmtId="41" fontId="10" fillId="0" borderId="17" xfId="1" applyFont="1" applyBorder="1" applyAlignment="1">
      <alignment horizontal="left"/>
    </xf>
    <xf numFmtId="168" fontId="5" fillId="0" borderId="19" xfId="1" applyNumberFormat="1" applyFont="1" applyBorder="1" applyAlignment="1">
      <alignment horizontal="left"/>
    </xf>
    <xf numFmtId="168" fontId="10" fillId="0" borderId="19" xfId="1" applyNumberFormat="1" applyFont="1" applyBorder="1" applyAlignment="1">
      <alignment horizontal="left"/>
    </xf>
    <xf numFmtId="0" fontId="22" fillId="0" borderId="0" xfId="4" applyFont="1" applyAlignment="1">
      <alignment horizontal="centerContinuous"/>
    </xf>
    <xf numFmtId="0" fontId="23" fillId="0" borderId="0" xfId="4" applyFont="1" applyAlignment="1">
      <alignment horizontal="centerContinuous"/>
    </xf>
    <xf numFmtId="0" fontId="22" fillId="2" borderId="0" xfId="5" applyFont="1" applyFill="1" applyAlignment="1">
      <alignment horizontal="centerContinuous" vertical="center"/>
    </xf>
    <xf numFmtId="0" fontId="23" fillId="0" borderId="0" xfId="4" applyFont="1" applyAlignment="1">
      <alignment horizontal="centerContinuous" vertical="top"/>
    </xf>
    <xf numFmtId="0" fontId="25" fillId="0" borderId="0" xfId="4" applyFont="1" applyAlignment="1">
      <alignment horizontal="centerContinuous"/>
    </xf>
    <xf numFmtId="167" fontId="23" fillId="0" borderId="11" xfId="4" applyNumberFormat="1" applyFont="1" applyBorder="1" applyAlignment="1">
      <alignment horizontal="right" vertical="center"/>
    </xf>
    <xf numFmtId="14" fontId="5" fillId="0" borderId="17" xfId="0" applyNumberFormat="1" applyFont="1" applyBorder="1"/>
    <xf numFmtId="14" fontId="5" fillId="0" borderId="19" xfId="0" applyNumberFormat="1" applyFont="1" applyBorder="1"/>
    <xf numFmtId="14" fontId="5" fillId="0" borderId="15" xfId="0" applyNumberFormat="1" applyFont="1" applyBorder="1"/>
    <xf numFmtId="41" fontId="15" fillId="0" borderId="12" xfId="1" applyFont="1" applyFill="1" applyBorder="1" applyAlignment="1">
      <alignment horizontal="center" vertical="center"/>
    </xf>
    <xf numFmtId="41" fontId="15" fillId="0" borderId="12" xfId="1" applyFont="1" applyBorder="1" applyAlignment="1">
      <alignment horizontal="center" vertical="center"/>
    </xf>
    <xf numFmtId="41" fontId="15" fillId="0" borderId="19" xfId="1" applyFont="1" applyBorder="1" applyAlignment="1">
      <alignment horizontal="center" vertical="center"/>
    </xf>
    <xf numFmtId="14" fontId="5" fillId="0" borderId="17" xfId="0" applyNumberFormat="1" applyFont="1" applyBorder="1" applyAlignment="1">
      <alignment horizontal="center"/>
    </xf>
    <xf numFmtId="14" fontId="5" fillId="0" borderId="19" xfId="0" applyNumberFormat="1" applyFont="1" applyBorder="1" applyAlignment="1">
      <alignment horizontal="center"/>
    </xf>
    <xf numFmtId="14" fontId="5" fillId="0" borderId="15" xfId="0" applyNumberFormat="1" applyFont="1" applyBorder="1" applyAlignment="1">
      <alignment horizontal="center"/>
    </xf>
    <xf numFmtId="14" fontId="5" fillId="0" borderId="17" xfId="0" applyNumberFormat="1" applyFont="1" applyBorder="1" applyAlignment="1">
      <alignment horizontal="right" vertical="center"/>
    </xf>
    <xf numFmtId="14" fontId="5" fillId="0" borderId="19" xfId="0" applyNumberFormat="1" applyFont="1" applyBorder="1" applyAlignment="1">
      <alignment horizontal="right" vertical="center"/>
    </xf>
    <xf numFmtId="14" fontId="5" fillId="0" borderId="15" xfId="0" applyNumberFormat="1" applyFont="1" applyBorder="1" applyAlignment="1">
      <alignment horizontal="right" vertical="center"/>
    </xf>
    <xf numFmtId="0" fontId="9" fillId="0" borderId="0" xfId="0" applyFont="1" applyAlignment="1">
      <alignment horizontal="centerContinuous" vertical="center"/>
    </xf>
    <xf numFmtId="0" fontId="5" fillId="0" borderId="0" xfId="0" applyFont="1" applyAlignment="1">
      <alignment horizontal="centerContinuous" vertical="center"/>
    </xf>
    <xf numFmtId="0" fontId="10" fillId="0" borderId="0" xfId="0" applyFont="1" applyAlignment="1">
      <alignment vertical="center"/>
    </xf>
    <xf numFmtId="0" fontId="10" fillId="0" borderId="0" xfId="0" applyFont="1" applyAlignment="1">
      <alignment wrapText="1"/>
    </xf>
    <xf numFmtId="0" fontId="10" fillId="2" borderId="1" xfId="0" applyFont="1" applyFill="1" applyBorder="1" applyAlignment="1">
      <alignment horizontal="centerContinuous" vertical="center" wrapText="1"/>
    </xf>
    <xf numFmtId="0" fontId="10" fillId="2" borderId="2" xfId="0" applyFont="1" applyFill="1" applyBorder="1" applyAlignment="1">
      <alignment horizontal="centerContinuous" vertical="center" wrapText="1"/>
    </xf>
    <xf numFmtId="0" fontId="10" fillId="2" borderId="3" xfId="0" applyFont="1" applyFill="1" applyBorder="1" applyAlignment="1">
      <alignment horizontal="centerContinuous" vertical="center" wrapText="1"/>
    </xf>
    <xf numFmtId="0" fontId="8" fillId="0" borderId="5" xfId="3" applyFont="1" applyBorder="1" applyAlignment="1"/>
    <xf numFmtId="168" fontId="10" fillId="0" borderId="15" xfId="1" applyNumberFormat="1" applyFont="1" applyBorder="1" applyAlignment="1">
      <alignment horizontal="left"/>
    </xf>
    <xf numFmtId="168" fontId="9" fillId="0" borderId="15" xfId="1" applyNumberFormat="1" applyFont="1" applyBorder="1" applyAlignment="1">
      <alignment horizontal="left"/>
    </xf>
    <xf numFmtId="168" fontId="56" fillId="0" borderId="11" xfId="1" applyNumberFormat="1" applyFont="1" applyBorder="1" applyAlignment="1">
      <alignment horizontal="left"/>
    </xf>
    <xf numFmtId="3" fontId="5" fillId="0" borderId="17" xfId="0" applyNumberFormat="1" applyFont="1" applyBorder="1" applyAlignment="1">
      <alignment horizontal="left"/>
    </xf>
    <xf numFmtId="3" fontId="5" fillId="0" borderId="19" xfId="0" applyNumberFormat="1" applyFont="1" applyBorder="1" applyAlignment="1">
      <alignment horizontal="left"/>
    </xf>
    <xf numFmtId="0" fontId="5" fillId="6" borderId="18"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0" xfId="0" applyFont="1" applyFill="1" applyAlignment="1">
      <alignment horizontal="center" vertical="center"/>
    </xf>
    <xf numFmtId="0" fontId="5" fillId="6" borderId="11"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4" xfId="0" applyFont="1" applyFill="1" applyBorder="1" applyAlignment="1">
      <alignment horizontal="center" vertical="center"/>
    </xf>
    <xf numFmtId="0" fontId="10" fillId="5" borderId="0" xfId="0" applyFont="1" applyFill="1" applyAlignment="1">
      <alignment horizontal="center"/>
    </xf>
    <xf numFmtId="165" fontId="10" fillId="0" borderId="1" xfId="1" applyNumberFormat="1" applyFont="1" applyBorder="1" applyAlignment="1">
      <alignment horizontal="center"/>
    </xf>
    <xf numFmtId="165" fontId="10" fillId="0" borderId="3" xfId="1" applyNumberFormat="1" applyFont="1" applyBorder="1" applyAlignment="1">
      <alignment horizontal="center"/>
    </xf>
    <xf numFmtId="0" fontId="5" fillId="0" borderId="0" xfId="0" applyFont="1" applyAlignment="1">
      <alignment horizontal="left" wrapText="1"/>
    </xf>
    <xf numFmtId="0" fontId="10" fillId="0" borderId="0" xfId="0" applyFont="1" applyAlignment="1">
      <alignment horizontal="left"/>
    </xf>
    <xf numFmtId="0" fontId="31" fillId="0" borderId="18" xfId="3" applyFont="1" applyFill="1" applyBorder="1" applyAlignment="1">
      <alignment horizontal="center" vertical="center"/>
    </xf>
    <xf numFmtId="0" fontId="31" fillId="0" borderId="12" xfId="3" applyFont="1" applyFill="1" applyBorder="1" applyAlignment="1">
      <alignment horizontal="center" vertical="center"/>
    </xf>
    <xf numFmtId="0" fontId="31" fillId="0" borderId="21" xfId="3" applyFont="1" applyFill="1" applyBorder="1" applyAlignment="1">
      <alignment horizontal="center" vertical="center"/>
    </xf>
    <xf numFmtId="0" fontId="31" fillId="0" borderId="17" xfId="3" applyFont="1" applyFill="1" applyBorder="1" applyAlignment="1">
      <alignment horizontal="center" vertical="center"/>
    </xf>
    <xf numFmtId="0" fontId="31" fillId="0" borderId="19" xfId="3" applyFont="1" applyFill="1" applyBorder="1" applyAlignment="1">
      <alignment horizontal="center" vertical="center"/>
    </xf>
    <xf numFmtId="0" fontId="31" fillId="0" borderId="15" xfId="3" applyFont="1" applyFill="1" applyBorder="1" applyAlignment="1">
      <alignment horizontal="center" vertical="center"/>
    </xf>
    <xf numFmtId="0" fontId="21" fillId="0" borderId="0" xfId="0" applyFont="1" applyAlignment="1">
      <alignment horizontal="left"/>
    </xf>
    <xf numFmtId="0" fontId="5" fillId="0" borderId="0" xfId="0" applyFont="1"/>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wrapText="1"/>
    </xf>
    <xf numFmtId="0" fontId="30" fillId="0" borderId="0" xfId="0" applyFont="1" applyAlignment="1">
      <alignment horizontal="left" wrapText="1"/>
    </xf>
    <xf numFmtId="0" fontId="5" fillId="0" borderId="0" xfId="0" applyFont="1" applyAlignment="1">
      <alignment horizontal="left"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0" xfId="0" applyFont="1" applyAlignment="1">
      <alignment horizontal="left" wrapText="1"/>
    </xf>
    <xf numFmtId="0" fontId="15" fillId="0" borderId="0" xfId="0" applyFont="1" applyAlignment="1">
      <alignment horizontal="left" vertical="top" wrapText="1"/>
    </xf>
    <xf numFmtId="0" fontId="5" fillId="0" borderId="0" xfId="0" applyFont="1" applyAlignment="1">
      <alignment horizontal="left"/>
    </xf>
    <xf numFmtId="0" fontId="14" fillId="0" borderId="0" xfId="0" applyFont="1" applyAlignment="1">
      <alignment horizontal="left" wrapText="1"/>
    </xf>
    <xf numFmtId="0" fontId="14" fillId="4" borderId="17" xfId="6" applyFont="1" applyFill="1" applyBorder="1" applyAlignment="1">
      <alignment horizontal="center" vertical="center" wrapText="1"/>
    </xf>
    <xf numFmtId="0" fontId="14" fillId="4" borderId="15" xfId="6" applyFont="1" applyFill="1" applyBorder="1" applyAlignment="1">
      <alignment horizontal="center" vertical="center" wrapText="1"/>
    </xf>
    <xf numFmtId="0" fontId="14" fillId="4" borderId="4" xfId="6" applyFont="1" applyFill="1" applyBorder="1" applyAlignment="1">
      <alignment horizontal="center" vertical="center" wrapText="1"/>
    </xf>
    <xf numFmtId="0" fontId="14" fillId="0" borderId="17" xfId="6" applyFont="1" applyBorder="1" applyAlignment="1">
      <alignment horizontal="center" vertical="center" wrapText="1"/>
    </xf>
    <xf numFmtId="0" fontId="14" fillId="0" borderId="15" xfId="6" applyFont="1" applyBorder="1" applyAlignment="1">
      <alignment horizontal="center" vertical="center" wrapText="1"/>
    </xf>
    <xf numFmtId="0" fontId="10" fillId="3" borderId="3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21" fillId="0" borderId="0" xfId="0" applyFont="1" applyAlignment="1"/>
  </cellXfs>
  <cellStyles count="2014">
    <cellStyle name="Comma" xfId="1592" xr:uid="{75303534-143B-40F9-9B98-16F598B28A19}"/>
    <cellStyle name="Comma [0] 2" xfId="2001" xr:uid="{7587C189-0105-4BE2-86B7-B0C671C443DD}"/>
    <cellStyle name="Comma 2" xfId="1445" xr:uid="{AC706A58-D715-4164-94E1-88169B566DD6}"/>
    <cellStyle name="Comma 2 2" xfId="1446" xr:uid="{1CB93352-4BCC-4EA2-B1B4-F7C93EB39809}"/>
    <cellStyle name="Comma 2 3" xfId="1447" xr:uid="{69FCCD94-4B0B-4EFB-80FA-68ED5A5EDD1E}"/>
    <cellStyle name="Comma 3" xfId="2002" xr:uid="{25F5C3A7-013C-4693-AE07-FDDF5AF07A2B}"/>
    <cellStyle name="Comma 4 2" xfId="187" xr:uid="{21533280-2624-4281-BE90-E0D61DDD6B41}"/>
    <cellStyle name="Comma 4 2 2" xfId="1380" xr:uid="{2BFA4A4C-56AA-4C06-B461-7F04BD8E064F}"/>
    <cellStyle name="Comma 4 2 2 2" xfId="1562" xr:uid="{FC5EDDD5-34EE-4043-9197-73FF2AB8C64A}"/>
    <cellStyle name="Comma 4 2 2 2 2" xfId="1699" xr:uid="{AE8D0F60-7E65-4DF8-B1F3-88667C583D84}"/>
    <cellStyle name="Comma 4 2 2 2 3" xfId="1841" xr:uid="{006C905B-109C-4BC9-AA0B-91A1DFCE8CD9}"/>
    <cellStyle name="Comma 4 2 2 3" xfId="1662" xr:uid="{D2732A50-37A8-4AAE-8B09-34936FC4DD67}"/>
    <cellStyle name="Comma 4 2 2 4" xfId="1435" xr:uid="{4E9947BC-4F07-42A9-92BD-EB11D1AA86D6}"/>
    <cellStyle name="Comma 4 2 2 5" xfId="1872" xr:uid="{E90C78A1-C202-4676-AB8E-ECFE717855D1}"/>
    <cellStyle name="Comma 4 2 3" xfId="1544" xr:uid="{78F74ABF-BE7D-4D9F-AC95-70CCA7DB66EE}"/>
    <cellStyle name="Comma 4 2 3 2" xfId="1681" xr:uid="{C26238FB-D1BF-4445-945F-481E865ABCA0}"/>
    <cellStyle name="Comma 4 2 3 3" xfId="1979" xr:uid="{702A1C63-CADD-471A-8715-A8EAFC2C051D}"/>
    <cellStyle name="Comma 4 2 4" xfId="1601" xr:uid="{F946A840-8B0D-405D-A82A-681A621BAFF5}"/>
    <cellStyle name="Comma 4 2 4 2" xfId="1722" xr:uid="{B2B25213-9C0F-47B5-9312-1EBE5F022252}"/>
    <cellStyle name="Comma 4 2 5" xfId="1636" xr:uid="{2BA93318-0435-4079-AA33-AC1C47930E6C}"/>
    <cellStyle name="Comma 4 2 5 2" xfId="1752" xr:uid="{E2EE9BE1-91FF-4720-87C7-2897B8D96C07}"/>
    <cellStyle name="Comma 4 2 6" xfId="1341" xr:uid="{0236F38D-B971-41B9-AF0C-83EB02056C9D}"/>
    <cellStyle name="Comma_Worksheet in   AIPSA Estados al 31.12" xfId="1448" xr:uid="{375C63C9-71AA-4A86-821E-6D8947F427D5}"/>
    <cellStyle name="Excel Built-in Normal" xfId="1420" xr:uid="{D9F544FF-6183-4251-8C73-DA7551FBBE9F}"/>
    <cellStyle name="Excel Built-in Normal 2" xfId="1374" xr:uid="{EF85A1DF-4EE8-42C1-8361-69C7751AA2D2}"/>
    <cellStyle name="Excel Built-in Normal 3" xfId="1506" xr:uid="{0E3A54BC-44DE-4893-85E7-D6DAB5B1AFCD}"/>
    <cellStyle name="Hipervínculo" xfId="3" builtinId="8"/>
    <cellStyle name="Hipervínculo 2" xfId="1340" xr:uid="{539FFBE9-5654-4041-8D91-A137C138487A}"/>
    <cellStyle name="Millares [0]" xfId="1" builtinId="6"/>
    <cellStyle name="Millares [0] 10" xfId="10" xr:uid="{CE97DC9D-30BC-49DD-9D57-9E779C8EA74D}"/>
    <cellStyle name="Millares [0] 10 2" xfId="97" xr:uid="{3B44CCF6-ACA9-4C5E-B6A3-2AD313BBC22C}"/>
    <cellStyle name="Millares [0] 10 2 2" xfId="47" xr:uid="{F34A38F7-8FD0-487E-88BC-F1B16DD0F20C}"/>
    <cellStyle name="Millares [0] 10 2 2 2" xfId="98" xr:uid="{516C5B6E-438B-44BD-BC39-9BE06FDC33A9}"/>
    <cellStyle name="Millares [0] 10 2 3" xfId="1738" xr:uid="{C416B560-E5E1-4D98-A24E-CC2F5905EA7E}"/>
    <cellStyle name="Millares [0] 10 3" xfId="1617" xr:uid="{0FD2EB08-AF9D-43DB-BA78-5E578EBB03C4}"/>
    <cellStyle name="Millares [0] 11" xfId="44" xr:uid="{74BDEF17-6D99-4509-90D3-4978EA336BF5}"/>
    <cellStyle name="Millares [0] 11 2" xfId="94" xr:uid="{07FFC02E-65B6-40DC-B16C-64260C6D9E96}"/>
    <cellStyle name="Millares [0] 11 2 2" xfId="1744" xr:uid="{47295CA2-11E4-4548-8F54-83D28DE40649}"/>
    <cellStyle name="Millares [0] 11 3" xfId="1623" xr:uid="{B042ED74-738A-49AF-8D88-BA18C44BA30F}"/>
    <cellStyle name="Millares [0] 12" xfId="50" xr:uid="{EA4F9495-A129-42F8-8572-8CF6D79FB0ED}"/>
    <cellStyle name="Millares [0] 12 2" xfId="101" xr:uid="{B5F6DDDC-2ACD-435C-9073-AB411B23F618}"/>
    <cellStyle name="Millares [0] 12 2 2" xfId="1745" xr:uid="{7F671AA2-1361-4538-B6E6-51D8AB65A97B}"/>
    <cellStyle name="Millares [0] 12 3" xfId="1629" xr:uid="{FE502C2D-E50F-48CD-9C71-9EE6D102367C}"/>
    <cellStyle name="Millares [0] 13" xfId="51" xr:uid="{B1BDCCBE-BA1B-42DC-8127-508702959F27}"/>
    <cellStyle name="Millares [0] 13 2" xfId="102" xr:uid="{AC29BC43-B68F-4B4B-86AF-F015E5167F4E}"/>
    <cellStyle name="Millares [0] 13 3" xfId="1523" xr:uid="{733907DB-56B3-419D-879A-6C52B685EF42}"/>
    <cellStyle name="Millares [0] 14" xfId="52" xr:uid="{8AC86729-3436-4CF6-9C82-1EA774D165B2}"/>
    <cellStyle name="Millares [0] 14 2" xfId="103" xr:uid="{3762E828-2017-4D57-A88B-36C36A9B4815}"/>
    <cellStyle name="Millares [0] 14 3" xfId="1650" xr:uid="{519D14D8-7910-4174-8450-8CC98937ED69}"/>
    <cellStyle name="Millares [0] 15" xfId="53" xr:uid="{07FCFEA5-7BAE-44B4-AF1D-1E6CBE1CCB9E}"/>
    <cellStyle name="Millares [0] 15 2" xfId="104" xr:uid="{8A8C4B71-66E5-4F93-A2E9-B6995DE2F9AB}"/>
    <cellStyle name="Millares [0] 16" xfId="54" xr:uid="{3AA8E2AF-93EF-4271-8758-4E809C15CE23}"/>
    <cellStyle name="Millares [0] 16 2" xfId="105" xr:uid="{EEDAD55F-2044-4470-8AA8-EB47B320341E}"/>
    <cellStyle name="Millares [0] 17" xfId="55" xr:uid="{8A6BCB56-01F0-4DDF-B238-958A226F6C80}"/>
    <cellStyle name="Millares [0] 17 2" xfId="106" xr:uid="{2654DA97-CEB7-4826-A7C8-ED2EB88D9B9B}"/>
    <cellStyle name="Millares [0] 18" xfId="56" xr:uid="{0A563C57-7842-4E80-AC36-2D6C0EDC391A}"/>
    <cellStyle name="Millares [0] 18 2" xfId="107" xr:uid="{B87FAAA9-AEA7-4EE3-9376-AAF915B3C0DC}"/>
    <cellStyle name="Millares [0] 19" xfId="57" xr:uid="{EBB7698E-484D-4636-8315-5B96FA8AE223}"/>
    <cellStyle name="Millares [0] 19 2" xfId="108" xr:uid="{6511B223-10BD-464B-83C5-72C1559EE6FD}"/>
    <cellStyle name="Millares [0] 2" xfId="7" xr:uid="{4FCDB0C6-56ED-4598-9F9B-48FFB5487A21}"/>
    <cellStyle name="Millares [0] 2 10" xfId="1371" xr:uid="{AAEC8465-2057-4982-926F-746E1F0CF887}"/>
    <cellStyle name="Millares [0] 2 11" xfId="15" xr:uid="{FCF00BF3-28A5-4C67-A6CE-7252D6C85716}"/>
    <cellStyle name="Millares [0] 2 2" xfId="29" xr:uid="{12185E0E-2B74-40E0-8D44-C07CD4C28DC5}"/>
    <cellStyle name="Millares [0] 2 2 2" xfId="38" xr:uid="{3510AD64-3AE8-479F-A63A-D43C54D5D7E6}"/>
    <cellStyle name="Millares [0] 2 2 2 2" xfId="88" xr:uid="{13F0A84A-7347-4D11-9C29-EF05896E06C7}"/>
    <cellStyle name="Millares [0] 2 2 2 3" xfId="1764" xr:uid="{25534C56-2156-48E2-B66F-EBD9D44ADC2B}"/>
    <cellStyle name="Millares [0] 2 2 3" xfId="80" xr:uid="{CF70CF5D-4945-4E88-B02E-E0C255AA488F}"/>
    <cellStyle name="Millares [0] 2 2 4" xfId="1648" xr:uid="{C7814464-7E2D-4E56-8C7A-30D6300DE96A}"/>
    <cellStyle name="Millares [0] 2 2 5" xfId="1814" xr:uid="{5A8AE105-4F57-4BD9-BBFF-BC666B2C835B}"/>
    <cellStyle name="Millares [0] 2 3" xfId="31" xr:uid="{CF57E3E2-411F-4AA1-91EC-CFA11FE1D37D}"/>
    <cellStyle name="Millares [0] 2 3 2" xfId="41" xr:uid="{0F91E8A2-6129-4ABD-A98C-98DDF3B70D97}"/>
    <cellStyle name="Millares [0] 2 3 2 2" xfId="91" xr:uid="{62C97AFB-BD38-4AEB-9F23-E090B64A0DDB}"/>
    <cellStyle name="Millares [0] 2 3 3" xfId="82" xr:uid="{89E89B11-21DB-47DC-AC19-99270C24FD88}"/>
    <cellStyle name="Millares [0] 2 4" xfId="36" xr:uid="{E3E88D80-4AFE-431B-B5A8-81119BF72A41}"/>
    <cellStyle name="Millares [0] 2 4 2" xfId="86" xr:uid="{711E8F01-60A4-49B8-8B57-F995008ACCBB}"/>
    <cellStyle name="Millares [0] 2 5" xfId="48" xr:uid="{FB100379-C33C-4D17-A9FE-03CDC31359EE}"/>
    <cellStyle name="Millares [0] 2 5 2" xfId="99" xr:uid="{3464DF6A-F783-4CD9-A517-23758F3C246A}"/>
    <cellStyle name="Millares [0] 2 5 3" xfId="1870" xr:uid="{33E828F8-4E11-4E47-A87A-31FA025D75C2}"/>
    <cellStyle name="Millares [0] 2 6" xfId="25" xr:uid="{E6C9F34A-1411-43D6-AB28-9C12D6C68462}"/>
    <cellStyle name="Millares [0] 2 6 2" xfId="76" xr:uid="{64C39C9F-C675-4A98-AC0C-F01AABABF6E1}"/>
    <cellStyle name="Millares [0] 2 7" xfId="68" xr:uid="{5422D1E7-2106-4A84-927D-A45C12D7297F}"/>
    <cellStyle name="Millares [0] 2 8" xfId="1427" xr:uid="{E51B9943-F1F0-44CC-981D-F5ABC6EA509D}"/>
    <cellStyle name="Millares [0] 2 9" xfId="1449" xr:uid="{B75CF60D-A8F2-444C-8E60-F35C1912DF58}"/>
    <cellStyle name="Millares [0] 20" xfId="58" xr:uid="{FB680C9E-F591-492B-8611-1C62DB99355D}"/>
    <cellStyle name="Millares [0] 20 2" xfId="109" xr:uid="{DA95DAEA-B41A-472F-941E-60CED7C3902C}"/>
    <cellStyle name="Millares [0] 21" xfId="59" xr:uid="{67056A1A-A616-4291-AE0D-6EF13CEF5F46}"/>
    <cellStyle name="Millares [0] 21 2" xfId="110" xr:uid="{D76A8AFD-0846-4711-8942-44AE7EDCC1F4}"/>
    <cellStyle name="Millares [0] 22" xfId="60" xr:uid="{5F0503CF-93FF-46B9-86A4-8152674EEAD0}"/>
    <cellStyle name="Millares [0] 22 2" xfId="111" xr:uid="{9FEF856D-AA8F-4D1A-8E1C-5EE7C909F2CB}"/>
    <cellStyle name="Millares [0] 23" xfId="61" xr:uid="{FFB25D73-5DA1-4F67-827A-5EB06231710E}"/>
    <cellStyle name="Millares [0] 23 2" xfId="112" xr:uid="{AAA746B5-42AB-4933-BA19-D845A28FDF3D}"/>
    <cellStyle name="Millares [0] 24" xfId="62" xr:uid="{0A7F1CF5-A9C7-4F35-9B59-CBA764502A41}"/>
    <cellStyle name="Millares [0] 24 2" xfId="113" xr:uid="{077AD415-7C6B-4107-B462-AC3D8F07B5A8}"/>
    <cellStyle name="Millares [0] 25" xfId="63" xr:uid="{2687B2B3-5264-4BC5-93CA-90183D36DCB4}"/>
    <cellStyle name="Millares [0] 25 2" xfId="114" xr:uid="{F5149DF4-66AA-4AAE-B16A-B71F7AD0906A}"/>
    <cellStyle name="Millares [0] 26" xfId="64" xr:uid="{581A0A80-1EAC-457C-A16B-FB4308197B79}"/>
    <cellStyle name="Millares [0] 26 2" xfId="115" xr:uid="{377C5D84-2567-40A7-8EEC-C0080B4C0689}"/>
    <cellStyle name="Millares [0] 27" xfId="65" xr:uid="{55420505-7AEE-4E1E-8B67-E303FB924507}"/>
    <cellStyle name="Millares [0] 27 2" xfId="116" xr:uid="{8BAFAA4A-7403-425B-BC54-00950E008460}"/>
    <cellStyle name="Millares [0] 28" xfId="66" xr:uid="{B62480C9-879C-4BA4-8120-1B2AEA586562}"/>
    <cellStyle name="Millares [0] 29" xfId="203" xr:uid="{F3961373-D909-4E85-B399-9FDE4E7AE7A2}"/>
    <cellStyle name="Millares [0] 3" xfId="9" xr:uid="{94A78992-E17E-45AF-A370-3C611600E824}"/>
    <cellStyle name="Millares [0] 3 2" xfId="37" xr:uid="{30A2562F-E494-4C9F-93BA-4E8395A7E4F6}"/>
    <cellStyle name="Millares [0] 3 2 2" xfId="87" xr:uid="{E1CAF241-7F8D-420A-A2ED-93350D3D2902}"/>
    <cellStyle name="Millares [0] 3 2 2 2" xfId="1779" xr:uid="{EA7A6FF1-A667-4240-A17D-826215B7E637}"/>
    <cellStyle name="Millares [0] 3 2 3" xfId="1474" xr:uid="{AF9B40E7-B7BC-416E-A9A6-1C7BAC42853D}"/>
    <cellStyle name="Millares [0] 3 2 4" xfId="1838" xr:uid="{D3ACC566-62B7-4698-84AF-B2182CCB2F2C}"/>
    <cellStyle name="Millares [0] 3 2 5" xfId="1434" xr:uid="{850B341E-0024-4540-9FDA-D05EB817E098}"/>
    <cellStyle name="Millares [0] 3 3" xfId="49" xr:uid="{5F420FF8-3BC6-428C-9795-E1379752C19D}"/>
    <cellStyle name="Millares [0] 3 3 2" xfId="100" xr:uid="{6C45DB0C-8B97-4DD0-932C-26CC150CA714}"/>
    <cellStyle name="Millares [0] 3 3 3" xfId="1858" xr:uid="{0662AFFC-BF27-4B3F-9DEF-AFC777C40E75}"/>
    <cellStyle name="Millares [0] 3 4" xfId="26" xr:uid="{A96582B9-65A9-45C4-AD58-5D1E5F32CEEE}"/>
    <cellStyle name="Millares [0] 3 4 2" xfId="77" xr:uid="{ACEB7D85-067A-4A59-A96B-11FB25141BC7}"/>
    <cellStyle name="Millares [0] 3 4 3" xfId="1880" xr:uid="{AEC932E4-CA71-46B1-93D4-B1A474A63B87}"/>
    <cellStyle name="Millares [0] 3 5" xfId="69" xr:uid="{1C40F2AE-C47F-4E16-BEC6-EF9F87D331C6}"/>
    <cellStyle name="Millares [0] 3 6" xfId="194" xr:uid="{B6AD5E6F-4E05-4181-AF6E-60F002688B2D}"/>
    <cellStyle name="Millares [0] 3 7" xfId="17" xr:uid="{F7C2DCC8-F560-47F1-B9F2-FE568F83D016}"/>
    <cellStyle name="Millares [0] 30" xfId="205" xr:uid="{F5A3199F-972D-44BB-8DB3-03E7FA4EC135}"/>
    <cellStyle name="Millares [0] 30 2" xfId="207" xr:uid="{75E98A84-4031-414B-AB72-64D5929736C0}"/>
    <cellStyle name="Millares [0] 31" xfId="206" xr:uid="{3FBC2AD4-72EA-46E7-831D-66D6449AC52F}"/>
    <cellStyle name="Millares [0] 32" xfId="215" xr:uid="{6414AB30-A8C3-4266-9B3F-4316F10AF9CF}"/>
    <cellStyle name="Millares [0] 33" xfId="1417" xr:uid="{B9E41105-276A-4A78-9517-65211FE6784E}"/>
    <cellStyle name="Millares [0] 34" xfId="2006" xr:uid="{38429A84-900A-4E89-B83A-D7FF673AEA5C}"/>
    <cellStyle name="Millares [0] 35" xfId="2007" xr:uid="{693F93F6-D823-4A36-88A4-601FD333A8A8}"/>
    <cellStyle name="Millares [0] 36" xfId="2008" xr:uid="{4E6B3E13-09A2-41EC-B96B-D9458C1E90DE}"/>
    <cellStyle name="Millares [0] 37" xfId="2009" xr:uid="{184E5341-991D-4860-8B3C-8B407CB92BE0}"/>
    <cellStyle name="Millares [0] 38" xfId="2010" xr:uid="{D57D9E62-60A8-4DF2-9D9C-87940970D642}"/>
    <cellStyle name="Millares [0] 39" xfId="2011" xr:uid="{E59DEBEE-28CB-4EFD-9127-3E175D0CE72D}"/>
    <cellStyle name="Millares [0] 4" xfId="19" xr:uid="{9C71D315-0410-47C3-BCD6-4832B6976EC0}"/>
    <cellStyle name="Millares [0] 4 2" xfId="39" xr:uid="{B8DDFA2D-ABDA-4F7C-B891-714D9A329E52}"/>
    <cellStyle name="Millares [0] 4 2 2" xfId="89" xr:uid="{C474A438-8F1D-467E-9B87-FE3B714AF842}"/>
    <cellStyle name="Millares [0] 4 2 2 2" xfId="1696" xr:uid="{76B74195-B774-427A-830C-996304D56529}"/>
    <cellStyle name="Millares [0] 4 2 3" xfId="1559" xr:uid="{8FB7F500-3901-4CC3-9D15-1266343982C4}"/>
    <cellStyle name="Millares [0] 4 3" xfId="46" xr:uid="{94F03D17-F0DC-458C-B244-6D4DBA6B1CEB}"/>
    <cellStyle name="Millares [0] 4 3 2" xfId="96" xr:uid="{344CF228-A049-4AF7-B7D4-0F7A3C911E33}"/>
    <cellStyle name="Millares [0] 4 3 2 2" xfId="1719" xr:uid="{10FACA22-CE35-4FB4-BFC1-402DD4EC43C5}"/>
    <cellStyle name="Millares [0] 4 3 3" xfId="1598" xr:uid="{BFD1CE2B-C364-4E55-BAB6-35CCA791CAB7}"/>
    <cellStyle name="Millares [0] 4 4" xfId="27" xr:uid="{C980A8BF-6064-49A7-846C-FD59492E740E}"/>
    <cellStyle name="Millares [0] 4 4 2" xfId="78" xr:uid="{BA73B8EC-05BD-4ACB-9C89-6BE263DFA9F1}"/>
    <cellStyle name="Millares [0] 4 4 2 2" xfId="1749" xr:uid="{696E87A9-877A-4B74-8CA7-BCCEB1B97700}"/>
    <cellStyle name="Millares [0] 4 4 3" xfId="1633" xr:uid="{9A96D46A-5BD7-4CE2-8D76-135BB93231BD}"/>
    <cellStyle name="Millares [0] 4 5" xfId="71" xr:uid="{7C99887D-B337-4F15-B324-AB40DB63E422}"/>
    <cellStyle name="Millares [0] 4 5 2" xfId="1659" xr:uid="{AE301ED3-440F-412E-AF56-A47818F8D6EE}"/>
    <cellStyle name="Millares [0] 4 6" xfId="1513" xr:uid="{CEBDF3AA-676B-44C0-B39B-6AC78B82F09A}"/>
    <cellStyle name="Millares [0] 4 7" xfId="1440" xr:uid="{B20598AB-263A-4DE5-8C5E-88D60C6A657C}"/>
    <cellStyle name="Millares [0] 5" xfId="20" xr:uid="{C8BD8C65-A852-4692-84F0-8AD25D173FF9}"/>
    <cellStyle name="Millares [0] 5 2" xfId="40" xr:uid="{A31D4A8E-3AFC-445E-B668-1760E172A3D6}"/>
    <cellStyle name="Millares [0] 5 2 2" xfId="90" xr:uid="{EA1556F4-B968-4E54-B165-BB251ED92ABE}"/>
    <cellStyle name="Millares [0] 5 2 2 2" xfId="1692" xr:uid="{20540087-5952-406D-A7C9-82FBB82D8CA6}"/>
    <cellStyle name="Millares [0] 5 2 3" xfId="1555" xr:uid="{230D92C1-B959-443E-B59D-6CD6A95DA26E}"/>
    <cellStyle name="Millares [0] 5 3" xfId="45" xr:uid="{2E88D7BC-2C8A-4BA0-B781-2BB91BA5EC00}"/>
    <cellStyle name="Millares [0] 5 3 2" xfId="95" xr:uid="{BB620B34-B2FB-407C-B37A-4D3551C6DA92}"/>
    <cellStyle name="Millares [0] 5 3 3" xfId="1655" xr:uid="{11A11B6A-A083-4336-B532-977511007A2F}"/>
    <cellStyle name="Millares [0] 5 4" xfId="28" xr:uid="{BBB01452-72F8-483A-A3A5-4448EEBBBEBE}"/>
    <cellStyle name="Millares [0] 5 4 2" xfId="79" xr:uid="{4A773D04-3BD5-41A4-B1E4-A3C2DF80DE6C}"/>
    <cellStyle name="Millares [0] 5 5" xfId="72" xr:uid="{D94B8F89-5AF2-42CA-9633-B76659321426}"/>
    <cellStyle name="Millares [0] 5 6" xfId="1375" xr:uid="{10A63246-4CA3-4AD1-BAA9-42547792F0D1}"/>
    <cellStyle name="Millares [0] 6" xfId="21" xr:uid="{64BB1443-85E2-4726-91C9-3EB73E5E6F3D}"/>
    <cellStyle name="Millares [0] 6 2" xfId="42" xr:uid="{F3853043-D074-47F0-B630-6A5EBAB8B76A}"/>
    <cellStyle name="Millares [0] 6 2 2" xfId="92" xr:uid="{91D9C8C2-47B4-4AB1-B63D-0DAB637F4115}"/>
    <cellStyle name="Millares [0] 6 2 3" xfId="1674" xr:uid="{520EB919-19CD-44E0-9388-6AFEA6334216}"/>
    <cellStyle name="Millares [0] 6 3" xfId="30" xr:uid="{71CFAB32-5AE3-4831-9288-61BDC4C55CB1}"/>
    <cellStyle name="Millares [0] 6 3 2" xfId="81" xr:uid="{18FAEDC6-2036-4FB5-A255-F2766F2FD495}"/>
    <cellStyle name="Millares [0] 6 4" xfId="73" xr:uid="{5454CA6E-6402-4646-B72A-CF562BDB7B1F}"/>
    <cellStyle name="Millares [0] 6 5" xfId="1537" xr:uid="{2F4BDBF8-3580-4479-A452-FD5D9CC59F8F}"/>
    <cellStyle name="Millares [0] 6 6" xfId="1905" xr:uid="{EED204E4-B5A0-42F0-AFF5-550B6FB2EC94}"/>
    <cellStyle name="Millares [0] 7" xfId="23" xr:uid="{F9ACFEB2-5CA9-4644-8449-E666A3864224}"/>
    <cellStyle name="Millares [0] 7 2" xfId="43" xr:uid="{5EE7946F-9CA1-43F5-8E8E-0D14AF8E458D}"/>
    <cellStyle name="Millares [0] 7 2 2" xfId="93" xr:uid="{6942D5E5-032D-4EA0-B610-A54107F9D6F4}"/>
    <cellStyle name="Millares [0] 7 2 3" xfId="1675" xr:uid="{57D0E3D2-8B6A-46F0-88C1-F4D68A8ACA52}"/>
    <cellStyle name="Millares [0] 7 3" xfId="32" xr:uid="{B49CF12A-4AB3-4CBC-88C9-214E7B5DC267}"/>
    <cellStyle name="Millares [0] 7 3 2" xfId="83" xr:uid="{B5EB1F33-4C5B-44E9-B663-01E1DC975CFF}"/>
    <cellStyle name="Millares [0] 7 4" xfId="75" xr:uid="{5085ABAA-5745-4D29-89C7-17AFD67262B5}"/>
    <cellStyle name="Millares [0] 7 5" xfId="1538" xr:uid="{554D12B5-4EA7-438C-97A3-7330A7C17174}"/>
    <cellStyle name="Millares [0] 8" xfId="33" xr:uid="{D3132253-28C4-4757-9AC2-CA6A631CC4FF}"/>
    <cellStyle name="Millares [0] 8 2" xfId="84" xr:uid="{F07E9ED0-00CF-4665-B526-883B9B1169B6}"/>
    <cellStyle name="Millares [0] 8 2 2" xfId="1715" xr:uid="{78A124F2-E900-466D-B62B-6AF82AE77C47}"/>
    <cellStyle name="Millares [0] 8 3" xfId="1594" xr:uid="{7BB4D639-2990-423A-B9D4-836EB410B525}"/>
    <cellStyle name="Millares [0] 9" xfId="34" xr:uid="{8DB66CE1-F7D2-4B0B-B1C8-BB78DF556FC5}"/>
    <cellStyle name="Millares [0] 9 2" xfId="85" xr:uid="{3699C34F-9B28-465C-B86C-CEDE31A19DE3}"/>
    <cellStyle name="Millares [0] 9 2 2" xfId="1734" xr:uid="{59E7A4AA-059F-48DF-8F64-CA1EE2EB48C0}"/>
    <cellStyle name="Millares [0] 9 3" xfId="1613" xr:uid="{9916B5FD-8FF8-4360-9F14-2BCFD9CF0411}"/>
    <cellStyle name="Millares 10" xfId="1332" xr:uid="{7B264E35-4E12-46CA-B603-8DA5233B46B8}"/>
    <cellStyle name="Millares 10 2" xfId="1396" xr:uid="{228E7781-663C-4FBD-AA1A-39BC51F9C7E5}"/>
    <cellStyle name="Millares 10 2 2" xfId="1372" xr:uid="{13A1746E-8615-4E5E-9CD3-1FD8B89C06BC}"/>
    <cellStyle name="Millares 10 2 2 2" xfId="1911" xr:uid="{07B38099-34E9-4B6F-AB0D-C2096E12EFD3}"/>
    <cellStyle name="Millares 10 2 3" xfId="1902" xr:uid="{1210504B-119F-4515-93C9-A828BEE24FB3}"/>
    <cellStyle name="Millares 10 3" xfId="1450" xr:uid="{23B31101-4207-43D3-BA84-55C7971324C6}"/>
    <cellStyle name="Millares 10 3 2" xfId="1987" xr:uid="{E040CF9E-EE94-4654-BA87-81F519F9280E}"/>
    <cellStyle name="Millares 10 3 3" xfId="1929" xr:uid="{81708FDD-C2C1-4436-BE73-E454FED6B57F}"/>
    <cellStyle name="Millares 10 4" xfId="1510" xr:uid="{5023F4B9-D665-4316-81C7-3FFB6DFD90F4}"/>
    <cellStyle name="Millares 10 4 2" xfId="1978" xr:uid="{612C828D-5063-4F04-9DE5-5C6394785CD0}"/>
    <cellStyle name="Millares 100 11" xfId="125" xr:uid="{6A12AD77-E26F-4457-8FB7-DB806C118AE9}"/>
    <cellStyle name="Millares 100 11 2" xfId="1339" xr:uid="{9C90D429-5FD9-47E2-AA69-676E211272F3}"/>
    <cellStyle name="Millares 100 11 2 2" xfId="1561" xr:uid="{C525CA25-645F-4D9F-ABFF-BD9649F4F3E9}"/>
    <cellStyle name="Millares 100 11 2 2 2" xfId="1698" xr:uid="{3C6ACFE7-667A-48F2-BECD-F00694223517}"/>
    <cellStyle name="Millares 100 11 2 2 3" xfId="1792" xr:uid="{D7E7F9CF-8DC9-49BA-8C15-74EC977AB330}"/>
    <cellStyle name="Millares 100 11 2 3" xfId="1661" xr:uid="{995428EF-3EB9-42AF-931C-D7675EBC30BE}"/>
    <cellStyle name="Millares 100 11 2 4" xfId="1361" xr:uid="{4F407E01-DB0D-45A9-A08B-B59105223464}"/>
    <cellStyle name="Millares 100 11 2 5" xfId="1890" xr:uid="{8593DB96-C241-4EDF-8795-1CA6B63E6609}"/>
    <cellStyle name="Millares 100 11 3" xfId="1543" xr:uid="{0BD26C46-42C6-4960-AA38-A4F2B66CBF9D}"/>
    <cellStyle name="Millares 100 11 3 2" xfId="1680" xr:uid="{70A9B4D9-90EE-4AF0-B936-499EB1BE2613}"/>
    <cellStyle name="Millares 100 11 3 3" xfId="1831" xr:uid="{2C6E4A91-0B6E-4FCC-84FA-EB690F0A139F}"/>
    <cellStyle name="Millares 100 11 4" xfId="1600" xr:uid="{F4374018-1550-4852-91CD-EC46A66BA0DF}"/>
    <cellStyle name="Millares 100 11 4 2" xfId="1721" xr:uid="{D366442A-EEE8-40EF-82E0-1E96A743942B}"/>
    <cellStyle name="Millares 100 11 5" xfId="1635" xr:uid="{D19D1EA9-1D74-4050-8E1D-C5AED6049ED1}"/>
    <cellStyle name="Millares 100 11 5 2" xfId="1751" xr:uid="{C7BB2CEE-5DF2-43AC-AAE6-8504C99E71FB}"/>
    <cellStyle name="Millares 100 11 6" xfId="1525" xr:uid="{1AA7229B-379C-4B8C-B34B-78E9EC036459}"/>
    <cellStyle name="Millares 104" xfId="1503" xr:uid="{8021076F-34CB-496E-BDAE-F25B26C2E54C}"/>
    <cellStyle name="Millares 11" xfId="1415" xr:uid="{357023A9-41A7-4D6B-86E4-A18375247FA1}"/>
    <cellStyle name="Millares 11 2" xfId="1397" xr:uid="{26F99989-28DD-40A7-A3E2-81D3FF9E82F1}"/>
    <cellStyle name="Millares 11 2 2" xfId="1914" xr:uid="{B07AD5CA-785B-4CFF-B7F2-DBC405D65F44}"/>
    <cellStyle name="Millares 11 2 2 2" xfId="1370" xr:uid="{21FEA053-2501-48F3-835C-CC85D3C1572E}"/>
    <cellStyle name="Millares 11 2 3" xfId="1960" xr:uid="{0609BB2D-D987-4F4A-A5DB-68FBA21836D8}"/>
    <cellStyle name="Millares 11 3" xfId="1451" xr:uid="{C0ACE049-B4AC-4190-A688-2A9267A1E313}"/>
    <cellStyle name="Millares 11 3 2" xfId="1823" xr:uid="{4EF50177-CF76-41F6-9F97-A05ADEF7F557}"/>
    <cellStyle name="Millares 11 3 3" xfId="1432" xr:uid="{689CD2CE-DF78-43EB-B5FA-89F5589E3641}"/>
    <cellStyle name="Millares 11 4" xfId="1348" xr:uid="{1FE49CDC-9807-4100-9CD3-8B02A7A6D540}"/>
    <cellStyle name="Millares 11 4 2" xfId="1951" xr:uid="{07E98E95-9676-4CD8-969D-1555A0F63F01}"/>
    <cellStyle name="Millares 118" xfId="1429" xr:uid="{6C5F1751-EFED-4FEA-BD24-8A1725BD4920}"/>
    <cellStyle name="Millares 12" xfId="216" xr:uid="{E27B9A58-34DE-44D2-A5F6-BBD637B88627}"/>
    <cellStyle name="Millares 12 2" xfId="1398" xr:uid="{6870A42B-9299-48A6-A7AC-CA5F61E5083E}"/>
    <cellStyle name="Millares 12 2 2" xfId="1532" xr:uid="{FD3AF808-8481-4EA1-A75D-7D5C11C4D725}"/>
    <cellStyle name="Millares 12 2 2 2" xfId="1569" xr:uid="{01FF603D-8A16-49E6-B274-04E567ECF37C}"/>
    <cellStyle name="Millares 12 2 2 2 2" xfId="1707" xr:uid="{CBD6C3C6-EA07-44A3-8AB7-9183E014B8E9}"/>
    <cellStyle name="Millares 12 2 2 2 3" xfId="1969" xr:uid="{387C503A-7274-425A-B2EB-10C99F2321E1}"/>
    <cellStyle name="Millares 12 2 2 3" xfId="1670" xr:uid="{823F03D8-D808-45D3-BB05-3B29BD3CF90F}"/>
    <cellStyle name="Millares 12 2 2 4" xfId="1889" xr:uid="{84C8F99D-BE9A-4C7B-A7A4-9FC6E92DC7FF}"/>
    <cellStyle name="Millares 12 2 3" xfId="1552" xr:uid="{2644F100-4C0C-422E-BE0D-ED091CD5802C}"/>
    <cellStyle name="Millares 12 2 3 2" xfId="1689" xr:uid="{76110D71-5C98-43FE-8A1D-658077050753}"/>
    <cellStyle name="Millares 12 2 3 3" xfId="1436" xr:uid="{FDC0FC3C-0D73-4B3D-BBEE-B49BC892B26A}"/>
    <cellStyle name="Millares 12 2 4" xfId="1609" xr:uid="{BE3B225F-A45D-4143-8023-BDD48689B4D8}"/>
    <cellStyle name="Millares 12 2 4 2" xfId="1730" xr:uid="{41EFCC5F-4F41-466F-80A2-4519D2DA0991}"/>
    <cellStyle name="Millares 12 2 5" xfId="1620" xr:uid="{91947381-A832-4475-A6E4-791AD6614A8E}"/>
    <cellStyle name="Millares 12 2 5 2" xfId="1741" xr:uid="{D6E49F92-C2AF-4FDB-9E84-246223C7F566}"/>
    <cellStyle name="Millares 12 2 6" xfId="1644" xr:uid="{8E7F60C4-33C3-4A5B-B868-7ABE0D5CBD30}"/>
    <cellStyle name="Millares 12 2 6 2" xfId="1760" xr:uid="{B933B8DC-03DD-4BDA-A7C6-F66D91F91BD9}"/>
    <cellStyle name="Millares 12 2 7" xfId="1653" xr:uid="{CE718433-7228-4B2C-B9D7-55BA730E6AE9}"/>
    <cellStyle name="Millares 12 2 8" xfId="1508" xr:uid="{26E811ED-4714-4E89-9019-F249576EF4F0}"/>
    <cellStyle name="Millares 12 2 9" xfId="1430" xr:uid="{6B52F63C-CA8B-40AD-9789-BCB3792348A0}"/>
    <cellStyle name="Millares 12 3" xfId="1452" xr:uid="{DF7225DB-1802-4F4B-B12A-21FBA1AC3C02}"/>
    <cellStyle name="Millares 12 3 2" xfId="1567" xr:uid="{EDBF1930-1AA5-46D7-B706-D9F5546D6E4B}"/>
    <cellStyle name="Millares 12 3 2 2" xfId="1705" xr:uid="{9A351BBD-7CCA-4537-B394-92CAFC343EA9}"/>
    <cellStyle name="Millares 12 3 2 3" xfId="1778" xr:uid="{6ACFBB0A-5394-445F-8198-FBFA4C66F69C}"/>
    <cellStyle name="Millares 12 3 3" xfId="1668" xr:uid="{54FF21A4-0F40-4D86-B273-33ED824F83D4}"/>
    <cellStyle name="Millares 12 3 4" xfId="1530" xr:uid="{65CA99F3-9FC1-45D5-9D0B-76AD199F8BCB}"/>
    <cellStyle name="Millares 12 3 5" xfId="1585" xr:uid="{D11E6467-D768-4E0F-B87B-3226A32F9043}"/>
    <cellStyle name="Millares 12 4" xfId="1580" xr:uid="{2FE428AC-BEF9-48CF-9021-73A8EC6F0B86}"/>
    <cellStyle name="Millares 12 4 2" xfId="1989" xr:uid="{AB092AF2-6EF4-40A6-9A23-7DE73693CB74}"/>
    <cellStyle name="Millares 12 5" xfId="1550" xr:uid="{D4CCF50F-DACC-42F2-89A7-773B4FB70996}"/>
    <cellStyle name="Millares 12 5 2" xfId="1687" xr:uid="{AD82BFD9-293E-43E9-B317-0797CFACF2E6}"/>
    <cellStyle name="Millares 12 6" xfId="1607" xr:uid="{A09F64A3-71ED-48E9-9B76-7C0E6109E577}"/>
    <cellStyle name="Millares 12 6 2" xfId="1728" xr:uid="{E1D291DC-C028-41D1-9C55-B22F9D50BDFB}"/>
    <cellStyle name="Millares 12 7" xfId="1642" xr:uid="{0FD845F2-78F4-4F82-905A-311A44578906}"/>
    <cellStyle name="Millares 12 7 2" xfId="1758" xr:uid="{B3FE2D46-F267-4BA4-8059-582D24A751A3}"/>
    <cellStyle name="Millares 12 8" xfId="1387" xr:uid="{06FE1D80-0228-4BCA-8E37-C5BFF6EB8B7B}"/>
    <cellStyle name="Millares 12 9" xfId="1616" xr:uid="{EA441AFB-9EA8-4C1B-9A5D-FBB79DB4BD61}"/>
    <cellStyle name="Millares 13" xfId="1333" xr:uid="{5B15E639-111B-4E6C-893F-2739165944FB}"/>
    <cellStyle name="Millares 13 2" xfId="1400" xr:uid="{4EF5C0FB-108B-4EF5-99F3-DD1EE5C73EE7}"/>
    <cellStyle name="Millares 13 2 2" xfId="1853" xr:uid="{FF007092-2538-4471-83B2-6B6B335AE88D}"/>
    <cellStyle name="Millares 13 2 2 2" xfId="1913" xr:uid="{0D05DA2C-626F-4563-A7F3-EDCB95DD6710}"/>
    <cellStyle name="Millares 13 2 3" xfId="1936" xr:uid="{DA069AA1-F66E-4B42-8098-8A44E71C8E83}"/>
    <cellStyle name="Millares 13 2 4" xfId="1866" xr:uid="{0E524D55-813C-4613-9F75-43794A2428E1}"/>
    <cellStyle name="Millares 13 3" xfId="1453" xr:uid="{7976858B-B797-4118-A30A-AD82DFD8BC92}"/>
    <cellStyle name="Millares 13 3 2" xfId="1793" xr:uid="{247528C2-5A46-44CD-A7C8-A411782876B5}"/>
    <cellStyle name="Millares 13 3 3" xfId="1808" xr:uid="{DA525979-7202-449E-BBFC-9A68670EC867}"/>
    <cellStyle name="Millares 13 4" xfId="1496" xr:uid="{448DC14A-CCB5-4CA6-87D0-FE75B0E4DCFA}"/>
    <cellStyle name="Millares 13 5" xfId="1848" xr:uid="{98029E1C-8761-46B0-A386-7B9CE43B715B}"/>
    <cellStyle name="Millares 14" xfId="1414" xr:uid="{9569ED74-2941-44AD-ADDE-DE0C59D56E66}"/>
    <cellStyle name="Millares 14 2" xfId="1401" xr:uid="{0FB98872-A5D3-42B9-8680-212E378EC483}"/>
    <cellStyle name="Millares 14 2 2" xfId="1694" xr:uid="{0601BF40-B0D8-4CE0-B2F2-5ED650C31B7E}"/>
    <cellStyle name="Millares 14 2 2 2" xfId="1828" xr:uid="{B23D4A5E-5B68-40FA-9FB1-6B49F0493BC5}"/>
    <cellStyle name="Millares 14 2 2 3" xfId="1973" xr:uid="{2B52E91B-8BD9-4E1C-8373-DE915A8CB3F1}"/>
    <cellStyle name="Millares 14 2 3" xfId="1557" xr:uid="{939D69E8-F255-46E6-B8EC-1045DBE53406}"/>
    <cellStyle name="Millares 14 2 3 2" xfId="1818" xr:uid="{EEBF8CB0-1F9E-4E4F-8306-915B3ED2D0A9}"/>
    <cellStyle name="Millares 14 2 4" xfId="1805" xr:uid="{5A363742-908F-4585-930A-F4FB006D2BF5}"/>
    <cellStyle name="Millares 14 3" xfId="1454" xr:uid="{A339B4D2-AC2F-4997-A5DB-EF6E358BD73D}"/>
    <cellStyle name="Millares 14 3 2" xfId="1717" xr:uid="{0AD8C90B-108B-4AA5-B2F3-B7F5EBB6B167}"/>
    <cellStyle name="Millares 14 3 2 2" xfId="1949" xr:uid="{0FFA89AA-4F8D-49E9-AC39-1ACC62B20C43}"/>
    <cellStyle name="Millares 14 3 3" xfId="1596" xr:uid="{F40BFF4E-99C0-4622-934D-F88BAAD4DC87}"/>
    <cellStyle name="Millares 14 3 4" xfId="1615" xr:uid="{530590B2-6AC9-44B9-882D-A4F8CEC136B5}"/>
    <cellStyle name="Millares 14 4" xfId="1631" xr:uid="{2E92D7BC-F33B-4627-AA77-5D2689F0C942}"/>
    <cellStyle name="Millares 14 4 2" xfId="1747" xr:uid="{AE7D5B6E-F59D-4F49-8045-A3F4563DFA00}"/>
    <cellStyle name="Millares 14 4 3" xfId="1495" xr:uid="{A95CF500-8A39-4B8D-BC7B-37C702CEA146}"/>
    <cellStyle name="Millares 14 5" xfId="1657" xr:uid="{ADABE6F4-0A80-4362-8D65-F360288BB7DE}"/>
    <cellStyle name="Millares 14 6" xfId="1501" xr:uid="{20E494C6-BA05-4D4F-BA60-9489693EE21A}"/>
    <cellStyle name="Millares 14 7" xfId="1957" xr:uid="{FC28C318-967F-4E7E-B51C-A525BA5DC4EB}"/>
    <cellStyle name="Millares 15" xfId="1402" xr:uid="{D65BF467-4110-4E72-9641-14221B92E5D0}"/>
    <cellStyle name="Millares 15 2" xfId="1455" xr:uid="{3014B232-29E6-4E1C-9E1C-ECA05E272BB1}"/>
    <cellStyle name="Millares 15 2 2" xfId="1693" xr:uid="{BE70E1F0-2551-4702-821A-C27743CFE731}"/>
    <cellStyle name="Millares 15 2 2 2" xfId="1939" xr:uid="{DC7E7BCE-2CE6-4F35-A322-4088E0A972C2}"/>
    <cellStyle name="Millares 15 2 3" xfId="1556" xr:uid="{C14614B6-6635-4A02-867F-103E9F137170}"/>
    <cellStyle name="Millares 15 2 4" xfId="1825" xr:uid="{1015822B-750D-42BB-A9BE-C50FCDEE4813}"/>
    <cellStyle name="Millares 15 3" xfId="1595" xr:uid="{CE7F93B8-F6A0-4DBB-A87A-F5ACF9B1F411}"/>
    <cellStyle name="Millares 15 3 2" xfId="1716" xr:uid="{29912058-45EC-44C2-A0AC-6B05D9612642}"/>
    <cellStyle name="Millares 15 3 3" xfId="1349" xr:uid="{54A366E2-A2B9-40DB-BEDD-DC146EFFB0A6}"/>
    <cellStyle name="Millares 15 4" xfId="1630" xr:uid="{B488F536-1AC5-4A35-AECD-8554AC1EDECC}"/>
    <cellStyle name="Millares 15 4 2" xfId="1746" xr:uid="{6C34BA16-C5DE-4930-84A3-81CD6694468A}"/>
    <cellStyle name="Millares 15 5" xfId="1656" xr:uid="{94F37F2E-9FFE-4B38-8FE8-588C48933705}"/>
    <cellStyle name="Millares 15 6" xfId="1512" xr:uid="{FA0A455C-B374-4D7D-A734-A50CC313E4D4}"/>
    <cellStyle name="Millares 15 7" xfId="1984" xr:uid="{69CDDA6A-42D8-42C6-B1E1-E83D506B7195}"/>
    <cellStyle name="Millares 16" xfId="1403" xr:uid="{4BCA7547-8AA8-446A-BB60-1E180D6FE70B}"/>
    <cellStyle name="Millares 16 2" xfId="1456" xr:uid="{F63269C1-2322-49F5-90D7-97BF621D0B62}"/>
    <cellStyle name="Millares 16 2 2" xfId="1710" xr:uid="{73780CBC-29B1-4ECF-9E08-935B7D2739A0}"/>
    <cellStyle name="Millares 16 2 2 2" xfId="1857" xr:uid="{6F4700BE-C4CB-4809-8A7E-C3B6F678C890}"/>
    <cellStyle name="Millares 16 2 3" xfId="1572" xr:uid="{92E1D8EB-1E23-41FD-818A-C01C8A6B4664}"/>
    <cellStyle name="Millares 16 2 4" xfId="1903" xr:uid="{AB3FB5EE-2410-44D9-B5FB-D25646B9FAA7}"/>
    <cellStyle name="Millares 16 3" xfId="1612" xr:uid="{5358F4D1-7D38-4594-8D25-89C763C818D4}"/>
    <cellStyle name="Millares 16 3 2" xfId="1733" xr:uid="{43F0117B-BBA2-470C-8808-EC0CC3378250}"/>
    <cellStyle name="Millares 16 3 3" xfId="1875" xr:uid="{348774FF-4A51-4B61-BDCC-3EEB676C7B66}"/>
    <cellStyle name="Millares 16 4" xfId="1647" xr:uid="{BF220654-CCE6-4B41-9388-A16524E9563F}"/>
    <cellStyle name="Millares 16 4 2" xfId="1763" xr:uid="{D5C20C92-08D6-4082-8CBB-CB4506C859ED}"/>
    <cellStyle name="Millares 16 5" xfId="1673" xr:uid="{65DFBD59-74C8-4971-8B68-BB3A6AF17A0E}"/>
    <cellStyle name="Millares 16 6" xfId="1536" xr:uid="{76EBD878-6A63-472C-8FAC-491AF6865651}"/>
    <cellStyle name="Millares 16 7" xfId="1847" xr:uid="{82D3274A-E727-4EAA-8257-1D971F304922}"/>
    <cellStyle name="Millares 17" xfId="1404" xr:uid="{3137C000-5255-4B99-9C40-D3B5BD63DEC8}"/>
    <cellStyle name="Millares 17 2" xfId="1457" xr:uid="{3C5151DE-B798-4371-BF61-D7B10E118B89}"/>
    <cellStyle name="Millares 17 2 2" xfId="1677" xr:uid="{87578608-F03C-4877-B91D-566A13031C88}"/>
    <cellStyle name="Millares 17 2 2 2" xfId="1943" xr:uid="{73C6D2EF-53E2-41AA-9329-BECE9985CE3E}"/>
    <cellStyle name="Millares 17 2 3" xfId="1383" xr:uid="{226E876E-3769-47DA-B1BA-00151540DC97}"/>
    <cellStyle name="Millares 17 3" xfId="1540" xr:uid="{F2C7C82C-5002-4977-9B5C-72B3F5CA1F2D}"/>
    <cellStyle name="Millares 17 3 2" xfId="1968" xr:uid="{2691EAD6-B39F-44D1-9FD7-8C8BC780372C}"/>
    <cellStyle name="Millares 17 4" xfId="1877" xr:uid="{200E39D4-2EF1-468F-A727-8311774A72EC}"/>
    <cellStyle name="Millares 174 2" xfId="199" xr:uid="{2DD1108E-24A6-4845-ADAD-FEBC200B8579}"/>
    <cellStyle name="Millares 174 2 2" xfId="1389" xr:uid="{65228AE2-8E99-4CCE-AEFB-CB43F7E567EA}"/>
    <cellStyle name="Millares 174 2 2 2" xfId="1565" xr:uid="{D7671DEF-C881-4150-A7D5-71B8D6F97DE8}"/>
    <cellStyle name="Millares 174 2 2 2 2" xfId="1703" xr:uid="{EEDA2C19-79DC-4CBC-BDC3-EA5B49B634A4}"/>
    <cellStyle name="Millares 174 2 2 2 3" xfId="1888" xr:uid="{ACDC5BDC-D5B1-4B63-A252-5977782735DE}"/>
    <cellStyle name="Millares 174 2 2 3" xfId="1666" xr:uid="{4A2BA704-36C6-4273-A31F-A57A6816C199}"/>
    <cellStyle name="Millares 174 2 2 4" xfId="1438" xr:uid="{74AE88C5-0AE3-48C2-A11F-836163B69581}"/>
    <cellStyle name="Millares 174 2 2 5" xfId="1928" xr:uid="{BFDB9B16-C7FD-4E7D-B1B6-420898B9749F}"/>
    <cellStyle name="Millares 174 2 3" xfId="1548" xr:uid="{B8EE494A-7272-4B1E-8413-37F7404C6B41}"/>
    <cellStyle name="Millares 174 2 3 2" xfId="1685" xr:uid="{AB74E2EF-4A9D-4795-A905-34884D34FE72}"/>
    <cellStyle name="Millares 174 2 3 3" xfId="1381" xr:uid="{45A9FA89-2620-4B6B-AEC4-7F92E1AD841B}"/>
    <cellStyle name="Millares 174 2 4" xfId="1605" xr:uid="{F03ACF84-08F0-407D-A6BA-FAC68D1B9033}"/>
    <cellStyle name="Millares 174 2 4 2" xfId="1726" xr:uid="{0BD1D7B4-43C3-4244-AE0C-C3BF6428F59C}"/>
    <cellStyle name="Millares 174 2 5" xfId="1640" xr:uid="{CB4C85F6-C918-4846-A82A-BA79BC43FB55}"/>
    <cellStyle name="Millares 174 2 5 2" xfId="1756" xr:uid="{379A97FE-375C-4453-AFB7-7B4FA522A52F}"/>
    <cellStyle name="Millares 174 2 6" xfId="1354" xr:uid="{ED082865-43EE-440C-A70C-9481A1707A75}"/>
    <cellStyle name="Millares 18" xfId="1405" xr:uid="{7703275C-F726-4E38-B076-98E21E2B7948}"/>
    <cellStyle name="Millares 18 2" xfId="1458" xr:uid="{F1D3CFC3-EA29-4252-B169-02403BE445E7}"/>
    <cellStyle name="Millares 18 2 2" xfId="1676" xr:uid="{9D352E4C-A63F-4B68-A7C9-C53D99EEF833}"/>
    <cellStyle name="Millares 18 2 2 2" xfId="1788" xr:uid="{7EFAF271-8932-4E93-B206-37616F66DA45}"/>
    <cellStyle name="Millares 18 2 3" xfId="1364" xr:uid="{F3B2D715-FCBB-4411-824B-2EA6007FD3C2}"/>
    <cellStyle name="Millares 18 3" xfId="1539" xr:uid="{B83116D0-F34F-4E88-AD8D-D0A3944CC794}"/>
    <cellStyle name="Millares 18 3 2" xfId="1983" xr:uid="{5DF1D1A0-973F-49BA-910A-5E6D90E02F43}"/>
    <cellStyle name="Millares 18 4" xfId="1352" xr:uid="{AB43997E-7032-4255-A218-B2C01CA867FD}"/>
    <cellStyle name="Millares 19" xfId="1406" xr:uid="{288D8E96-F9CA-41D9-93F8-C3A20251F97A}"/>
    <cellStyle name="Millares 19 2" xfId="1459" xr:uid="{C487D060-42DE-45EF-A027-949BC6686ECA}"/>
    <cellStyle name="Millares 19 2 2" xfId="1711" xr:uid="{C1992D87-7E9B-4073-A5A8-24CEDDDB83CC}"/>
    <cellStyle name="Millares 19 2 2 2" xfId="1800" xr:uid="{A7D3CC8D-D148-49FE-907E-8E5339C8939C}"/>
    <cellStyle name="Millares 19 2 3" xfId="1961" xr:uid="{9D327C6B-EE73-4598-A9D0-607ECB81F04B}"/>
    <cellStyle name="Millares 19 3" xfId="1573" xr:uid="{CC98665E-F120-497E-A08C-2F1DCDCC0350}"/>
    <cellStyle name="Millares 19 3 2" xfId="1802" xr:uid="{9F6D1985-3D61-4408-BC54-9BA001822E38}"/>
    <cellStyle name="Millares 19 4" xfId="1493" xr:uid="{331F4F8D-CBAF-4424-B5E0-6C31AC9F6CF8}"/>
    <cellStyle name="Millares 2" xfId="14" xr:uid="{65F5B4E4-272D-42C2-B18A-44765921D15B}"/>
    <cellStyle name="Millares 2 2" xfId="18" xr:uid="{F1BB6D95-1F81-4881-AA29-FB1A9E231EAB}"/>
    <cellStyle name="Millares 2 2 2" xfId="35" xr:uid="{A634959C-CBEE-4FAA-B808-1E3394D83D50}"/>
    <cellStyle name="Millares 2 2 2 2" xfId="1460" xr:uid="{A3CA3D96-2C7F-4266-A2C8-6568A018FB31}"/>
    <cellStyle name="Millares 2 2 2 2 2" xfId="1702" xr:uid="{F3B40882-723B-42F5-936D-8C21C8611AE5}"/>
    <cellStyle name="Millares 2 2 2 2 2 2" xfId="1816" xr:uid="{0A860790-38EA-4D70-8AAC-A2F04EAAE485}"/>
    <cellStyle name="Millares 2 2 2 2 3" xfId="1887" xr:uid="{E4B78CF0-04FF-47CD-B562-D9591EF7C1D3}"/>
    <cellStyle name="Millares 2 2 2 3" xfId="1665" xr:uid="{C0ADF572-3748-417F-88D2-4CF90DFD6992}"/>
    <cellStyle name="Millares 2 2 2 3 2" xfId="1974" xr:uid="{A6F27325-65C2-42CE-A4AC-68492F23CC08}"/>
    <cellStyle name="Millares 2 2 2 3 3" xfId="1820" xr:uid="{79881F94-EFA9-4D21-AFF3-E3F07F116AED}"/>
    <cellStyle name="Millares 2 2 2 4" xfId="1791" xr:uid="{BBDE3227-B8ED-4B92-A15B-9ED59F5C9769}"/>
    <cellStyle name="Millares 2 2 2 5" xfId="1882" xr:uid="{01877C32-F894-4D03-8B05-A7DCD2BC9934}"/>
    <cellStyle name="Millares 2 2 3" xfId="70" xr:uid="{DE0567A3-3859-4B73-BDC4-812FE44F0214}"/>
    <cellStyle name="Millares 2 2 3 2" xfId="1588" xr:uid="{BD1CB7D2-8D87-4BED-8131-F217B914301B}"/>
    <cellStyle name="Millares 2 2 3 2 2" xfId="1796" xr:uid="{CD30CE71-89C7-4919-961C-DE74CA2D95D1}"/>
    <cellStyle name="Millares 2 2 3 3" xfId="1937" xr:uid="{3D76FDB5-63B7-4702-A259-015C37C3458F}"/>
    <cellStyle name="Millares 2 2 4" xfId="198" xr:uid="{8D8C5A12-A944-4C37-9749-5EB9243CC2D4}"/>
    <cellStyle name="Millares 2 2 4 2" xfId="1684" xr:uid="{AC3D2B9F-FE8E-4157-A3B4-94DB167A4EBA}"/>
    <cellStyle name="Millares 2 2 4 2 2" xfId="1948" xr:uid="{A9B5C0F4-F210-40B0-8534-58D1D721FAD8}"/>
    <cellStyle name="Millares 2 2 4 3" xfId="1547" xr:uid="{89CA077B-1353-47B9-B642-3E930EEB8ECC}"/>
    <cellStyle name="Millares 2 2 4 4" xfId="1801" xr:uid="{39B0FA47-9F8F-435E-8F1F-36F673205147}"/>
    <cellStyle name="Millares 2 2 5" xfId="217" xr:uid="{D94C1258-9F40-407F-B25B-6CC62888DB0D}"/>
    <cellStyle name="Millares 2 2 5 2" xfId="1725" xr:uid="{77F5E4C5-3D7B-467E-B3CB-FB0A6A4D7744}"/>
    <cellStyle name="Millares 2 2 5 2 2" xfId="1907" xr:uid="{E87E1EE4-BFD4-4AFD-AD74-EC0B1252B38C}"/>
    <cellStyle name="Millares 2 2 5 3" xfId="1604" xr:uid="{4145C77D-0ECE-4720-921D-A8A87C93533B}"/>
    <cellStyle name="Millares 2 2 5 4" xfId="1976" xr:uid="{786F77E0-3702-4A63-AB7F-EE70D1CDBECA}"/>
    <cellStyle name="Millares 2 2 6" xfId="1388" xr:uid="{55B11E82-9D53-4A0D-B37D-BD4D7378B04D}"/>
    <cellStyle name="Millares 2 2 6 2" xfId="1755" xr:uid="{13F8C84D-E3E1-4B46-9F9D-EA0C2FA403C9}"/>
    <cellStyle name="Millares 2 2 6 3" xfId="1639" xr:uid="{09AFFB72-A095-42B9-AB8E-5F96057400C4}"/>
    <cellStyle name="Millares 2 2 6 4" xfId="1367" xr:uid="{214CCB3F-C107-4FF7-9843-79F4751873D2}"/>
    <cellStyle name="Millares 2 2 7" xfId="1418" xr:uid="{A1F34A4D-7048-4BA5-A14B-C98112B4FCAB}"/>
    <cellStyle name="Millares 2 2 8" xfId="1967" xr:uid="{5FCF5C4C-2C90-40CE-8740-24890FC798AC}"/>
    <cellStyle name="Millares 2 3" xfId="24" xr:uid="{78A5851E-E9F9-4E0D-97A7-1709D49B76AC}"/>
    <cellStyle name="Millares 2 3 2" xfId="1391" xr:uid="{3EAE43E7-5456-4D81-AD14-DB234989F5DC}"/>
    <cellStyle name="Millares 2 3 2 2" xfId="1972" xr:uid="{7AAC3EF8-A6B6-4184-B463-6D0E0575C056}"/>
    <cellStyle name="Millares 2 3 3" xfId="1441" xr:uid="{BFA21440-4E17-4410-BDC2-A776AFD3AE61}"/>
    <cellStyle name="Millares 2 3 3 2" xfId="1920" xr:uid="{B6C25BD6-F8B9-41C7-AB37-84C24C18CDE2}"/>
    <cellStyle name="Millares 2 3 3 3" xfId="1991" xr:uid="{ED7C2DC0-E96A-44A8-9370-BA4E58643530}"/>
    <cellStyle name="Millares 2 3 4" xfId="1437" xr:uid="{1C7B204B-959A-4B88-9BB4-96F433498FCD}"/>
    <cellStyle name="Millares 2 3 4 2" xfId="1883" xr:uid="{39F95817-A1E4-4719-ADED-7571E6AC5807}"/>
    <cellStyle name="Millares 2 3 5" xfId="1500" xr:uid="{A7CBA8DD-9FED-4C64-AA39-C82011455323}"/>
    <cellStyle name="Millares 2 3 6" xfId="1520" xr:uid="{7454BE40-5820-4A4A-B66B-181681F390AC}"/>
    <cellStyle name="Millares 2 4" xfId="67" xr:uid="{488F9C4B-7AFA-4984-9BAB-8D1021FBC0D9}"/>
    <cellStyle name="Millares 2 4 2" xfId="1399" xr:uid="{A39A565D-D066-4BA3-BBB9-A68711B809A4}"/>
    <cellStyle name="Millares 2 4 2 2" xfId="1695" xr:uid="{EFA31C34-7372-4A7E-B73B-026AD4228B6F}"/>
    <cellStyle name="Millares 2 4 2 3" xfId="1558" xr:uid="{88DF61CD-D220-4482-B3E6-E20E2244D5B4}"/>
    <cellStyle name="Millares 2 4 2 4" xfId="1412" xr:uid="{0AFE3631-74B8-48F1-89D9-9B2EE64B97F0}"/>
    <cellStyle name="Millares 2 4 3" xfId="1658" xr:uid="{A0DFABFF-FD93-4418-9F83-36E7A8728B42}"/>
    <cellStyle name="Millares 2 4 4" xfId="1439" xr:uid="{FBCB86A9-9CB5-4830-A50C-AA04A4659925}"/>
    <cellStyle name="Millares 2 4 5" xfId="1813" xr:uid="{4A6E3A70-1A3F-4B8C-8FC7-81D763495122}"/>
    <cellStyle name="Millares 2 5" xfId="122" xr:uid="{86ACD4A5-00F8-44DF-95FD-CD2731B32239}"/>
    <cellStyle name="Millares 2 5 2" xfId="1713" xr:uid="{88FD07F5-8575-4BB1-8117-B82198866A6A}"/>
    <cellStyle name="Millares 2 5 2 2" xfId="1811" xr:uid="{EFE8E19E-F80B-45DA-AFB5-EEBFAA6CE307}"/>
    <cellStyle name="Millares 2 5 3" xfId="1575" xr:uid="{615FDFD1-35AF-4D18-A874-F24EFA6A1DCA}"/>
    <cellStyle name="Millares 2 5 4" xfId="1785" xr:uid="{ACEBC2B5-ED96-429E-AA10-55CDACFACAD4}"/>
    <cellStyle name="Millares 2 6" xfId="208" xr:uid="{47F38C24-6BE8-4CF0-B70D-AA9F163732D8}"/>
    <cellStyle name="Millares 2 6 2" xfId="1678" xr:uid="{59F1ED92-91BF-46BC-B55C-ECD1672EB9C3}"/>
    <cellStyle name="Millares 2 6 2 2" xfId="1815" xr:uid="{1D418D1F-E0D4-40D6-8788-99CDF3E435C0}"/>
    <cellStyle name="Millares 2 6 3" xfId="1541" xr:uid="{FDBCB2AB-F8C5-4886-92C6-1AC4DE7E8237}"/>
    <cellStyle name="Millares 2 6 4" xfId="1898" xr:uid="{C64EDB0A-E894-4156-ABF6-6C9DEF5C1442}"/>
    <cellStyle name="Millares 2 7" xfId="1337" xr:uid="{399CCAAB-B2B3-4B86-AEF7-7FC09BF6E653}"/>
    <cellStyle name="Millares 2 7 2" xfId="1718" xr:uid="{3DC0239F-ED54-4D3C-92A1-F3E73D91995F}"/>
    <cellStyle name="Millares 2 7 2 2" xfId="1362" xr:uid="{E9DCB88D-FC53-4925-8A54-10AFA98EDDDB}"/>
    <cellStyle name="Millares 2 7 3" xfId="1597" xr:uid="{31D39E62-D450-4C1E-9458-4F6B7FCE4E3A}"/>
    <cellStyle name="Millares 2 7 4" xfId="1982" xr:uid="{8E9F4D82-7879-4397-BCC0-956068BC6F5E}"/>
    <cellStyle name="Millares 2 8" xfId="1632" xr:uid="{18DEFFA5-374F-40B2-B498-31B8FE25A54C}"/>
    <cellStyle name="Millares 2 8 2" xfId="1748" xr:uid="{53DB70F1-7A7F-45E3-A861-B9EA5F824519}"/>
    <cellStyle name="Millares 2 8 3" xfId="1622" xr:uid="{31F445A0-0BD9-4B4E-A143-81486C6CCC5C}"/>
    <cellStyle name="Millares 2 9" xfId="1524" xr:uid="{8CC9D822-B1E0-4D60-9916-D2FE031FC944}"/>
    <cellStyle name="Millares 2_Hoja6 2 2" xfId="1577" xr:uid="{D8A3859A-3A1A-4282-9925-C0947DD352D2}"/>
    <cellStyle name="Millares 20" xfId="1407" xr:uid="{5CDBDEF4-6612-407A-98DE-E6546B7B46E8}"/>
    <cellStyle name="Millares 20 2" xfId="1461" xr:uid="{FF037EAE-A1DC-4391-B2E1-0D3A3A529E07}"/>
    <cellStyle name="Millares 20 2 2" xfId="1593" xr:uid="{9C7DA1AB-11B2-4D1E-82E6-83B2D8BD4001}"/>
    <cellStyle name="Millares 20 2 3" xfId="1946" xr:uid="{C2D109A7-7CC8-482E-B4DC-02A72C9BD79A}"/>
    <cellStyle name="Millares 20 3" xfId="1861" xr:uid="{28FF7DC9-2262-4169-AF80-5A8D0D084D98}"/>
    <cellStyle name="Millares 20 4" xfId="1497" xr:uid="{60731C16-DBCD-473E-8359-78CA83EC1B52}"/>
    <cellStyle name="Millares 21" xfId="1408" xr:uid="{4F95394A-CB2A-4A7E-8F38-D0A50F43A040}"/>
    <cellStyle name="Millares 21 2" xfId="1462" xr:uid="{43F1ACEE-6C6C-4DA3-A143-370CBC65D447}"/>
    <cellStyle name="Millares 21 2 2" xfId="1869" xr:uid="{B2DCFC33-B5AF-4C95-A493-176DD8BEFBF8}"/>
    <cellStyle name="Millares 21 2 3" xfId="1799" xr:uid="{3F8608DB-3623-4208-9157-21A49F6DD6AB}"/>
    <cellStyle name="Millares 21 3" xfId="1893" xr:uid="{78498EF1-313B-4E21-801F-618F55EEA031}"/>
    <cellStyle name="Millares 21 4" xfId="1789" xr:uid="{E1F2D5A5-FA99-452C-94E9-0C34F26BFA89}"/>
    <cellStyle name="Millares 212" xfId="124" xr:uid="{A8E3EF95-C8BC-4539-8B14-A0440CFE0432}"/>
    <cellStyle name="Millares 212 2" xfId="1338" xr:uid="{879E43E8-CB85-47AD-9ECD-5D73B72E3B2C}"/>
    <cellStyle name="Millares 212 2 2" xfId="1560" xr:uid="{A1003B8E-1CB6-4237-8594-C4EFBEA9EFD4}"/>
    <cellStyle name="Millares 212 2 2 2" xfId="1697" xr:uid="{EA56738B-358B-469D-97BC-B7BAFD94CD3B}"/>
    <cellStyle name="Millares 212 2 3" xfId="1660" xr:uid="{BE9D278D-8B01-4E23-9D77-BDF12732BCD5}"/>
    <cellStyle name="Millares 212 3" xfId="1542" xr:uid="{98D43B8F-49D0-452D-B17A-76FA3C4539DC}"/>
    <cellStyle name="Millares 212 3 2" xfId="1679" xr:uid="{6B52463E-A80A-4053-97DB-823F0AB8C9C1}"/>
    <cellStyle name="Millares 212 4" xfId="1599" xr:uid="{4320A34A-4801-4E0A-BBED-88D0AC6D3A19}"/>
    <cellStyle name="Millares 212 4 2" xfId="1720" xr:uid="{A5605CD7-981E-4412-92A8-3F45F8E0217A}"/>
    <cellStyle name="Millares 212 5" xfId="1618" xr:uid="{30880327-8A3C-42F2-A2ED-FE652FFAC2A4}"/>
    <cellStyle name="Millares 212 5 2" xfId="1739" xr:uid="{8AD86E63-5322-4275-8A4F-59FF9DAA9032}"/>
    <cellStyle name="Millares 212 6" xfId="1634" xr:uid="{6CB036D5-59FB-465E-BB91-E8B2202AA00F}"/>
    <cellStyle name="Millares 212 6 2" xfId="1750" xr:uid="{4200C56C-7A82-46BD-9818-88CC50D65288}"/>
    <cellStyle name="Millares 212 7" xfId="1343" xr:uid="{93EF5D01-FA8C-4328-9FFF-CE50CC68A923}"/>
    <cellStyle name="Millares 212 8" xfId="1651" xr:uid="{14C7863D-269F-406E-92CD-20057928FFB6}"/>
    <cellStyle name="Millares 22" xfId="1330" xr:uid="{95CC5C52-8CEC-4715-BCA7-72D3C2E6C494}"/>
    <cellStyle name="Millares 22 2" xfId="1463" xr:uid="{6859802E-9F8E-4B2F-AEC3-DB38BD078207}"/>
    <cellStyle name="Millares 22 2 2" xfId="1735" xr:uid="{2D8051C6-1671-40F7-BEE0-346AC8F49F8A}"/>
    <cellStyle name="Millares 22 2 3" xfId="1419" xr:uid="{3652DC1B-5D36-46B9-A6FD-0BC483176BA7}"/>
    <cellStyle name="Millares 22 3" xfId="1931" xr:uid="{63C3B4D0-10D4-4BCE-AFBF-BD625F3FAE38}"/>
    <cellStyle name="Millares 23" xfId="1356" xr:uid="{833D7C2F-7A76-49CF-A964-01766E9F7345}"/>
    <cellStyle name="Millares 23 2" xfId="1479" xr:uid="{AC6481DF-8B65-44EE-9ACA-A4D31CB3A808}"/>
    <cellStyle name="Millares 23 2 2" xfId="1736" xr:uid="{0270539E-6A2A-4403-8647-807FA9A50989}"/>
    <cellStyle name="Millares 23 2 3" xfId="1373" xr:uid="{4E492368-6564-4B03-8EB6-B4E1154EDE57}"/>
    <cellStyle name="Millares 23 3" xfId="1884" xr:uid="{DDFE56B8-848B-40B1-B00A-96F2D8FB321B}"/>
    <cellStyle name="Millares 24" xfId="1357" xr:uid="{975E78EE-9CB1-4182-8079-DD319D35A0AD}"/>
    <cellStyle name="Millares 24 2" xfId="1491" xr:uid="{22E985ED-9975-4DEB-A821-524C84EB359E}"/>
    <cellStyle name="Millares 24 2 2" xfId="1737" xr:uid="{381CCF6C-3B07-4CCD-B7D0-2F37EC946115}"/>
    <cellStyle name="Millares 24 2 3" xfId="1921" xr:uid="{C599409C-8EB6-4F17-852B-EE04BC5BE8D1}"/>
    <cellStyle name="Millares 24 3" xfId="1784" xr:uid="{6EC4404D-ED93-4BF1-AB91-7758A720D140}"/>
    <cellStyle name="Millares 25" xfId="1351" xr:uid="{F0AE4E31-FACF-4A03-8EA6-CDC548E55D6A}"/>
    <cellStyle name="Millares 25 2" xfId="1743" xr:uid="{5180A02F-9085-42EF-A6DC-00519B263177}"/>
    <cellStyle name="Millares 25 2 2" xfId="1649" xr:uid="{DED86373-006D-40F3-BD45-1A58A396128F}"/>
    <cellStyle name="Millares 25 2 3" xfId="1922" xr:uid="{FD1CD9C2-7E17-41D4-A88E-28D904EECCE4}"/>
    <cellStyle name="Millares 25 3" xfId="1959" xr:uid="{0CEBBE56-6EE4-4F94-B054-2E844B02D3A0}"/>
    <cellStyle name="Millares 25 4" xfId="1794" xr:uid="{90C3AE98-6566-4CDA-96EC-8BB9B0078AC9}"/>
    <cellStyle name="Millares 26" xfId="1359" xr:uid="{3B14FA7D-AD44-4EF9-BFAF-CE40BB1A1B8D}"/>
    <cellStyle name="Millares 26 2" xfId="1626" xr:uid="{2F03E6D2-54F9-4D5E-9905-F3CCCACD5022}"/>
    <cellStyle name="Millares 26 2 2" xfId="1767" xr:uid="{4788C2A6-8791-4BF8-A5A8-229C79474468}"/>
    <cellStyle name="Millares 26 3" xfId="1772" xr:uid="{1D27F587-AD11-48CA-84B4-FBB398038289}"/>
    <cellStyle name="Millares 27" xfId="1350" xr:uid="{709AC3A5-961E-48E8-962D-3D9CD535F904}"/>
    <cellStyle name="Millares 27 2" xfId="1627" xr:uid="{CD12FC11-D4BF-4A09-AFAD-E0D16A66041B}"/>
    <cellStyle name="Millares 27 2 2" xfId="1768" xr:uid="{6DF9CE41-0884-43D1-9AD4-8AA28B8ADDEB}"/>
    <cellStyle name="Millares 27 3" xfId="1924" xr:uid="{0AFCFE96-E246-4955-96F3-584BB4A34003}"/>
    <cellStyle name="Millares 28" xfId="1378" xr:uid="{1FB700ED-D1F8-42D5-91FA-836D2682CA41}"/>
    <cellStyle name="Millares 28 2" xfId="1625" xr:uid="{CB7E0B4D-2537-4955-A2E5-7E3D44F5DD44}"/>
    <cellStyle name="Millares 28 2 2" xfId="1382" xr:uid="{A74D5619-86B2-4D4B-B3CE-5CD8D6E6F16D}"/>
    <cellStyle name="Millares 28 3" xfId="1874" xr:uid="{597BCEF2-076F-4FAF-9353-DC87109350A8}"/>
    <cellStyle name="Millares 29" xfId="1346" xr:uid="{B2608573-125E-4736-941B-F6E3A7EB47F7}"/>
    <cellStyle name="Millares 29 2" xfId="1628" xr:uid="{BC554CAD-F9A4-4B09-AABF-C5288AEFB171}"/>
    <cellStyle name="Millares 29 2 2" xfId="1843" xr:uid="{3D4AE4A3-EF6C-4E40-A650-D7BDA63117C4}"/>
    <cellStyle name="Millares 29 3" xfId="1363" xr:uid="{B5277646-034D-4EDF-869A-86805A64E75C}"/>
    <cellStyle name="Millares 3" xfId="117" xr:uid="{2526781C-8F88-42D9-8B18-306826F8B633}"/>
    <cellStyle name="Millares 3 11" xfId="191" xr:uid="{7AFD9F69-21B2-45A0-A130-3C13DFDEB2AB}"/>
    <cellStyle name="Millares 3 11 2" xfId="1384" xr:uid="{991213F8-D19D-4EDC-AF9D-43E5B36BA6C0}"/>
    <cellStyle name="Millares 3 11 2 2" xfId="1563" xr:uid="{D5508AA2-5161-4F2D-ABBF-A33148D2CC46}"/>
    <cellStyle name="Millares 3 11 2 2 2" xfId="1700" xr:uid="{19909E4B-CE91-4997-8D5A-EBFC7DE10DC2}"/>
    <cellStyle name="Millares 3 11 2 2 3" xfId="1919" xr:uid="{0350406A-C4AC-4831-AF3B-2CB76B845AB3}"/>
    <cellStyle name="Millares 3 11 2 3" xfId="1663" xr:uid="{092B2AA1-AB1E-4433-8B9C-639C1CF0702E}"/>
    <cellStyle name="Millares 3 11 2 4" xfId="1517" xr:uid="{7182D2D5-3D43-4125-9BA8-CBA9EAF19032}"/>
    <cellStyle name="Millares 3 11 2 5" xfId="1865" xr:uid="{F70B6796-2DD8-4CA5-B92E-080A1F5158F2}"/>
    <cellStyle name="Millares 3 11 3" xfId="1545" xr:uid="{200DE4FB-16D7-41AC-8AAB-0F597F89C8EA}"/>
    <cellStyle name="Millares 3 11 3 2" xfId="1682" xr:uid="{67178313-9977-418F-9B0A-98F8A8558542}"/>
    <cellStyle name="Millares 3 11 3 3" xfId="1780" xr:uid="{ECA67FC4-3E94-46BE-AF8A-6B3BBD66FCBE}"/>
    <cellStyle name="Millares 3 11 4" xfId="1602" xr:uid="{727D3017-8833-46F3-ABDF-774A02278FCB}"/>
    <cellStyle name="Millares 3 11 4 2" xfId="1723" xr:uid="{91268074-98ED-41E3-A7A4-CB6A4D9B803F}"/>
    <cellStyle name="Millares 3 11 5" xfId="1637" xr:uid="{A5FFCDD8-DCBD-4B41-8AE2-B5B69C928EFD}"/>
    <cellStyle name="Millares 3 11 5 2" xfId="1753" xr:uid="{EC0AF73E-C632-4505-8695-DEDC68EDD5DA}"/>
    <cellStyle name="Millares 3 11 6" xfId="1516" xr:uid="{1DD1D1E3-63E0-49EF-B838-78A9D6A9BE14}"/>
    <cellStyle name="Millares 3 2" xfId="218" xr:uid="{2DCBB2EE-AF22-4A2D-892D-C6AD73F051A5}"/>
    <cellStyle name="Millares 3 2 2" xfId="1923" xr:uid="{7BB2F9B4-8466-416B-971F-18758900B29A}"/>
    <cellStyle name="Millares 3 2 2 2" xfId="1993" xr:uid="{E6E8877E-61E1-4384-8EF5-8B89197435DD}"/>
    <cellStyle name="Millares 3 2 2 2 2" xfId="1826" xr:uid="{25DCA6C5-593B-4C30-A1E6-118BFC508D87}"/>
    <cellStyle name="Millares 3 2 2 3" xfId="1952" xr:uid="{18C25EA0-26A7-49D6-A00B-7957B2B2B368}"/>
    <cellStyle name="Millares 3 2 3" xfId="1879" xr:uid="{195E8A61-6BCA-456F-81A2-945235732FFA}"/>
    <cellStyle name="Millares 3 2 3 2" xfId="1335" xr:uid="{69969C43-5B79-453A-8E93-2C8C5A41AA84}"/>
    <cellStyle name="Millares 3 2 4" xfId="1963" xr:uid="{A23CBA77-E8FE-4277-A0AF-6454D0471A34}"/>
    <cellStyle name="Millares 3 2 4 2" xfId="1809" xr:uid="{DE1B7656-E56B-4342-B69A-BC9908A0BD0D}"/>
    <cellStyle name="Millares 3 2 5" xfId="1864" xr:uid="{DC9EA173-1CCD-4A61-A0A2-FAC5248683FD}"/>
    <cellStyle name="Millares 3 2 6" xfId="1851" xr:uid="{D550C0D9-5F55-4F4F-9307-9F3B1A1C7876}"/>
    <cellStyle name="Millares 3 3" xfId="1421" xr:uid="{4672FF23-FBBF-43AE-AB7A-768CAF3D9D23}"/>
    <cellStyle name="Millares 3 3 2" xfId="1904" xr:uid="{9FF271E0-E99E-4DC7-A4AA-1713CF3E550B}"/>
    <cellStyle name="Millares 3 3 2 2" xfId="1527" xr:uid="{B3FD539E-9A52-4A4D-87F0-C95E5CFFCA9C}"/>
    <cellStyle name="Millares 3 3 3" xfId="1964" xr:uid="{BC39D4F6-6956-4EE0-82C4-3E6F7EFB9C27}"/>
    <cellStyle name="Millares 3 3 4" xfId="1850" xr:uid="{94049653-14F4-476F-ABA3-189886203D03}"/>
    <cellStyle name="Millares 3 4" xfId="1444" xr:uid="{0CEB7322-FDF2-40DA-ABA6-C9A0411158A6}"/>
    <cellStyle name="Millares 3 4 2" xfId="1535" xr:uid="{D62C45EA-3F66-4A30-8919-C27B8349D20F}"/>
    <cellStyle name="Millares 3 4 2 2" xfId="1587" xr:uid="{9932346E-2C40-49AC-A708-E427F7DD8E9F}"/>
    <cellStyle name="Millares 3 4 2 3" xfId="1571" xr:uid="{79F2C0CB-A9DF-40EB-8AA5-EC7B0F0EDC27}"/>
    <cellStyle name="Millares 3 4 2 3 2" xfId="1709" xr:uid="{721D3FC0-67FD-4ECF-B8A8-B767BED4AF64}"/>
    <cellStyle name="Millares 3 4 2 4" xfId="1672" xr:uid="{320EED28-5823-440E-BE04-C7EBF867B936}"/>
    <cellStyle name="Millares 3 4 2 5" xfId="1834" xr:uid="{07FE61B2-112A-42E0-A170-9BFD14E8EB3D}"/>
    <cellStyle name="Millares 3 4 3" xfId="1554" xr:uid="{E0C0070E-8C2E-4385-A317-1394AB26AA4C}"/>
    <cellStyle name="Millares 3 4 3 2" xfId="1691" xr:uid="{2B5B0852-DA3F-463D-BE88-F64AB61E4A4F}"/>
    <cellStyle name="Millares 3 4 4" xfId="1611" xr:uid="{C583DF7F-3926-4B1B-8C72-37A27BD5FDF6}"/>
    <cellStyle name="Millares 3 4 4 2" xfId="1732" xr:uid="{DF6A415F-FF13-4FFA-96EC-9306D48513C2}"/>
    <cellStyle name="Millares 3 4 5" xfId="1646" xr:uid="{D74A4BD2-12AF-48D2-93C1-93A92E35D3E0}"/>
    <cellStyle name="Millares 3 4 5 2" xfId="1762" xr:uid="{299B7490-4875-49E0-AC5A-867495277767}"/>
    <cellStyle name="Millares 3 4 6" xfId="1360" xr:uid="{77C3EF21-8865-4FB9-859D-56ABE3E468EF}"/>
    <cellStyle name="Millares 3 4 7" xfId="1819" xr:uid="{FCABA873-8976-4BC1-AA21-C3AA3ADDE735}"/>
    <cellStyle name="Millares 3 5" xfId="1873" xr:uid="{3085CC90-7D46-4327-BBF7-6393226C1E84}"/>
    <cellStyle name="Millares 3 5 2" xfId="1797" xr:uid="{BEE17410-E6F6-49DB-9AC5-376F3CCD342B}"/>
    <cellStyle name="Millares 3 6" xfId="1892" xr:uid="{4E864594-A9C5-4DA7-A76C-B2436D9F7AD0}"/>
    <cellStyle name="Millares 3 6 2" xfId="1933" xr:uid="{2213D4D5-5CE1-43FF-A9AB-DE4D097D7265}"/>
    <cellStyle name="Millares 3 7" xfId="1347" xr:uid="{116EB23F-6C08-4617-BF3F-EFA7B04CD5BE}"/>
    <cellStyle name="Millares 30" xfId="1355" xr:uid="{6A6E5EEE-7C87-4AEF-99D0-12F899EAD981}"/>
    <cellStyle name="Millares 30 2" xfId="1981" xr:uid="{6FF7152C-F34B-4782-BD1A-D1B841499750}"/>
    <cellStyle name="Millares 30 3" xfId="1849" xr:uid="{E128CE2B-1572-4D9F-8A80-A1F770490DC2}"/>
    <cellStyle name="Millares 31" xfId="1385" xr:uid="{38F40D74-27EA-414A-8CCD-1E18DEADCB00}"/>
    <cellStyle name="Millares 31 2" xfId="1775" xr:uid="{F3328652-BACF-4623-98A5-653E8FBADE2C}"/>
    <cellStyle name="Millares 31 3" xfId="1504" xr:uid="{AD21B400-ACFE-41C7-8AE6-D9694D66DF9D}"/>
    <cellStyle name="Millares 32" xfId="1358" xr:uid="{A9A0EDA0-F184-4974-BEBC-D656B7E684D8}"/>
    <cellStyle name="Millares 32 2" xfId="1334" xr:uid="{91384D14-D567-4F8A-998B-DB08E10C690A}"/>
    <cellStyle name="Millares 32 3" xfId="1862" xr:uid="{A0307FF2-FD86-4D0E-B75F-FC8991052AA8}"/>
    <cellStyle name="Millares 33" xfId="1345" xr:uid="{B3364BF3-B98B-4DC1-9938-977559C0942E}"/>
    <cellStyle name="Millares 33 2" xfId="1798" xr:uid="{4167E84C-7600-4C5F-AD14-2F30DB42FFFB}"/>
    <cellStyle name="Millares 33 3" xfId="1871" xr:uid="{B7946A96-8DD7-4279-8AEF-952A360D4FDA}"/>
    <cellStyle name="Millares 34" xfId="1365" xr:uid="{030C9F19-D7F6-44AE-9A7F-3667761E9EDB}"/>
    <cellStyle name="Millares 34 2" xfId="1776" xr:uid="{67A8EC84-C607-433C-8890-37E98CBCFDC6}"/>
    <cellStyle name="Millares 34 3" xfId="1839" xr:uid="{B8C45EF8-9680-4260-BFE9-562B7520BAA9}"/>
    <cellStyle name="Millares 35" xfId="1392" xr:uid="{DA240416-6E64-4AC6-9398-FB409F3366AD}"/>
    <cellStyle name="Millares 35 2" xfId="1852" xr:uid="{39C93335-3AA3-48B9-BC8B-8352B06C985A}"/>
    <cellStyle name="Millares 35 3" xfId="1810" xr:uid="{3C15D53B-F1F8-4DE6-BE0E-3290505EEF36}"/>
    <cellStyle name="Millares 36" xfId="1519" xr:uid="{F8447D1E-D225-4E9D-8F27-23899FA6C6E5}"/>
    <cellStyle name="Millares 36 2" xfId="1589" xr:uid="{9507433A-ED14-4604-898F-7686927F1F8D}"/>
    <cellStyle name="Millares 36 2 2" xfId="1409" xr:uid="{30DD54A1-49C1-4BD1-B134-DF018095D902}"/>
    <cellStyle name="Millares 36 3" xfId="1714" xr:uid="{5A9B033A-3D67-4A6B-98CE-5D696176176C}"/>
    <cellStyle name="Millares 36 4" xfId="1576" xr:uid="{139F9B6D-3EF7-47AC-8630-48B5294B373E}"/>
    <cellStyle name="Millares 36 5" xfId="1824" xr:uid="{12B696D2-DD46-4C55-809B-74959B8AD643}"/>
    <cellStyle name="Millares 37" xfId="1499" xr:uid="{541C21C1-7170-4E6B-890C-A2A76B109421}"/>
    <cellStyle name="Millares 37 2" xfId="1842" xr:uid="{104D1C95-B381-4D5A-9544-8398172F8612}"/>
    <cellStyle name="Millares 37 3" xfId="1804" xr:uid="{8C1D5401-03FC-4D81-A8A0-CEDDDC8AFFE3}"/>
    <cellStyle name="Millares 38" xfId="1526" xr:uid="{3BF02838-FCD2-49FB-A024-9D631BFE606B}"/>
    <cellStyle name="Millares 38 2" xfId="1835" xr:uid="{89B73B49-DA9C-4601-A895-60E95F53E78C}"/>
    <cellStyle name="Millares 38 3" xfId="1410" xr:uid="{B8299200-7E3D-434D-88B4-7B8B9E338CF3}"/>
    <cellStyle name="Millares 39" xfId="1836" xr:uid="{F602F904-5725-497B-B6F5-17AFBAB99C08}"/>
    <cellStyle name="Millares 39 2" xfId="1781" xr:uid="{73608048-A486-485D-BA59-E72F7D9B998C}"/>
    <cellStyle name="Millares 39 3" xfId="1765" xr:uid="{C9912F3B-69CE-403B-A22F-8292EB0EBBB3}"/>
    <cellStyle name="Millares 4" xfId="209" xr:uid="{01221B6F-FDEE-480A-A574-F8C0C7D98069}"/>
    <cellStyle name="Millares 4 2" xfId="1422" xr:uid="{E8524CAC-8029-4A3B-B3F8-D08C631DEF10}"/>
    <cellStyle name="Millares 4 2 2" xfId="1878" xr:uid="{046A87B9-9750-4D08-B440-E93548F29638}"/>
    <cellStyle name="Millares 4 2 2 2" xfId="1986" xr:uid="{117DF3F1-6B58-4D93-9750-035B9FD23C87}"/>
    <cellStyle name="Millares 4 2 2 2 2" xfId="1782" xr:uid="{DF86970B-8183-4125-B25A-A53F10590F31}"/>
    <cellStyle name="Millares 4 2 2 2 2 2" xfId="1940" xr:uid="{AB4900BD-7FD2-4732-8A6F-2E04AB7983F6}"/>
    <cellStyle name="Millares 4 2 2 2 3" xfId="1881" xr:uid="{53F66E06-0D87-4951-B5F0-DCB35C2F6785}"/>
    <cellStyle name="Millares 4 2 2 3" xfId="1945" xr:uid="{F7695540-FD74-41FD-BAFD-AFEFEF7194D0}"/>
    <cellStyle name="Millares 4 2 2 3 2" xfId="1909" xr:uid="{8CEBEF4A-9185-495D-BE81-40A57277533B}"/>
    <cellStyle name="Millares 4 2 2 4" xfId="1867" xr:uid="{164982E6-1B94-411B-98F6-5E1E8F5C5C42}"/>
    <cellStyle name="Millares 4 2 2 4 2" xfId="1899" xr:uid="{022E6113-4128-4CA0-9AEC-53FC8F86BC67}"/>
    <cellStyle name="Millares 4 2 2 5" xfId="1827" xr:uid="{C7C24A75-695C-466C-A3E6-9F42C766E6CC}"/>
    <cellStyle name="Millares 4 2 3" xfId="1950" xr:uid="{041CB5EC-9367-4D64-B49F-E044C3A09A05}"/>
    <cellStyle name="Millares 4 2 3 2" xfId="1935" xr:uid="{FAEBF2BD-E817-4BDD-ABE2-D440CA8051B0}"/>
    <cellStyle name="Millares 4 2 3 2 2" xfId="1975" xr:uid="{FD3E6AF1-BAF4-4F06-B103-099CAD26228F}"/>
    <cellStyle name="Millares 4 2 3 3" xfId="1970" xr:uid="{A90661D7-3639-4343-AFB1-1BF73FD0D78D}"/>
    <cellStyle name="Millares 4 2 4" xfId="1900" xr:uid="{2CD10A82-8DE7-4228-9266-3B5A85D42E40}"/>
    <cellStyle name="Millares 4 2 4 2" xfId="1807" xr:uid="{0EBAE669-835E-4885-90ED-A4F9B16B5D94}"/>
    <cellStyle name="Millares 4 2 5" xfId="1822" xr:uid="{8CF4B520-C624-42B6-9A51-28E91C1758B5}"/>
    <cellStyle name="Millares 4 2 5 2" xfId="1868" xr:uid="{3F493D74-43BB-4092-8307-EF76315FBC7F}"/>
    <cellStyle name="Millares 4 2 6" xfId="1830" xr:uid="{235F8301-3AB1-4B58-9BC4-6C12D53C2D81}"/>
    <cellStyle name="Millares 4 2 7" xfId="1876" xr:uid="{B78DCEE1-8669-45A6-9BE5-FADC7EDC1978}"/>
    <cellStyle name="Millares 4 3" xfId="1464" xr:uid="{0928D555-8BCC-429B-8812-A072A98DF650}"/>
    <cellStyle name="Millares 4 3 2" xfId="1821" xr:uid="{F51CC435-D5C9-42B1-A4CE-81159CFAF3F5}"/>
    <cellStyle name="Millares 4 3 2 2" xfId="1927" xr:uid="{51F91D21-2505-482B-9DE5-4B001A957EE5}"/>
    <cellStyle name="Millares 4 3 3" xfId="1954" xr:uid="{09670228-4BAB-4CF3-B769-312518423B07}"/>
    <cellStyle name="Millares 4 3 4" xfId="1885" xr:uid="{87F1EFC7-4A69-40C1-A372-55F862747C41}"/>
    <cellStyle name="Millares 4 4" xfId="1859" xr:uid="{E8C4FE0F-28CC-41FC-800E-415AF92AA758}"/>
    <cellStyle name="Millares 4 4 2" xfId="1912" xr:uid="{5147117C-9907-4B73-8BAD-05ECC49B7453}"/>
    <cellStyle name="Millares 4 5" xfId="1579" xr:uid="{E1838F50-6C50-4557-86CA-03E71C2EE1F7}"/>
    <cellStyle name="Millares 4 5 2" xfId="1925" xr:uid="{C71FC7E0-12A1-4440-BBEC-09A877492AD9}"/>
    <cellStyle name="Millares 4 5 3" xfId="1860" xr:uid="{50BB75FB-1B0A-4945-BC46-910D0BACCE4A}"/>
    <cellStyle name="Millares 4 6" xfId="1376" xr:uid="{5D415FCF-A43C-44DB-98B6-0E35A0D8F1B5}"/>
    <cellStyle name="Millares 4 6 2" xfId="1786" xr:uid="{71A01293-2FCF-4B58-9865-849143B0B0AD}"/>
    <cellStyle name="Millares 4 7" xfId="1515" xr:uid="{33630498-215C-479B-9759-122036BCDB29}"/>
    <cellStyle name="Millares 40" xfId="1844" xr:uid="{677380C5-3139-4542-A049-A87B2BFFF7FC}"/>
    <cellStyle name="Millares 40 2" xfId="1845" xr:uid="{19673734-09F3-4FFE-BBEB-408602A06ACF}"/>
    <cellStyle name="Millares 41" xfId="1369" xr:uid="{42F1D193-F552-486D-8C5D-F309C19EC3A8}"/>
    <cellStyle name="Millares 41 2" xfId="1766" xr:uid="{39112481-EB60-49A5-AAAA-17360599729B}"/>
    <cellStyle name="Millares 42" xfId="1932" xr:uid="{80636C77-2FD1-46EB-9185-CFCFDE12238F}"/>
    <cellStyle name="Millares 42 2" xfId="1769" xr:uid="{8E739A9F-FF8F-4A68-A640-3E33E659A949}"/>
    <cellStyle name="Millares 43" xfId="1942" xr:uid="{0CC11CE0-FEE6-4A0E-8DF3-F9F6D066FA0A}"/>
    <cellStyle name="Millares 43 2" xfId="1996" xr:uid="{E0C4E836-5CE9-41E6-AC99-FC6C11B4B5A4}"/>
    <cellStyle name="Millares 44" xfId="1908" xr:uid="{8EA87374-2A57-40FD-AC16-4C7E8D3DD6E7}"/>
    <cellStyle name="Millares 44 2" xfId="1995" xr:uid="{A2E9317E-1BA6-465B-B3C9-5C96768953EC}"/>
    <cellStyle name="Millares 45" xfId="1787" xr:uid="{27EB59C0-A0D5-453A-BD63-3030C4C4A345}"/>
    <cellStyle name="Millares 45 2" xfId="1997" xr:uid="{892AA3FF-7F7B-4A44-B68B-2AA51E62A6BB}"/>
    <cellStyle name="Millares 46" xfId="1829" xr:uid="{1FE8839E-6247-4E93-A2AE-C346A470CEBC}"/>
    <cellStyle name="Millares 46 2" xfId="1998" xr:uid="{2954F27A-8384-4251-96D3-D239CC8DA39A}"/>
    <cellStyle name="Millares 47" xfId="1895" xr:uid="{C01E85D7-3490-45EB-91E8-229FC9E5601C}"/>
    <cellStyle name="Millares 47 2" xfId="1953" xr:uid="{6923C41C-4610-40ED-BA28-2C127A7856E4}"/>
    <cellStyle name="Millares 48" xfId="1856" xr:uid="{E22C297F-1E82-4547-A200-FDEE4CB8685E}"/>
    <cellStyle name="Millares 48 2" xfId="1773" xr:uid="{2011B1A3-02FA-4E4F-8B17-564711DBCD26}"/>
    <cellStyle name="Millares 49" xfId="1411" xr:uid="{3A5CAE44-90AD-4C28-8AEE-9603486AB53B}"/>
    <cellStyle name="Millares 49 2" xfId="1379" xr:uid="{1642911B-F59A-46F8-B9BD-6882376C8264}"/>
    <cellStyle name="Millares 5" xfId="211" xr:uid="{C9E7EB80-D214-4DB1-A2F1-E09C2B26CF31}"/>
    <cellStyle name="Millares 5 2" xfId="1423" xr:uid="{F613B2B0-CB38-4975-8FC1-5C15CC5B6007}"/>
    <cellStyle name="Millares 5 2 2" xfId="220" xr:uid="{8E13F7C8-9D6B-41C2-B639-3BEAA739108D}"/>
    <cellStyle name="Millares 5 2 2 2" xfId="1366" xr:uid="{2D1F55E7-F53F-4407-983E-F717DF03AF68}"/>
    <cellStyle name="Millares 5 2 3" xfId="1971" xr:uid="{154D175C-49B5-4FFE-BD25-0DBBAFB9CA61}"/>
    <cellStyle name="Millares 5 2 4" xfId="1855" xr:uid="{7D9C4D74-C2FD-43F4-9604-478C99A047A6}"/>
    <cellStyle name="Millares 5 3" xfId="1465" xr:uid="{73D26A18-CC90-46BB-903C-6B341B20727B}"/>
    <cellStyle name="Millares 5 3 2" xfId="1783" xr:uid="{62BD7F69-0907-48E9-BA30-C252A74DEE01}"/>
    <cellStyle name="Millares 5 3 3" xfId="1894" xr:uid="{2D83E35E-8BCC-440C-92CA-E69DD06762F9}"/>
    <cellStyle name="Millares 5 4" xfId="1962" xr:uid="{50D6D1F6-F410-44D3-A1ED-541660D2BE56}"/>
    <cellStyle name="Millares 50" xfId="1770" xr:uid="{E92678D4-72DB-4C25-8B0F-CC3EC43CD316}"/>
    <cellStyle name="Millares 50 2" xfId="1941" xr:uid="{C812FFD7-A811-425B-8767-073B1EB79ED7}"/>
    <cellStyle name="Millares 51" xfId="1840" xr:uid="{30791BA3-A87F-4983-8933-7AC93AF61DE2}"/>
    <cellStyle name="Millares 51 2" xfId="1956" xr:uid="{B2382803-DAC2-4FFF-B4FC-0E9589B23299}"/>
    <cellStyle name="Millares 52" xfId="1938" xr:uid="{7B3B119A-ACB2-47C1-8CCD-909880D89BC4}"/>
    <cellStyle name="Millares 52 2" xfId="1980" xr:uid="{951356F5-77C4-4CA1-8788-2B6B02A2A183}"/>
    <cellStyle name="Millares 53" xfId="1812" xr:uid="{FBEEB5A8-E38B-4E5D-BE77-5A5DF8C2EF44}"/>
    <cellStyle name="Millares 54" xfId="1958" xr:uid="{C25077A0-88F2-4B21-ACB0-C8E1C41567B1}"/>
    <cellStyle name="Millares 55" xfId="1966" xr:uid="{455C496A-1595-4B3B-A89A-12ADEECDBE77}"/>
    <cellStyle name="Millares 56" xfId="1514" xr:uid="{2FE17465-4F86-4BB2-A104-C4892395BA00}"/>
    <cellStyle name="Millares 57" xfId="1803" xr:uid="{3CA322C1-8B6D-48FA-8C1B-4EF0E4A8C5CD}"/>
    <cellStyle name="Millares 58" xfId="1999" xr:uid="{B5C78034-DF95-4FA0-B18B-05B78D5FE297}"/>
    <cellStyle name="Millares 59" xfId="1344" xr:uid="{BC65558A-3CA6-4277-9964-279CA7DABCEA}"/>
    <cellStyle name="Millares 6" xfId="212" xr:uid="{0E4D7BB4-99E7-4861-A23E-9B1B7E262122}"/>
    <cellStyle name="Millares 6 2" xfId="22" xr:uid="{5C44B0C9-EF39-455E-A190-F5D1B6D250C5}"/>
    <cellStyle name="Millares 6 2 2" xfId="74" xr:uid="{9EF2BBE7-56A2-4A7A-8F92-DA10F10E600A}"/>
    <cellStyle name="Millares 6 2 2 2" xfId="1568" xr:uid="{95BE4510-7664-4204-9DF1-7A39456CF0C3}"/>
    <cellStyle name="Millares 6 2 2 2 2" xfId="1706" xr:uid="{C1C07EFC-CC3A-4AFD-8D11-BBB0DCDBAFAF}"/>
    <cellStyle name="Millares 6 2 2 2 3" xfId="1926" xr:uid="{44DD3BAA-5280-4D43-B82C-D13FE25F9A17}"/>
    <cellStyle name="Millares 6 2 2 3" xfId="1669" xr:uid="{3C8E2515-14AA-4BE9-8A34-6805AF4E4107}"/>
    <cellStyle name="Millares 6 2 2 4" xfId="1531" xr:uid="{0E2C0CEE-E8E7-44B5-A4CB-4A603088D8C1}"/>
    <cellStyle name="Millares 6 2 3" xfId="210" xr:uid="{E594E17A-E37C-4E62-9DC1-B97DE464CBF9}"/>
    <cellStyle name="Millares 6 2 3 2" xfId="1688" xr:uid="{B6C5B1EF-2F14-4DD2-8F9E-71FABA775DFF}"/>
    <cellStyle name="Millares 6 2 3 3" xfId="1551" xr:uid="{CDF9A84A-D350-4BB8-A7CE-E1DB916D3F44}"/>
    <cellStyle name="Millares 6 2 3 4" xfId="1916" xr:uid="{58A4BB46-7F0B-49CD-BD7E-4CC162AD85B0}"/>
    <cellStyle name="Millares 6 2 4" xfId="1608" xr:uid="{154F23C1-15FB-47A9-8E9F-709B77A7CC8F}"/>
    <cellStyle name="Millares 6 2 4 2" xfId="1729" xr:uid="{B85ED996-C01E-4887-A2E3-4742F9FA5081}"/>
    <cellStyle name="Millares 6 2 5" xfId="1619" xr:uid="{B2BB4245-CE80-4A15-B66F-524B02C06AE1}"/>
    <cellStyle name="Millares 6 2 5 2" xfId="1740" xr:uid="{B2E89F66-F607-4115-A10F-5313E9BCE77B}"/>
    <cellStyle name="Millares 6 2 6" xfId="1643" xr:uid="{B11C6343-481A-43B2-8EF4-90F6ACC7C1A8}"/>
    <cellStyle name="Millares 6 2 6 2" xfId="1759" xr:uid="{0F598DE4-8F3A-413C-826F-1997593CA65D}"/>
    <cellStyle name="Millares 6 2 7" xfId="1652" xr:uid="{45F8F4F6-D407-431B-9111-1376AEFEC94E}"/>
    <cellStyle name="Millares 6 2 8" xfId="1433" xr:uid="{4B5C6A54-ED9A-46A4-AD2A-52DC39253032}"/>
    <cellStyle name="Millares 6 3" xfId="221" xr:uid="{0655D636-679E-40FE-AD44-EA7C15AF2166}"/>
    <cellStyle name="Millares 6 3 2" xfId="1570" xr:uid="{90E7B35B-C0A2-40C8-8211-537C876EB1ED}"/>
    <cellStyle name="Millares 6 3 2 2" xfId="1708" xr:uid="{4ECE7C15-5743-4089-BC0F-06E59B6C5254}"/>
    <cellStyle name="Millares 6 3 2 3" xfId="1790" xr:uid="{28535728-9787-478F-BD9F-345C34651E4D}"/>
    <cellStyle name="Millares 6 3 3" xfId="1671" xr:uid="{5F3FD5EF-D2A1-483C-A8F7-9BDB6AE591F2}"/>
    <cellStyle name="Millares 6 3 4" xfId="1533" xr:uid="{23A222F6-3A3C-4DBB-9045-062BF69D914F}"/>
    <cellStyle name="Millares 6 3 5" xfId="1985" xr:uid="{7AC46FDF-DFE8-44B9-9164-717B842635EE}"/>
    <cellStyle name="Millares 6 4" xfId="219" xr:uid="{207992CB-FC0E-466E-AA96-DD6878FA1298}"/>
    <cellStyle name="Millares 6 4 2" xfId="1690" xr:uid="{90FCB5C0-53C1-4991-B751-278060D9C44A}"/>
    <cellStyle name="Millares 6 4 3" xfId="1553" xr:uid="{0F2A779F-FCA2-409A-9E86-0E3497B2CE72}"/>
    <cellStyle name="Millares 6 4 4" xfId="1910" xr:uid="{70FDA80C-F560-4605-8C41-85EB9D248024}"/>
    <cellStyle name="Millares 6 5" xfId="1424" xr:uid="{B05D326B-4250-4F1C-B1FC-6D2C613E23D9}"/>
    <cellStyle name="Millares 6 5 2" xfId="1731" xr:uid="{D225CC23-6A25-459A-AE1B-1325FC1E5483}"/>
    <cellStyle name="Millares 6 5 3" xfId="1610" xr:uid="{B2E41FB9-B916-4AB4-9BCD-0EE0D225382B}"/>
    <cellStyle name="Millares 6 6" xfId="1466" xr:uid="{5BC5B3EE-8B22-4E8B-9B99-0704F910622B}"/>
    <cellStyle name="Millares 6 6 2" xfId="1742" xr:uid="{AE2B91FE-F1FC-4333-993E-232D8FCEA640}"/>
    <cellStyle name="Millares 6 6 3" xfId="1621" xr:uid="{5DC28926-16D8-4289-B335-3AEEE164318A}"/>
    <cellStyle name="Millares 6 7" xfId="1645" xr:uid="{D4AB2790-3D5F-426B-8B52-3D5E069761F1}"/>
    <cellStyle name="Millares 6 7 2" xfId="1761" xr:uid="{7B7FD144-CD03-479A-A7AA-D37722F922DE}"/>
    <cellStyle name="Millares 6 8" xfId="1654" xr:uid="{F97E5E97-B419-4F0A-92EB-02CA0CC0DD02}"/>
    <cellStyle name="Millares 6 9" xfId="1521" xr:uid="{8703A14C-47E6-4694-902B-AF474549247C}"/>
    <cellStyle name="Millares 60" xfId="2000" xr:uid="{7D3361DD-D74F-487C-A5BC-E21879BA5EF8}"/>
    <cellStyle name="Millares 61" xfId="2003" xr:uid="{DFBB291D-FACC-4CAD-86B7-BC9E82289199}"/>
    <cellStyle name="Millares 62" xfId="2004" xr:uid="{F36A8AEF-9604-4D22-93B4-C976991BA8A0}"/>
    <cellStyle name="Millares 63" xfId="2005" xr:uid="{E0823180-798A-48F5-8DE2-7EC7B2FEF7E4}"/>
    <cellStyle name="Millares 64" xfId="204" xr:uid="{346777FD-3774-41A4-BF8B-D02E7227230D}"/>
    <cellStyle name="Millares 65" xfId="2012" xr:uid="{6B226471-CEFE-4C67-9CF4-EEE898D78694}"/>
    <cellStyle name="Millares 654 2 2" xfId="192" xr:uid="{207FC26D-57D7-4A48-972B-7DB813CBC65C}"/>
    <cellStyle name="Millares 654 2 2 2" xfId="1934" xr:uid="{AEC6E38B-474A-477B-9441-EE9E5470876C}"/>
    <cellStyle name="Millares 654 2 2 2 2" xfId="1944" xr:uid="{389B4525-9E98-475F-BA53-8EF1FBB5B9EB}"/>
    <cellStyle name="Millares 654 2 2 2 2 2" xfId="1771" xr:uid="{972615B5-7432-4A4C-AF58-0696E3960B80}"/>
    <cellStyle name="Millares 654 2 2 2 3" xfId="1854" xr:uid="{3341BAAA-4C26-4880-B5A5-B896154A5E7C}"/>
    <cellStyle name="Millares 654 2 2 3" xfId="1777" xr:uid="{DD14B86F-514B-44DC-B838-2E85B82E6BB9}"/>
    <cellStyle name="Millares 654 2 2 3 2" xfId="1988" xr:uid="{A460C422-AC3B-4319-BDDE-6A33BAF14F9A}"/>
    <cellStyle name="Millares 654 2 2 4" xfId="1614" xr:uid="{A3318B6C-5B3E-4A6A-8F3D-3C9910024417}"/>
    <cellStyle name="Millares 656" xfId="202" xr:uid="{A4D6C12F-D1CE-48DC-B1A2-4CC9F64A3235}"/>
    <cellStyle name="Millares 656 2" xfId="1390" xr:uid="{D6A707F9-E0B1-4137-A98C-A61F1430297F}"/>
    <cellStyle name="Millares 656 2 2" xfId="1566" xr:uid="{8E752716-DFBB-4177-B657-01377DC2B555}"/>
    <cellStyle name="Millares 656 2 2 2" xfId="1704" xr:uid="{64587628-0B02-4C67-903F-042CB45EA51F}"/>
    <cellStyle name="Millares 656 2 2 3" xfId="1896" xr:uid="{17D4647B-5922-4BF9-AF8C-DAEECBDE8897}"/>
    <cellStyle name="Millares 656 2 3" xfId="1667" xr:uid="{DFA8C8A4-331E-4AA8-8977-B9E4097BADC6}"/>
    <cellStyle name="Millares 656 2 4" xfId="1413" xr:uid="{525D5821-0088-4EE0-9AF7-C8A7581E0B5C}"/>
    <cellStyle name="Millares 656 2 5" xfId="1832" xr:uid="{6ACBA63C-F1B9-4233-9DB1-DC283781DFD5}"/>
    <cellStyle name="Millares 656 3" xfId="1549" xr:uid="{F9367E20-8C40-47D3-8D6B-AA89CC20E31F}"/>
    <cellStyle name="Millares 656 3 2" xfId="1686" xr:uid="{6A36B0BF-5E87-4A2C-8A83-B31E14611E66}"/>
    <cellStyle name="Millares 656 3 3" xfId="1817" xr:uid="{F80D942C-6CE5-45D9-BA09-EA7E69963DC2}"/>
    <cellStyle name="Millares 656 4" xfId="1606" xr:uid="{44DEE830-316B-4B5E-8C20-024BE1315695}"/>
    <cellStyle name="Millares 656 4 2" xfId="1727" xr:uid="{3125821D-2664-448D-A028-8A80E8B28911}"/>
    <cellStyle name="Millares 656 5" xfId="1641" xr:uid="{F02A04B2-AAC1-4417-B1CA-1ECDF41F326B}"/>
    <cellStyle name="Millares 656 5 2" xfId="1757" xr:uid="{A2EA3BF4-82A1-4FE8-B38C-41E0E3DC479E}"/>
    <cellStyle name="Millares 656 6" xfId="1505" xr:uid="{5BBB8E38-CC0A-410F-86B3-893A50B5E909}"/>
    <cellStyle name="Millares 657" xfId="195" xr:uid="{680E47F3-6F6B-474C-92C1-FF4AE679E2C4}"/>
    <cellStyle name="Millares 657 2" xfId="1386" xr:uid="{05959514-C3EF-4CD9-9CCA-41AC56975280}"/>
    <cellStyle name="Millares 657 2 2" xfId="1564" xr:uid="{A5BADA7D-BDF3-4658-BECB-E0E94D32FDBC}"/>
    <cellStyle name="Millares 657 2 2 2" xfId="1701" xr:uid="{CED2B0C1-4F65-4F89-9E74-2298EBC107DF}"/>
    <cellStyle name="Millares 657 2 2 3" xfId="1977" xr:uid="{57C9E225-A71B-4608-936B-A98AE5331C3B}"/>
    <cellStyle name="Millares 657 2 3" xfId="1664" xr:uid="{1AF9C1DA-6FB3-452D-A20C-BB928ECAD3DB}"/>
    <cellStyle name="Millares 657 2 4" xfId="1522" xr:uid="{E2213A04-6182-4847-9D46-EB6D7ABC96DC}"/>
    <cellStyle name="Millares 657 2 5" xfId="1955" xr:uid="{4E5219B5-110B-4EE8-8070-D61549F63188}"/>
    <cellStyle name="Millares 657 3" xfId="1546" xr:uid="{DAA8021B-CEAA-42DC-919C-740A46343703}"/>
    <cellStyle name="Millares 657 3 2" xfId="1683" xr:uid="{284A49C3-897F-435B-BA1B-9D0460BB5012}"/>
    <cellStyle name="Millares 657 3 3" xfId="1891" xr:uid="{3C31611F-963D-4F89-B377-CCC12EC4C05C}"/>
    <cellStyle name="Millares 657 4" xfId="1603" xr:uid="{DF96FE54-8D10-4B13-B06C-2DD8263BD03C}"/>
    <cellStyle name="Millares 657 4 2" xfId="1724" xr:uid="{8FFA0CE1-818B-4B6C-8A8C-A32B9843DA43}"/>
    <cellStyle name="Millares 657 5" xfId="1638" xr:uid="{9269777D-4C82-43E6-A22F-17C15C2FB862}"/>
    <cellStyle name="Millares 657 5 2" xfId="1754" xr:uid="{01194C19-4209-4962-889C-903F93DC45A2}"/>
    <cellStyle name="Millares 657 6" xfId="1502" xr:uid="{89907C77-2014-4B05-92E3-80175E158D01}"/>
    <cellStyle name="Millares 66" xfId="2013" xr:uid="{37F50B30-21BD-4C5E-B0D6-7478F2CC0A31}"/>
    <cellStyle name="Millares 7" xfId="214" xr:uid="{93A05CE5-7DA2-4AFE-A7F6-D1E04EEF0B84}"/>
    <cellStyle name="Millares 7 2" xfId="1393" xr:uid="{224F239C-5847-4294-A9F1-9178BE3CCA0C}"/>
    <cellStyle name="Millares 7 2 2" xfId="1992" xr:uid="{25F5DC2A-63F8-47DA-856A-5314C1E96D06}"/>
    <cellStyle name="Millares 7 2 2 2" xfId="1915" xr:uid="{1682EDD4-B4D6-4406-A914-F5555A7AABF9}"/>
    <cellStyle name="Millares 7 2 3" xfId="1846" xr:uid="{24499B19-D6F8-42D1-96C3-24FE95F1B4EB}"/>
    <cellStyle name="Millares 7 3" xfId="1426" xr:uid="{317A5A78-C97B-4775-AE18-303DC3A80C4A}"/>
    <cellStyle name="Millares 7 3 2" xfId="1591" xr:uid="{BF1F6C2A-3BA7-46E1-92E6-52C705C58AB9}"/>
    <cellStyle name="Millares 7 3 2 2" xfId="1965" xr:uid="{AA93DDAC-B2A5-4F62-B33D-C6A661E15247}"/>
    <cellStyle name="Millares 7 3 3" xfId="1906" xr:uid="{FD5FE314-62CA-4515-B04C-3561FEE1DF7A}"/>
    <cellStyle name="Millares 7 4" xfId="1467" xr:uid="{6DF7DA42-3C0F-4DB4-A03D-BB5A224B8E3B}"/>
    <cellStyle name="Millares 7 4 2" xfId="1586" xr:uid="{65CCE272-3961-4E46-BB7B-99E3EDED5D4A}"/>
    <cellStyle name="Millares 7 4 3" xfId="1712" xr:uid="{FCFFF07E-370A-4DC7-A770-90ECB137D05B}"/>
    <cellStyle name="Millares 7 4 4" xfId="1574" xr:uid="{ABE9C7C0-8477-4726-9C49-84694134D7F4}"/>
    <cellStyle name="Millares 7 4 5" xfId="1901" xr:uid="{F9970039-501D-40FD-A5C7-CB7849A7578E}"/>
    <cellStyle name="Millares 7 5" xfId="1529" xr:uid="{7A5DAC9B-A86D-4BF0-BD4D-4B1A03566B3E}"/>
    <cellStyle name="Millares 8" xfId="1331" xr:uid="{277F4A62-42A7-4ABE-9A1D-1CD06C1545FD}"/>
    <cellStyle name="Millares 8 2" xfId="1394" xr:uid="{B2D5769C-7E0A-472F-B26D-AF84FC205E20}"/>
    <cellStyle name="Millares 8 2 2" xfId="1930" xr:uid="{B4D1054B-0530-4C75-80CF-46B38BE48CAE}"/>
    <cellStyle name="Millares 8 2 2 2" xfId="1994" xr:uid="{D99955B8-EAE7-466A-AE2D-8A03EC75CA07}"/>
    <cellStyle name="Millares 8 2 3" xfId="1886" xr:uid="{5C15F97E-C616-4934-86FB-CF5C0FCB7F0E}"/>
    <cellStyle name="Millares 8 3" xfId="1425" xr:uid="{C1AAC693-0568-4496-9098-8C71A9390544}"/>
    <cellStyle name="Millares 8 3 2" xfId="1897" xr:uid="{DCCB10E7-D286-40B2-BC56-C557971F5CF5}"/>
    <cellStyle name="Millares 8 3 3" xfId="1837" xr:uid="{9D2926D0-5CF5-45B6-B313-3E8DA3210548}"/>
    <cellStyle name="Millares 8 4" xfId="1468" xr:uid="{534C7744-EA2E-4C91-ABCB-D2EC2B9F9D55}"/>
    <cellStyle name="Millares 8 4 2" xfId="1990" xr:uid="{DA929472-B9D6-43E5-B950-35C60200F8B5}"/>
    <cellStyle name="Millares 9" xfId="1416" xr:uid="{7718B9CE-1FB0-4049-B479-2E517CFA853C}"/>
    <cellStyle name="Millares 9 2" xfId="1395" xr:uid="{3FDF5EEF-1D6D-4888-B464-D49A4C300A6F}"/>
    <cellStyle name="Millares 9 2 2" xfId="1353" xr:uid="{A54D3411-A5C5-4B64-B47A-5664C5B3AEBD}"/>
    <cellStyle name="Millares 9 2 2 2" xfId="1428" xr:uid="{C95D1FAB-1841-4484-8DC4-93AB8FE548FD}"/>
    <cellStyle name="Millares 9 2 3" xfId="1918" xr:uid="{85AED271-A6DA-40DA-97AA-BC8C33C56D25}"/>
    <cellStyle name="Millares 9 3" xfId="1469" xr:uid="{1060FD82-D25A-41A2-9F55-7B4597066EC9}"/>
    <cellStyle name="Millares 9 3 2" xfId="1917" xr:uid="{A48D434B-E9D3-46D3-BB4E-AF4A48FD48D0}"/>
    <cellStyle name="Millares 9 3 3" xfId="1947" xr:uid="{2F420DE5-48D7-4C1A-AFBF-DE33B1B63C0B}"/>
    <cellStyle name="Millares 9 4" xfId="1342" xr:uid="{F868F438-E101-4463-A952-AD989D696ABB}"/>
    <cellStyle name="Millares 9 4 2" xfId="1806" xr:uid="{C5E47347-2AA1-43E9-BD60-4F186304C9A5}"/>
    <cellStyle name="Moneda 2" xfId="1473" xr:uid="{6BC75C2F-C53A-4E13-BB50-B648F09681EA}"/>
    <cellStyle name="Normal" xfId="0" builtinId="0"/>
    <cellStyle name="Normal 10" xfId="11" xr:uid="{835BBD16-B8C1-4481-B665-AEE2EEC4BDFE}"/>
    <cellStyle name="Normal 10 10" xfId="222" xr:uid="{FB8D09AA-A82D-424F-8435-1BDB8366D926}"/>
    <cellStyle name="Normal 10 10 2 2 2" xfId="190" xr:uid="{E559EBAF-A229-4026-A188-89A2F68F791F}"/>
    <cellStyle name="Normal 10 11" xfId="223" xr:uid="{F156FF18-8F3D-41B2-93A2-A4CD5DC70AA2}"/>
    <cellStyle name="Normal 10 12" xfId="224" xr:uid="{7732DD2A-18AF-46BD-ABE3-1FA4B1691A27}"/>
    <cellStyle name="Normal 10 2" xfId="225" xr:uid="{0300706E-2BA5-42EE-8107-BF85A8047F91}"/>
    <cellStyle name="Normal 10 2 2" xfId="226" xr:uid="{B24E8EE3-999E-40CB-858C-6157A6FF4626}"/>
    <cellStyle name="Normal 10 2 3" xfId="227" xr:uid="{9BE1DDE7-A943-404D-81C5-FC15F0C340E5}"/>
    <cellStyle name="Normal 10 2 4" xfId="228" xr:uid="{CECAD8A4-CD7A-4CE5-AFA5-8A352B4082C9}"/>
    <cellStyle name="Normal 10 2 5" xfId="229" xr:uid="{8F6523F5-6C68-4F80-8498-A3B0F2F4EC89}"/>
    <cellStyle name="Normal 10 2 6" xfId="230" xr:uid="{9E862B24-B6DE-44A1-8B5A-3B4A9D2DCFB4}"/>
    <cellStyle name="Normal 10 2 7" xfId="231" xr:uid="{5876D441-DA46-48E6-AF7E-22B730929917}"/>
    <cellStyle name="Normal 10 2 8" xfId="232" xr:uid="{63545EF7-445F-44D6-A4EB-22D732F80968}"/>
    <cellStyle name="Normal 10 3" xfId="233" xr:uid="{08905429-8AFE-4DF5-93AC-F678FD91993E}"/>
    <cellStyle name="Normal 10 3 2" xfId="234" xr:uid="{A81BD806-9FDA-4C21-98CE-04AFD048E475}"/>
    <cellStyle name="Normal 10 3 3" xfId="235" xr:uid="{29308DA9-756A-4A75-8A21-BDC0E81A4C55}"/>
    <cellStyle name="Normal 10 3 4" xfId="236" xr:uid="{B848A663-AD3A-49E8-8CAC-7B5539371AE3}"/>
    <cellStyle name="Normal 10 3 5" xfId="237" xr:uid="{3C7F08F7-6806-4CB2-BDFF-4B582DF188A6}"/>
    <cellStyle name="Normal 10 3 6" xfId="238" xr:uid="{7F80157D-DDCB-4BF6-B879-A41916BC42F9}"/>
    <cellStyle name="Normal 10 3 7" xfId="239" xr:uid="{8BB3D653-6AE0-4241-9B2E-074292C9CECE}"/>
    <cellStyle name="Normal 10 3 8" xfId="240" xr:uid="{919C691D-18B1-4122-9E4C-15CE689965E2}"/>
    <cellStyle name="Normal 10 4" xfId="241" xr:uid="{2C9A7D05-91FF-4FAF-812F-21C6DD7E0EC2}"/>
    <cellStyle name="Normal 10 4 2" xfId="242" xr:uid="{0A010E7F-4CF1-40B0-B32E-68747F8944F3}"/>
    <cellStyle name="Normal 10 4 3" xfId="243" xr:uid="{C5A43ABC-9009-46D2-8171-99F034F025BC}"/>
    <cellStyle name="Normal 10 4 4" xfId="244" xr:uid="{1227EB63-08B3-4FB5-B924-4AB3516EC921}"/>
    <cellStyle name="Normal 10 4 5" xfId="245" xr:uid="{C96D979A-7E17-48D9-A05B-3323FD619A63}"/>
    <cellStyle name="Normal 10 4 6" xfId="246" xr:uid="{10255E10-4DE3-4A20-884B-2B6B8C27ED1D}"/>
    <cellStyle name="Normal 10 4 7" xfId="247" xr:uid="{BC35D7A1-43B6-40C0-AF67-74E007C98B3C}"/>
    <cellStyle name="Normal 10 4 8" xfId="248" xr:uid="{FA6E3311-A144-4E3F-81E2-B7F1B6785706}"/>
    <cellStyle name="Normal 10 5" xfId="249" xr:uid="{C03DCBD4-C8B7-4C68-BE50-FAF54B48CBB2}"/>
    <cellStyle name="Normal 10 5 2" xfId="250" xr:uid="{F90A2C4D-0900-46BE-A6CC-53C0AEB6EABC}"/>
    <cellStyle name="Normal 10 5 3" xfId="251" xr:uid="{126F4122-2734-478A-A393-CBB9F489DDC9}"/>
    <cellStyle name="Normal 10 5 4" xfId="252" xr:uid="{EBB2382D-D710-49B2-91C1-67A3ECC64CF2}"/>
    <cellStyle name="Normal 10 5 5" xfId="253" xr:uid="{82F921E5-D11B-4A59-81CE-932BB4CA35D6}"/>
    <cellStyle name="Normal 10 5 6" xfId="254" xr:uid="{76FA0541-17CE-4AB4-A34E-8948E25CCF29}"/>
    <cellStyle name="Normal 10 5 7" xfId="255" xr:uid="{1F0397CC-0EAB-44F0-83D0-0214E2A171C3}"/>
    <cellStyle name="Normal 10 5 8" xfId="256" xr:uid="{A01CCC4B-740E-4E23-B9D7-C4ECC807278E}"/>
    <cellStyle name="Normal 10 6" xfId="257" xr:uid="{11A45E79-2FC4-448B-839A-A06FB757DEA4}"/>
    <cellStyle name="Normal 10 6 2" xfId="258" xr:uid="{4A85FF30-C1A2-4289-8141-8C00F6F769F2}"/>
    <cellStyle name="Normal 10 6 3" xfId="259" xr:uid="{194C33D5-6B44-4227-9EBE-C4F73E92F717}"/>
    <cellStyle name="Normal 10 6 4" xfId="260" xr:uid="{6E5E80BA-A5C9-4664-83A9-1C5A0A93ED8A}"/>
    <cellStyle name="Normal 10 6 5" xfId="261" xr:uid="{45603B8E-18D9-4429-B953-300CCF6BF112}"/>
    <cellStyle name="Normal 10 6 6" xfId="262" xr:uid="{9F3C7456-57D6-4EE0-A195-78CB2FB883C2}"/>
    <cellStyle name="Normal 10 6 7" xfId="263" xr:uid="{0B8213B9-EC9F-4F00-9799-887C241FE210}"/>
    <cellStyle name="Normal 10 6 8" xfId="264" xr:uid="{8F1F9C1B-C7BE-498F-B869-308F0871A225}"/>
    <cellStyle name="Normal 10 7" xfId="265" xr:uid="{D542D1DE-92DB-4ED7-B1A4-B6755EABBCF7}"/>
    <cellStyle name="Normal 10 7 2" xfId="266" xr:uid="{3F210D3C-6C4E-4238-BCF2-5DE305B68B4E}"/>
    <cellStyle name="Normal 10 7 3" xfId="267" xr:uid="{8EED58C8-E628-45BD-A837-DF4469D7A9E0}"/>
    <cellStyle name="Normal 10 7 4" xfId="268" xr:uid="{246D11C3-9679-4015-93F5-9DD89A5D8A56}"/>
    <cellStyle name="Normal 10 7 5" xfId="269" xr:uid="{3A28EA8D-7B5B-462C-AE0B-6A77DD8F079C}"/>
    <cellStyle name="Normal 10 7 6" xfId="270" xr:uid="{1E9ED056-8A1A-433F-B642-67431C169A10}"/>
    <cellStyle name="Normal 10 7 7" xfId="271" xr:uid="{A5955A40-B47B-4735-8B61-255FC516F6A2}"/>
    <cellStyle name="Normal 10 7 8" xfId="272" xr:uid="{E1BB9F45-FC78-4726-9781-06E7F649A153}"/>
    <cellStyle name="Normal 10 8" xfId="273" xr:uid="{B666E6DE-72F8-488B-8229-EFD9940B1A32}"/>
    <cellStyle name="Normal 10 9" xfId="274" xr:uid="{8BF9EC10-B3AA-4B71-A7B9-826E12FA2466}"/>
    <cellStyle name="Normal 1016" xfId="128" xr:uid="{D5708967-7647-4CC8-B865-9705B4797916}"/>
    <cellStyle name="Normal 1018" xfId="158" xr:uid="{D22F9BD9-E975-4F2E-B3F5-D41EDDB0530F}"/>
    <cellStyle name="Normal 1022" xfId="182" xr:uid="{E18F52A0-5D57-424B-BD03-5EC882A1823B}"/>
    <cellStyle name="Normal 1024" xfId="135" xr:uid="{E09F1DDF-F651-4D7B-AA06-202E2175ED6B}"/>
    <cellStyle name="Normal 1025" xfId="185" xr:uid="{086D6ED8-587D-43E2-97F8-F6924DF2A666}"/>
    <cellStyle name="Normal 1026" xfId="184" xr:uid="{9CC5B7DC-6CFA-415B-BBC2-7A691CA7EB79}"/>
    <cellStyle name="Normal 1027" xfId="186" xr:uid="{65B25781-0324-4630-ACA5-1826AA5AF7F2}"/>
    <cellStyle name="Normal 105" xfId="196" xr:uid="{425BF64C-D17F-4DA4-81E9-9129B69E3754}"/>
    <cellStyle name="Normal 107" xfId="200" xr:uid="{489D36CF-E6A8-4822-B7FE-9E57DA577EF2}"/>
    <cellStyle name="Normal 109" xfId="201" xr:uid="{B678B428-578C-4507-99E6-DD0AD2F14475}"/>
    <cellStyle name="Normal 11" xfId="8" xr:uid="{B2D3326E-D752-4163-B813-ABF9E6EFD4C9}"/>
    <cellStyle name="Normal 11 10" xfId="275" xr:uid="{E201BBE9-82BE-4148-AF40-AA97F763007E}"/>
    <cellStyle name="Normal 11 11" xfId="276" xr:uid="{7004B029-24B3-420E-A674-E7D6915DAC0A}"/>
    <cellStyle name="Normal 11 12" xfId="277" xr:uid="{6F0A9571-6485-48FC-B44D-FBC90036D678}"/>
    <cellStyle name="Normal 11 2" xfId="278" xr:uid="{E0BBBB1F-69E4-4197-A8B5-6DB6BCF64ACD}"/>
    <cellStyle name="Normal 11 2 2" xfId="279" xr:uid="{04F045C5-D366-468E-BFC3-E0188A61272E}"/>
    <cellStyle name="Normal 11 2 3" xfId="280" xr:uid="{34B1BDA2-3A85-47CF-A703-70190F7C9798}"/>
    <cellStyle name="Normal 11 2 4" xfId="281" xr:uid="{D4432A9A-00FF-4B7F-B74F-301A39FA149D}"/>
    <cellStyle name="Normal 11 2 5" xfId="282" xr:uid="{86D0CF75-D60A-4113-9E1A-D2CF7D74AC1A}"/>
    <cellStyle name="Normal 11 2 6" xfId="283" xr:uid="{703E07B5-05BA-421F-AEC5-88C2E10E78D2}"/>
    <cellStyle name="Normal 11 2 7" xfId="284" xr:uid="{7D3463E4-3BC6-49B2-8B68-1744407A5D82}"/>
    <cellStyle name="Normal 11 2 8" xfId="285" xr:uid="{2A0FA4C7-5777-4CAA-ADB5-8898B7AFB51B}"/>
    <cellStyle name="Normal 11 2 9" xfId="1795" xr:uid="{66B85554-7534-4795-B3CF-F3B5939022E9}"/>
    <cellStyle name="Normal 11 3" xfId="286" xr:uid="{B20DC71E-DDE5-471F-B203-BE6DFE963230}"/>
    <cellStyle name="Normal 11 3 2" xfId="287" xr:uid="{39D98476-5AA5-4FFC-9F2A-E5575403FF63}"/>
    <cellStyle name="Normal 11 3 3" xfId="288" xr:uid="{BB0ED447-7916-417A-80F6-5C9AF6CDD4C1}"/>
    <cellStyle name="Normal 11 3 4" xfId="289" xr:uid="{16532D05-F3A5-418D-9DD1-A05340E99FAD}"/>
    <cellStyle name="Normal 11 3 5" xfId="290" xr:uid="{C06A8CE2-5EAB-4358-BC0F-482A87E3139F}"/>
    <cellStyle name="Normal 11 3 6" xfId="291" xr:uid="{800488A8-845E-4E56-A322-DED280AE293E}"/>
    <cellStyle name="Normal 11 3 7" xfId="292" xr:uid="{05DDFF66-78B9-41D2-A10B-8659621C3BF2}"/>
    <cellStyle name="Normal 11 3 8" xfId="293" xr:uid="{3BBD9F70-E7A3-401B-B66B-A2ACE1B017AB}"/>
    <cellStyle name="Normal 11 4" xfId="294" xr:uid="{7B1310E3-314F-4EC6-9AEE-E470FB0EE617}"/>
    <cellStyle name="Normal 11 4 2" xfId="295" xr:uid="{56697FF1-2EC0-4F56-9368-A2B60F7204AF}"/>
    <cellStyle name="Normal 11 4 3" xfId="296" xr:uid="{B022353B-E725-441F-AF59-EE941E40853B}"/>
    <cellStyle name="Normal 11 4 4" xfId="297" xr:uid="{55C9EC2B-303A-41F1-BBD9-AEC3F75F6A09}"/>
    <cellStyle name="Normal 11 4 5" xfId="298" xr:uid="{DEE0CF4C-EFC5-4DF8-BC5D-4A8CC0919B83}"/>
    <cellStyle name="Normal 11 4 6" xfId="299" xr:uid="{147F8185-A370-4F83-81D7-4A3973C6C9EE}"/>
    <cellStyle name="Normal 11 4 7" xfId="300" xr:uid="{225B3F43-D2E0-4F44-AB6B-6D1F2E55C354}"/>
    <cellStyle name="Normal 11 4 8" xfId="301" xr:uid="{14200832-E7F6-46CC-9CB1-A8ED63419D0C}"/>
    <cellStyle name="Normal 11 5" xfId="302" xr:uid="{8033EBB1-B6A7-4377-A9A4-F59EEAA477D4}"/>
    <cellStyle name="Normal 11 5 2" xfId="303" xr:uid="{860A3BC0-C305-4CB8-B2BA-0C78E6C28FCF}"/>
    <cellStyle name="Normal 11 5 3" xfId="304" xr:uid="{6DB61CD5-04D1-4A89-919F-4294E5EE3FC4}"/>
    <cellStyle name="Normal 11 5 4" xfId="305" xr:uid="{2BA071F7-68F2-4210-8BBD-5195B4E46F16}"/>
    <cellStyle name="Normal 11 5 5" xfId="306" xr:uid="{74A0A63C-8374-42CB-BAA1-CFD96A74820A}"/>
    <cellStyle name="Normal 11 5 6" xfId="307" xr:uid="{5CF35E1E-FAED-437C-8E12-FD84FFC2B258}"/>
    <cellStyle name="Normal 11 5 7" xfId="308" xr:uid="{A43F8E82-2CAF-480A-84DF-7A5F815B50DA}"/>
    <cellStyle name="Normal 11 5 8" xfId="309" xr:uid="{7C2B925E-6AF0-4816-A41D-4ACF96677AFD}"/>
    <cellStyle name="Normal 11 6" xfId="310" xr:uid="{8311791E-6B35-497A-ACC2-CB0FEE82B5A6}"/>
    <cellStyle name="Normal 11 6 2" xfId="311" xr:uid="{A1831BB6-8047-43EC-826A-5696FA23449D}"/>
    <cellStyle name="Normal 11 6 3" xfId="312" xr:uid="{3567F9E2-FEA6-41DB-B041-AE411B84CE3D}"/>
    <cellStyle name="Normal 11 6 4" xfId="313" xr:uid="{05F7649C-37BC-4821-8441-BB98028F7B92}"/>
    <cellStyle name="Normal 11 6 5" xfId="314" xr:uid="{AE228BC4-D869-4249-8FA4-10C65350C7D8}"/>
    <cellStyle name="Normal 11 6 6" xfId="315" xr:uid="{B90F5F55-A88B-4612-A2AE-765FB37ACD9B}"/>
    <cellStyle name="Normal 11 6 7" xfId="316" xr:uid="{DA02A15E-C5AA-415A-A42B-D1CADB981BBE}"/>
    <cellStyle name="Normal 11 6 8" xfId="317" xr:uid="{1A1CF18B-E685-4CE0-B698-6A389D2675D6}"/>
    <cellStyle name="Normal 11 7" xfId="318" xr:uid="{9891E81F-7127-4B90-8DD1-B51AA8B2D09C}"/>
    <cellStyle name="Normal 11 7 2" xfId="319" xr:uid="{9723BB01-E406-4B47-A05E-E4F6140EFDD9}"/>
    <cellStyle name="Normal 11 7 3" xfId="320" xr:uid="{B72A92E1-2BF7-4FA8-A3BE-39F1C83AD694}"/>
    <cellStyle name="Normal 11 7 4" xfId="321" xr:uid="{851048B1-427C-444F-919E-B742DE51CA5F}"/>
    <cellStyle name="Normal 11 7 5" xfId="322" xr:uid="{14AAD1A0-2F89-4AA3-83F2-6EF320873C45}"/>
    <cellStyle name="Normal 11 7 6" xfId="323" xr:uid="{86D4F614-1F5E-404E-8663-8A546369C776}"/>
    <cellStyle name="Normal 11 7 7" xfId="324" xr:uid="{46AC9261-EE50-4D92-81A0-A771514AE9EA}"/>
    <cellStyle name="Normal 11 7 8" xfId="325" xr:uid="{5B25150B-6A47-4E99-8412-DF49CFA632A2}"/>
    <cellStyle name="Normal 11 8" xfId="326" xr:uid="{9C85D758-FEED-4187-AFC5-C231312EF4F5}"/>
    <cellStyle name="Normal 11 8 2" xfId="327" xr:uid="{BB5ABDAE-9939-4654-BCA3-0A687FCA62C5}"/>
    <cellStyle name="Normal 11 8 3" xfId="328" xr:uid="{B66FD630-D974-4BC0-8E96-72745F6249C7}"/>
    <cellStyle name="Normal 11 8 4" xfId="329" xr:uid="{DB11E92C-D2F5-4888-8A6B-6C0F72B83A8A}"/>
    <cellStyle name="Normal 11 9" xfId="330" xr:uid="{96854075-2B56-4057-BAAA-B69DD85B7580}"/>
    <cellStyle name="Normal 12" xfId="16" xr:uid="{E5FF383F-27F2-41BA-A7B3-016157C0EBF5}"/>
    <cellStyle name="Normal 12 10" xfId="123" xr:uid="{C06DE7AF-B01A-48A4-8E53-3533CCE79A4C}"/>
    <cellStyle name="Normal 12 10 2" xfId="331" xr:uid="{FECBA7C7-9382-4FDC-A6FC-4D99B3D297EE}"/>
    <cellStyle name="Normal 12 11" xfId="332" xr:uid="{89AEE034-765D-448C-AD61-ACE134DD7C6D}"/>
    <cellStyle name="Normal 12 2" xfId="333" xr:uid="{0FB57142-CD78-4AD6-81A2-514FB41C4459}"/>
    <cellStyle name="Normal 12 2 10" xfId="119" xr:uid="{1228CD10-5FD0-421D-BC30-5929A466232E}"/>
    <cellStyle name="Normal 12 2 2" xfId="334" xr:uid="{060AC0EE-728F-4AA6-A4AE-A6AB7B37E043}"/>
    <cellStyle name="Normal 12 2 2 4" xfId="126" xr:uid="{2D31656D-B714-47BB-A7FB-97C9D1B890B4}"/>
    <cellStyle name="Normal 12 2 3" xfId="335" xr:uid="{A52ED3C4-9015-4DF8-BB33-A2E1A6261FC3}"/>
    <cellStyle name="Normal 12 2 4" xfId="336" xr:uid="{48E2CCF1-6456-48DF-B76F-54D3CD6AFBFD}"/>
    <cellStyle name="Normal 12 2 5" xfId="337" xr:uid="{919E8FBD-7FA2-4C4C-A217-C266E37B5A05}"/>
    <cellStyle name="Normal 12 2 6" xfId="338" xr:uid="{9C0A9374-F55E-4848-B1A2-9B9F0AEE9DE2}"/>
    <cellStyle name="Normal 12 2 7" xfId="339" xr:uid="{E4217087-13F8-40ED-A99F-4B5B0268DC9E}"/>
    <cellStyle name="Normal 12 2 8" xfId="340" xr:uid="{2A9F5EF3-F5B6-49A9-A269-208F95EAC14F}"/>
    <cellStyle name="Normal 12 3" xfId="341" xr:uid="{1808BA7F-999A-40A1-8F8F-DDA72FC577DF}"/>
    <cellStyle name="Normal 12 3 2" xfId="342" xr:uid="{38589213-50D9-46A9-8768-CBBA9CA09028}"/>
    <cellStyle name="Normal 12 3 3" xfId="343" xr:uid="{F5D25995-7D45-4747-8457-87C6232A4230}"/>
    <cellStyle name="Normal 12 3 4" xfId="344" xr:uid="{27B48653-F905-425A-B335-4E336045C82E}"/>
    <cellStyle name="Normal 12 3 5" xfId="345" xr:uid="{26F35117-4591-40B7-AD76-FC67A6228667}"/>
    <cellStyle name="Normal 12 3 6" xfId="346" xr:uid="{AFCF114A-1CE7-4179-854E-35BAE1D4A1F7}"/>
    <cellStyle name="Normal 12 3 7" xfId="347" xr:uid="{0CF9EFAB-9B39-4157-9468-77A1108CED9E}"/>
    <cellStyle name="Normal 12 3 8" xfId="348" xr:uid="{55E8D70F-B96C-43A8-B272-D8130EB66D7C}"/>
    <cellStyle name="Normal 12 4" xfId="349" xr:uid="{896AC7E8-626D-4B4E-800B-29AC9FB5CC0E}"/>
    <cellStyle name="Normal 12 4 2" xfId="350" xr:uid="{2C3B8B84-CA38-47F5-8C54-509FAEEA00D6}"/>
    <cellStyle name="Normal 12 4 3" xfId="351" xr:uid="{F7193E67-4A11-4A95-B046-EA8A2E9FC761}"/>
    <cellStyle name="Normal 12 4 4" xfId="352" xr:uid="{8F033360-4DB6-4CFB-B0CF-3BDEC0887D9C}"/>
    <cellStyle name="Normal 12 4 5" xfId="353" xr:uid="{F024ACF0-D10D-4A94-93D0-2F6FA771A11F}"/>
    <cellStyle name="Normal 12 4 6" xfId="354" xr:uid="{8E4EF451-848E-4B8E-B175-345978FBC3CA}"/>
    <cellStyle name="Normal 12 4 7" xfId="355" xr:uid="{6A7FDA1B-A543-439D-A35C-B8C05DB91D18}"/>
    <cellStyle name="Normal 12 4 8" xfId="356" xr:uid="{2D92C5E2-D601-4C73-9EC4-ED84D79F4098}"/>
    <cellStyle name="Normal 12 5" xfId="357" xr:uid="{8F2E12F2-8D58-4464-BE41-0AADCCEAB2DD}"/>
    <cellStyle name="Normal 12 5 2" xfId="358" xr:uid="{9897A808-7D66-4A7D-8D92-23C2AAF2C023}"/>
    <cellStyle name="Normal 12 5 3" xfId="359" xr:uid="{1C6FD50C-A963-4AA8-82DA-699D1FBF6BCD}"/>
    <cellStyle name="Normal 12 5 4" xfId="360" xr:uid="{69348C81-90AF-4941-8B2E-A1E457170476}"/>
    <cellStyle name="Normal 12 5 5" xfId="361" xr:uid="{F6AFE08A-A305-47BF-8716-4B045A2DC6D9}"/>
    <cellStyle name="Normal 12 5 6" xfId="362" xr:uid="{4B5BC98F-D370-4B3B-8BEE-93F3E0B4C719}"/>
    <cellStyle name="Normal 12 5 7" xfId="363" xr:uid="{B6B3A7EB-4583-4233-9E71-694F742ABC91}"/>
    <cellStyle name="Normal 12 5 8" xfId="364" xr:uid="{214E81F6-A0B9-409D-A8CB-5B7A4151DAC3}"/>
    <cellStyle name="Normal 12 6" xfId="365" xr:uid="{A32A882A-FF62-4845-85BA-553A687CA0BF}"/>
    <cellStyle name="Normal 12 6 2" xfId="366" xr:uid="{CF977475-39A5-4E85-8B17-F9413890E90F}"/>
    <cellStyle name="Normal 12 6 3" xfId="367" xr:uid="{AB866539-9BD5-429B-8ABE-0FF8E6A42A12}"/>
    <cellStyle name="Normal 12 6 4" xfId="368" xr:uid="{FD09D78E-6267-4367-9615-A4318439ABD4}"/>
    <cellStyle name="Normal 12 6 5" xfId="369" xr:uid="{29571675-141D-4C0A-AFD9-5713C87B6675}"/>
    <cellStyle name="Normal 12 6 6" xfId="370" xr:uid="{125CBDDA-4C51-408E-9733-4201F4719F79}"/>
    <cellStyle name="Normal 12 6 7" xfId="371" xr:uid="{CF017BE9-08FC-4258-8634-8C0BA5B1C035}"/>
    <cellStyle name="Normal 12 6 8" xfId="372" xr:uid="{14D097E5-2DDD-4903-8033-1BB6B2335972}"/>
    <cellStyle name="Normal 12 7" xfId="373" xr:uid="{645CC765-91AC-49A8-84B9-C50DA22C13D0}"/>
    <cellStyle name="Normal 12 7 2" xfId="374" xr:uid="{A4C06B03-63C2-49BD-8982-8BF9DB1DF849}"/>
    <cellStyle name="Normal 12 7 3" xfId="375" xr:uid="{4085D149-A49A-408E-B190-C0FBAD28DAAA}"/>
    <cellStyle name="Normal 12 7 4" xfId="376" xr:uid="{20124EBE-2EE5-473E-9C52-435333D9C23C}"/>
    <cellStyle name="Normal 12 7 5" xfId="377" xr:uid="{6E9508C3-B249-4DC4-8077-63B1BDCB0C27}"/>
    <cellStyle name="Normal 12 7 6" xfId="378" xr:uid="{DD0847A0-21A0-479F-9440-80FC1FF70318}"/>
    <cellStyle name="Normal 12 7 7" xfId="379" xr:uid="{F0701B83-194F-4AFD-865B-E7493D23D313}"/>
    <cellStyle name="Normal 12 7 8" xfId="380" xr:uid="{C57181D4-1832-43A5-89EB-31FCD92F2352}"/>
    <cellStyle name="Normal 12 8" xfId="381" xr:uid="{4FEE4297-B3EB-4E0E-AC36-B17B579B1E4D}"/>
    <cellStyle name="Normal 12 9" xfId="382" xr:uid="{39D879BE-047E-4359-8680-B811B69BEE76}"/>
    <cellStyle name="Normal 125" xfId="121" xr:uid="{B3802B56-A574-46C1-855D-2EB96BA5A299}"/>
    <cellStyle name="Normal 126" xfId="188" xr:uid="{491D953E-D6D6-4F71-BEF1-81D44FFA56FD}"/>
    <cellStyle name="Normal 13 10" xfId="383" xr:uid="{06DB2886-013B-41F2-AE81-0C57B86B07D3}"/>
    <cellStyle name="Normal 13 11" xfId="384" xr:uid="{1A0F3742-B502-48FD-A8DE-FE4EE13DABF3}"/>
    <cellStyle name="Normal 13 2" xfId="385" xr:uid="{C166509B-EC43-4081-86C8-BBB9C1A64478}"/>
    <cellStyle name="Normal 13 2 2" xfId="386" xr:uid="{EEF4A239-9816-476A-9091-9FC48668370A}"/>
    <cellStyle name="Normal 13 2 3" xfId="387" xr:uid="{E7ED656B-49C1-4412-88CE-C04FDE88345B}"/>
    <cellStyle name="Normal 13 2 4" xfId="388" xr:uid="{7E83EDB8-9582-4321-871D-35D8B2FBE779}"/>
    <cellStyle name="Normal 13 2 5" xfId="389" xr:uid="{0CAFB995-8D90-4C69-B60F-63DC49BF06B1}"/>
    <cellStyle name="Normal 13 2 6" xfId="390" xr:uid="{898039EB-D476-4B80-BB6F-0F2712E05A8F}"/>
    <cellStyle name="Normal 13 2 7" xfId="391" xr:uid="{F9FC276C-6E47-46FA-B34B-5E62B8C6CC4A}"/>
    <cellStyle name="Normal 13 2 8" xfId="392" xr:uid="{432CD845-02F7-4C3B-B8AD-9CB9E2B58584}"/>
    <cellStyle name="Normal 13 3" xfId="393" xr:uid="{30653927-0B05-410D-AC4A-A930EA47D12B}"/>
    <cellStyle name="Normal 13 3 2" xfId="394" xr:uid="{1C256979-317E-4F3A-94B7-7921D8D1F22A}"/>
    <cellStyle name="Normal 13 3 3" xfId="395" xr:uid="{3EF67125-BD3A-4B52-9653-C9D47FB4EB16}"/>
    <cellStyle name="Normal 13 3 4" xfId="396" xr:uid="{B009F914-E6A5-4200-A7A8-2BA5D9B86A16}"/>
    <cellStyle name="Normal 13 3 5" xfId="397" xr:uid="{40E5A8F7-A1FA-4C26-A574-BBB49522AEBB}"/>
    <cellStyle name="Normal 13 3 6" xfId="398" xr:uid="{7E443FF4-EF00-460D-8B55-12D2F57B4596}"/>
    <cellStyle name="Normal 13 3 7" xfId="399" xr:uid="{B8BC9FDE-C6FB-4F80-A32E-3F394A6D123D}"/>
    <cellStyle name="Normal 13 3 8" xfId="400" xr:uid="{6928D14F-057D-40E0-9E27-5C9FCFA88BDB}"/>
    <cellStyle name="Normal 13 4" xfId="401" xr:uid="{225A2CDD-9742-40AA-9CB0-727D09524968}"/>
    <cellStyle name="Normal 13 4 2" xfId="402" xr:uid="{8CAA3E93-0750-4E02-A2EA-78A1CEF88C6D}"/>
    <cellStyle name="Normal 13 4 3" xfId="403" xr:uid="{8E346B13-BDA3-4060-BA70-DF2BEB5B9F2D}"/>
    <cellStyle name="Normal 13 4 4" xfId="404" xr:uid="{07A12D59-DB56-43EB-AD1B-AA964E419319}"/>
    <cellStyle name="Normal 13 4 5" xfId="405" xr:uid="{3630EF3B-4ACD-4090-B912-9E6DFA8E9755}"/>
    <cellStyle name="Normal 13 4 6" xfId="406" xr:uid="{D583F594-719A-4651-9881-4687EC062D71}"/>
    <cellStyle name="Normal 13 4 7" xfId="407" xr:uid="{E69DF61C-DDF9-405D-A6CF-F01E0315ED34}"/>
    <cellStyle name="Normal 13 4 8" xfId="408" xr:uid="{0CF82C6C-A7FC-4138-8AEA-8C641B52F446}"/>
    <cellStyle name="Normal 13 5" xfId="409" xr:uid="{6D016596-AEEA-448A-9388-F5775217F63F}"/>
    <cellStyle name="Normal 13 5 2" xfId="410" xr:uid="{E0B477BF-FD83-4FBF-8D67-5280AD712F8B}"/>
    <cellStyle name="Normal 13 5 3" xfId="411" xr:uid="{F0F78B83-123F-406B-811F-CCE249E013A2}"/>
    <cellStyle name="Normal 13 5 4" xfId="412" xr:uid="{09636DF7-E696-40EC-98B4-1E2C902BAFE4}"/>
    <cellStyle name="Normal 13 5 5" xfId="413" xr:uid="{2AEC82E2-F79F-41FE-B246-D8C23849EC3E}"/>
    <cellStyle name="Normal 13 5 6" xfId="414" xr:uid="{F8FB4FDD-2597-43C1-B389-0CF2013CCDC9}"/>
    <cellStyle name="Normal 13 5 7" xfId="415" xr:uid="{962A9D74-0B86-4D70-BAA9-B234DF112EB4}"/>
    <cellStyle name="Normal 13 5 8" xfId="416" xr:uid="{C0F5D356-9E8D-44AC-A88A-A70848B92B37}"/>
    <cellStyle name="Normal 13 6" xfId="417" xr:uid="{75D6B3E0-874C-48F5-AE2B-EC7489EA5779}"/>
    <cellStyle name="Normal 13 6 2" xfId="418" xr:uid="{BE5A3FFC-85B8-43D5-86BE-264891EB0533}"/>
    <cellStyle name="Normal 13 6 3" xfId="419" xr:uid="{FEF09BE3-F776-4E0F-A6BF-D15835C408BE}"/>
    <cellStyle name="Normal 13 6 4" xfId="420" xr:uid="{242F24A6-1F65-4192-B1D2-E3F29169B5EB}"/>
    <cellStyle name="Normal 13 6 5" xfId="421" xr:uid="{858DE347-B3D4-4875-A23E-022A74594BCD}"/>
    <cellStyle name="Normal 13 6 6" xfId="422" xr:uid="{2747AAF0-E895-4B99-BB9D-49E8900D3175}"/>
    <cellStyle name="Normal 13 6 7" xfId="423" xr:uid="{CA280EF6-BC6C-44E8-ADA5-3350F66E6BDD}"/>
    <cellStyle name="Normal 13 6 8" xfId="424" xr:uid="{BC94750D-9477-4212-A325-FAFB6D994C6F}"/>
    <cellStyle name="Normal 13 7" xfId="425" xr:uid="{EC827BA8-22B5-4993-A973-F9EB0230E8F3}"/>
    <cellStyle name="Normal 13 7 2" xfId="426" xr:uid="{E411C890-F540-418F-80F6-459CBEE56B8E}"/>
    <cellStyle name="Normal 13 7 3" xfId="427" xr:uid="{D3F2BB9A-876E-4473-935D-F776C6416AED}"/>
    <cellStyle name="Normal 13 7 4" xfId="428" xr:uid="{DA03D491-2349-4E6D-8BD0-EDAEF2554F80}"/>
    <cellStyle name="Normal 13 7 5" xfId="429" xr:uid="{4E2156D2-F643-4FB4-87BB-22B54F9251B3}"/>
    <cellStyle name="Normal 13 7 6" xfId="430" xr:uid="{22B4F88E-DB2B-4D44-8F5B-1C2765619104}"/>
    <cellStyle name="Normal 13 7 7" xfId="431" xr:uid="{4217B762-C11B-476A-86C9-452288F22D54}"/>
    <cellStyle name="Normal 13 7 8" xfId="432" xr:uid="{A91EFA11-0546-4987-8DA2-17107F911427}"/>
    <cellStyle name="Normal 13 8" xfId="433" xr:uid="{54F65FC6-0160-4DCA-A5F8-D38D42A8AD71}"/>
    <cellStyle name="Normal 13 9" xfId="434" xr:uid="{10D726A8-934F-4C91-990E-C92937E7339D}"/>
    <cellStyle name="Normal 14" xfId="1624" xr:uid="{E891B0D7-FEC9-47B1-965B-D8F531A8B55B}"/>
    <cellStyle name="Normal 14 10" xfId="435" xr:uid="{E23D7FDF-34A3-4A88-8567-A77B365A4FC2}"/>
    <cellStyle name="Normal 14 11" xfId="436" xr:uid="{4CDFCA8A-49EF-4E85-8665-48336C294737}"/>
    <cellStyle name="Normal 14 2" xfId="437" xr:uid="{C347D8AA-0308-4B94-8CCA-708AFA7E0AAC}"/>
    <cellStyle name="Normal 14 2 2" xfId="438" xr:uid="{9A41803F-0C9A-49DF-BBFF-63159A03B514}"/>
    <cellStyle name="Normal 14 2 3" xfId="439" xr:uid="{646B13CC-B829-4BF9-879B-7D46A0D73B22}"/>
    <cellStyle name="Normal 14 2 4" xfId="440" xr:uid="{532A1A77-A936-49CA-A99A-7B8745DB0491}"/>
    <cellStyle name="Normal 14 2 5" xfId="441" xr:uid="{6FCEDB09-2D99-4176-8E2E-E4813BF6E688}"/>
    <cellStyle name="Normal 14 2 6" xfId="442" xr:uid="{82109781-B50B-4CC2-9B71-61F7BF53CCFB}"/>
    <cellStyle name="Normal 14 2 7" xfId="443" xr:uid="{DE6A99A8-2474-4D71-AC6F-CE0E77EFB787}"/>
    <cellStyle name="Normal 14 2 8" xfId="444" xr:uid="{2A84A900-1D07-4526-9C20-8303D3B7D935}"/>
    <cellStyle name="Normal 14 3" xfId="445" xr:uid="{3DCCA619-505A-4865-85F0-C0C5E505AFED}"/>
    <cellStyle name="Normal 14 3 2" xfId="446" xr:uid="{F16C9F57-AD00-4EFA-9C6B-B7050EF07FD5}"/>
    <cellStyle name="Normal 14 3 3" xfId="447" xr:uid="{B22D8155-1F70-4D45-8A21-9C506B2D48CD}"/>
    <cellStyle name="Normal 14 3 4" xfId="448" xr:uid="{05B0B6DB-EDA1-4F8E-9B11-B48176DDCB84}"/>
    <cellStyle name="Normal 14 3 5" xfId="449" xr:uid="{DB75547C-350D-489A-9ABB-0FCFE23408C8}"/>
    <cellStyle name="Normal 14 3 6" xfId="450" xr:uid="{B8BEFF16-6111-4119-B01C-BE13B96E9D9D}"/>
    <cellStyle name="Normal 14 3 7" xfId="451" xr:uid="{889C6D2F-294C-464B-874F-AC22C5677048}"/>
    <cellStyle name="Normal 14 3 8" xfId="452" xr:uid="{555B3F8D-3CB7-4D4F-87FD-6CD0260A4DE3}"/>
    <cellStyle name="Normal 14 4" xfId="453" xr:uid="{8AA40E8F-A636-4802-BC25-D0AFD59D77BD}"/>
    <cellStyle name="Normal 14 4 2" xfId="454" xr:uid="{96B7B6D7-11A5-46DC-B37F-A8E41D0BE260}"/>
    <cellStyle name="Normal 14 4 3" xfId="455" xr:uid="{DE02DF10-7F94-4C0B-BDA7-D067B845B92B}"/>
    <cellStyle name="Normal 14 4 4" xfId="456" xr:uid="{263CEE9C-F40A-4DFD-BF68-970FDA90F8F5}"/>
    <cellStyle name="Normal 14 4 5" xfId="457" xr:uid="{0CB37729-7C16-416D-AAB6-BFB27D503AA7}"/>
    <cellStyle name="Normal 14 4 6" xfId="458" xr:uid="{A7BC2EC0-BF10-42CA-8CF2-B6F312EFD8B7}"/>
    <cellStyle name="Normal 14 4 7" xfId="459" xr:uid="{06917C9C-B02C-47ED-A7FF-681F2120D539}"/>
    <cellStyle name="Normal 14 4 8" xfId="460" xr:uid="{CEB3F676-5F84-48C5-BA01-F4108C1059C9}"/>
    <cellStyle name="Normal 14 5" xfId="461" xr:uid="{988C10B0-7C24-4421-9F9E-315835C022A6}"/>
    <cellStyle name="Normal 14 5 2" xfId="462" xr:uid="{5830E972-8DF9-48E2-8B3C-0A75BFAAF1C3}"/>
    <cellStyle name="Normal 14 5 3" xfId="463" xr:uid="{6F2C4AE1-15B8-4451-9098-FE20358DCD68}"/>
    <cellStyle name="Normal 14 5 4" xfId="464" xr:uid="{5C535B6C-2F0A-4B76-8941-1834BD5936BB}"/>
    <cellStyle name="Normal 14 5 5" xfId="465" xr:uid="{3C31E5B6-1F89-42B6-9504-D9AF4E70ED20}"/>
    <cellStyle name="Normal 14 5 6" xfId="466" xr:uid="{DA846740-ADBF-442C-A808-06059A650251}"/>
    <cellStyle name="Normal 14 5 7" xfId="467" xr:uid="{F6785ED8-6554-4B93-862B-451610B26E88}"/>
    <cellStyle name="Normal 14 5 8" xfId="468" xr:uid="{F350CD24-684A-420C-A150-6734E69DADB6}"/>
    <cellStyle name="Normal 14 6" xfId="469" xr:uid="{1F7C1D6E-3DFA-4782-A871-E25A11041026}"/>
    <cellStyle name="Normal 14 6 2" xfId="470" xr:uid="{4B322037-2899-4746-B1E4-63DB0A2D5499}"/>
    <cellStyle name="Normal 14 6 3" xfId="471" xr:uid="{E678E394-99E9-4322-8C09-6FEACF42AEB6}"/>
    <cellStyle name="Normal 14 6 4" xfId="472" xr:uid="{8EE1E3E1-577D-4C5F-A789-BD7184C25465}"/>
    <cellStyle name="Normal 14 6 5" xfId="473" xr:uid="{291E2E77-966B-4C2D-94E9-22E8B522ACD0}"/>
    <cellStyle name="Normal 14 6 6" xfId="474" xr:uid="{4862ED2E-2197-4FC9-A127-E31C30FACD81}"/>
    <cellStyle name="Normal 14 6 7" xfId="475" xr:uid="{21A5513E-8389-458D-9910-9AD5316252F2}"/>
    <cellStyle name="Normal 14 6 8" xfId="476" xr:uid="{51B98C87-4A94-4369-AE87-E60B8CDB9405}"/>
    <cellStyle name="Normal 14 7" xfId="477" xr:uid="{AD4F2164-43B7-4460-B165-CC517BAB688B}"/>
    <cellStyle name="Normal 14 7 2" xfId="478" xr:uid="{48B142FA-66A2-4895-A035-2D5A9500450D}"/>
    <cellStyle name="Normal 14 7 3" xfId="479" xr:uid="{C1C9F9B1-62D0-4D8E-B8A8-3A1A143926E6}"/>
    <cellStyle name="Normal 14 7 4" xfId="480" xr:uid="{579B515F-5BCE-4DCC-9109-4EF9A558D98F}"/>
    <cellStyle name="Normal 14 7 5" xfId="481" xr:uid="{54A10C3F-1EFA-4386-BB11-53BDF0903BC9}"/>
    <cellStyle name="Normal 14 7 6" xfId="482" xr:uid="{D4EF51D5-3475-462B-8B97-06B47E392CB7}"/>
    <cellStyle name="Normal 14 7 7" xfId="483" xr:uid="{9F14B9D4-EFAB-4336-9B93-2ACC91B236D4}"/>
    <cellStyle name="Normal 14 7 8" xfId="484" xr:uid="{705DFA37-AF66-42CA-9FA3-8AE45880F8E2}"/>
    <cellStyle name="Normal 14 8" xfId="485" xr:uid="{44A42221-52B4-449E-8DBE-6E8072016137}"/>
    <cellStyle name="Normal 14 9" xfId="486" xr:uid="{E19D2458-0A8E-4928-8CCE-118F37E2F4FA}"/>
    <cellStyle name="Normal 16" xfId="487" xr:uid="{9BD8F030-195B-455D-9123-6FC565557163}"/>
    <cellStyle name="Normal 16 10" xfId="488" xr:uid="{47C3814B-53A9-4591-BC23-9113FAD42A57}"/>
    <cellStyle name="Normal 16 2" xfId="489" xr:uid="{2FB490C1-6606-4DC1-A4F9-3A22DB5E8CE8}"/>
    <cellStyle name="Normal 16 2 2" xfId="490" xr:uid="{4861DB80-D584-4817-B4BE-11BDE4D184E7}"/>
    <cellStyle name="Normal 16 2 3" xfId="491" xr:uid="{9B12D2A6-6C72-4F0C-BAFF-792F10106891}"/>
    <cellStyle name="Normal 16 2 4" xfId="492" xr:uid="{85B90B8C-F123-4D1B-AB9F-BBBD70A4F28A}"/>
    <cellStyle name="Normal 16 2 5" xfId="493" xr:uid="{955A5AB1-8120-430F-B353-A2577CBA3C57}"/>
    <cellStyle name="Normal 16 2 6" xfId="494" xr:uid="{167DC6E2-4AA7-4E5A-98AF-0CB369C2D5CC}"/>
    <cellStyle name="Normal 16 2 7" xfId="495" xr:uid="{F71F09E2-5BB7-481F-BA40-2D0883F768D3}"/>
    <cellStyle name="Normal 16 2 8" xfId="496" xr:uid="{902E46C3-C3F0-42C4-9FD9-92AA98408BBD}"/>
    <cellStyle name="Normal 16 3" xfId="497" xr:uid="{A996FDC6-5611-4350-AF52-FE4B710F4A1A}"/>
    <cellStyle name="Normal 16 3 2" xfId="498" xr:uid="{6A787A08-0D20-40DB-AA34-219D2A62F1E9}"/>
    <cellStyle name="Normal 16 3 3" xfId="499" xr:uid="{64D02E87-2735-44A6-A73F-D2093936BC04}"/>
    <cellStyle name="Normal 16 3 4" xfId="500" xr:uid="{0FAF14A0-FD8E-45F0-AE08-36ABE9D5178F}"/>
    <cellStyle name="Normal 16 4" xfId="501" xr:uid="{9C5EC7B0-A14B-48EB-AD2F-E3561905B903}"/>
    <cellStyle name="Normal 16 5" xfId="502" xr:uid="{8A9BDBD3-38D5-4EB2-91F3-0DF4EECBDC6C}"/>
    <cellStyle name="Normal 16 6" xfId="503" xr:uid="{B4D36D0A-5470-4AC7-BFFA-B04491BD58E9}"/>
    <cellStyle name="Normal 16 7" xfId="504" xr:uid="{3EECE6F4-2CA5-4A99-B24C-99AB24C94C8F}"/>
    <cellStyle name="Normal 16 8" xfId="505" xr:uid="{E545964E-1AC6-4259-BDEB-19F29F4AAF0A}"/>
    <cellStyle name="Normal 16 9" xfId="506" xr:uid="{FECC0EF5-8A21-4C4F-A221-AF7E9FFA967C}"/>
    <cellStyle name="Normal 17" xfId="507" xr:uid="{94468CF9-67F2-4AA8-B22F-47BFE3BA1521}"/>
    <cellStyle name="Normal 17 10" xfId="508" xr:uid="{5D585E03-ECF1-4B51-9F2C-91EDE4FEA7E1}"/>
    <cellStyle name="Normal 17 2" xfId="509" xr:uid="{EE373A58-DFE7-49A5-82A5-B6D136178459}"/>
    <cellStyle name="Normal 17 2 2" xfId="510" xr:uid="{F320DC6D-F98E-422C-84D9-0E08CF62F4EE}"/>
    <cellStyle name="Normal 17 2 3" xfId="511" xr:uid="{CC353213-8023-4BE3-BB72-7283BE2BEB95}"/>
    <cellStyle name="Normal 17 2 4" xfId="512" xr:uid="{6C580658-8FF3-4045-95B0-959DF7EDB7BB}"/>
    <cellStyle name="Normal 17 2 5" xfId="513" xr:uid="{3F717201-CEDA-4FE8-986E-05E37D0E07AF}"/>
    <cellStyle name="Normal 17 2 6" xfId="514" xr:uid="{7540C6A8-D4D0-41C8-96CE-A275BB628628}"/>
    <cellStyle name="Normal 17 2 7" xfId="515" xr:uid="{E8CB4DC9-5008-4E8D-8692-4FA18718108B}"/>
    <cellStyle name="Normal 17 2 8" xfId="516" xr:uid="{72EC9C64-A662-4502-A7CE-CF8AA29F16B7}"/>
    <cellStyle name="Normal 17 2 9" xfId="1833" xr:uid="{72EF8534-9472-4F70-989F-D29B7BAFC515}"/>
    <cellStyle name="Normal 17 3" xfId="517" xr:uid="{90137AD4-8040-4464-A49A-075D9457E496}"/>
    <cellStyle name="Normal 17 3 2" xfId="518" xr:uid="{E3789CFE-19E0-4932-BCA6-3E6D175EF367}"/>
    <cellStyle name="Normal 17 3 3" xfId="519" xr:uid="{8965A030-BBB8-463D-90D7-C64222790C3C}"/>
    <cellStyle name="Normal 17 3 4" xfId="520" xr:uid="{9EADD7E0-315C-4A4E-9DA9-7ECC7FD4143F}"/>
    <cellStyle name="Normal 17 4" xfId="521" xr:uid="{BD2B938A-C5D1-45E2-A8E0-AAC8A394EB57}"/>
    <cellStyle name="Normal 17 5" xfId="522" xr:uid="{8BF35CC0-3BDD-4673-B6E5-A1338621B873}"/>
    <cellStyle name="Normal 17 6" xfId="523" xr:uid="{FBAA3ABC-E718-4ACB-92D4-FF509E668D5A}"/>
    <cellStyle name="Normal 17 7" xfId="524" xr:uid="{2C51D208-ADF5-4ACA-82B7-FEB28429FE14}"/>
    <cellStyle name="Normal 17 8" xfId="525" xr:uid="{179F08D7-2AC6-4327-8545-914074D5D6C3}"/>
    <cellStyle name="Normal 17 9" xfId="526" xr:uid="{FBCDC65D-5972-4BC3-A443-B5EFAB925D55}"/>
    <cellStyle name="Normal 19" xfId="1774" xr:uid="{7EA19473-42E5-4A11-B7C8-C2F3BE0CFA17}"/>
    <cellStyle name="Normal 199 2 2" xfId="193" xr:uid="{5F5DAAD2-1A10-4CB2-B6A7-A44388532B81}"/>
    <cellStyle name="Normal 2" xfId="118" xr:uid="{73D754CB-B65E-4994-B72C-8E12678CEF49}"/>
    <cellStyle name="Normal 2 10" xfId="527" xr:uid="{574D7190-4784-4B73-8628-2E719365205D}"/>
    <cellStyle name="Normal 2 10 2 2 2" xfId="197" xr:uid="{84DC5AFC-0227-478A-80ED-ECA9E536EA31}"/>
    <cellStyle name="Normal 2 11" xfId="528" xr:uid="{A3C8728D-62BA-4BD3-AF6E-47EF0714DA5F}"/>
    <cellStyle name="Normal 2 12" xfId="529" xr:uid="{150A7BB8-E75C-48C7-AA67-E24C383D4362}"/>
    <cellStyle name="Normal 2 13" xfId="530" xr:uid="{15FF90B9-4C64-4A78-BDF1-8801942DAEE9}"/>
    <cellStyle name="Normal 2 14" xfId="531" xr:uid="{1D091EDC-74F0-4814-B527-2843C7405B81}"/>
    <cellStyle name="Normal 2 14 2" xfId="532" xr:uid="{E59E4912-1417-4E47-8D99-4830ACCC7B98}"/>
    <cellStyle name="Normal 2 15" xfId="533" xr:uid="{BEE1AB64-25E0-42E7-BFD7-3EAD7ED27146}"/>
    <cellStyle name="Normal 2 15 2" xfId="534" xr:uid="{3F9819D9-F36D-43A6-92ED-5B5C28477BE3}"/>
    <cellStyle name="Normal 2 16" xfId="535" xr:uid="{6384EACB-5C81-414A-8BCF-9B937893639C}"/>
    <cellStyle name="Normal 2 2" xfId="536" xr:uid="{69EE0682-0F7D-4124-83BF-B4A2DF6CAFEC}"/>
    <cellStyle name="Normal 2 2 2" xfId="537" xr:uid="{8A10A891-4EC6-4C33-97AC-EA7C6513AFE6}"/>
    <cellStyle name="Normal 2 2 2 3" xfId="120" xr:uid="{38A00D90-951A-481D-A011-F78960573E4A}"/>
    <cellStyle name="Normal 2 2 3" xfId="538" xr:uid="{4AF16ED4-1081-4896-B83F-0974665FC669}"/>
    <cellStyle name="Normal 2 2 4" xfId="539" xr:uid="{4D36D7FD-71AF-4F68-8EB7-5B8A6C2E1F26}"/>
    <cellStyle name="Normal 2 2 5" xfId="540" xr:uid="{327CE83D-1A6D-48BD-95C1-529E8F317D4B}"/>
    <cellStyle name="Normal 2 2 6" xfId="541" xr:uid="{07662E49-EFDC-4F59-94CE-A64E34A84BE5}"/>
    <cellStyle name="Normal 2 2 7" xfId="542" xr:uid="{49A81FE3-8668-4CCC-9F0D-2200DE4628B4}"/>
    <cellStyle name="Normal 2 2 8" xfId="543" xr:uid="{C3FCDDBC-D1CD-402F-85C0-2FAC827B0AE1}"/>
    <cellStyle name="Normal 2 2 9" xfId="1377" xr:uid="{FA0F9B72-17BF-4E43-9655-F83CDEF08890}"/>
    <cellStyle name="Normal 2 3" xfId="544" xr:uid="{6D4A49F8-E193-4870-A399-FA9D84C3EEC5}"/>
    <cellStyle name="Normal 2 3 10" xfId="1581" xr:uid="{00F894C9-3F8D-4196-BB4E-A7270A9262F8}"/>
    <cellStyle name="Normal 2 3 2" xfId="545" xr:uid="{BC295A8C-FD9B-4CEE-8A5A-FEA2C265827F}"/>
    <cellStyle name="Normal 2 3 3" xfId="546" xr:uid="{0591A9D8-0ADD-41B2-9756-341E63A37E39}"/>
    <cellStyle name="Normal 2 3 4" xfId="547" xr:uid="{36F29F07-0E09-4E6F-AB86-6422DE1F1BAB}"/>
    <cellStyle name="Normal 2 3 5" xfId="548" xr:uid="{7AEB237D-FF6D-4492-8550-21D04AC7F0F9}"/>
    <cellStyle name="Normal 2 3 6" xfId="549" xr:uid="{1638C296-5133-4149-852B-2E9D5206BE40}"/>
    <cellStyle name="Normal 2 3 7" xfId="550" xr:uid="{18A00880-C2AD-4A04-AF1A-26D524103E8D}"/>
    <cellStyle name="Normal 2 3 8" xfId="551" xr:uid="{B0FAD118-234A-43D6-A6A6-F2455F698C91}"/>
    <cellStyle name="Normal 2 3 9" xfId="1442" xr:uid="{5DE31A00-A4DD-44E9-B0EE-6C15C1CDD7F5}"/>
    <cellStyle name="Normal 2 4" xfId="552" xr:uid="{4034044D-B569-4454-824E-445DD9C8CE39}"/>
    <cellStyle name="Normal 2 4 2" xfId="553" xr:uid="{43538ABB-B1CD-4226-943D-5938248F7668}"/>
    <cellStyle name="Normal 2 4 3" xfId="554" xr:uid="{156C41EA-7636-4437-AED5-266521A057B4}"/>
    <cellStyle name="Normal 2 4 4" xfId="555" xr:uid="{3935CAB8-2B96-4B75-9292-E17B66EA9971}"/>
    <cellStyle name="Normal 2 4 5" xfId="556" xr:uid="{C728A4F0-A922-4879-B972-C7E372A2F441}"/>
    <cellStyle name="Normal 2 4 6" xfId="557" xr:uid="{1BB2D578-822F-4462-88BD-CEB2E9526C1D}"/>
    <cellStyle name="Normal 2 4 7" xfId="558" xr:uid="{01DA4C37-D6FA-4EBA-BB4A-1DF83FA8D5EF}"/>
    <cellStyle name="Normal 2 4 8" xfId="559" xr:uid="{015D683F-3A22-4689-90BE-5721D4DE203F}"/>
    <cellStyle name="Normal 2 5" xfId="560" xr:uid="{42F73B8D-76DA-40B0-9124-5136ECACBE95}"/>
    <cellStyle name="Normal 2 5 2" xfId="561" xr:uid="{303D7B76-B11D-449E-89CB-BD4CC8B989AF}"/>
    <cellStyle name="Normal 2 5 3" xfId="562" xr:uid="{8C70B268-0ED5-4EEA-853A-D9807451AF83}"/>
    <cellStyle name="Normal 2 5 4" xfId="563" xr:uid="{B6544419-63ED-4F0F-A457-33A4B843C739}"/>
    <cellStyle name="Normal 2 5 5" xfId="564" xr:uid="{44F35A2F-5512-499F-855D-41D9E5D0A329}"/>
    <cellStyle name="Normal 2 5 6" xfId="565" xr:uid="{A0157D9C-8894-4409-AC10-1BB14F2467C9}"/>
    <cellStyle name="Normal 2 5 7" xfId="566" xr:uid="{58F6F173-8484-4B6C-8D45-6F42F284C0AA}"/>
    <cellStyle name="Normal 2 5 8" xfId="567" xr:uid="{0C3F53F4-9740-467B-9344-DDF30D1F0D6C}"/>
    <cellStyle name="Normal 2 6" xfId="568" xr:uid="{81D680DF-F384-49E3-92FC-8EB00F957038}"/>
    <cellStyle name="Normal 2 6 2" xfId="569" xr:uid="{BC4A64FF-2A81-4BA9-927A-8B9F97C08E76}"/>
    <cellStyle name="Normal 2 6 3" xfId="570" xr:uid="{0D47F4F4-D682-4E6A-8833-84A8DEA7DD4F}"/>
    <cellStyle name="Normal 2 6 4" xfId="571" xr:uid="{4549BF18-5708-4A41-8057-2AEF439E4B8B}"/>
    <cellStyle name="Normal 2 7" xfId="572" xr:uid="{97B1388D-D5F7-4172-863B-43AC07A869D8}"/>
    <cellStyle name="Normal 2 7 2" xfId="573" xr:uid="{55C67938-342A-45BD-B046-24590DF24A0C}"/>
    <cellStyle name="Normal 2 7 3" xfId="574" xr:uid="{27B28686-4422-40C1-A6D2-348697B058D4}"/>
    <cellStyle name="Normal 2 7 4" xfId="575" xr:uid="{83D6E25B-9E75-4E88-886E-303E4A4AE126}"/>
    <cellStyle name="Normal 2 8" xfId="576" xr:uid="{7CFF718D-E8FF-4528-AFB5-86E1E2DE5D8A}"/>
    <cellStyle name="Normal 2 9" xfId="577" xr:uid="{79A58823-027F-42AC-AD85-6692AF703F68}"/>
    <cellStyle name="Normal 21" xfId="1494" xr:uid="{9DDF444D-54DC-4FC8-AB1D-F655CDF47812}"/>
    <cellStyle name="Normal 23" xfId="578" xr:uid="{FCA63CA5-E498-49DA-9BEA-194AFB12B204}"/>
    <cellStyle name="Normal 23 2" xfId="579" xr:uid="{1638F91D-C14F-4747-B295-1E8E6D71E1FF}"/>
    <cellStyle name="Normal 23 2 2" xfId="580" xr:uid="{3BA433B8-E027-4E7C-9A54-C817C72F395F}"/>
    <cellStyle name="Normal 23 2 3" xfId="581" xr:uid="{0175667A-17A5-4296-8548-9DB69F88F0F6}"/>
    <cellStyle name="Normal 23 2 4" xfId="582" xr:uid="{CE398501-CB0E-4636-86C5-71360805403A}"/>
    <cellStyle name="Normal 23 3" xfId="583" xr:uid="{096EEE05-CD9B-49CB-9FA6-9976BB3E3F7F}"/>
    <cellStyle name="Normal 23 4" xfId="584" xr:uid="{108F73D0-1BEA-449A-92D2-888C7B5AA0DB}"/>
    <cellStyle name="Normal 23 5" xfId="585" xr:uid="{1EA559F7-A464-4DD5-B6BB-7D207A605516}"/>
    <cellStyle name="Normal 23 6" xfId="586" xr:uid="{E66CE8DC-E108-4909-81A9-5BCFF023352E}"/>
    <cellStyle name="Normal 23 7" xfId="587" xr:uid="{ED72F4A1-16A7-450B-80CA-193ACF7AAE5D}"/>
    <cellStyle name="Normal 23 8" xfId="588" xr:uid="{F22AE589-AA7B-4340-BC2E-5E6F6562C170}"/>
    <cellStyle name="Normal 23 9" xfId="589" xr:uid="{E39F871C-7E8D-4EEB-8EA5-1FBF4465568B}"/>
    <cellStyle name="Normal 24" xfId="590" xr:uid="{20AA2F52-FA86-4E50-AB00-448C4E085200}"/>
    <cellStyle name="Normal 24 2" xfId="591" xr:uid="{A1195534-3D2B-4373-857D-B141BD247A61}"/>
    <cellStyle name="Normal 24 2 2" xfId="592" xr:uid="{BBC93CD1-CB0D-4229-8C32-78F800F0C9D4}"/>
    <cellStyle name="Normal 24 2 3" xfId="593" xr:uid="{38A85640-1010-49BD-AB31-E9F434DA63D7}"/>
    <cellStyle name="Normal 24 2 4" xfId="594" xr:uid="{199117BD-7E81-4F7B-A1F7-EBBF03B2EEB9}"/>
    <cellStyle name="Normal 24 3" xfId="595" xr:uid="{08B00A33-3DFB-44C5-AE8F-925E3ADB9B81}"/>
    <cellStyle name="Normal 24 4" xfId="596" xr:uid="{1AE8D047-0A42-4620-9BC4-7B78CE85ECD7}"/>
    <cellStyle name="Normal 24 5" xfId="597" xr:uid="{4B33C3C8-474C-4CAC-9962-2A160287AC50}"/>
    <cellStyle name="Normal 24 6" xfId="598" xr:uid="{B5AA2BE9-A472-451F-B2B6-2CDCB7898CE9}"/>
    <cellStyle name="Normal 24 7" xfId="599" xr:uid="{117532B8-94F2-4197-BD9B-3D0CC0963FA0}"/>
    <cellStyle name="Normal 24 8" xfId="600" xr:uid="{CA1C662C-B43E-41A6-8CD9-C45EC050A6B5}"/>
    <cellStyle name="Normal 24 9" xfId="601" xr:uid="{64308A66-109A-4A8B-A71D-03BE75ED1F1B}"/>
    <cellStyle name="Normal 25" xfId="602" xr:uid="{C04198D6-8D73-499C-8DC3-2AD574479217}"/>
    <cellStyle name="Normal 25 2" xfId="603" xr:uid="{835FC22D-0FC5-4432-B16C-97F482212624}"/>
    <cellStyle name="Normal 25 2 2" xfId="604" xr:uid="{2F6F015E-4AAF-42FD-8D20-5C8B432CD203}"/>
    <cellStyle name="Normal 25 2 3" xfId="605" xr:uid="{5E419484-0B1F-40C5-9517-93205A219485}"/>
    <cellStyle name="Normal 25 2 4" xfId="606" xr:uid="{A65C0D2B-C8E7-4266-B0B2-6144AA15DC75}"/>
    <cellStyle name="Normal 25 3" xfId="607" xr:uid="{7EF50DF8-52B8-461F-9D24-047CD578CA25}"/>
    <cellStyle name="Normal 25 4" xfId="608" xr:uid="{74B8B7DC-329B-4FCA-94CC-E73F6994BBAF}"/>
    <cellStyle name="Normal 25 5" xfId="609" xr:uid="{D04F17E6-85BB-40CB-A53D-AF6E4569270C}"/>
    <cellStyle name="Normal 25 6" xfId="610" xr:uid="{D8293038-C011-4EA9-8FB4-E29FD5DECDDF}"/>
    <cellStyle name="Normal 25 7" xfId="611" xr:uid="{F3282FEE-916A-4DA9-99D6-A499BA909994}"/>
    <cellStyle name="Normal 25 8" xfId="612" xr:uid="{E9B5B48D-1306-4BB3-A48E-8DD05C63C8EE}"/>
    <cellStyle name="Normal 25 9" xfId="613" xr:uid="{AF4F4C2A-B992-4930-A30A-6CB9B249CBEA}"/>
    <cellStyle name="Normal 26" xfId="614" xr:uid="{E40D8FA8-C085-437B-BA3D-413DEA26E10F}"/>
    <cellStyle name="Normal 26 2" xfId="615" xr:uid="{1211009B-E1F3-41B6-8822-7AB3F4A912A5}"/>
    <cellStyle name="Normal 26 2 2" xfId="616" xr:uid="{863E5E09-43ED-4F39-8348-CA1B30163ABB}"/>
    <cellStyle name="Normal 26 2 3" xfId="617" xr:uid="{DD296950-E955-486C-8635-103E9DAA7D01}"/>
    <cellStyle name="Normal 26 2 4" xfId="618" xr:uid="{62046C9E-93FF-4D3A-BD62-9776F30E80BF}"/>
    <cellStyle name="Normal 26 3" xfId="619" xr:uid="{F1BF77FF-9124-45DA-B7F0-889993BAA510}"/>
    <cellStyle name="Normal 26 4" xfId="620" xr:uid="{7F54F3DD-2DB1-4E0E-8A48-6EA736E858B9}"/>
    <cellStyle name="Normal 26 5" xfId="621" xr:uid="{B25E2291-38A2-480C-BBC4-D7D98851C4FD}"/>
    <cellStyle name="Normal 26 6" xfId="622" xr:uid="{CAE0B666-FE30-4C04-AB4E-25B5673F352C}"/>
    <cellStyle name="Normal 26 7" xfId="623" xr:uid="{5B727FB1-0410-41C1-A913-DDAF005293DD}"/>
    <cellStyle name="Normal 26 8" xfId="1336" xr:uid="{747FEBF1-B99E-4BCF-B0B6-335A20F94AA0}"/>
    <cellStyle name="Normal 27" xfId="624" xr:uid="{E9E511BA-E374-445D-9AAB-435AFC0F11B5}"/>
    <cellStyle name="Normal 27 2" xfId="625" xr:uid="{B286E6F5-8338-4D02-AEC6-C7CBE165D1ED}"/>
    <cellStyle name="Normal 27 2 2" xfId="626" xr:uid="{F0D43292-239D-4017-99E8-A321E937F293}"/>
    <cellStyle name="Normal 27 2 3" xfId="627" xr:uid="{2E53E62F-7421-47CB-A3C5-097C016DB664}"/>
    <cellStyle name="Normal 27 2 4" xfId="628" xr:uid="{C8F196F6-A13A-4E01-A8FE-491C9CBF4F26}"/>
    <cellStyle name="Normal 27 3" xfId="629" xr:uid="{DC66E8C9-BB27-48E0-BF44-6BAEB4A5A2AA}"/>
    <cellStyle name="Normal 27 4" xfId="630" xr:uid="{B8F24484-0A39-4E23-B07A-D666EB6543FC}"/>
    <cellStyle name="Normal 27 5" xfId="631" xr:uid="{617BDC6B-B107-413D-8489-41CFA8078C11}"/>
    <cellStyle name="Normal 27 6" xfId="632" xr:uid="{92069467-3161-43D8-B277-D5CDED74390B}"/>
    <cellStyle name="Normal 27 7" xfId="633" xr:uid="{0DD6E664-8178-4DD6-A40D-99D4C78B9D7A}"/>
    <cellStyle name="Normal 27 8" xfId="634" xr:uid="{FFB76EF9-8F32-4A4F-85A0-413D640887D0}"/>
    <cellStyle name="Normal 27 9" xfId="635" xr:uid="{4488CB1C-5FE7-40A7-83AC-7991280B80C3}"/>
    <cellStyle name="Normal 28" xfId="636" xr:uid="{BEC90EA8-2E22-4B63-9E8A-ADE595203BC8}"/>
    <cellStyle name="Normal 28 2" xfId="637" xr:uid="{41A3D4E7-9A22-44E7-BF7C-7FAC5DAF261C}"/>
    <cellStyle name="Normal 28 2 2" xfId="638" xr:uid="{89B3DCBA-ACCE-4D5E-BAA5-E7B3EC809743}"/>
    <cellStyle name="Normal 28 2 3" xfId="639" xr:uid="{595AEE78-37F9-4988-ABFA-E847ABBD0339}"/>
    <cellStyle name="Normal 28 2 4" xfId="640" xr:uid="{A58B9046-7390-42DE-8FB2-3B26F427F710}"/>
    <cellStyle name="Normal 28 3" xfId="641" xr:uid="{C4E5E4B5-164C-4A42-AAF0-7E0EC8574B68}"/>
    <cellStyle name="Normal 28 4" xfId="642" xr:uid="{0ED1FE6D-B3E1-44D3-B22C-5F82523EB90A}"/>
    <cellStyle name="Normal 28 5" xfId="643" xr:uid="{FB976186-2A33-4F9C-AFBB-0CC4102BA4C8}"/>
    <cellStyle name="Normal 28 6" xfId="644" xr:uid="{EA7F7C99-F3C7-49CF-B68B-14472ACDA957}"/>
    <cellStyle name="Normal 28 7" xfId="645" xr:uid="{2F065BAA-0640-4489-AA51-B68E86D59991}"/>
    <cellStyle name="Normal 28 8" xfId="646" xr:uid="{FCD3E3C8-C95E-4E01-8ADA-6B6D061ACF31}"/>
    <cellStyle name="Normal 28 9" xfId="647" xr:uid="{D13BC303-C931-44E9-95E6-8D6D8E10B2C4}"/>
    <cellStyle name="Normal 29" xfId="648" xr:uid="{F59BC8FE-1828-475F-8281-8A9C472524DC}"/>
    <cellStyle name="Normal 29 2" xfId="649" xr:uid="{E9AD166E-F33C-4C24-AE47-BDFC01123BA5}"/>
    <cellStyle name="Normal 29 2 2" xfId="650" xr:uid="{78F03DD9-AC77-4631-912E-73D1D4365A9A}"/>
    <cellStyle name="Normal 29 2 3" xfId="651" xr:uid="{F4F6A96E-D512-4AE6-BC06-09C1061B4645}"/>
    <cellStyle name="Normal 29 2 4" xfId="652" xr:uid="{E455DEDC-21E6-4BEC-B996-97261646352D}"/>
    <cellStyle name="Normal 29 3" xfId="653" xr:uid="{5C6887BD-5F8B-4CD9-A3DE-449722C9CF11}"/>
    <cellStyle name="Normal 29 4" xfId="654" xr:uid="{5334C579-55A6-4843-BF10-6B8E9936BE30}"/>
    <cellStyle name="Normal 29 5" xfId="655" xr:uid="{EB26ED5B-5C0D-4B85-833E-0B22EAC1AA41}"/>
    <cellStyle name="Normal 29 6" xfId="656" xr:uid="{19CBF796-7E19-4305-9E5B-F629318A79D4}"/>
    <cellStyle name="Normal 29 7" xfId="657" xr:uid="{E9DBFEA5-7B4B-412A-A276-7E68EAFCB5CD}"/>
    <cellStyle name="Normal 29 8" xfId="658" xr:uid="{81AF6512-7202-403F-858C-D8C4F6774783}"/>
    <cellStyle name="Normal 29 9" xfId="659" xr:uid="{88DBD9AE-8DEE-4252-9182-2756A3F55DD2}"/>
    <cellStyle name="Normal 3" xfId="12" xr:uid="{63E72656-FDA6-4445-A37B-35BC45753DD6}"/>
    <cellStyle name="Normal 3 10" xfId="661" xr:uid="{43AC274D-77E4-405D-9DC1-7EB5CE311DD3}"/>
    <cellStyle name="Normal 3 11" xfId="662" xr:uid="{86882C0F-7321-4D6F-8E0B-82BD2BF16225}"/>
    <cellStyle name="Normal 3 12" xfId="663" xr:uid="{77258C6D-75B0-4E51-BD7A-D646277DAB6C}"/>
    <cellStyle name="Normal 3 13" xfId="660" xr:uid="{279DE8AB-C6F4-48F9-945E-6A10935FD2ED}"/>
    <cellStyle name="Normal 3 2" xfId="664" xr:uid="{E87D33A6-40DD-496C-BED1-82FF11BBF038}"/>
    <cellStyle name="Normal 3 2 2" xfId="665" xr:uid="{0107B68E-5AAC-45BE-8285-32A4C51FBB2D}"/>
    <cellStyle name="Normal 3 2 3" xfId="666" xr:uid="{9FC2E778-34BA-4882-839A-948278E3B664}"/>
    <cellStyle name="Normal 3 2 4" xfId="667" xr:uid="{76D972B5-8AB9-4C9D-BDF3-69A02267D3F8}"/>
    <cellStyle name="Normal 3 2 5" xfId="668" xr:uid="{A004DEBD-F249-49D3-9F41-82C784C04055}"/>
    <cellStyle name="Normal 3 2 6" xfId="669" xr:uid="{BBB6109D-5584-4E0C-ADAA-5852F9F76CA8}"/>
    <cellStyle name="Normal 3 2 7" xfId="670" xr:uid="{309B003D-F5E2-4D78-89AD-5AA3FB889B85}"/>
    <cellStyle name="Normal 3 2 8" xfId="671" xr:uid="{D608584A-B1F8-4A09-9272-C4DBA83A7F78}"/>
    <cellStyle name="Normal 3 3" xfId="672" xr:uid="{107B8C3E-D8B3-4BB9-B072-998760CD485B}"/>
    <cellStyle name="Normal 3 3 2" xfId="673" xr:uid="{612D71B2-763D-4F2F-8E97-D1FF70E6C8FF}"/>
    <cellStyle name="Normal 3 3 3" xfId="674" xr:uid="{0AEC3AD2-03ED-444F-A4E0-98B0154F3066}"/>
    <cellStyle name="Normal 3 3 4" xfId="675" xr:uid="{767C0D04-FB47-405C-B0DA-1C525709DBC2}"/>
    <cellStyle name="Normal 3 3 5" xfId="676" xr:uid="{1180ED55-FA10-4C9C-AF3A-559CE43C83E7}"/>
    <cellStyle name="Normal 3 3 6" xfId="677" xr:uid="{29B219DA-4999-4924-A204-6A6C3C835301}"/>
    <cellStyle name="Normal 3 3 7" xfId="678" xr:uid="{DB72CEDA-7784-424D-887E-B436580A04FA}"/>
    <cellStyle name="Normal 3 3 8" xfId="679" xr:uid="{7FE08172-C49E-467D-A247-F0494B9D5C50}"/>
    <cellStyle name="Normal 3 4" xfId="680" xr:uid="{4907F665-FC87-4473-916D-F0B5C5827AED}"/>
    <cellStyle name="Normal 3 4 2" xfId="681" xr:uid="{AA9F1A76-CF38-4BDA-8170-B35C6240107C}"/>
    <cellStyle name="Normal 3 4 3" xfId="682" xr:uid="{BBFA1082-9415-4AA1-A0EE-C91191B6D917}"/>
    <cellStyle name="Normal 3 4 4" xfId="683" xr:uid="{58554B91-68C3-4836-9857-FFC96961CAE8}"/>
    <cellStyle name="Normal 3 4 5" xfId="684" xr:uid="{65599D18-0052-4925-B4A7-9C68B2118448}"/>
    <cellStyle name="Normal 3 4 6" xfId="685" xr:uid="{81139B4F-A221-486A-8E1B-16F1275E72AF}"/>
    <cellStyle name="Normal 3 4 7" xfId="686" xr:uid="{ACC663C7-76CE-4D0B-9211-68B651DDD888}"/>
    <cellStyle name="Normal 3 4 8" xfId="687" xr:uid="{CCBC73DB-968C-474F-85C1-D03B1E447D5D}"/>
    <cellStyle name="Normal 3 4 9" xfId="1578" xr:uid="{0AF1843F-21DD-4F7D-868F-33FF6B56384F}"/>
    <cellStyle name="Normal 3 5" xfId="688" xr:uid="{6FD9F09B-1FE8-42A7-B8AC-EE9DED6D813E}"/>
    <cellStyle name="Normal 3 5 2" xfId="689" xr:uid="{A0E428D0-5FA0-43B7-A6FA-F34883E1D064}"/>
    <cellStyle name="Normal 3 5 3" xfId="690" xr:uid="{00DF39AA-0B68-4E23-AB9E-6733C5B07328}"/>
    <cellStyle name="Normal 3 5 4" xfId="691" xr:uid="{7F7CF277-F54F-46BE-8358-EC174407C73E}"/>
    <cellStyle name="Normal 3 5 5" xfId="692" xr:uid="{EC89E5A7-9DC9-4711-B513-AD878C9EE0CF}"/>
    <cellStyle name="Normal 3 5 6" xfId="693" xr:uid="{60D73AE2-A7F5-4801-A500-7393BCF29F0D}"/>
    <cellStyle name="Normal 3 5 7" xfId="694" xr:uid="{B49C79F3-1031-4331-8611-9391C976862A}"/>
    <cellStyle name="Normal 3 5 8" xfId="695" xr:uid="{B9777E88-7587-4B67-B748-F924CEF72251}"/>
    <cellStyle name="Normal 3 6" xfId="696" xr:uid="{C80C1645-2B81-43F7-88BA-DA14B9EE10DB}"/>
    <cellStyle name="Normal 3 6 2" xfId="697" xr:uid="{01A7101E-D059-4227-B937-8C2362BB994C}"/>
    <cellStyle name="Normal 3 6 3" xfId="698" xr:uid="{4B1C4BCB-005A-4BD2-A3E3-1543BD20EEC2}"/>
    <cellStyle name="Normal 3 6 4" xfId="699" xr:uid="{D806BA75-03AD-490B-B795-38D7655C5EB3}"/>
    <cellStyle name="Normal 3 6 5" xfId="700" xr:uid="{F66122B1-8B7F-4C5C-A9C1-D0D4C64DC849}"/>
    <cellStyle name="Normal 3 6 6" xfId="701" xr:uid="{7A0B49E4-645E-48A4-A793-E8F231A8B6CD}"/>
    <cellStyle name="Normal 3 6 7" xfId="702" xr:uid="{8FB9BBB3-4498-43D0-AD7B-A72B510FBB95}"/>
    <cellStyle name="Normal 3 6 8" xfId="703" xr:uid="{C421EA0B-CAE6-4FA0-8728-B801D97AF318}"/>
    <cellStyle name="Normal 3 7" xfId="704" xr:uid="{7C288DE0-CF7D-40C1-8E2E-D81C1CF65F89}"/>
    <cellStyle name="Normal 3 7 2" xfId="705" xr:uid="{E122CFCE-A43D-4EAB-A275-114F52386DF7}"/>
    <cellStyle name="Normal 3 7 3" xfId="706" xr:uid="{1F1F0910-778E-4A12-86C3-6408CD8AFEF9}"/>
    <cellStyle name="Normal 3 7 4" xfId="707" xr:uid="{F4C7E990-89C0-4510-B9E5-3E8FA3BF6A24}"/>
    <cellStyle name="Normal 3 7 5" xfId="708" xr:uid="{C231159F-F940-48E9-880D-A480B24D333A}"/>
    <cellStyle name="Normal 3 7 6" xfId="709" xr:uid="{6E846914-16DB-4A43-B451-328F47706A07}"/>
    <cellStyle name="Normal 3 7 7" xfId="710" xr:uid="{EA9B3B57-61E0-4F78-B15B-73EE292D1F9E}"/>
    <cellStyle name="Normal 3 7 8" xfId="711" xr:uid="{DC23BABB-43FF-477A-9CA6-AC8AE7A04552}"/>
    <cellStyle name="Normal 3 8" xfId="712" xr:uid="{4590B73B-BBF0-4349-B883-977B1D06CA17}"/>
    <cellStyle name="Normal 3 8 2" xfId="713" xr:uid="{6FAAA6F4-CF17-416E-B83B-E3709A9ED106}"/>
    <cellStyle name="Normal 3 8 3" xfId="714" xr:uid="{88F711F0-D91A-4BAE-BD6E-36B2D05FC9B1}"/>
    <cellStyle name="Normal 3 8 4" xfId="715" xr:uid="{2A690492-BEB7-48D6-89A0-7C901CB0901F}"/>
    <cellStyle name="Normal 3 8 5" xfId="716" xr:uid="{62AB0727-8238-4876-89AD-A12C8576301B}"/>
    <cellStyle name="Normal 3 8 6" xfId="717" xr:uid="{92B71F4B-FA13-4818-8FBD-236C4A390064}"/>
    <cellStyle name="Normal 3 9" xfId="718" xr:uid="{E7012684-BF5D-4FE5-8244-EF47182B7163}"/>
    <cellStyle name="Normal 30" xfId="719" xr:uid="{A49FF738-5428-419A-B1BB-8BB0AA8A4257}"/>
    <cellStyle name="Normal 30 2" xfId="720" xr:uid="{FDD5884B-0F34-43EA-9DC6-3DAEF803ECDF}"/>
    <cellStyle name="Normal 30 2 2" xfId="721" xr:uid="{7FB1E06B-9337-4A32-8262-F13463307FA9}"/>
    <cellStyle name="Normal 30 2 3" xfId="722" xr:uid="{9D69E055-47F1-4A4C-ADC6-A192B751E21D}"/>
    <cellStyle name="Normal 30 2 4" xfId="723" xr:uid="{8C658B0A-2D09-46AC-8C8F-DF371003D5A8}"/>
    <cellStyle name="Normal 30 3" xfId="724" xr:uid="{8C229CFA-CF16-4279-8C69-6A12352724BF}"/>
    <cellStyle name="Normal 30 4" xfId="725" xr:uid="{BF1D04B2-232D-4B99-9BDE-E23BBFD9CD74}"/>
    <cellStyle name="Normal 30 5" xfId="726" xr:uid="{D905BCA1-47A8-4D1F-9029-AB090E418903}"/>
    <cellStyle name="Normal 30 6" xfId="727" xr:uid="{06306BCF-0110-4F0D-BC53-38AE65B6BE7B}"/>
    <cellStyle name="Normal 30 7" xfId="728" xr:uid="{ECB2C384-6260-418D-9D75-C319277217F4}"/>
    <cellStyle name="Normal 30 8" xfId="729" xr:uid="{46F3A46D-FAEA-4962-AEF7-EA786AC73904}"/>
    <cellStyle name="Normal 30 9" xfId="730" xr:uid="{3DF21A2B-DD55-4A8C-BFFA-A4121B8B1631}"/>
    <cellStyle name="Normal 31" xfId="731" xr:uid="{8CA803FE-8E22-4196-92FA-525285CB375F}"/>
    <cellStyle name="Normal 31 2" xfId="732" xr:uid="{ECA08CCB-A7C6-4E1E-8B7A-52C5F54EFDBD}"/>
    <cellStyle name="Normal 31 2 2" xfId="733" xr:uid="{4DF4FC06-2D55-4162-A036-91F8E11A83B2}"/>
    <cellStyle name="Normal 31 2 3" xfId="734" xr:uid="{1E95FCAF-338D-41F0-89F6-911BFB982F04}"/>
    <cellStyle name="Normal 31 2 4" xfId="735" xr:uid="{62B20623-BA24-44A2-B76D-C72EC93FCD3F}"/>
    <cellStyle name="Normal 31 3" xfId="736" xr:uid="{042CECE3-733F-4113-9D86-79AE36E3A340}"/>
    <cellStyle name="Normal 31 4" xfId="737" xr:uid="{02712944-3E90-473E-8F09-5DA49A76C7C3}"/>
    <cellStyle name="Normal 31 5" xfId="738" xr:uid="{0E9113A8-1253-4E3A-B60D-33BF9DE813D3}"/>
    <cellStyle name="Normal 31 6" xfId="739" xr:uid="{EE74A1CF-3F66-4147-B15E-B96CC45A95DF}"/>
    <cellStyle name="Normal 31 7" xfId="740" xr:uid="{E94823A3-436A-419E-962A-B1D899FAB1EF}"/>
    <cellStyle name="Normal 31 8" xfId="741" xr:uid="{25A627DB-59B6-4A52-8F1A-883F53EE8CDA}"/>
    <cellStyle name="Normal 31 9" xfId="742" xr:uid="{1B640CF7-A152-448F-BC5C-87C5ADF948EF}"/>
    <cellStyle name="Normal 32" xfId="743" xr:uid="{EBCB6201-931D-48A5-8608-0B7FEBE5FD4A}"/>
    <cellStyle name="Normal 32 10" xfId="1480" xr:uid="{9E77219B-1CCF-4AE2-B474-57FF393C01F2}"/>
    <cellStyle name="Normal 32 2" xfId="744" xr:uid="{51148D34-19E4-4F1B-922F-4EE00A7EAC32}"/>
    <cellStyle name="Normal 32 2 2" xfId="745" xr:uid="{0A1909F5-4737-4779-991C-DF9B6E84480A}"/>
    <cellStyle name="Normal 32 2 3" xfId="746" xr:uid="{5B762278-AAF2-40BE-934C-298B538C61A0}"/>
    <cellStyle name="Normal 32 2 4" xfId="747" xr:uid="{0BEA6A0B-B70F-49A1-BDA8-8BE3E0FF8B04}"/>
    <cellStyle name="Normal 32 3" xfId="748" xr:uid="{95D6BE9E-3AED-4772-98BE-2FF1D89BE14E}"/>
    <cellStyle name="Normal 32 4" xfId="749" xr:uid="{D2AECE70-3FBC-4B65-BD65-466F76704842}"/>
    <cellStyle name="Normal 32 5" xfId="750" xr:uid="{41994C95-FA84-45A2-84E7-457B85AE0684}"/>
    <cellStyle name="Normal 32 6" xfId="751" xr:uid="{9B14761B-0324-4B54-98E9-7A7F0A32CDCB}"/>
    <cellStyle name="Normal 32 7" xfId="752" xr:uid="{6C9C06EB-995B-403E-83DF-348808ABD1D0}"/>
    <cellStyle name="Normal 32 8" xfId="753" xr:uid="{EFD70403-F5ED-4D27-A0AA-C46179ECCA75}"/>
    <cellStyle name="Normal 32 9" xfId="754" xr:uid="{D4E75CCB-DDD2-44F5-B368-0CB792EA0C51}"/>
    <cellStyle name="Normal 33" xfId="1481" xr:uid="{3D91BBBF-F724-47B0-A270-94E998482AA7}"/>
    <cellStyle name="Normal 35" xfId="1482" xr:uid="{BF7989DA-C769-48A4-A69D-5D80F55F9CF2}"/>
    <cellStyle name="Normal 37" xfId="1483" xr:uid="{B73BE102-1CC5-4D4C-B445-14C221E7DB4D}"/>
    <cellStyle name="Normal 4" xfId="755" xr:uid="{50FDCCED-B8A5-4E44-A0F6-3EF7E2EA8715}"/>
    <cellStyle name="Normal 4 10" xfId="756" xr:uid="{8A17D2F1-B9B1-48E4-B2AE-E51DE6B2EE38}"/>
    <cellStyle name="Normal 4 10 2" xfId="757" xr:uid="{623A1DC7-007E-4C9E-9B2F-04668CD77CCE}"/>
    <cellStyle name="Normal 4 10 3" xfId="758" xr:uid="{D5374E6E-09FD-437B-A8D3-452CED81160B}"/>
    <cellStyle name="Normal 4 10 4" xfId="759" xr:uid="{71BF8594-DFB6-4679-AAE7-EE3669BD38BC}"/>
    <cellStyle name="Normal 4 10 5" xfId="760" xr:uid="{B762B9B0-AEE6-4A42-BCED-AA4B73CB7E73}"/>
    <cellStyle name="Normal 4 10 6" xfId="761" xr:uid="{40872F05-9B5A-4312-B0A4-4F8F532F1A0A}"/>
    <cellStyle name="Normal 4 10 7" xfId="762" xr:uid="{D00FFA86-861D-4228-9EE9-DA09DDC42631}"/>
    <cellStyle name="Normal 4 10 8" xfId="763" xr:uid="{C9806C90-5CF8-48EC-8644-F39657609C77}"/>
    <cellStyle name="Normal 4 11" xfId="764" xr:uid="{2513EE6F-D5FA-4157-9A94-0684687E78EB}"/>
    <cellStyle name="Normal 4 11 2" xfId="765" xr:uid="{B46EF7BC-0459-4AE8-B367-EC47E3AF9BB1}"/>
    <cellStyle name="Normal 4 11 3" xfId="766" xr:uid="{54967732-4CC9-499A-9D64-132254549DD2}"/>
    <cellStyle name="Normal 4 11 4" xfId="767" xr:uid="{A13297B0-B0AC-4027-865C-4E353A9B8931}"/>
    <cellStyle name="Normal 4 11 5" xfId="768" xr:uid="{907B2A12-0CC9-4F39-AE87-0F940EF5DA19}"/>
    <cellStyle name="Normal 4 11 6" xfId="769" xr:uid="{EF9E45EC-0A12-43B8-9985-8C45F6131BE5}"/>
    <cellStyle name="Normal 4 11 7" xfId="770" xr:uid="{824138E7-E046-44D6-ADF2-20D120BBB85E}"/>
    <cellStyle name="Normal 4 11 8" xfId="771" xr:uid="{EBEDE724-2306-4050-8853-AFF3BDC6B319}"/>
    <cellStyle name="Normal 4 12" xfId="772" xr:uid="{3339105B-C677-41D0-B7EC-DF30FEEF4E83}"/>
    <cellStyle name="Normal 4 12 2" xfId="773" xr:uid="{8BEE0874-B9D5-4620-B76C-CEA128648BA7}"/>
    <cellStyle name="Normal 4 12 3" xfId="774" xr:uid="{11B35A18-14E6-4E95-821A-906FA6392A53}"/>
    <cellStyle name="Normal 4 12 4" xfId="775" xr:uid="{BB63A287-3242-4145-9AAA-617465E84AE1}"/>
    <cellStyle name="Normal 4 12 5" xfId="776" xr:uid="{70BA90C5-FC7E-4EA7-A413-AAAD3DFB8BE6}"/>
    <cellStyle name="Normal 4 12 6" xfId="777" xr:uid="{A44F2CC4-56D9-4A51-A25F-42556B17B2DF}"/>
    <cellStyle name="Normal 4 12 7" xfId="778" xr:uid="{1AE9CA15-2615-4E7C-A9D6-099FB60D6C51}"/>
    <cellStyle name="Normal 4 12 8" xfId="779" xr:uid="{8DCB1895-42C5-44CD-9A1A-F8D19EFE88FC}"/>
    <cellStyle name="Normal 4 13" xfId="780" xr:uid="{DC7F57B4-542D-493A-A83B-B5CE6CD2B3E6}"/>
    <cellStyle name="Normal 4 13 2" xfId="781" xr:uid="{9ACF45DD-9003-4B3C-9690-417F6CC3DD09}"/>
    <cellStyle name="Normal 4 13 3" xfId="782" xr:uid="{647C0D1E-5508-4757-B7DE-672FAC838528}"/>
    <cellStyle name="Normal 4 13 4" xfId="783" xr:uid="{10B9EAAB-F4B7-4731-83F8-11F2C66EB591}"/>
    <cellStyle name="Normal 4 13 5" xfId="784" xr:uid="{4EA00AD2-5E00-4D8A-A8BE-C02086A9B5C6}"/>
    <cellStyle name="Normal 4 13 6" xfId="785" xr:uid="{BAC42800-47AD-4F1F-8E0E-2445473E0B31}"/>
    <cellStyle name="Normal 4 13 7" xfId="786" xr:uid="{118D27F7-BA08-485E-B745-50954A0519AA}"/>
    <cellStyle name="Normal 4 13 8" xfId="787" xr:uid="{8A690101-9B8A-4C3B-802C-A88D9AE94732}"/>
    <cellStyle name="Normal 4 14" xfId="788" xr:uid="{F22D96A4-C742-4AEC-AF77-5155769BFB6A}"/>
    <cellStyle name="Normal 4 14 2" xfId="789" xr:uid="{1C65FA1A-109D-4BBF-A294-CA4A3F841253}"/>
    <cellStyle name="Normal 4 14 3" xfId="790" xr:uid="{7D0A1468-3FF3-47B0-9406-71E8468CBA96}"/>
    <cellStyle name="Normal 4 14 4" xfId="791" xr:uid="{C94FA480-8B52-4947-9989-B42D082AAA43}"/>
    <cellStyle name="Normal 4 14 5" xfId="792" xr:uid="{A22C1801-044C-4F35-9567-720C43217A0B}"/>
    <cellStyle name="Normal 4 14 6" xfId="793" xr:uid="{1BFDBACB-DD73-4B27-B253-AFF0511B0BD6}"/>
    <cellStyle name="Normal 4 14 7" xfId="794" xr:uid="{DE7859F6-4D1B-43B5-873C-4C6B67E35742}"/>
    <cellStyle name="Normal 4 14 8" xfId="795" xr:uid="{C8286231-CD9B-4335-8636-8A620ED07111}"/>
    <cellStyle name="Normal 4 15" xfId="796" xr:uid="{BCFEB24F-197B-40D8-BB9E-F82EFFD1A93B}"/>
    <cellStyle name="Normal 4 15 2" xfId="797" xr:uid="{F12B886D-1FF8-468B-960E-9138ECBCEEDC}"/>
    <cellStyle name="Normal 4 15 3" xfId="798" xr:uid="{9DEA4BEE-F80C-4937-AEDD-04ED1DBC051B}"/>
    <cellStyle name="Normal 4 15 4" xfId="799" xr:uid="{7B399A96-D4F0-4832-B138-75D3ECB1D2F4}"/>
    <cellStyle name="Normal 4 15 5" xfId="800" xr:uid="{785F84C8-1974-4809-A49B-E7797DA7FDEB}"/>
    <cellStyle name="Normal 4 15 6" xfId="801" xr:uid="{932459C3-B4A9-4B14-A732-4D1AB75DE707}"/>
    <cellStyle name="Normal 4 15 7" xfId="802" xr:uid="{49D07437-8283-4C35-9BD5-9DBCE900B987}"/>
    <cellStyle name="Normal 4 15 8" xfId="803" xr:uid="{D1F890FB-E923-411C-AD09-91C4B013CEE2}"/>
    <cellStyle name="Normal 4 16" xfId="804" xr:uid="{D2FA8689-83FE-4E54-9DD7-10BAF2BB2589}"/>
    <cellStyle name="Normal 4 16 2" xfId="805" xr:uid="{16F178F2-1314-4EDF-ABF0-BBE9D9D007E6}"/>
    <cellStyle name="Normal 4 16 3" xfId="806" xr:uid="{08335408-1573-4FA0-BA37-C1FECA355729}"/>
    <cellStyle name="Normal 4 16 4" xfId="807" xr:uid="{2CF2C5F0-75A5-48C5-8E38-63C639B3F43B}"/>
    <cellStyle name="Normal 4 16 5" xfId="808" xr:uid="{A0957C25-BD25-4092-87E1-45748F9AA651}"/>
    <cellStyle name="Normal 4 16 6" xfId="809" xr:uid="{7373A7D8-DC08-47EE-B439-1191C5D4EA9E}"/>
    <cellStyle name="Normal 4 16 7" xfId="810" xr:uid="{EAF95B4C-B8E9-4D37-9727-2F0DDE4E44DF}"/>
    <cellStyle name="Normal 4 16 8" xfId="811" xr:uid="{2836F893-A555-44A7-A91D-F99B961DC07D}"/>
    <cellStyle name="Normal 4 17" xfId="812" xr:uid="{48197B8C-C834-4B1C-9098-72138287FA90}"/>
    <cellStyle name="Normal 4 17 2" xfId="813" xr:uid="{DAC5F5E3-2DF2-4026-A137-831C50882262}"/>
    <cellStyle name="Normal 4 17 3" xfId="814" xr:uid="{6C8E490D-BCB1-4D50-BA59-BFE7386D650F}"/>
    <cellStyle name="Normal 4 17 4" xfId="815" xr:uid="{B65116E0-C157-4A38-AF43-F65B586E5CEB}"/>
    <cellStyle name="Normal 4 17 5" xfId="816" xr:uid="{6F89C377-D590-415E-9B16-DD9751C7BCCE}"/>
    <cellStyle name="Normal 4 17 6" xfId="817" xr:uid="{39A75A13-27B7-42D1-A712-E323C2486B96}"/>
    <cellStyle name="Normal 4 17 7" xfId="818" xr:uid="{64D4BB85-7B6A-46F2-B730-F54100A67DE8}"/>
    <cellStyle name="Normal 4 17 8" xfId="819" xr:uid="{6DD710B2-DC41-43DA-914A-F94471BD9C7B}"/>
    <cellStyle name="Normal 4 18" xfId="820" xr:uid="{EB685400-32BD-4BE8-8B10-F70C458BF778}"/>
    <cellStyle name="Normal 4 18 2" xfId="821" xr:uid="{4D2A94A2-5195-4F1F-B467-29D30E191784}"/>
    <cellStyle name="Normal 4 18 3" xfId="822" xr:uid="{5E0706C8-B323-4E49-ACC7-EDE27E0FA119}"/>
    <cellStyle name="Normal 4 18 4" xfId="823" xr:uid="{9ABCDC56-516E-47B9-AB6B-402AD955A3EB}"/>
    <cellStyle name="Normal 4 18 5" xfId="824" xr:uid="{5602EE13-3B33-4BC8-9098-DF3E1AAEF233}"/>
    <cellStyle name="Normal 4 18 6" xfId="825" xr:uid="{DE7F8858-F72F-48DA-9536-EB0159B285FF}"/>
    <cellStyle name="Normal 4 18 7" xfId="826" xr:uid="{842F06A2-44B3-477B-A179-9C12B7F8B9C3}"/>
    <cellStyle name="Normal 4 18 8" xfId="827" xr:uid="{646E262A-9D32-4387-A379-24434D80CB63}"/>
    <cellStyle name="Normal 4 19" xfId="828" xr:uid="{0CB82B15-FEBE-45D2-8CB9-A55EA0D6F5CB}"/>
    <cellStyle name="Normal 4 19 2" xfId="829" xr:uid="{E3CB2223-BCBA-4B41-95D8-63A9F57DD322}"/>
    <cellStyle name="Normal 4 19 3" xfId="830" xr:uid="{44A938E1-A3CC-4F42-8A5F-AAAE11A01B72}"/>
    <cellStyle name="Normal 4 19 4" xfId="831" xr:uid="{C32C8207-391B-4126-B928-57C9E616FFAA}"/>
    <cellStyle name="Normal 4 19 5" xfId="832" xr:uid="{2B6CFD99-DF6A-4EB0-90B4-796C9FC8EA24}"/>
    <cellStyle name="Normal 4 19 6" xfId="833" xr:uid="{DB7FFEFA-04A4-4DC3-B786-1AAE22662400}"/>
    <cellStyle name="Normal 4 19 7" xfId="834" xr:uid="{F877B02A-8B71-4541-8EAB-1CFFA71572C9}"/>
    <cellStyle name="Normal 4 19 8" xfId="835" xr:uid="{B84E4F59-7CB4-4E67-B555-9224B70E0D65}"/>
    <cellStyle name="Normal 4 2" xfId="836" xr:uid="{F0D6886A-FB71-4280-9D77-6331932B944F}"/>
    <cellStyle name="Normal 4 2 10" xfId="1368" xr:uid="{656CE8F4-7BA5-4FB1-B291-5F0348A05D1D}"/>
    <cellStyle name="Normal 4 2 2" xfId="837" xr:uid="{AFFF8330-0AE5-4ED8-8C70-5C4641DF74F1}"/>
    <cellStyle name="Normal 4 2 3" xfId="838" xr:uid="{245A6BF1-CEE9-43A9-AB00-86FC98C3D91D}"/>
    <cellStyle name="Normal 4 2 4" xfId="839" xr:uid="{F7068C18-FD60-4B4F-9D98-9879F9D0AA04}"/>
    <cellStyle name="Normal 4 2 5" xfId="840" xr:uid="{4AFA0069-2DE5-4496-9544-B6112387835A}"/>
    <cellStyle name="Normal 4 2 6" xfId="841" xr:uid="{24AE36E0-22C2-4BA0-B07A-D48CD414754B}"/>
    <cellStyle name="Normal 4 2 7" xfId="842" xr:uid="{D05FDD6D-5CD1-4A15-9308-933610FF66F8}"/>
    <cellStyle name="Normal 4 2 8" xfId="843" xr:uid="{39DFD7CE-B7E9-4FB1-BF57-F4146B22D874}"/>
    <cellStyle name="Normal 4 2 9" xfId="1582" xr:uid="{009A577D-0121-4222-A25D-90A8C0E3149C}"/>
    <cellStyle name="Normal 4 20" xfId="844" xr:uid="{EAC7631D-2562-4C73-9708-29BF4363B804}"/>
    <cellStyle name="Normal 4 20 2" xfId="845" xr:uid="{2C8A1565-25E9-4616-AD61-F4086F30D340}"/>
    <cellStyle name="Normal 4 20 3" xfId="846" xr:uid="{0EB721ED-AE78-415A-9734-CE68837A562C}"/>
    <cellStyle name="Normal 4 20 4" xfId="847" xr:uid="{F645E183-36AD-481F-8500-8D4A02C267CD}"/>
    <cellStyle name="Normal 4 20 5" xfId="848" xr:uid="{1B0E47DA-C8EB-40C7-8FA1-951667E33199}"/>
    <cellStyle name="Normal 4 20 6" xfId="849" xr:uid="{04A8ECB8-FE9F-4821-8025-1A126C796F1B}"/>
    <cellStyle name="Normal 4 20 7" xfId="850" xr:uid="{196F4FAD-E1C6-41D5-97C1-43FB2E69B6B0}"/>
    <cellStyle name="Normal 4 20 8" xfId="851" xr:uid="{03D71508-4F2C-4AD5-A11F-D6A38B21473B}"/>
    <cellStyle name="Normal 4 21" xfId="852" xr:uid="{DEC9FE73-92D9-4C5C-A0DB-EBBC3F8AE263}"/>
    <cellStyle name="Normal 4 21 2" xfId="853" xr:uid="{5A13A158-29B3-435B-878A-83B701A3F3F6}"/>
    <cellStyle name="Normal 4 21 3" xfId="854" xr:uid="{6E27094B-67AA-498E-981D-7161F7853228}"/>
    <cellStyle name="Normal 4 21 4" xfId="855" xr:uid="{1E9C1BEA-274F-456E-8124-E72CA9F287DC}"/>
    <cellStyle name="Normal 4 21 5" xfId="856" xr:uid="{91E4B842-7931-4E11-A628-97C23D367907}"/>
    <cellStyle name="Normal 4 21 6" xfId="857" xr:uid="{4415ED6D-851C-4BC8-8059-85ABCAB0EA14}"/>
    <cellStyle name="Normal 4 21 7" xfId="858" xr:uid="{EFF3262A-F0A8-4CA1-AB35-46AA20DBEF7B}"/>
    <cellStyle name="Normal 4 21 8" xfId="859" xr:uid="{6C9E0E7C-C040-4AD5-A71F-6B73115F986C}"/>
    <cellStyle name="Normal 4 22" xfId="860" xr:uid="{E21CFB39-3154-4A76-BFAF-332155F85F72}"/>
    <cellStyle name="Normal 4 22 2" xfId="861" xr:uid="{5ADE92A6-4E23-468D-9050-2BEC68EC21F7}"/>
    <cellStyle name="Normal 4 22 3" xfId="862" xr:uid="{4D3AB65F-FC2E-4544-A1EF-468CCEF51AB9}"/>
    <cellStyle name="Normal 4 22 4" xfId="863" xr:uid="{AA664773-44B7-49E0-A727-D41ED86C9252}"/>
    <cellStyle name="Normal 4 22 5" xfId="864" xr:uid="{63E19FE3-3EDE-49C6-8DB7-E9B714F3DD3C}"/>
    <cellStyle name="Normal 4 22 6" xfId="865" xr:uid="{18B1920B-CFDC-45FD-A5FE-6D64DEBD06C1}"/>
    <cellStyle name="Normal 4 22 7" xfId="866" xr:uid="{4E6E2436-7ACF-44C6-BBB8-1F7A45D9A49B}"/>
    <cellStyle name="Normal 4 22 8" xfId="867" xr:uid="{08B33FE6-22A7-413E-93DD-2DD425FFE7DB}"/>
    <cellStyle name="Normal 4 23" xfId="868" xr:uid="{33F1AC86-47EB-4EE2-AACE-3639CC5C72E1}"/>
    <cellStyle name="Normal 4 23 2" xfId="869" xr:uid="{34199140-74AF-40D8-98B2-F6C72E843346}"/>
    <cellStyle name="Normal 4 23 3" xfId="870" xr:uid="{93FECF7A-90ED-4F93-837F-2B8598A46523}"/>
    <cellStyle name="Normal 4 23 4" xfId="871" xr:uid="{DDB06A4F-9578-4421-9489-C2B27A15FEF1}"/>
    <cellStyle name="Normal 4 23 5" xfId="872" xr:uid="{79E5303D-36A9-43A2-A69A-302FBBE7EBED}"/>
    <cellStyle name="Normal 4 23 6" xfId="873" xr:uid="{AE3FB86E-7AD0-4453-AFC7-B3CAB331628B}"/>
    <cellStyle name="Normal 4 23 7" xfId="874" xr:uid="{F6A31A0B-F1D3-4CB8-AFEE-C7F36E5D3202}"/>
    <cellStyle name="Normal 4 23 8" xfId="875" xr:uid="{C0E82CDB-04AD-42D7-B8F5-F37BE1802376}"/>
    <cellStyle name="Normal 4 24" xfId="876" xr:uid="{6FF3C375-09D2-4CBA-9719-AD9B50F103CE}"/>
    <cellStyle name="Normal 4 24 2" xfId="877" xr:uid="{D7C0A4E5-8CF3-4BE7-AEE5-F499BE41F8DA}"/>
    <cellStyle name="Normal 4 24 3" xfId="878" xr:uid="{30C32954-1164-4CC7-8242-238DCFF0C311}"/>
    <cellStyle name="Normal 4 24 4" xfId="879" xr:uid="{390650F2-139E-49B9-B7A7-50FFEE5C99FE}"/>
    <cellStyle name="Normal 4 24 5" xfId="880" xr:uid="{8B68F640-5A3A-417C-9567-59C38134F816}"/>
    <cellStyle name="Normal 4 24 6" xfId="881" xr:uid="{A8AD1B51-32D8-4646-8FF4-C1454978ED36}"/>
    <cellStyle name="Normal 4 24 7" xfId="882" xr:uid="{FDEB1ACA-E496-4071-ADE7-99A642544169}"/>
    <cellStyle name="Normal 4 24 8" xfId="883" xr:uid="{EDB93039-E3CD-4623-85FD-3D40CD76E8F3}"/>
    <cellStyle name="Normal 4 25" xfId="884" xr:uid="{6EAF19A3-2BF9-462D-81D3-A09F5379DE9F}"/>
    <cellStyle name="Normal 4 25 2" xfId="885" xr:uid="{0395F1D0-776C-430B-900E-49D1E50BA214}"/>
    <cellStyle name="Normal 4 25 3" xfId="886" xr:uid="{7886D7AB-F8B6-45FB-A54F-49C58504FF5C}"/>
    <cellStyle name="Normal 4 25 4" xfId="887" xr:uid="{143EF114-FCA5-4F32-AA0D-A765653A8CA3}"/>
    <cellStyle name="Normal 4 26" xfId="888" xr:uid="{9CA3D52D-ECDC-4A8D-88D6-4BD6748D3753}"/>
    <cellStyle name="Normal 4 27" xfId="889" xr:uid="{223F0EEE-75BE-45DD-B1BD-435F6761FE37}"/>
    <cellStyle name="Normal 4 28" xfId="890" xr:uid="{7853D3FB-8C3B-4296-B673-035E10C0D0F8}"/>
    <cellStyle name="Normal 4 29" xfId="891" xr:uid="{34D28F5E-8F20-498E-AC43-FB5968DF3674}"/>
    <cellStyle name="Normal 4 3" xfId="892" xr:uid="{708B1704-4207-490F-8E85-A2167564F757}"/>
    <cellStyle name="Normal 4 3 2" xfId="893" xr:uid="{7F74703A-A73D-4244-B56C-1815A3BB4E39}"/>
    <cellStyle name="Normal 4 3 3" xfId="894" xr:uid="{ADA02E1A-95B9-499A-A578-11C3C6F69D3E}"/>
    <cellStyle name="Normal 4 3 4" xfId="895" xr:uid="{60A00CA1-7063-466C-8CF8-4127CEEEF91F}"/>
    <cellStyle name="Normal 4 3 5" xfId="896" xr:uid="{7A1238F2-A671-4C49-8256-9D75D04A30A1}"/>
    <cellStyle name="Normal 4 3 6" xfId="897" xr:uid="{247F3CBA-1B74-42BA-8B84-CB743545528B}"/>
    <cellStyle name="Normal 4 3 7" xfId="898" xr:uid="{8778D3A4-7399-4195-8874-9FFBF4A02193}"/>
    <cellStyle name="Normal 4 3 8" xfId="899" xr:uid="{E75FE5B1-7727-4D42-A294-D7A84E9737DD}"/>
    <cellStyle name="Normal 4 30" xfId="900" xr:uid="{ED0999F4-2761-457E-817F-9A903CE362B4}"/>
    <cellStyle name="Normal 4 31" xfId="901" xr:uid="{7AD32B7F-314E-4216-A081-834DDBF80FAD}"/>
    <cellStyle name="Normal 4 32" xfId="1490" xr:uid="{F5A6D944-21CF-418B-ADF7-3074650ED920}"/>
    <cellStyle name="Normal 4 33" xfId="1507" xr:uid="{DC191801-7734-41F2-BF49-91157DCAB5AE}"/>
    <cellStyle name="Normal 4 34" xfId="1498" xr:uid="{9F795871-CC50-4E92-A75F-26D155BCB5CE}"/>
    <cellStyle name="Normal 4 4" xfId="902" xr:uid="{2333ACB7-1EC3-4D31-98AC-82AC2C7198F9}"/>
    <cellStyle name="Normal 4 4 2" xfId="903" xr:uid="{2286AC6D-96C4-497F-8DD6-756E16085413}"/>
    <cellStyle name="Normal 4 4 3" xfId="904" xr:uid="{F0F8BBDF-9928-45DE-BC33-005DD48F99F9}"/>
    <cellStyle name="Normal 4 4 4" xfId="905" xr:uid="{8DE2D23D-430E-4D43-8C17-1D37641F10B8}"/>
    <cellStyle name="Normal 4 4 5" xfId="906" xr:uid="{D265522A-942E-4D82-AF2C-19EE6C6E6DE8}"/>
    <cellStyle name="Normal 4 4 6" xfId="907" xr:uid="{FAB74D36-6276-4468-80F7-5E3B06AC8C2D}"/>
    <cellStyle name="Normal 4 4 7" xfId="908" xr:uid="{D38807E0-14FB-47E3-B635-6E7A831D39D5}"/>
    <cellStyle name="Normal 4 4 8" xfId="909" xr:uid="{FB8D46E0-152E-44C2-A8A3-8844BD08C522}"/>
    <cellStyle name="Normal 4 5" xfId="910" xr:uid="{58620F94-D49D-45B9-90BC-04C7C240E33E}"/>
    <cellStyle name="Normal 4 5 2" xfId="911" xr:uid="{EF8AD3E4-B938-4FED-8448-DBC90EEDBC5F}"/>
    <cellStyle name="Normal 4 5 3" xfId="912" xr:uid="{6BC8DC9D-CC60-4F6D-AE3E-ABBFFFF8580D}"/>
    <cellStyle name="Normal 4 5 4" xfId="913" xr:uid="{A551F806-D5B7-42C9-B94D-FCC3A38E7609}"/>
    <cellStyle name="Normal 4 5 5" xfId="914" xr:uid="{438FD279-D800-47B8-8640-DBCFEC7FEFE1}"/>
    <cellStyle name="Normal 4 5 6" xfId="915" xr:uid="{E57FB1B0-7843-46F7-B833-5DF794A0D5A3}"/>
    <cellStyle name="Normal 4 5 7" xfId="916" xr:uid="{7180BAD9-9BF8-45DC-BBC8-661D504B90B8}"/>
    <cellStyle name="Normal 4 5 8" xfId="917" xr:uid="{BCB9AE32-DDE0-419D-998A-CB72193D70B2}"/>
    <cellStyle name="Normal 4 6" xfId="918" xr:uid="{985403E6-8850-49BB-9807-6CB3B18C9869}"/>
    <cellStyle name="Normal 4 6 2" xfId="919" xr:uid="{10274E92-F0FF-4ADB-8FF6-6AE66FD431D7}"/>
    <cellStyle name="Normal 4 6 3" xfId="920" xr:uid="{617EECD3-EEAD-49CF-9599-BB0686C93D6E}"/>
    <cellStyle name="Normal 4 6 4" xfId="921" xr:uid="{1D37BFE1-F9AA-4C35-AF67-9ACD45320D9D}"/>
    <cellStyle name="Normal 4 6 5" xfId="922" xr:uid="{87459ED0-10C0-4D74-A74B-64068D6660A7}"/>
    <cellStyle name="Normal 4 6 6" xfId="923" xr:uid="{754E25E8-7A52-448B-A8A6-77AA5DB2BA0E}"/>
    <cellStyle name="Normal 4 6 7" xfId="924" xr:uid="{7C31F844-2A24-4A61-91AB-E195BAF921D5}"/>
    <cellStyle name="Normal 4 6 8" xfId="925" xr:uid="{03BDE0EA-1FA7-4555-BD0A-68A3C7374425}"/>
    <cellStyle name="Normal 4 7" xfId="926" xr:uid="{E8C502DC-1736-452D-B0A1-2F9873CF4CCE}"/>
    <cellStyle name="Normal 4 7 2" xfId="927" xr:uid="{5491E8B7-86DE-4DF7-99DD-F4988DFAF642}"/>
    <cellStyle name="Normal 4 7 3" xfId="928" xr:uid="{773612E6-513E-4D43-9CAE-1E0B8F9E1557}"/>
    <cellStyle name="Normal 4 7 4" xfId="929" xr:uid="{DB9EAB35-4ED6-4B7E-8211-8C426310D994}"/>
    <cellStyle name="Normal 4 7 5" xfId="930" xr:uid="{086CDABD-34D9-4DB5-AF66-592666A03B74}"/>
    <cellStyle name="Normal 4 7 6" xfId="931" xr:uid="{09EF22C5-E311-4D93-8B3D-1A5FEBFF95A3}"/>
    <cellStyle name="Normal 4 7 7" xfId="932" xr:uid="{BB0A23D9-526A-4651-B134-66CC3E2DDBF3}"/>
    <cellStyle name="Normal 4 7 8" xfId="933" xr:uid="{3918782E-26BF-4F12-9DFD-8F0CA3001170}"/>
    <cellStyle name="Normal 4 8" xfId="934" xr:uid="{6F3AB3BB-5263-42AB-A9CD-C81C82F26978}"/>
    <cellStyle name="Normal 4 8 2" xfId="935" xr:uid="{DF98F13B-F53C-407A-97BD-408AA3420F66}"/>
    <cellStyle name="Normal 4 8 3" xfId="936" xr:uid="{52DB061D-72D7-4617-9499-D06D6D9C4520}"/>
    <cellStyle name="Normal 4 8 4" xfId="937" xr:uid="{E0AD5367-29A3-47DB-A68D-63380533A2FA}"/>
    <cellStyle name="Normal 4 8 5" xfId="938" xr:uid="{05920247-0EFC-4F64-A3CC-E0BE11F018B5}"/>
    <cellStyle name="Normal 4 8 6" xfId="939" xr:uid="{02F7861B-F536-445E-BF9C-10B21531880F}"/>
    <cellStyle name="Normal 4 8 7" xfId="940" xr:uid="{C3FEBB6A-7B9E-4DA1-B366-9516A7511852}"/>
    <cellStyle name="Normal 4 8 8" xfId="941" xr:uid="{328550E3-EBA4-4FE5-96D3-E254792B9B57}"/>
    <cellStyle name="Normal 4 9" xfId="942" xr:uid="{F7D97110-EC5C-4187-AFAD-0079392A7B03}"/>
    <cellStyle name="Normal 4 9 2" xfId="943" xr:uid="{D241E75B-4739-4293-9BEF-64A03DB397A0}"/>
    <cellStyle name="Normal 4 9 3" xfId="944" xr:uid="{9EDDAB73-2BF9-46C2-83F5-2CA8EECB1AE5}"/>
    <cellStyle name="Normal 4 9 4" xfId="945" xr:uid="{7B654545-A0EA-4CD3-9ADB-EAA0249B55CA}"/>
    <cellStyle name="Normal 4 9 5" xfId="946" xr:uid="{23AF1593-60C7-4258-B7D0-A0FCFFCB77C1}"/>
    <cellStyle name="Normal 4 9 6" xfId="947" xr:uid="{95419235-83BD-4F67-88C1-A7F159393E9B}"/>
    <cellStyle name="Normal 4 9 7" xfId="948" xr:uid="{AED0E359-F93A-4A53-8A02-A5641F96D4F3}"/>
    <cellStyle name="Normal 4 9 8" xfId="949" xr:uid="{202BABCF-DBF9-4A67-A65B-768393243BE7}"/>
    <cellStyle name="Normal 41" xfId="1590" xr:uid="{0456C50E-F33C-48B9-A12F-AB212BAA2E6F}"/>
    <cellStyle name="Normal 42" xfId="950" xr:uid="{02405F0A-EDB6-41A2-8C66-D12DFB8DE1E9}"/>
    <cellStyle name="Normal 43" xfId="951" xr:uid="{F47CC3B6-C8C8-4B39-8083-3460B4546718}"/>
    <cellStyle name="Normal 43 2" xfId="952" xr:uid="{58700662-147E-43A7-A99A-81EFD0D5F50A}"/>
    <cellStyle name="Normal 44" xfId="953" xr:uid="{5562DE94-385A-4FC3-8E3C-E11CC612A9CC}"/>
    <cellStyle name="Normal 44 2" xfId="954" xr:uid="{A28C51B7-5E27-4147-8CB9-4B7B0623C382}"/>
    <cellStyle name="Normal 44 3" xfId="955" xr:uid="{F38716C3-3252-40C9-A186-7299FE1D2FEB}"/>
    <cellStyle name="Normal 44 4" xfId="956" xr:uid="{5003D660-842F-42A6-9C1F-A316208CBB9E}"/>
    <cellStyle name="Normal 44 5" xfId="957" xr:uid="{B2A5A16A-9427-41F6-8759-7B04404EE363}"/>
    <cellStyle name="Normal 44 6" xfId="958" xr:uid="{66E3AA94-42B9-4F36-AD99-F40551051DFA}"/>
    <cellStyle name="Normal 45" xfId="1583" xr:uid="{0C3D2612-23E9-48D9-98BE-2827E1A51F4D}"/>
    <cellStyle name="Normal 47" xfId="959" xr:uid="{B06B822D-B9EB-44FD-A762-E49BBE577CC6}"/>
    <cellStyle name="Normal 48" xfId="960" xr:uid="{01AF6B1C-3B49-46C0-9518-B4FAB8E65952}"/>
    <cellStyle name="Normal 48 2" xfId="1484" xr:uid="{E17FB736-668B-4514-ACDB-0CD4C737D421}"/>
    <cellStyle name="Normal 49" xfId="961" xr:uid="{C00D113C-1FDD-4C15-A5AB-7547FC2B28B2}"/>
    <cellStyle name="Normal 49 2" xfId="1485" xr:uid="{4510A108-8CCC-4763-A0DD-36B80A875662}"/>
    <cellStyle name="Normal 5" xfId="962" xr:uid="{0C130CB2-9C8B-428A-A122-EEA0ACE10886}"/>
    <cellStyle name="Normal 5 10" xfId="963" xr:uid="{A76748B9-330B-463C-9E1E-3422C98A5229}"/>
    <cellStyle name="Normal 5 11" xfId="964" xr:uid="{712EEAA8-FDB3-4F4E-9290-CB57C8076A62}"/>
    <cellStyle name="Normal 5 12" xfId="965" xr:uid="{AAC79C0F-26AC-49F4-9DA2-B55341351FB3}"/>
    <cellStyle name="Normal 5 13" xfId="1518" xr:uid="{503FD14C-C83C-4917-9CA9-EBABC0A0C074}"/>
    <cellStyle name="Normal 5 2" xfId="966" xr:uid="{360FE1BB-10A1-4BF4-81B7-015F6EB744A9}"/>
    <cellStyle name="Normal 5 2 2" xfId="967" xr:uid="{8A89F7DC-DC67-4E5F-ABE3-3C3DB00CD277}"/>
    <cellStyle name="Normal 5 2 3" xfId="968" xr:uid="{55E0A4D1-4F22-419D-B07B-2A6003F3BBBB}"/>
    <cellStyle name="Normal 5 2 4" xfId="969" xr:uid="{46E5D88A-6903-4EEB-A2E7-71CA231E299F}"/>
    <cellStyle name="Normal 5 2 5" xfId="970" xr:uid="{30837503-D3A2-490F-B549-7D3976607C01}"/>
    <cellStyle name="Normal 5 2 6" xfId="971" xr:uid="{82F3D59B-3369-426A-A84C-18806FF08EF9}"/>
    <cellStyle name="Normal 5 2 7" xfId="972" xr:uid="{03353EA4-78FE-4513-B3CC-00EDF1ED1F92}"/>
    <cellStyle name="Normal 5 2 8" xfId="973" xr:uid="{0E20AD58-C514-4FDC-85AC-C7C146611540}"/>
    <cellStyle name="Normal 5 3" xfId="974" xr:uid="{64C0EDD7-C2C6-4C48-9D8D-DA3F3A0729DF}"/>
    <cellStyle name="Normal 5 3 2" xfId="975" xr:uid="{60D94AE3-7F33-446D-8B29-C29D0DFA45C8}"/>
    <cellStyle name="Normal 5 3 3" xfId="976" xr:uid="{D16DCF3C-9897-4290-ACDF-9F9E8E28D07F}"/>
    <cellStyle name="Normal 5 3 4" xfId="977" xr:uid="{21C53EBC-8144-4D87-AEBE-86A9DAA9B814}"/>
    <cellStyle name="Normal 5 3 5" xfId="978" xr:uid="{3AA621F1-59C3-4EDE-95D0-41FFB4F76B2F}"/>
    <cellStyle name="Normal 5 3 6" xfId="979" xr:uid="{97D36CE5-A5BB-45CF-A8A3-E06216586A80}"/>
    <cellStyle name="Normal 5 3 7" xfId="980" xr:uid="{7751A01A-327E-4CC2-BB4C-236EAA7596D3}"/>
    <cellStyle name="Normal 5 3 8" xfId="981" xr:uid="{4ADF7A2A-9D16-4838-9393-C0AAC97E6B09}"/>
    <cellStyle name="Normal 5 4" xfId="982" xr:uid="{065D686B-3DC8-4F12-BEB5-AD9FA0733F96}"/>
    <cellStyle name="Normal 5 4 2" xfId="983" xr:uid="{5B307406-7EC9-4DA7-9363-2B91815343CB}"/>
    <cellStyle name="Normal 5 4 3" xfId="984" xr:uid="{25BA4579-4090-4024-AEE1-E636D28240BD}"/>
    <cellStyle name="Normal 5 4 4" xfId="985" xr:uid="{AAA49A41-7170-4E96-B582-91DF2D63932C}"/>
    <cellStyle name="Normal 5 4 5" xfId="986" xr:uid="{F4B848BC-618D-4E34-BEE9-92F8DB7EA691}"/>
    <cellStyle name="Normal 5 4 6" xfId="987" xr:uid="{B87BCBD7-C314-4214-8AC7-E411FD33E4AE}"/>
    <cellStyle name="Normal 5 4 7" xfId="988" xr:uid="{B5B5C9FF-50B3-4853-BE9C-7F56D9B9F0C0}"/>
    <cellStyle name="Normal 5 4 8" xfId="989" xr:uid="{52795193-D4A5-4F2D-ACA4-1FC80FBCD019}"/>
    <cellStyle name="Normal 5 5" xfId="990" xr:uid="{3B572B5A-A830-42E7-BC9C-DD710436CA68}"/>
    <cellStyle name="Normal 5 5 2" xfId="991" xr:uid="{0A256C85-2D83-4244-89EF-B9EE1A6F5AA0}"/>
    <cellStyle name="Normal 5 5 3" xfId="992" xr:uid="{14358C92-2E8A-4BF0-B8DD-8FAB0724D771}"/>
    <cellStyle name="Normal 5 5 4" xfId="993" xr:uid="{71819883-FAC8-40A4-807C-19D5BE422446}"/>
    <cellStyle name="Normal 5 5 5" xfId="994" xr:uid="{E17FCC2A-E31F-44A6-8EC1-B4057203D216}"/>
    <cellStyle name="Normal 5 5 6" xfId="995" xr:uid="{F874D639-2738-45C9-9C4C-8CDCCAB40A1A}"/>
    <cellStyle name="Normal 5 5 7" xfId="996" xr:uid="{C218E135-9A11-4616-ACC8-7088EDDD3401}"/>
    <cellStyle name="Normal 5 5 8" xfId="997" xr:uid="{10B58FE4-C155-4E97-8BD2-3E2E2BD7B76D}"/>
    <cellStyle name="Normal 5 6" xfId="998" xr:uid="{1D064A26-1350-432D-B3F9-A7EFAC13E3FC}"/>
    <cellStyle name="Normal 5 6 2" xfId="999" xr:uid="{752D5218-A4AB-4024-BB7E-75AAB5CC15E4}"/>
    <cellStyle name="Normal 5 6 3" xfId="1000" xr:uid="{DF37DF85-E1BE-4A23-ADF0-0F580D4CA576}"/>
    <cellStyle name="Normal 5 6 4" xfId="1001" xr:uid="{07598D8F-C178-4581-8FB0-3CECD3BCB01A}"/>
    <cellStyle name="Normal 5 6 5" xfId="1002" xr:uid="{D616AD0E-0270-436D-AD6C-F85B1C1442D6}"/>
    <cellStyle name="Normal 5 6 6" xfId="1003" xr:uid="{9C29AED3-63C7-4655-8ED0-F79D3D71477D}"/>
    <cellStyle name="Normal 5 6 7" xfId="1004" xr:uid="{C3598369-C512-400F-AFFD-BFF1A46C5A14}"/>
    <cellStyle name="Normal 5 6 8" xfId="1005" xr:uid="{B462BF7A-9C14-4C46-9803-8072694DC7E1}"/>
    <cellStyle name="Normal 5 7" xfId="1006" xr:uid="{6CA8A7D8-6B1F-4594-A638-0EA7BF54CD3B}"/>
    <cellStyle name="Normal 5 7 2" xfId="1007" xr:uid="{1BCB8CE8-A243-42F6-8B8E-573B64ECDFEC}"/>
    <cellStyle name="Normal 5 7 3" xfId="1008" xr:uid="{0678CBCD-9BAA-49CC-B07C-197B17959988}"/>
    <cellStyle name="Normal 5 7 4" xfId="1009" xr:uid="{CC67B328-586F-4166-BCA8-4F8666E04798}"/>
    <cellStyle name="Normal 5 7 5" xfId="1010" xr:uid="{3A9B6B46-EC74-40D0-92D9-BED728C9E68B}"/>
    <cellStyle name="Normal 5 7 6" xfId="1011" xr:uid="{3445308F-6246-46AE-89C1-0731D171C948}"/>
    <cellStyle name="Normal 5 7 7" xfId="1012" xr:uid="{50183B63-DFCB-4F7B-9F51-2D02F3EA9A5F}"/>
    <cellStyle name="Normal 5 7 8" xfId="1013" xr:uid="{9BDD2C15-E0F1-4299-9B83-8855ED24E907}"/>
    <cellStyle name="Normal 5 8" xfId="1014" xr:uid="{F0B64EA3-BE26-4467-8398-2C5C8D3F9652}"/>
    <cellStyle name="Normal 5 8 2" xfId="1015" xr:uid="{CF7E230F-5F4B-4A3C-B8A9-4A68EF382814}"/>
    <cellStyle name="Normal 5 8 3" xfId="1016" xr:uid="{418F9B9E-0E95-4B46-A6AE-C289AC95C81C}"/>
    <cellStyle name="Normal 5 8 4" xfId="1017" xr:uid="{D643256B-69AA-4E46-A334-9836D96BCA65}"/>
    <cellStyle name="Normal 5 9" xfId="1018" xr:uid="{1941A226-C205-4404-837D-813FB4B43549}"/>
    <cellStyle name="Normal 50" xfId="1019" xr:uid="{0E047F9E-8B35-40DD-8A77-55B2480E6918}"/>
    <cellStyle name="Normal 51" xfId="1020" xr:uid="{03E3FDAC-8939-4C2D-9D1C-27063733D6D7}"/>
    <cellStyle name="Normal 51 2" xfId="1486" xr:uid="{2C5CD642-1AF3-4F7D-B8F3-7B18E64F8849}"/>
    <cellStyle name="Normal 52" xfId="1021" xr:uid="{31F73422-39A2-4BF1-8BFB-FD2FA0845742}"/>
    <cellStyle name="Normal 53" xfId="1022" xr:uid="{B6839221-207E-4EFF-A781-6E63C1CD6DF6}"/>
    <cellStyle name="Normal 54" xfId="1023" xr:uid="{10537361-CF4F-4BA9-98C8-9A366DA547DC}"/>
    <cellStyle name="Normal 55" xfId="1024" xr:uid="{988AABC2-CEDB-4496-BB97-CB9D918A3EB4}"/>
    <cellStyle name="Normal 56" xfId="1025" xr:uid="{F03FCCE5-54A7-4D1B-A0D2-CBB05E4CB518}"/>
    <cellStyle name="Normal 57" xfId="1487" xr:uid="{9F7FBCC1-F1ED-4620-9260-CB7C33AC6421}"/>
    <cellStyle name="Normal 58" xfId="1488" xr:uid="{1300A049-4D4B-461E-ACDE-FE60362101B2}"/>
    <cellStyle name="Normal 6" xfId="1026" xr:uid="{49CC5A07-A7FE-4B3E-8110-E3BC15A53B6D}"/>
    <cellStyle name="Normal 6 10" xfId="1027" xr:uid="{E88BE96D-43A7-4531-BAB5-22C76C479DD2}"/>
    <cellStyle name="Normal 6 11" xfId="1028" xr:uid="{6ED036E2-8670-4FC3-A8F9-EA88B66FED4E}"/>
    <cellStyle name="Normal 6 12" xfId="1029" xr:uid="{0DA84D36-74E5-42CD-9C2E-4B43D42F796B}"/>
    <cellStyle name="Normal 6 13" xfId="1528" xr:uid="{77F216BD-63FD-4C55-ACA9-044CC235EF1D}"/>
    <cellStyle name="Normal 6 2" xfId="1030" xr:uid="{F9B1A6D9-05B6-475E-8A0D-F4611C9B3A41}"/>
    <cellStyle name="Normal 6 2 2" xfId="1031" xr:uid="{3CA20641-0C1C-476A-865A-EB8FAE636184}"/>
    <cellStyle name="Normal 6 2 3" xfId="1032" xr:uid="{CA7547F2-387E-4195-9E0B-7AFB7CC66034}"/>
    <cellStyle name="Normal 6 2 4" xfId="1033" xr:uid="{E7E4A979-97C5-4F32-8AA7-459DAFD82D6C}"/>
    <cellStyle name="Normal 6 2 5" xfId="1034" xr:uid="{D27E5B16-973B-4E61-86FF-F28AFA6FA83A}"/>
    <cellStyle name="Normal 6 2 6" xfId="1035" xr:uid="{3E3A446A-B5E8-4678-B06D-9EDD0256C3DB}"/>
    <cellStyle name="Normal 6 2 7" xfId="1036" xr:uid="{045FDDA5-E49C-4C90-9763-1BA37FF9DFBC}"/>
    <cellStyle name="Normal 6 2 8" xfId="1037" xr:uid="{9934877A-052F-4533-AB48-47F8A06A1631}"/>
    <cellStyle name="Normal 6 3" xfId="1038" xr:uid="{C9D294E2-D1DB-4129-9D14-D774E59AE8FB}"/>
    <cellStyle name="Normal 6 3 2" xfId="1039" xr:uid="{E2980DC3-3120-40CF-8002-655AF2956701}"/>
    <cellStyle name="Normal 6 3 3" xfId="1040" xr:uid="{E3BAD16A-94BF-441C-9106-E50338BE326A}"/>
    <cellStyle name="Normal 6 3 4" xfId="1041" xr:uid="{9CBF826A-B05F-48B0-9A64-BED6F740D80B}"/>
    <cellStyle name="Normal 6 3 5" xfId="1042" xr:uid="{31FDD0F2-9E72-4FEF-9522-F938591E76F2}"/>
    <cellStyle name="Normal 6 3 6" xfId="1043" xr:uid="{9D7AC513-E944-47E3-84F3-A52F347F50C3}"/>
    <cellStyle name="Normal 6 3 7" xfId="1044" xr:uid="{8BF6A6CC-AC76-465B-B95A-8149BC8EF688}"/>
    <cellStyle name="Normal 6 3 8" xfId="1045" xr:uid="{4CC4F61C-AF60-4DC8-B649-BB40E23356F6}"/>
    <cellStyle name="Normal 6 4" xfId="1046" xr:uid="{B6D3F2A8-D315-4602-BD12-379DD4016D97}"/>
    <cellStyle name="Normal 6 4 2" xfId="1047" xr:uid="{182BFDA4-259E-447F-A51C-FEBC430BEADF}"/>
    <cellStyle name="Normal 6 4 3" xfId="1048" xr:uid="{BE429B21-70E5-4E68-A2A9-77D076972C33}"/>
    <cellStyle name="Normal 6 4 4" xfId="1049" xr:uid="{0BAE8B7E-A140-429A-9C10-8592D4176698}"/>
    <cellStyle name="Normal 6 4 5" xfId="1050" xr:uid="{D358CF10-CDFB-4301-BEA3-515223DEBEDB}"/>
    <cellStyle name="Normal 6 4 6" xfId="1051" xr:uid="{7B243968-2F76-45AC-A820-B964DD2BDE50}"/>
    <cellStyle name="Normal 6 4 7" xfId="1052" xr:uid="{1BE4F228-4A3C-4EC3-A8FC-85D41570EC34}"/>
    <cellStyle name="Normal 6 4 8" xfId="1053" xr:uid="{2C00E44E-1AAB-4520-83EE-334A1220D4A1}"/>
    <cellStyle name="Normal 6 5" xfId="1054" xr:uid="{E6FB7841-0CE5-4BD3-A3A0-5953771D800C}"/>
    <cellStyle name="Normal 6 5 2" xfId="1055" xr:uid="{E096EC3F-6352-46EF-A43F-CD46A3DA8C82}"/>
    <cellStyle name="Normal 6 5 3" xfId="1056" xr:uid="{67237E8B-8439-4DF9-912A-17D0FD904E0E}"/>
    <cellStyle name="Normal 6 5 4" xfId="1057" xr:uid="{BA18F0DD-725D-47B1-8ED8-52CE60E72DA4}"/>
    <cellStyle name="Normal 6 5 5" xfId="1058" xr:uid="{022C6307-E446-42BA-8730-E57941880EEA}"/>
    <cellStyle name="Normal 6 5 6" xfId="1059" xr:uid="{6DCBE992-6B2F-4C04-8915-437C7B8F2525}"/>
    <cellStyle name="Normal 6 5 7" xfId="1060" xr:uid="{7ED66C9A-B5A3-4CD3-AF36-E326300AFDF2}"/>
    <cellStyle name="Normal 6 5 8" xfId="1061" xr:uid="{58351602-47C8-4120-B358-454D338ADFA5}"/>
    <cellStyle name="Normal 6 6" xfId="1062" xr:uid="{FF53D64D-054C-4D60-BD25-A56F966BB080}"/>
    <cellStyle name="Normal 6 6 2" xfId="1063" xr:uid="{999FD394-B427-439A-BC8D-1A9CBF258CF6}"/>
    <cellStyle name="Normal 6 6 3" xfId="1064" xr:uid="{D8FEEA28-82C7-467F-9790-21705F959C9A}"/>
    <cellStyle name="Normal 6 6 4" xfId="1065" xr:uid="{B2259B75-84EF-49BF-BDDB-981D9CC36C75}"/>
    <cellStyle name="Normal 6 6 5" xfId="1066" xr:uid="{B2553728-514F-49D1-9130-672D94ED059F}"/>
    <cellStyle name="Normal 6 6 6" xfId="1067" xr:uid="{8AB1147B-5DF6-4BA1-8037-8E2AA6405A17}"/>
    <cellStyle name="Normal 6 6 7" xfId="1068" xr:uid="{71B7DA46-DC64-4D93-8885-DA180D739B57}"/>
    <cellStyle name="Normal 6 6 8" xfId="1069" xr:uid="{8A9498A1-ADCF-45BD-A4C6-6EC3E9111E23}"/>
    <cellStyle name="Normal 6 7" xfId="1070" xr:uid="{762B19B4-4471-4CC7-9B83-E8922EE0DFD9}"/>
    <cellStyle name="Normal 6 7 2" xfId="1071" xr:uid="{A10D6AA8-8BF1-4B9D-9039-54933FFB1CA4}"/>
    <cellStyle name="Normal 6 7 3" xfId="1072" xr:uid="{A6D22B06-50C9-4696-BAD2-07D448925A65}"/>
    <cellStyle name="Normal 6 7 4" xfId="1073" xr:uid="{52472126-FA8A-4069-8F31-18EEA75A8351}"/>
    <cellStyle name="Normal 6 7 5" xfId="1074" xr:uid="{BA7E01FB-D087-42A8-8DA0-5F25A0ED63DE}"/>
    <cellStyle name="Normal 6 7 6" xfId="1075" xr:uid="{4E687CAA-6C5D-4238-BBE4-E7CEB692D737}"/>
    <cellStyle name="Normal 6 7 7" xfId="1076" xr:uid="{27B6C204-3301-4E5E-BBF1-CBE24599F96B}"/>
    <cellStyle name="Normal 6 7 8" xfId="1077" xr:uid="{144C454B-B57E-4D3D-B7F0-CCBCD1CC4DD8}"/>
    <cellStyle name="Normal 6 8" xfId="1078" xr:uid="{F3D2C77E-EE43-4D4E-8E20-FE56AFBDEBDF}"/>
    <cellStyle name="Normal 6 8 2" xfId="1079" xr:uid="{5C7602AD-4360-4102-927D-1977BA8907D4}"/>
    <cellStyle name="Normal 6 8 3" xfId="1080" xr:uid="{F15001FC-5A1F-41D6-BD7E-3997D9605F25}"/>
    <cellStyle name="Normal 6 8 4" xfId="1081" xr:uid="{C2BAFB90-218F-45EF-8BC7-468EF8EC39B9}"/>
    <cellStyle name="Normal 6 9" xfId="1082" xr:uid="{2B800245-8C45-4505-AF29-07394CB0F8D2}"/>
    <cellStyle name="Normal 60" xfId="1489" xr:uid="{EBD4A155-B451-40E3-AD3D-E6C5177546D1}"/>
    <cellStyle name="Normal 601" xfId="177" xr:uid="{CD89557D-2C05-43DF-B108-63B68C080E92}"/>
    <cellStyle name="Normal 605" xfId="133" xr:uid="{CA368D85-D168-49AD-8C09-21CD2F0AAB66}"/>
    <cellStyle name="Normal 606" xfId="132" xr:uid="{0CADBADE-6C60-494E-8E7F-D51999741054}"/>
    <cellStyle name="Normal 636" xfId="130" xr:uid="{0B6EA7FC-4D67-4620-8E86-325C844AED72}"/>
    <cellStyle name="Normal 640" xfId="131" xr:uid="{AB58D22D-6899-4072-9563-7215132164D7}"/>
    <cellStyle name="Normal 643" xfId="134" xr:uid="{23B8AED7-A231-45D4-A0B8-E7F499048AB5}"/>
    <cellStyle name="Normal 646" xfId="136" xr:uid="{B5279958-D0B4-49AD-A8EA-D8B43363E1DC}"/>
    <cellStyle name="Normal 647" xfId="137" xr:uid="{13E39E0E-8A82-45E4-A0BB-47EEB8380C30}"/>
    <cellStyle name="Normal 649" xfId="138" xr:uid="{B0FDF70C-5CAE-48B8-AC1B-C273AE374BEF}"/>
    <cellStyle name="Normal 650" xfId="139" xr:uid="{30F89D13-8BA8-4855-AA69-32F072136BA1}"/>
    <cellStyle name="Normal 651" xfId="140" xr:uid="{BB7A9976-9697-45C0-AEA9-27F079936EEB}"/>
    <cellStyle name="Normal 652" xfId="141" xr:uid="{78A95C66-E421-4C4B-8962-095E31BC7144}"/>
    <cellStyle name="Normal 653" xfId="142" xr:uid="{242CD4F6-87B9-475A-9130-117253309755}"/>
    <cellStyle name="Normal 654" xfId="143" xr:uid="{15B394FF-CC10-455A-9E70-FF1922CA8446}"/>
    <cellStyle name="Normal 655" xfId="144" xr:uid="{537A3459-37BD-438E-AF21-CDE592443B86}"/>
    <cellStyle name="Normal 656" xfId="145" xr:uid="{48FA9BAD-4326-47C0-A0F1-D36311E43CD1}"/>
    <cellStyle name="Normal 657" xfId="146" xr:uid="{13A65D5D-B16A-4857-BD72-FF7CB914290C}"/>
    <cellStyle name="Normal 658" xfId="148" xr:uid="{7AF3B06C-FC02-404D-9926-30BF665E8D27}"/>
    <cellStyle name="Normal 659" xfId="149" xr:uid="{62FE92B5-85C8-40B6-8855-7A90480A1EE3}"/>
    <cellStyle name="Normal 660" xfId="151" xr:uid="{C2B31A8A-EAFA-4154-A7D4-584220A1E3CA}"/>
    <cellStyle name="Normal 662" xfId="152" xr:uid="{16E86F0D-1DC9-406C-9EA9-57010CC9A88D}"/>
    <cellStyle name="Normal 663" xfId="153" xr:uid="{FF683965-4195-486C-9C2D-99E928C309F2}"/>
    <cellStyle name="Normal 664" xfId="154" xr:uid="{C7A55C2B-E2BF-4B31-9A31-3C1838CF108F}"/>
    <cellStyle name="Normal 665" xfId="155" xr:uid="{353E1605-7E8D-4D9F-81D6-2BBEAA5DD322}"/>
    <cellStyle name="Normal 667" xfId="156" xr:uid="{C225C799-0C23-4A0E-A5B7-35245C7C4A1F}"/>
    <cellStyle name="Normal 673" xfId="159" xr:uid="{197FADA5-183F-4AEE-BA89-22BD44B10899}"/>
    <cellStyle name="Normal 674" xfId="160" xr:uid="{D1E4225E-F97B-4403-A1A8-9FFFE3B3310B}"/>
    <cellStyle name="Normal 675" xfId="161" xr:uid="{55E3F804-40E0-4226-B8DF-6576019ADF9C}"/>
    <cellStyle name="Normal 676" xfId="162" xr:uid="{4A70A513-BFD7-4F5F-A6AE-AEEACB2FCB5A}"/>
    <cellStyle name="Normal 677" xfId="166" xr:uid="{2E308E6D-D8B8-4CAD-B08E-6D3540B12755}"/>
    <cellStyle name="Normal 678" xfId="167" xr:uid="{565E76FC-3349-4782-BBC5-1EC4FED1B918}"/>
    <cellStyle name="Normal 679" xfId="168" xr:uid="{B39E1A1D-A024-40CD-B97F-AB27BC707A78}"/>
    <cellStyle name="Normal 684" xfId="173" xr:uid="{A7713581-4450-484B-BB30-D79A0D89CBCB}"/>
    <cellStyle name="Normal 7" xfId="1083" xr:uid="{02298CD4-1740-468D-BB58-0AD9697BE53F}"/>
    <cellStyle name="Normal 7 10" xfId="1084" xr:uid="{5FEBF5C6-115F-43FC-B35A-AD586BAD47C6}"/>
    <cellStyle name="Normal 7 11" xfId="1085" xr:uid="{E07ED1E2-7E1A-4AA1-9B01-B47F15CAFB36}"/>
    <cellStyle name="Normal 7 12" xfId="1086" xr:uid="{6C79F481-9AE7-442C-B726-B7389F011E6A}"/>
    <cellStyle name="Normal 7 13" xfId="1492" xr:uid="{C378F805-1A32-43E3-8492-4B169FC4EEC6}"/>
    <cellStyle name="Normal 7 2" xfId="1087" xr:uid="{CA16E16B-E540-4443-996F-2FDF74956424}"/>
    <cellStyle name="Normal 7 2 2" xfId="1088" xr:uid="{48DFBA9E-B186-4A8C-97B8-0D4B2A958BCD}"/>
    <cellStyle name="Normal 7 2 3" xfId="1089" xr:uid="{7245E387-0135-4713-8449-3D71420BBC2B}"/>
    <cellStyle name="Normal 7 2 4" xfId="1090" xr:uid="{E2349343-B65E-427B-9A3D-1D757133274A}"/>
    <cellStyle name="Normal 7 2 5" xfId="1091" xr:uid="{B4774284-28CF-4F2D-8C59-27DD49FE7A50}"/>
    <cellStyle name="Normal 7 2 6" xfId="1092" xr:uid="{7C60733F-353C-4026-B7DC-8889E52BB946}"/>
    <cellStyle name="Normal 7 2 7" xfId="1093" xr:uid="{DFBEFF82-0DDA-4BDD-850B-7C585B2DA3AA}"/>
    <cellStyle name="Normal 7 2 8" xfId="1094" xr:uid="{B8058B55-0F6F-4749-B35B-3864E3BDCF1A}"/>
    <cellStyle name="Normal 7 2 9" xfId="1534" xr:uid="{7E14110B-6055-4FA5-8A68-A7EC599EEABB}"/>
    <cellStyle name="Normal 7 3" xfId="1095" xr:uid="{041861AC-EC6B-4E40-A13B-C40F3A5DF71B}"/>
    <cellStyle name="Normal 7 3 2" xfId="1096" xr:uid="{7046D5C7-9B1B-4003-9BC5-B93A49CDB09B}"/>
    <cellStyle name="Normal 7 3 3" xfId="1097" xr:uid="{91525A0B-07C0-4B49-AE86-4F018DDEBB8E}"/>
    <cellStyle name="Normal 7 3 4" xfId="1098" xr:uid="{AEEED44C-304D-4AA9-B190-C2AD55B33446}"/>
    <cellStyle name="Normal 7 3 5" xfId="1099" xr:uid="{2F8DF13D-2B8E-4AFC-960A-C0D95C89E6DA}"/>
    <cellStyle name="Normal 7 3 6" xfId="1100" xr:uid="{E7B3555C-395C-4E76-B63C-D9CCED1FCBD8}"/>
    <cellStyle name="Normal 7 3 7" xfId="1101" xr:uid="{3E9E40CC-158E-4388-8948-38E09B8DBDD0}"/>
    <cellStyle name="Normal 7 3 8" xfId="1102" xr:uid="{9F1FFBF0-22C3-4B61-B4E6-93A051BAB422}"/>
    <cellStyle name="Normal 7 4" xfId="1103" xr:uid="{7232BE91-4A14-4697-8FDB-183258BBA81B}"/>
    <cellStyle name="Normal 7 4 2" xfId="1104" xr:uid="{695C99EB-43CA-4677-BDD1-3E4D52EF43AD}"/>
    <cellStyle name="Normal 7 4 3" xfId="1105" xr:uid="{F9AFF777-1A4E-4F83-8676-67D602361648}"/>
    <cellStyle name="Normal 7 4 4" xfId="1106" xr:uid="{4E9E90F7-D551-41D1-9C6E-651955262FF0}"/>
    <cellStyle name="Normal 7 4 5" xfId="1107" xr:uid="{7C516D2F-71DC-4021-8A80-398810FE3B9C}"/>
    <cellStyle name="Normal 7 4 6" xfId="1108" xr:uid="{26112B85-51EA-45C1-8152-895D66EFC645}"/>
    <cellStyle name="Normal 7 4 7" xfId="1109" xr:uid="{FE0ACFB8-5E91-4074-8A61-6DF9491AEC04}"/>
    <cellStyle name="Normal 7 4 8" xfId="1110" xr:uid="{7FCE35B9-9EFC-417B-B09D-D8280870C8F2}"/>
    <cellStyle name="Normal 7 5" xfId="1111" xr:uid="{3BB04DD5-99BE-4760-9D03-A78F92DD0817}"/>
    <cellStyle name="Normal 7 5 2" xfId="1112" xr:uid="{98C97895-CA41-4C5A-99CB-DF8D82A68BEA}"/>
    <cellStyle name="Normal 7 5 3" xfId="1113" xr:uid="{6C531F91-DDAD-45B2-AD2C-9295DB785D55}"/>
    <cellStyle name="Normal 7 5 4" xfId="1114" xr:uid="{68914700-00BA-4832-856F-97B83431CD07}"/>
    <cellStyle name="Normal 7 5 5" xfId="1115" xr:uid="{3026D573-29B7-4FF7-9727-A8E9ACA2D1BF}"/>
    <cellStyle name="Normal 7 5 6" xfId="1116" xr:uid="{AA6ED155-0D86-4240-A62D-5CB4992316C2}"/>
    <cellStyle name="Normal 7 5 7" xfId="1117" xr:uid="{C78B2C52-8177-42DC-B8DF-50467543DA53}"/>
    <cellStyle name="Normal 7 5 8" xfId="1118" xr:uid="{56EA794C-8ECC-4B1A-B1D0-5E932D7AD572}"/>
    <cellStyle name="Normal 7 6" xfId="1119" xr:uid="{8E730839-546A-4D29-9B55-0E606B94AC96}"/>
    <cellStyle name="Normal 7 6 2" xfId="1120" xr:uid="{33CBCDEC-1121-4F13-97EE-CA2B7DC5731C}"/>
    <cellStyle name="Normal 7 6 3" xfId="1121" xr:uid="{CB4213B5-E699-4163-8A3E-353F05BDB106}"/>
    <cellStyle name="Normal 7 6 4" xfId="1122" xr:uid="{0F0DFBE7-4628-44D0-9D63-E544BCC3000F}"/>
    <cellStyle name="Normal 7 6 5" xfId="1123" xr:uid="{205158B9-D16C-4156-A460-7E7331172DE8}"/>
    <cellStyle name="Normal 7 6 6" xfId="1124" xr:uid="{53408122-515D-4CF6-8243-B79E6AE9C9C2}"/>
    <cellStyle name="Normal 7 6 7" xfId="1125" xr:uid="{4B3ADB94-3950-45CC-8887-EDFA819587FB}"/>
    <cellStyle name="Normal 7 6 8" xfId="1126" xr:uid="{1DF26EF9-F0E1-4B40-89FC-B588C56417E1}"/>
    <cellStyle name="Normal 7 7" xfId="1127" xr:uid="{56CC9E42-CE31-44F8-AE76-839CC24BD708}"/>
    <cellStyle name="Normal 7 7 2" xfId="1128" xr:uid="{A3802227-F47A-4CA1-9615-F7564A77B072}"/>
    <cellStyle name="Normal 7 7 3" xfId="1129" xr:uid="{292BBD5E-9755-4B42-9567-B04294DC5049}"/>
    <cellStyle name="Normal 7 7 4" xfId="1130" xr:uid="{A9216B7F-BE2E-4FFE-BC61-7AE6A712B6EE}"/>
    <cellStyle name="Normal 7 7 5" xfId="1131" xr:uid="{165600ED-0BB6-4043-9039-786E9A2AB4B8}"/>
    <cellStyle name="Normal 7 7 6" xfId="1132" xr:uid="{B531073F-9A7F-4DC8-A249-76A5146DD42A}"/>
    <cellStyle name="Normal 7 7 7" xfId="1133" xr:uid="{8EFAF94D-3325-409C-A203-C7193ACB62A9}"/>
    <cellStyle name="Normal 7 7 8" xfId="1134" xr:uid="{D0689CA2-12A0-411E-A39F-585590588E3B}"/>
    <cellStyle name="Normal 7 8" xfId="1135" xr:uid="{7DAFA095-498A-4107-83B7-4AE34A43D125}"/>
    <cellStyle name="Normal 7 8 2" xfId="1136" xr:uid="{A85E0926-B39A-4D4D-AF16-5E187FC5B114}"/>
    <cellStyle name="Normal 7 8 3" xfId="1137" xr:uid="{44F4E301-BC73-414D-A37F-D65DBABA3E30}"/>
    <cellStyle name="Normal 7 8 4" xfId="1138" xr:uid="{BD4C7A1B-7425-4417-9A38-CD44F3DA92FE}"/>
    <cellStyle name="Normal 7 9" xfId="1139" xr:uid="{AEEE3ED7-6C17-4F4E-A02E-397CEB489076}"/>
    <cellStyle name="Normal 713" xfId="163" xr:uid="{12AB0A3C-1F72-432E-963E-6E7F29E60551}"/>
    <cellStyle name="Normal 714" xfId="164" xr:uid="{AE423ACC-9004-474B-AA53-AFFA75E826DF}"/>
    <cellStyle name="Normal 715" xfId="165" xr:uid="{9FCCE7B1-2973-4C31-A229-6FA614747496}"/>
    <cellStyle name="Normal 744" xfId="183" xr:uid="{1C0BA3BC-43DC-473B-887F-7DAADFB9F34E}"/>
    <cellStyle name="Normal 76" xfId="1477" xr:uid="{388DC83D-60E0-4313-9787-6F13ED90BC77}"/>
    <cellStyle name="Normal 78" xfId="1476" xr:uid="{F1E6A07B-0B35-4B76-AAD2-81260E39FC40}"/>
    <cellStyle name="Normal 79" xfId="1478" xr:uid="{F3F9C487-682E-46C4-8A7B-A278551BBBE7}"/>
    <cellStyle name="Normal 8" xfId="1140" xr:uid="{0236022B-32B0-4E3C-BE20-741633D04257}"/>
    <cellStyle name="Normal 8 10" xfId="1141" xr:uid="{EA65A148-38C7-46C9-B578-7E8E26231F0D}"/>
    <cellStyle name="Normal 8 11" xfId="1142" xr:uid="{CC56A71B-7F48-4935-9186-EA8CB94480E0}"/>
    <cellStyle name="Normal 8 12" xfId="1143" xr:uid="{8500FB48-FE39-4403-A129-372BFE0F7B65}"/>
    <cellStyle name="Normal 8 13" xfId="1511" xr:uid="{30DC90D6-49D5-4FE0-9C61-47CCF9C5AD36}"/>
    <cellStyle name="Normal 8 2" xfId="1144" xr:uid="{AF719B85-32E4-425F-A366-1D4C6FDD7852}"/>
    <cellStyle name="Normal 8 2 2" xfId="1145" xr:uid="{C588271A-9E38-45C6-8B24-24B2FFFD687A}"/>
    <cellStyle name="Normal 8 2 3" xfId="1146" xr:uid="{E2D3774B-8446-430F-B0DE-F4A4659FB98A}"/>
    <cellStyle name="Normal 8 2 4" xfId="1147" xr:uid="{1154B8BF-0EC7-4A70-970A-FD7336BF6FEC}"/>
    <cellStyle name="Normal 8 2 5" xfId="1148" xr:uid="{37D1465D-BAAB-447B-BF6A-0823A07FD932}"/>
    <cellStyle name="Normal 8 2 6" xfId="1149" xr:uid="{577FAC53-7983-4AA6-B9AE-C9CCF23F9F2C}"/>
    <cellStyle name="Normal 8 2 7" xfId="1150" xr:uid="{758AA218-9EA5-4C48-9231-9F73899865F5}"/>
    <cellStyle name="Normal 8 2 8" xfId="1151" xr:uid="{005988ED-F6D0-4158-A4F6-F2FFD5CFB0EC}"/>
    <cellStyle name="Normal 8 3" xfId="1152" xr:uid="{0535E5D0-9471-4542-898D-AB33CDAD0617}"/>
    <cellStyle name="Normal 8 3 2" xfId="1153" xr:uid="{5746C8E7-8E2E-47CF-83CB-E20FACA1F030}"/>
    <cellStyle name="Normal 8 3 3" xfId="1154" xr:uid="{1743410C-9193-4417-AAE3-30054C71C33C}"/>
    <cellStyle name="Normal 8 3 4" xfId="1155" xr:uid="{B2B6BE90-DA58-4D0B-9262-A85FBFC485CE}"/>
    <cellStyle name="Normal 8 3 5" xfId="1156" xr:uid="{EDC49BA7-60C6-4C33-915C-009BED43F09B}"/>
    <cellStyle name="Normal 8 3 6" xfId="1157" xr:uid="{79BB5AB3-C1D3-4C2A-A641-84965CCE9E22}"/>
    <cellStyle name="Normal 8 3 7" xfId="1158" xr:uid="{24559734-CA78-4174-9ABA-5B04C5CE443C}"/>
    <cellStyle name="Normal 8 3 8" xfId="1159" xr:uid="{0F5158C5-F56A-4D6E-96AD-82679BAC69D6}"/>
    <cellStyle name="Normal 8 4" xfId="1160" xr:uid="{47383428-A66F-449A-BB4A-A2FAAF81885B}"/>
    <cellStyle name="Normal 8 4 2" xfId="1161" xr:uid="{69B5C901-F62B-423B-8B30-A0D4253856EB}"/>
    <cellStyle name="Normal 8 4 3" xfId="1162" xr:uid="{900682E5-E2DD-45F8-A90C-BD16B5C30C41}"/>
    <cellStyle name="Normal 8 4 4" xfId="1163" xr:uid="{0808DBDF-41D6-45C7-AC8F-C720FDAFC9A8}"/>
    <cellStyle name="Normal 8 4 5" xfId="1164" xr:uid="{D09DA815-65FD-4AB2-B48C-019BC6CF155B}"/>
    <cellStyle name="Normal 8 4 6" xfId="1165" xr:uid="{F4E311AA-A8B4-4DF2-A037-8593D75A662F}"/>
    <cellStyle name="Normal 8 4 7" xfId="1166" xr:uid="{36F7D9EF-434B-41F7-A362-55561EFB197C}"/>
    <cellStyle name="Normal 8 4 8" xfId="1167" xr:uid="{4A344E9D-DEC5-4DCB-ADC7-69641F2EA921}"/>
    <cellStyle name="Normal 8 5" xfId="1168" xr:uid="{F1469A5D-28F0-47B4-ACD6-4C533BADC860}"/>
    <cellStyle name="Normal 8 5 2" xfId="1169" xr:uid="{0ABC8D85-3183-4FB1-8FB6-A9396EDCE2E2}"/>
    <cellStyle name="Normal 8 5 3" xfId="1170" xr:uid="{E99E76C5-6BCD-4203-9088-2E3E08C43BDE}"/>
    <cellStyle name="Normal 8 5 4" xfId="1171" xr:uid="{401DB89F-2D66-45D0-8F2F-12C2C4636494}"/>
    <cellStyle name="Normal 8 5 5" xfId="1172" xr:uid="{3F3F06CE-96A6-4676-9B00-9222645C8473}"/>
    <cellStyle name="Normal 8 5 6" xfId="1173" xr:uid="{616272CB-E40E-4805-AB08-FB1627423385}"/>
    <cellStyle name="Normal 8 5 7" xfId="1174" xr:uid="{48A082EB-5362-4102-B3C6-E219097992FD}"/>
    <cellStyle name="Normal 8 5 8" xfId="1175" xr:uid="{7881CB24-C6A6-4016-9B41-D75BBAD4E8EC}"/>
    <cellStyle name="Normal 8 6" xfId="1176" xr:uid="{7C9FC165-6EED-45A0-B1F3-F5430AB3BA5C}"/>
    <cellStyle name="Normal 8 6 2" xfId="1177" xr:uid="{1687E173-DFEE-4165-9213-C11E1F113CB4}"/>
    <cellStyle name="Normal 8 6 3" xfId="1178" xr:uid="{CD88B3F4-1C44-4E57-8DC1-7F33AC3F870B}"/>
    <cellStyle name="Normal 8 6 4" xfId="1179" xr:uid="{ECDB79DD-0088-4E78-B9EB-8A4843B29888}"/>
    <cellStyle name="Normal 8 6 5" xfId="1180" xr:uid="{3501DB25-95B6-448A-B59A-520333F88A13}"/>
    <cellStyle name="Normal 8 6 6" xfId="1181" xr:uid="{7E4CAF40-7C7E-4E51-8B89-79454A943B4F}"/>
    <cellStyle name="Normal 8 6 7" xfId="1182" xr:uid="{6A1F80EA-7114-4032-BB9F-F9B151E595E8}"/>
    <cellStyle name="Normal 8 6 8" xfId="1183" xr:uid="{3A25AE92-7EA7-4685-BEC9-2C73FD752741}"/>
    <cellStyle name="Normal 8 7" xfId="1184" xr:uid="{5B23412B-4535-46D8-B128-A0C922E1CB0F}"/>
    <cellStyle name="Normal 8 7 2" xfId="1185" xr:uid="{A63C5B54-552B-4DE7-AAB3-A1F678944DC9}"/>
    <cellStyle name="Normal 8 7 3" xfId="1186" xr:uid="{0AA17120-B3A3-4499-8E09-0C031F22B2C8}"/>
    <cellStyle name="Normal 8 7 4" xfId="1187" xr:uid="{DA4D15C1-E1C1-45DC-91D3-62BC8608F573}"/>
    <cellStyle name="Normal 8 7 5" xfId="1188" xr:uid="{5F9D189D-A7CA-44FD-A02F-0FEF3F7E438B}"/>
    <cellStyle name="Normal 8 7 6" xfId="1189" xr:uid="{1A168E3F-89B6-4189-B95C-67D4ECC9A1DD}"/>
    <cellStyle name="Normal 8 7 7" xfId="1190" xr:uid="{205B5586-2716-4EAA-964C-21755E44B552}"/>
    <cellStyle name="Normal 8 7 8" xfId="1191" xr:uid="{899E239F-F2B6-420F-8A45-E67001154BEB}"/>
    <cellStyle name="Normal 8 8" xfId="1192" xr:uid="{0CDF58BC-1D56-43EB-8250-6ABE205248FF}"/>
    <cellStyle name="Normal 8 8 2" xfId="1193" xr:uid="{60D87B57-39B2-4812-971E-CC4A7773BDF4}"/>
    <cellStyle name="Normal 8 8 3" xfId="1194" xr:uid="{0126E2E4-C8B5-4E5F-98EB-A9975077A222}"/>
    <cellStyle name="Normal 8 8 4" xfId="1195" xr:uid="{C5FE01D2-2CA0-4246-B99E-E6B1A75301B4}"/>
    <cellStyle name="Normal 8 9" xfId="1196" xr:uid="{4163E218-AD29-4650-A19A-C243E7ACC6EA}"/>
    <cellStyle name="Normal 802" xfId="189" xr:uid="{2E05BF81-83EB-47E6-BC49-D3C2C6BE4496}"/>
    <cellStyle name="Normal 9" xfId="213" xr:uid="{37464CC5-189D-45DD-A58A-7F5437100EF2}"/>
    <cellStyle name="Normal 9 10" xfId="1197" xr:uid="{61F26250-A206-4C4F-BBB8-076316C21F94}"/>
    <cellStyle name="Normal 9 11" xfId="1198" xr:uid="{1A3B03DF-FE42-47C4-AB77-8FFF13AF0914}"/>
    <cellStyle name="Normal 9 12" xfId="1199" xr:uid="{AC9851E1-F230-4A9D-8028-BC29FFF6F4F7}"/>
    <cellStyle name="Normal 9 2" xfId="1200" xr:uid="{A29E4927-AB3A-49F7-BBFE-3D344F49931E}"/>
    <cellStyle name="Normal 9 2 2" xfId="1201" xr:uid="{173D9722-0748-4680-B2E7-AE3687FA081D}"/>
    <cellStyle name="Normal 9 2 3" xfId="1202" xr:uid="{A263D8D7-49F3-4ED6-A5D8-10E1B4E30F03}"/>
    <cellStyle name="Normal 9 2 4" xfId="1203" xr:uid="{593C34BB-CEFE-4FBC-828E-8BAA0F631B50}"/>
    <cellStyle name="Normal 9 2 5" xfId="1204" xr:uid="{FAA1F249-A26D-48E5-B7B4-B5F67BF259C3}"/>
    <cellStyle name="Normal 9 2 6" xfId="1205" xr:uid="{DB41F380-6BE7-4272-9E4C-1EDC6B2EC5A2}"/>
    <cellStyle name="Normal 9 2 7" xfId="1206" xr:uid="{86122DDB-FA70-4DE9-BDEB-EA27D1B09D18}"/>
    <cellStyle name="Normal 9 2 8" xfId="1207" xr:uid="{69C720E0-6CA3-49B0-83AB-4B2DED4FCA56}"/>
    <cellStyle name="Normal 9 3" xfId="1208" xr:uid="{16D77895-9980-4496-B31E-9F1E2E1A541F}"/>
    <cellStyle name="Normal 9 3 2" xfId="1209" xr:uid="{62A86FE6-D5A1-43DA-9AD9-6059133EC595}"/>
    <cellStyle name="Normal 9 3 3" xfId="1210" xr:uid="{4B9F12D7-EFBE-4B2F-90F2-0E148220B847}"/>
    <cellStyle name="Normal 9 3 4" xfId="1211" xr:uid="{429E6E9A-468E-4464-BFA3-BACF8E27AE1F}"/>
    <cellStyle name="Normal 9 3 5" xfId="1212" xr:uid="{6A1DB920-1548-48B7-BBBD-7557A8509C11}"/>
    <cellStyle name="Normal 9 3 6" xfId="1213" xr:uid="{D85B5EA0-2FDE-4AAD-9D6B-81B63D3353B1}"/>
    <cellStyle name="Normal 9 3 7" xfId="1214" xr:uid="{427BB91F-3251-427B-9F13-D7FE3565B235}"/>
    <cellStyle name="Normal 9 3 8" xfId="1215" xr:uid="{D35634F4-3EC5-4538-BA60-BE4F864F599D}"/>
    <cellStyle name="Normal 9 4" xfId="1216" xr:uid="{7EF11BF1-9C55-4BEC-87CC-8EE69C58AFBA}"/>
    <cellStyle name="Normal 9 4 2" xfId="1217" xr:uid="{904BDE67-12F6-45D1-A5D6-A562ECC4DFC9}"/>
    <cellStyle name="Normal 9 4 3" xfId="1218" xr:uid="{611EB25A-FAD7-4640-B838-56D32F7A7DFB}"/>
    <cellStyle name="Normal 9 4 4" xfId="1219" xr:uid="{31E2E0DC-CCAE-4D00-8856-F85DC484D8F4}"/>
    <cellStyle name="Normal 9 4 5" xfId="1220" xr:uid="{78F903D2-6C0A-4CE0-914D-2849FA861698}"/>
    <cellStyle name="Normal 9 4 6" xfId="1221" xr:uid="{180493B4-361A-444D-A6C9-76BA60A201E1}"/>
    <cellStyle name="Normal 9 4 7" xfId="1222" xr:uid="{9A6CC05F-A8CB-4115-9296-D379A71A93D9}"/>
    <cellStyle name="Normal 9 4 8" xfId="1223" xr:uid="{D552C37E-14AA-46E7-B8FF-EDD2D84E18E2}"/>
    <cellStyle name="Normal 9 5" xfId="1224" xr:uid="{F05B9718-F154-4F53-8ECF-C0B3F8427D08}"/>
    <cellStyle name="Normal 9 5 2" xfId="1225" xr:uid="{8D7A21C9-3FA3-47E4-99C1-89F1C4D113C4}"/>
    <cellStyle name="Normal 9 5 3" xfId="1226" xr:uid="{B9246A1A-BC57-4D2A-BC00-6BCF4A4604AD}"/>
    <cellStyle name="Normal 9 5 4" xfId="1227" xr:uid="{E1DD15F0-B0E1-41F0-B7A3-DECE32A3AC47}"/>
    <cellStyle name="Normal 9 5 5" xfId="1228" xr:uid="{A3D3A7B7-72F7-48D1-863A-32667A63BE56}"/>
    <cellStyle name="Normal 9 5 6" xfId="1229" xr:uid="{9251EA82-E24F-410D-9E5E-BB4803538328}"/>
    <cellStyle name="Normal 9 5 7" xfId="1230" xr:uid="{18D6C63E-973E-4539-8303-9A42E9A3DE5C}"/>
    <cellStyle name="Normal 9 5 8" xfId="1231" xr:uid="{461E5D28-7900-465C-B7E2-4CD08A3B2846}"/>
    <cellStyle name="Normal 9 6" xfId="1232" xr:uid="{9F48D631-2B47-4EB5-AE64-FEB81B5753F0}"/>
    <cellStyle name="Normal 9 6 2" xfId="1233" xr:uid="{ED03BBA7-7FB6-4197-ACAE-D477F94D4CB1}"/>
    <cellStyle name="Normal 9 6 3" xfId="1234" xr:uid="{8E040B9A-3F2B-4B73-97A9-7165A7DE66D5}"/>
    <cellStyle name="Normal 9 6 4" xfId="1235" xr:uid="{388186C7-E784-4FFE-A63D-78A6CC7D664D}"/>
    <cellStyle name="Normal 9 6 5" xfId="1236" xr:uid="{4DEA9C8A-1D89-4A0E-AA7D-2C53975BD75E}"/>
    <cellStyle name="Normal 9 6 6" xfId="1237" xr:uid="{CFACA87C-47C2-45E0-8499-AA87B730D84B}"/>
    <cellStyle name="Normal 9 6 7" xfId="1238" xr:uid="{2274115B-B439-49FD-821E-8676B8AEC811}"/>
    <cellStyle name="Normal 9 6 8" xfId="1239" xr:uid="{F25A27D7-06A0-48C3-966C-38622786542A}"/>
    <cellStyle name="Normal 9 7" xfId="1240" xr:uid="{34A237FF-C5E7-4A8C-8314-EAA954DE6EB8}"/>
    <cellStyle name="Normal 9 7 2" xfId="1241" xr:uid="{9672C0B7-CF53-477B-A393-71148D61B6A1}"/>
    <cellStyle name="Normal 9 7 3" xfId="1242" xr:uid="{68670B77-9F8C-48FE-97A9-5A8120EAFC4D}"/>
    <cellStyle name="Normal 9 7 4" xfId="1243" xr:uid="{380BE77A-7897-4CFB-AA5A-EA09FA5A9C5F}"/>
    <cellStyle name="Normal 9 7 5" xfId="1244" xr:uid="{B98547EF-8E5E-41F2-A6D8-E2DDF916E2C4}"/>
    <cellStyle name="Normal 9 7 6" xfId="1245" xr:uid="{CC9390E3-68B9-4F2F-B38F-D3A2F371D9C5}"/>
    <cellStyle name="Normal 9 7 7" xfId="1246" xr:uid="{496B6450-45C9-4E0C-A00B-7C4BE9929EBA}"/>
    <cellStyle name="Normal 9 7 8" xfId="1247" xr:uid="{744A129B-D1C8-4CD6-AF4F-54A6FD4DA1D1}"/>
    <cellStyle name="Normal 9 8" xfId="1248" xr:uid="{AB9484EA-BB2C-4965-B666-53E91116934A}"/>
    <cellStyle name="Normal 9 8 2" xfId="1249" xr:uid="{BE5AD503-479D-4DC6-9DB0-16F782951059}"/>
    <cellStyle name="Normal 9 8 3" xfId="1250" xr:uid="{B4B02F53-BCE7-4B12-80D9-FD30848C33C2}"/>
    <cellStyle name="Normal 9 8 4" xfId="1251" xr:uid="{CB7C3E43-BAF1-45C0-8C7C-7DEAF1510CBE}"/>
    <cellStyle name="Normal 9 8 5" xfId="1252" xr:uid="{4F8C7CD8-390B-4680-9631-274EC9CE8155}"/>
    <cellStyle name="Normal 9 8 6" xfId="1253" xr:uid="{19B0AC47-0573-4F87-AA61-1B3E3D1E72FB}"/>
    <cellStyle name="Normal 9 9" xfId="1254" xr:uid="{8B1313FF-730B-499D-BF59-C4AB5D30B5E4}"/>
    <cellStyle name="Normal 944" xfId="127" xr:uid="{2F012B02-7355-4E49-B159-CFEACC62D2B4}"/>
    <cellStyle name="Normal 947" xfId="129" xr:uid="{848342E2-8D21-4189-AC6C-0B8B59D8EC40}"/>
    <cellStyle name="Normal 952" xfId="157" xr:uid="{636DB888-573B-4F0B-9713-45E728553498}"/>
    <cellStyle name="Normal 957" xfId="169" xr:uid="{73202B0E-CEAE-4FBD-A05F-A658B9EA6D5F}"/>
    <cellStyle name="Normal 958" xfId="170" xr:uid="{761242B2-447C-4D29-9EF3-881B74EE9011}"/>
    <cellStyle name="Normal 959" xfId="171" xr:uid="{AFA611A6-B3E4-4862-A331-2485D5F1BA5B}"/>
    <cellStyle name="Normal 960" xfId="172" xr:uid="{B78E7F66-DABA-4B4D-BCAA-73E9A33AC2A4}"/>
    <cellStyle name="Normal 961" xfId="174" xr:uid="{DFB859B4-1BC2-49BB-9DE3-B5CE6C19DD1D}"/>
    <cellStyle name="Normal 962" xfId="175" xr:uid="{443E8935-6E95-48C7-A115-F24DBF3448CB}"/>
    <cellStyle name="Normal 963" xfId="176" xr:uid="{6E99E90C-CFB2-40E0-9C7D-3FAE143B2E55}"/>
    <cellStyle name="Normal 964" xfId="178" xr:uid="{AE7D19A3-9ADA-4240-BB8C-85B2F94ABD6D}"/>
    <cellStyle name="Normal 965" xfId="179" xr:uid="{6CC8BC75-3F03-4036-B8CA-4CAD41642BDE}"/>
    <cellStyle name="Normal 966" xfId="180" xr:uid="{209C57F5-DD32-44FA-A9A1-C426A4470AF8}"/>
    <cellStyle name="Normal 967" xfId="181" xr:uid="{AB8FF8D9-5372-4190-AAC2-3CF7882BB053}"/>
    <cellStyle name="Normal 971" xfId="150" xr:uid="{F7564064-3D47-4B4F-8334-0E5397569996}"/>
    <cellStyle name="Normal 986" xfId="147" xr:uid="{439352CD-8D75-4B15-AD19-009785094C42}"/>
    <cellStyle name="Normal_cuadro de AF NG" xfId="6" xr:uid="{2B709FB0-37AC-4483-9487-02FAB74F2A83}"/>
    <cellStyle name="Normal_FANAPEL INDIVIDUAL" xfId="5" xr:uid="{731C2E61-5A80-464C-AAEE-5C6BB68C6DEA}"/>
    <cellStyle name="Normal_informe1" xfId="4" xr:uid="{7CDC33FF-7B8F-48E6-B7AD-0CDDAD609DE4}"/>
    <cellStyle name="Notas 2" xfId="1255" xr:uid="{9520E827-805C-4D17-8ED8-8E7BF4738E44}"/>
    <cellStyle name="Notas 2 2" xfId="1256" xr:uid="{E95FB794-968E-47F8-B13D-595E3AC38E50}"/>
    <cellStyle name="Notas 2 3" xfId="1257" xr:uid="{616E1611-79FF-431B-87E0-6657E0E9C694}"/>
    <cellStyle name="Notas 2 4" xfId="1258" xr:uid="{CF144E55-1A4B-46C2-A470-293DAA386CBE}"/>
    <cellStyle name="Percent 2" xfId="1470" xr:uid="{C05D3C33-EF01-4BAC-899A-B94F42301C7D}"/>
    <cellStyle name="Percent 2 2" xfId="1471" xr:uid="{9EFB8863-810C-455D-B65A-19659C6D7223}"/>
    <cellStyle name="Porcentaje" xfId="2" builtinId="5"/>
    <cellStyle name="Porcentaje 2" xfId="13" xr:uid="{E82C602E-C591-4A1E-8B9B-623B54FF205B}"/>
    <cellStyle name="Porcentaje 2 2" xfId="1260" xr:uid="{F01668D9-3C18-4AD1-8B4B-6D062EC21942}"/>
    <cellStyle name="Porcentaje 2 2 2" xfId="1863" xr:uid="{B0051E46-F33B-42E4-A672-E8A0CC36ECBB}"/>
    <cellStyle name="Porcentaje 2 3" xfId="1431" xr:uid="{4BEABAE8-D3DA-431A-9D0A-BE0CFBF39882}"/>
    <cellStyle name="Porcentaje 2 4" xfId="1443" xr:uid="{4FECC5A7-8F00-43CF-B2F1-14CB0BB4FACF}"/>
    <cellStyle name="Porcentaje 3" xfId="1261" xr:uid="{38B0B96D-8EB1-422F-B338-D204B085DF8F}"/>
    <cellStyle name="Porcentaje 3 2" xfId="1475" xr:uid="{F6A38A1A-68A8-4D76-A6D9-EF2BC1A45149}"/>
    <cellStyle name="Porcentaje 4" xfId="1259" xr:uid="{6616135D-593D-40CD-BE80-5A50599C9796}"/>
    <cellStyle name="Porcentaje 4 2" xfId="1584" xr:uid="{B3078799-1044-45A2-8555-36E8EE77D293}"/>
    <cellStyle name="Porcentual 2" xfId="1262" xr:uid="{9F8AE61A-A159-4EB7-9246-F7E9F702FB94}"/>
    <cellStyle name="Porcentual 2 2" xfId="1263" xr:uid="{594B9635-A49F-42A6-9232-094D7FCFD38D}"/>
    <cellStyle name="Porcentual 2 2 2" xfId="1264" xr:uid="{3A8226A7-AD76-4DF7-B97C-C1B1E30D7C87}"/>
    <cellStyle name="Porcentual 2 2 3" xfId="1265" xr:uid="{4F283A6A-5FA3-4BD5-9043-64AFC8426F17}"/>
    <cellStyle name="Porcentual 2 2 4" xfId="1266" xr:uid="{D7B7256C-FA9E-4D32-9FE0-FC6D6CB14E48}"/>
    <cellStyle name="Porcentual 2 2 5" xfId="1267" xr:uid="{F3F437D0-0D6D-4A73-928C-933782BB5820}"/>
    <cellStyle name="Porcentual 2 2 6" xfId="1268" xr:uid="{E438EDB4-0E3C-453E-A09B-85B7BF7302D6}"/>
    <cellStyle name="Porcentual 2 2 7" xfId="1269" xr:uid="{792163E5-A4B4-41E5-A7B6-C97F640E28B1}"/>
    <cellStyle name="Porcentual 2 2 8" xfId="1270" xr:uid="{4C93338B-DB02-4525-B2D0-A897783AD39B}"/>
    <cellStyle name="Porcentual 2 3" xfId="1271" xr:uid="{DBE652C7-3D16-4499-9B83-725CC3A5E1F7}"/>
    <cellStyle name="Porcentual 2 4" xfId="1272" xr:uid="{AF20218F-492F-4254-AAD5-5B556BB3A529}"/>
    <cellStyle name="Porcentual 25" xfId="1273" xr:uid="{9BB5C94D-33E9-4349-8B6A-9C01A42446B5}"/>
    <cellStyle name="Porcentual 25 10" xfId="1274" xr:uid="{545ABFA7-A355-4F61-8F39-7CFA9D7C6A35}"/>
    <cellStyle name="Porcentual 25 10 2" xfId="1275" xr:uid="{3113F0F4-7FC0-43C3-8B83-8993AAC425F4}"/>
    <cellStyle name="Porcentual 25 10 3" xfId="1276" xr:uid="{CD4D8853-2614-410F-8B6D-07EA9C5B5C2C}"/>
    <cellStyle name="Porcentual 25 10 4" xfId="1277" xr:uid="{F5259446-B699-499E-BDDF-85DFF54B06D1}"/>
    <cellStyle name="Porcentual 25 10 5" xfId="1278" xr:uid="{33A67524-F0F6-41E0-B757-0FFB300623B7}"/>
    <cellStyle name="Porcentual 25 10 6" xfId="1279" xr:uid="{D345FB38-B01D-4110-94B4-0D14D87C8E8B}"/>
    <cellStyle name="Porcentual 25 11" xfId="1280" xr:uid="{4CA0A905-6B23-49CE-ACE7-FAEAB10457F2}"/>
    <cellStyle name="Porcentual 25 12" xfId="1281" xr:uid="{CA9A8E48-72A3-4E43-A0E2-38C9E0CF3F3D}"/>
    <cellStyle name="Porcentual 25 13" xfId="1282" xr:uid="{5A30CD59-005C-483C-BB7B-B38406105EFA}"/>
    <cellStyle name="Porcentual 25 14" xfId="1283" xr:uid="{4F6AAFA6-9853-44DC-B325-E6CAA49209AD}"/>
    <cellStyle name="Porcentual 25 15" xfId="1284" xr:uid="{8C0BE229-F419-4C85-8CDD-D230BA9E7814}"/>
    <cellStyle name="Porcentual 25 16" xfId="1285" xr:uid="{89C3DE86-0484-40FB-B2EE-322082FC04BD}"/>
    <cellStyle name="Porcentual 25 17" xfId="1286" xr:uid="{B3F0011F-B7FD-4845-BE33-B5BF1CC43BFB}"/>
    <cellStyle name="Porcentual 25 18" xfId="1287" xr:uid="{4C65647A-0A7F-46FF-A2AE-086BD770788D}"/>
    <cellStyle name="Porcentual 25 2" xfId="1288" xr:uid="{FB74E828-5E50-4B75-9F86-EE8C1F7649E0}"/>
    <cellStyle name="Porcentual 25 2 10" xfId="1289" xr:uid="{5C3444B4-DD1E-442E-A13F-1EDDEB9EC61C}"/>
    <cellStyle name="Porcentual 25 2 11" xfId="1290" xr:uid="{8F72A4C4-0F0A-4C74-B6B6-60A8178578BA}"/>
    <cellStyle name="Porcentual 25 2 2" xfId="1291" xr:uid="{57080AE0-E256-41E2-8547-350401309CFA}"/>
    <cellStyle name="Porcentual 25 2 3" xfId="1292" xr:uid="{A0AEED62-C977-49B9-9478-DD9071548E86}"/>
    <cellStyle name="Porcentual 25 2 4" xfId="1293" xr:uid="{17DCA54F-33D5-4877-A309-7D6388CD2A5B}"/>
    <cellStyle name="Porcentual 25 2 5" xfId="1294" xr:uid="{50F7CCFA-19C8-4470-AC2A-E37551C4B321}"/>
    <cellStyle name="Porcentual 25 2 6" xfId="1295" xr:uid="{FCA2E3E7-2AE6-41EA-8BAE-94C2691E242D}"/>
    <cellStyle name="Porcentual 25 2 7" xfId="1296" xr:uid="{E06C17E0-D622-4FAD-87E9-2C10BA30E52F}"/>
    <cellStyle name="Porcentual 25 2 8" xfId="1297" xr:uid="{EAC8AD9D-738A-4EF3-8080-6E6B1A2A3787}"/>
    <cellStyle name="Porcentual 25 2 9" xfId="1298" xr:uid="{303232AE-E1B3-4A9F-9DBA-28B4501E2C39}"/>
    <cellStyle name="Porcentual 25 3" xfId="1299" xr:uid="{C7C9B454-E725-478F-A371-759E319F5261}"/>
    <cellStyle name="Porcentual 25 3 10" xfId="1300" xr:uid="{073C991A-A5F5-4536-BADE-8E4C9084755E}"/>
    <cellStyle name="Porcentual 25 3 11" xfId="1301" xr:uid="{1893B188-EDA3-431E-AF22-74CA3E686D6B}"/>
    <cellStyle name="Porcentual 25 3 2" xfId="1302" xr:uid="{00B5074A-0253-401B-ABA1-6B6FABA6AB9F}"/>
    <cellStyle name="Porcentual 25 3 3" xfId="1303" xr:uid="{CDAA5F61-1670-49EC-960E-A69B15080EF2}"/>
    <cellStyle name="Porcentual 25 3 4" xfId="1304" xr:uid="{6331E156-A47C-4226-9727-60572BC8260F}"/>
    <cellStyle name="Porcentual 25 3 5" xfId="1305" xr:uid="{9C4277FA-2D9F-435A-BE46-42BEE7A0934D}"/>
    <cellStyle name="Porcentual 25 3 6" xfId="1306" xr:uid="{473E0D3C-33AE-4958-9791-F6F26F1D617B}"/>
    <cellStyle name="Porcentual 25 3 7" xfId="1307" xr:uid="{9BC55DFC-F812-4C87-9544-C8CB2CE9CB76}"/>
    <cellStyle name="Porcentual 25 3 8" xfId="1308" xr:uid="{DF01B904-1B2F-4BF5-B79D-30E783C27F2F}"/>
    <cellStyle name="Porcentual 25 3 9" xfId="1309" xr:uid="{9C9B6C9E-3FAB-447B-8B6C-DFE5D3D2C128}"/>
    <cellStyle name="Porcentual 25 4" xfId="1310" xr:uid="{183C7DB2-990E-4D5B-B4EC-09B6971B6E0A}"/>
    <cellStyle name="Porcentual 25 4 2" xfId="1311" xr:uid="{EEB0B636-0690-44A9-B696-2D64C8236F65}"/>
    <cellStyle name="Porcentual 25 4 2 2" xfId="1312" xr:uid="{13D30B94-BBCE-452A-8BE8-B4E37FFBD94E}"/>
    <cellStyle name="Porcentual 25 4 2 2 2" xfId="1313" xr:uid="{19332F55-5CFF-4171-A8D1-61F05BADEEE5}"/>
    <cellStyle name="Porcentual 25 4 2 2 3" xfId="1314" xr:uid="{D0CDE998-9E7F-4330-9845-FA60AE186031}"/>
    <cellStyle name="Porcentual 25 4 2 2 4" xfId="1315" xr:uid="{B206C321-1123-4638-87DD-8688CA075430}"/>
    <cellStyle name="Porcentual 25 4 2 2 5" xfId="1316" xr:uid="{05762964-8DCD-42F7-96E5-B0DE0D9825F9}"/>
    <cellStyle name="Porcentual 25 4 2 2 6" xfId="1317" xr:uid="{3CD5D1D5-3BC0-42F9-B1EE-247411795E2F}"/>
    <cellStyle name="Porcentual 25 4 3" xfId="1318" xr:uid="{4CEE6D7D-C547-40A3-84E0-1FE37AE8052A}"/>
    <cellStyle name="Porcentual 25 4 4" xfId="1319" xr:uid="{FDC95502-9DBB-40C4-927E-36972E4BFA3B}"/>
    <cellStyle name="Porcentual 25 4 5" xfId="1320" xr:uid="{CF49934E-890E-4232-BC2E-AD95631C890D}"/>
    <cellStyle name="Porcentual 25 4 6" xfId="1321" xr:uid="{ACA5FB44-EB3D-40B6-A483-803BD8A23F6F}"/>
    <cellStyle name="Porcentual 25 4 7" xfId="1322" xr:uid="{69FF2F0B-CFE7-44F8-8820-FEB6435E8F9D}"/>
    <cellStyle name="Porcentual 25 5" xfId="1323" xr:uid="{6E3B1B1C-4B45-4F9D-B31E-1573EA6F234A}"/>
    <cellStyle name="Porcentual 25 6" xfId="1324" xr:uid="{59BD8A76-BBFF-4B59-B460-4757D286A175}"/>
    <cellStyle name="Porcentual 25 7" xfId="1325" xr:uid="{53D9F760-C9F5-47FA-97B4-D931CDDBB574}"/>
    <cellStyle name="Porcentual 25 8" xfId="1326" xr:uid="{3FEDC1C6-57AE-459E-BE4A-4D99AD75BFCB}"/>
    <cellStyle name="Porcentual 25 9" xfId="1327" xr:uid="{B3A78A2A-9B38-4199-80EE-4BC5E3E2336A}"/>
    <cellStyle name="Porcentual 3 2" xfId="1328" xr:uid="{5E7DE82B-230E-46FB-9227-238C35C597BE}"/>
    <cellStyle name="Porcentual 4 2" xfId="1329" xr:uid="{514BB53C-4AC4-4E6A-AFE3-00710341A45F}"/>
    <cellStyle name="TableStyleLight1" xfId="1509" xr:uid="{30F47F4F-A2CD-4DFB-9114-5DC4E1AD33EF}"/>
    <cellStyle name="Título 4" xfId="1472" xr:uid="{020E4AD1-EBE2-4C46-B918-9FD88696C4DF}"/>
  </cellStyles>
  <dxfs count="0"/>
  <tableStyles count="1" defaultTableStyle="TableStyleMedium2" defaultPivotStyle="PivotStyleLight16">
    <tableStyle name="Invisible" pivot="0" table="0" count="0" xr9:uid="{C3BF4AD9-4F63-4462-B3CB-B82F50A8FDC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24"/>
  <sheetViews>
    <sheetView showGridLines="0" zoomScaleNormal="100" workbookViewId="0">
      <selection activeCell="B1" sqref="B1"/>
    </sheetView>
  </sheetViews>
  <sheetFormatPr baseColWidth="10" defaultColWidth="9.140625" defaultRowHeight="15"/>
  <cols>
    <col min="1" max="1" width="2.85546875" style="118" customWidth="1"/>
    <col min="2" max="6" width="23" style="118" customWidth="1"/>
    <col min="7" max="7" width="2.85546875" style="118" customWidth="1"/>
    <col min="8" max="16384" width="9.140625" style="118"/>
  </cols>
  <sheetData>
    <row r="2" spans="2:6">
      <c r="B2" s="470" t="s">
        <v>654</v>
      </c>
      <c r="C2" s="471"/>
      <c r="D2" s="471"/>
      <c r="E2" s="471"/>
      <c r="F2" s="472"/>
    </row>
    <row r="3" spans="2:6">
      <c r="B3" s="473"/>
      <c r="C3" s="474"/>
      <c r="D3" s="474"/>
      <c r="E3" s="474"/>
      <c r="F3" s="475"/>
    </row>
    <row r="4" spans="2:6">
      <c r="B4" s="473"/>
      <c r="C4" s="474"/>
      <c r="D4" s="474"/>
      <c r="E4" s="474"/>
      <c r="F4" s="475"/>
    </row>
    <row r="5" spans="2:6">
      <c r="B5" s="473"/>
      <c r="C5" s="474"/>
      <c r="D5" s="474"/>
      <c r="E5" s="474"/>
      <c r="F5" s="475"/>
    </row>
    <row r="6" spans="2:6">
      <c r="B6" s="473"/>
      <c r="C6" s="474"/>
      <c r="D6" s="474"/>
      <c r="E6" s="474"/>
      <c r="F6" s="475"/>
    </row>
    <row r="7" spans="2:6">
      <c r="B7" s="473"/>
      <c r="C7" s="474"/>
      <c r="D7" s="474"/>
      <c r="E7" s="474"/>
      <c r="F7" s="475"/>
    </row>
    <row r="8" spans="2:6">
      <c r="B8" s="473"/>
      <c r="C8" s="474"/>
      <c r="D8" s="474"/>
      <c r="E8" s="474"/>
      <c r="F8" s="475"/>
    </row>
    <row r="9" spans="2:6">
      <c r="B9" s="473"/>
      <c r="C9" s="474"/>
      <c r="D9" s="474"/>
      <c r="E9" s="474"/>
      <c r="F9" s="475"/>
    </row>
    <row r="10" spans="2:6">
      <c r="B10" s="473"/>
      <c r="C10" s="474"/>
      <c r="D10" s="474"/>
      <c r="E10" s="474"/>
      <c r="F10" s="475"/>
    </row>
    <row r="11" spans="2:6">
      <c r="B11" s="473"/>
      <c r="C11" s="474"/>
      <c r="D11" s="474"/>
      <c r="E11" s="474"/>
      <c r="F11" s="475"/>
    </row>
    <row r="12" spans="2:6">
      <c r="B12" s="473"/>
      <c r="C12" s="474"/>
      <c r="D12" s="474"/>
      <c r="E12" s="474"/>
      <c r="F12" s="475"/>
    </row>
    <row r="13" spans="2:6">
      <c r="B13" s="473"/>
      <c r="C13" s="474"/>
      <c r="D13" s="474"/>
      <c r="E13" s="474"/>
      <c r="F13" s="475"/>
    </row>
    <row r="14" spans="2:6">
      <c r="B14" s="473"/>
      <c r="C14" s="474"/>
      <c r="D14" s="474"/>
      <c r="E14" s="474"/>
      <c r="F14" s="475"/>
    </row>
    <row r="15" spans="2:6">
      <c r="B15" s="473"/>
      <c r="C15" s="474"/>
      <c r="D15" s="474"/>
      <c r="E15" s="474"/>
      <c r="F15" s="475"/>
    </row>
    <row r="16" spans="2:6">
      <c r="B16" s="473"/>
      <c r="C16" s="474"/>
      <c r="D16" s="474"/>
      <c r="E16" s="474"/>
      <c r="F16" s="475"/>
    </row>
    <row r="17" spans="2:6">
      <c r="B17" s="473"/>
      <c r="C17" s="474"/>
      <c r="D17" s="474"/>
      <c r="E17" s="474"/>
      <c r="F17" s="475"/>
    </row>
    <row r="18" spans="2:6">
      <c r="B18" s="473"/>
      <c r="C18" s="474"/>
      <c r="D18" s="474"/>
      <c r="E18" s="474"/>
      <c r="F18" s="475"/>
    </row>
    <row r="19" spans="2:6">
      <c r="B19" s="473"/>
      <c r="C19" s="474"/>
      <c r="D19" s="474"/>
      <c r="E19" s="474"/>
      <c r="F19" s="475"/>
    </row>
    <row r="20" spans="2:6">
      <c r="B20" s="473"/>
      <c r="C20" s="474"/>
      <c r="D20" s="474"/>
      <c r="E20" s="474"/>
      <c r="F20" s="475"/>
    </row>
    <row r="21" spans="2:6">
      <c r="B21" s="473"/>
      <c r="C21" s="474"/>
      <c r="D21" s="474"/>
      <c r="E21" s="474"/>
      <c r="F21" s="475"/>
    </row>
    <row r="22" spans="2:6">
      <c r="B22" s="473"/>
      <c r="C22" s="474"/>
      <c r="D22" s="474"/>
      <c r="E22" s="474"/>
      <c r="F22" s="475"/>
    </row>
    <row r="23" spans="2:6">
      <c r="B23" s="473"/>
      <c r="C23" s="474"/>
      <c r="D23" s="474"/>
      <c r="E23" s="474"/>
      <c r="F23" s="475"/>
    </row>
    <row r="24" spans="2:6">
      <c r="B24" s="476"/>
      <c r="C24" s="477"/>
      <c r="D24" s="477"/>
      <c r="E24" s="477"/>
      <c r="F24" s="478"/>
    </row>
  </sheetData>
  <mergeCells count="1">
    <mergeCell ref="B2:F24"/>
  </mergeCell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1AFB-A05D-4879-93BF-C5C9A38148D2}">
  <sheetPr>
    <pageSetUpPr fitToPage="1"/>
  </sheetPr>
  <dimension ref="A1:G49"/>
  <sheetViews>
    <sheetView showGridLines="0" tabSelected="1" topLeftCell="A12" zoomScaleNormal="100" workbookViewId="0">
      <selection activeCell="D29" sqref="D29"/>
    </sheetView>
  </sheetViews>
  <sheetFormatPr baseColWidth="10" defaultColWidth="11.42578125" defaultRowHeight="15"/>
  <cols>
    <col min="1" max="1" width="7.140625" style="118" bestFit="1" customWidth="1"/>
    <col min="2" max="2" width="17.7109375" style="118" customWidth="1"/>
    <col min="3" max="3" width="26.140625" style="118" customWidth="1"/>
    <col min="4" max="4" width="16.85546875" style="118" bestFit="1" customWidth="1"/>
    <col min="5" max="5" width="19.7109375" style="118" customWidth="1"/>
    <col min="6" max="6" width="6.85546875" style="118" bestFit="1" customWidth="1"/>
    <col min="7" max="7" width="14" style="118" customWidth="1"/>
    <col min="8" max="8" width="15.42578125" style="118" customWidth="1"/>
    <col min="9" max="9" width="15.85546875" style="118" customWidth="1"/>
    <col min="10" max="10" width="2.85546875" style="118" customWidth="1"/>
    <col min="11" max="11" width="18.28515625" style="118" bestFit="1" customWidth="1"/>
    <col min="12" max="16384" width="11.42578125" style="118"/>
  </cols>
  <sheetData>
    <row r="1" spans="1:7">
      <c r="A1" s="1" t="s">
        <v>463</v>
      </c>
    </row>
    <row r="2" spans="1:7">
      <c r="B2" s="497" t="s">
        <v>104</v>
      </c>
      <c r="C2" s="497"/>
      <c r="D2" s="497"/>
      <c r="E2" s="497"/>
      <c r="F2" s="497"/>
      <c r="G2" s="497"/>
    </row>
    <row r="3" spans="1:7">
      <c r="B3" s="506" t="str">
        <f>+'07'!B3</f>
        <v>Notas a los Estados Contables al 30 de junio de 2023</v>
      </c>
      <c r="C3" s="506"/>
      <c r="D3" s="506"/>
      <c r="E3" s="506"/>
      <c r="F3" s="506"/>
      <c r="G3" s="506"/>
    </row>
    <row r="4" spans="1:7">
      <c r="B4" s="193"/>
      <c r="C4" s="193"/>
      <c r="D4" s="193"/>
      <c r="E4" s="193"/>
      <c r="F4" s="193"/>
      <c r="G4" s="193"/>
    </row>
    <row r="5" spans="1:7">
      <c r="B5" s="483" t="s">
        <v>203</v>
      </c>
      <c r="C5" s="483"/>
      <c r="D5" s="483"/>
      <c r="E5" s="483"/>
      <c r="F5" s="483"/>
      <c r="G5" s="483"/>
    </row>
    <row r="7" spans="1:7">
      <c r="B7" s="2" t="s">
        <v>589</v>
      </c>
    </row>
    <row r="8" spans="1:7">
      <c r="B8" s="2"/>
    </row>
    <row r="9" spans="1:7">
      <c r="B9" s="140">
        <f>+'07'!C46</f>
        <v>45107</v>
      </c>
    </row>
    <row r="10" spans="1:7" ht="45">
      <c r="B10" s="50" t="s">
        <v>230</v>
      </c>
      <c r="C10" s="20" t="s">
        <v>231</v>
      </c>
      <c r="D10" s="20" t="s">
        <v>232</v>
      </c>
      <c r="E10" s="20" t="s">
        <v>490</v>
      </c>
      <c r="F10" s="20" t="s">
        <v>233</v>
      </c>
      <c r="G10" s="20" t="s">
        <v>234</v>
      </c>
    </row>
    <row r="11" spans="1:7">
      <c r="B11" s="451">
        <v>45103</v>
      </c>
      <c r="C11" s="76" t="s">
        <v>570</v>
      </c>
      <c r="D11" s="208" t="s">
        <v>572</v>
      </c>
      <c r="E11" s="210">
        <v>10053858828</v>
      </c>
      <c r="F11" s="208">
        <v>14</v>
      </c>
      <c r="G11" s="445">
        <v>45117</v>
      </c>
    </row>
    <row r="12" spans="1:7">
      <c r="B12" s="452">
        <v>45104</v>
      </c>
      <c r="C12" s="77" t="s">
        <v>570</v>
      </c>
      <c r="D12" s="349" t="s">
        <v>572</v>
      </c>
      <c r="E12" s="405">
        <v>10038461405</v>
      </c>
      <c r="F12" s="349">
        <v>7</v>
      </c>
      <c r="G12" s="446">
        <v>45111</v>
      </c>
    </row>
    <row r="13" spans="1:7">
      <c r="B13" s="452">
        <v>45104</v>
      </c>
      <c r="C13" s="77" t="s">
        <v>571</v>
      </c>
      <c r="D13" s="349" t="s">
        <v>572</v>
      </c>
      <c r="E13" s="405">
        <v>10267313425</v>
      </c>
      <c r="F13" s="349">
        <v>7</v>
      </c>
      <c r="G13" s="446">
        <v>45111</v>
      </c>
    </row>
    <row r="14" spans="1:7">
      <c r="B14" s="452">
        <v>45105</v>
      </c>
      <c r="C14" s="77" t="s">
        <v>571</v>
      </c>
      <c r="D14" s="349" t="s">
        <v>572</v>
      </c>
      <c r="E14" s="405">
        <v>10269490548</v>
      </c>
      <c r="F14" s="349">
        <v>7</v>
      </c>
      <c r="G14" s="446">
        <v>45112</v>
      </c>
    </row>
    <row r="15" spans="1:7">
      <c r="B15" s="452">
        <v>45106</v>
      </c>
      <c r="C15" s="77" t="s">
        <v>571</v>
      </c>
      <c r="D15" s="349" t="s">
        <v>572</v>
      </c>
      <c r="E15" s="405">
        <v>10271667671</v>
      </c>
      <c r="F15" s="349">
        <v>7</v>
      </c>
      <c r="G15" s="446">
        <v>45113</v>
      </c>
    </row>
    <row r="16" spans="1:7">
      <c r="B16" s="453"/>
      <c r="C16" s="78" t="s">
        <v>665</v>
      </c>
      <c r="D16" s="352" t="s">
        <v>572</v>
      </c>
      <c r="E16" s="406">
        <v>-56756684</v>
      </c>
      <c r="F16" s="352"/>
      <c r="G16" s="447"/>
    </row>
    <row r="17" spans="2:7">
      <c r="B17" s="195" t="s">
        <v>629</v>
      </c>
      <c r="C17" s="81"/>
      <c r="D17" s="80"/>
      <c r="E17" s="29">
        <f>SUM(E11:E16)</f>
        <v>50844035193</v>
      </c>
      <c r="F17" s="49"/>
      <c r="G17" s="80"/>
    </row>
    <row r="18" spans="2:7" ht="6" customHeight="1">
      <c r="B18" s="345"/>
      <c r="C18" s="75"/>
      <c r="D18" s="75"/>
      <c r="E18" s="346"/>
      <c r="F18" s="75"/>
      <c r="G18" s="345"/>
    </row>
    <row r="19" spans="2:7">
      <c r="B19" s="74">
        <v>45100</v>
      </c>
      <c r="C19" s="208" t="s">
        <v>573</v>
      </c>
      <c r="D19" s="208" t="s">
        <v>209</v>
      </c>
      <c r="E19" s="347">
        <v>1002837.5299999999</v>
      </c>
      <c r="F19" s="208">
        <v>14</v>
      </c>
      <c r="G19" s="454">
        <v>45084</v>
      </c>
    </row>
    <row r="20" spans="2:7">
      <c r="B20" s="348">
        <v>45103</v>
      </c>
      <c r="C20" s="349" t="s">
        <v>574</v>
      </c>
      <c r="D20" s="349" t="s">
        <v>209</v>
      </c>
      <c r="E20" s="350">
        <v>1007545.0199999999</v>
      </c>
      <c r="F20" s="349">
        <v>14</v>
      </c>
      <c r="G20" s="455">
        <v>45085</v>
      </c>
    </row>
    <row r="21" spans="2:7">
      <c r="B21" s="348">
        <v>45104</v>
      </c>
      <c r="C21" s="349" t="s">
        <v>574</v>
      </c>
      <c r="D21" s="349" t="s">
        <v>209</v>
      </c>
      <c r="E21" s="350">
        <v>1006717.8500000001</v>
      </c>
      <c r="F21" s="349">
        <v>7</v>
      </c>
      <c r="G21" s="455">
        <v>45079</v>
      </c>
    </row>
    <row r="22" spans="2:7">
      <c r="B22" s="348">
        <v>45105</v>
      </c>
      <c r="C22" s="349" t="s">
        <v>573</v>
      </c>
      <c r="D22" s="349" t="s">
        <v>209</v>
      </c>
      <c r="E22" s="350">
        <v>1002590.53</v>
      </c>
      <c r="F22" s="349">
        <v>7</v>
      </c>
      <c r="G22" s="455">
        <v>45082</v>
      </c>
    </row>
    <row r="23" spans="2:7">
      <c r="B23" s="348">
        <v>45106</v>
      </c>
      <c r="C23" s="349" t="s">
        <v>573</v>
      </c>
      <c r="D23" s="349" t="s">
        <v>209</v>
      </c>
      <c r="E23" s="350">
        <v>1002713.82</v>
      </c>
      <c r="F23" s="349">
        <v>7</v>
      </c>
      <c r="G23" s="455">
        <v>45113</v>
      </c>
    </row>
    <row r="24" spans="2:7">
      <c r="B24" s="351"/>
      <c r="C24" s="352" t="s">
        <v>664</v>
      </c>
      <c r="D24" s="352" t="s">
        <v>209</v>
      </c>
      <c r="E24" s="353">
        <v>-3505.249772808636</v>
      </c>
      <c r="F24" s="352"/>
      <c r="G24" s="456"/>
    </row>
    <row r="25" spans="2:7">
      <c r="B25" s="195" t="s">
        <v>541</v>
      </c>
      <c r="C25" s="81"/>
      <c r="D25" s="80"/>
      <c r="E25" s="32">
        <f>SUM(E19:E24)</f>
        <v>5018899.5002271915</v>
      </c>
      <c r="F25" s="49"/>
      <c r="G25" s="80"/>
    </row>
    <row r="26" spans="2:7">
      <c r="B26" s="49" t="s">
        <v>542</v>
      </c>
      <c r="C26" s="337"/>
      <c r="D26" s="337"/>
      <c r="E26" s="354">
        <v>7262.6</v>
      </c>
      <c r="F26" s="355"/>
      <c r="G26" s="356"/>
    </row>
    <row r="27" spans="2:7" ht="6" customHeight="1">
      <c r="B27" s="2"/>
      <c r="C27" s="2"/>
      <c r="D27" s="2"/>
      <c r="E27" s="357"/>
      <c r="F27" s="2"/>
      <c r="G27" s="2"/>
    </row>
    <row r="28" spans="2:7">
      <c r="B28" s="49" t="s">
        <v>541</v>
      </c>
      <c r="C28" s="81"/>
      <c r="D28" s="122"/>
      <c r="E28" s="29">
        <f>+E25*E26</f>
        <v>36450259510.350006</v>
      </c>
      <c r="F28" s="49"/>
      <c r="G28" s="80"/>
    </row>
    <row r="29" spans="2:7">
      <c r="B29" s="49" t="s">
        <v>543</v>
      </c>
      <c r="C29" s="81"/>
      <c r="D29" s="122">
        <v>45107</v>
      </c>
      <c r="E29" s="29">
        <f>+E17+E28</f>
        <v>87294294703.350006</v>
      </c>
      <c r="F29" s="49"/>
      <c r="G29" s="80"/>
    </row>
    <row r="30" spans="2:7">
      <c r="B30" s="2"/>
      <c r="C30" s="2"/>
      <c r="D30" s="140"/>
      <c r="E30" s="211"/>
      <c r="F30" s="2"/>
      <c r="G30" s="2"/>
    </row>
    <row r="31" spans="2:7">
      <c r="B31" s="140">
        <f>+'07'!D46</f>
        <v>44926</v>
      </c>
      <c r="F31" s="37"/>
    </row>
    <row r="32" spans="2:7" ht="45">
      <c r="B32" s="50" t="s">
        <v>230</v>
      </c>
      <c r="C32" s="20" t="s">
        <v>231</v>
      </c>
      <c r="D32" s="20" t="s">
        <v>232</v>
      </c>
      <c r="E32" s="20" t="s">
        <v>490</v>
      </c>
      <c r="F32" s="20" t="s">
        <v>233</v>
      </c>
      <c r="G32" s="20" t="s">
        <v>234</v>
      </c>
    </row>
    <row r="33" spans="2:7">
      <c r="B33" s="74">
        <v>44921</v>
      </c>
      <c r="C33" s="208" t="s">
        <v>570</v>
      </c>
      <c r="D33" s="208" t="s">
        <v>572</v>
      </c>
      <c r="E33" s="210">
        <v>10033328932</v>
      </c>
      <c r="F33" s="208">
        <v>7</v>
      </c>
      <c r="G33" s="74">
        <v>44928</v>
      </c>
    </row>
    <row r="34" spans="2:7">
      <c r="B34" s="348">
        <v>44922</v>
      </c>
      <c r="C34" s="349" t="s">
        <v>570</v>
      </c>
      <c r="D34" s="349" t="s">
        <v>572</v>
      </c>
      <c r="E34" s="405">
        <v>10033327618</v>
      </c>
      <c r="F34" s="349">
        <v>7</v>
      </c>
      <c r="G34" s="348">
        <v>44929</v>
      </c>
    </row>
    <row r="35" spans="2:7">
      <c r="B35" s="348">
        <v>44922</v>
      </c>
      <c r="C35" s="349" t="s">
        <v>571</v>
      </c>
      <c r="D35" s="349" t="s">
        <v>572</v>
      </c>
      <c r="E35" s="405">
        <v>10264959661</v>
      </c>
      <c r="F35" s="349">
        <v>7</v>
      </c>
      <c r="G35" s="348">
        <v>44929</v>
      </c>
    </row>
    <row r="36" spans="2:7">
      <c r="B36" s="348">
        <v>44923</v>
      </c>
      <c r="C36" s="349" t="s">
        <v>571</v>
      </c>
      <c r="D36" s="349" t="s">
        <v>572</v>
      </c>
      <c r="E36" s="405">
        <v>10265008268</v>
      </c>
      <c r="F36" s="349">
        <v>7</v>
      </c>
      <c r="G36" s="348">
        <v>44930</v>
      </c>
    </row>
    <row r="37" spans="2:7">
      <c r="B37" s="351">
        <v>44924</v>
      </c>
      <c r="C37" s="352" t="s">
        <v>571</v>
      </c>
      <c r="D37" s="352" t="s">
        <v>572</v>
      </c>
      <c r="E37" s="406">
        <v>10265055942</v>
      </c>
      <c r="F37" s="352">
        <v>7</v>
      </c>
      <c r="G37" s="351">
        <v>44931</v>
      </c>
    </row>
    <row r="38" spans="2:7">
      <c r="B38" s="195" t="s">
        <v>509</v>
      </c>
      <c r="C38" s="81"/>
      <c r="D38" s="80"/>
      <c r="E38" s="29">
        <v>50861680421</v>
      </c>
      <c r="F38" s="49"/>
      <c r="G38" s="80"/>
    </row>
    <row r="39" spans="2:7">
      <c r="B39" s="345"/>
      <c r="C39" s="75"/>
      <c r="D39" s="75"/>
      <c r="E39" s="346"/>
      <c r="F39" s="75"/>
      <c r="G39" s="345"/>
    </row>
    <row r="40" spans="2:7">
      <c r="B40" s="74">
        <v>44918</v>
      </c>
      <c r="C40" s="208" t="s">
        <v>573</v>
      </c>
      <c r="D40" s="208" t="s">
        <v>209</v>
      </c>
      <c r="E40" s="347">
        <v>1002220.37</v>
      </c>
      <c r="F40" s="208">
        <v>14</v>
      </c>
      <c r="G40" s="74">
        <v>44932</v>
      </c>
    </row>
    <row r="41" spans="2:7">
      <c r="B41" s="348">
        <v>44921</v>
      </c>
      <c r="C41" s="349" t="s">
        <v>574</v>
      </c>
      <c r="D41" s="349" t="s">
        <v>209</v>
      </c>
      <c r="E41" s="350">
        <v>1006443</v>
      </c>
      <c r="F41" s="349">
        <v>7</v>
      </c>
      <c r="G41" s="348">
        <v>44928</v>
      </c>
    </row>
    <row r="42" spans="2:7">
      <c r="B42" s="348">
        <v>44922</v>
      </c>
      <c r="C42" s="349" t="s">
        <v>574</v>
      </c>
      <c r="D42" s="349" t="s">
        <v>209</v>
      </c>
      <c r="E42" s="350">
        <v>1006442.3200000001</v>
      </c>
      <c r="F42" s="349">
        <v>7</v>
      </c>
      <c r="G42" s="348">
        <v>44929</v>
      </c>
    </row>
    <row r="43" spans="2:7">
      <c r="B43" s="348">
        <v>44923</v>
      </c>
      <c r="C43" s="349" t="s">
        <v>573</v>
      </c>
      <c r="D43" s="349" t="s">
        <v>209</v>
      </c>
      <c r="E43" s="350">
        <v>1002220.03</v>
      </c>
      <c r="F43" s="349">
        <v>7</v>
      </c>
      <c r="G43" s="348">
        <v>44930</v>
      </c>
    </row>
    <row r="44" spans="2:7">
      <c r="B44" s="351">
        <v>44924</v>
      </c>
      <c r="C44" s="352" t="s">
        <v>573</v>
      </c>
      <c r="D44" s="352" t="s">
        <v>209</v>
      </c>
      <c r="E44" s="353">
        <v>1002219.85</v>
      </c>
      <c r="F44" s="352">
        <v>7</v>
      </c>
      <c r="G44" s="351">
        <v>44931</v>
      </c>
    </row>
    <row r="45" spans="2:7">
      <c r="B45" s="195" t="s">
        <v>541</v>
      </c>
      <c r="C45" s="81"/>
      <c r="D45" s="80"/>
      <c r="E45" s="32">
        <v>5019545.57</v>
      </c>
      <c r="F45" s="49"/>
      <c r="G45" s="80"/>
    </row>
    <row r="46" spans="2:7">
      <c r="B46" s="49" t="s">
        <v>542</v>
      </c>
      <c r="C46" s="337"/>
      <c r="D46" s="337"/>
      <c r="E46" s="354">
        <v>7339.62</v>
      </c>
      <c r="F46" s="355"/>
      <c r="G46" s="356"/>
    </row>
    <row r="47" spans="2:7" ht="6" customHeight="1">
      <c r="B47" s="2"/>
      <c r="C47" s="2"/>
      <c r="D47" s="2"/>
      <c r="E47" s="357"/>
      <c r="F47" s="2"/>
      <c r="G47" s="2"/>
    </row>
    <row r="48" spans="2:7">
      <c r="B48" s="49" t="s">
        <v>541</v>
      </c>
      <c r="C48" s="81"/>
      <c r="D48" s="122"/>
      <c r="E48" s="29">
        <v>36841557055.483398</v>
      </c>
      <c r="F48" s="49"/>
      <c r="G48" s="80"/>
    </row>
    <row r="49" spans="2:7">
      <c r="B49" s="49" t="s">
        <v>543</v>
      </c>
      <c r="C49" s="81"/>
      <c r="D49" s="122">
        <v>44926</v>
      </c>
      <c r="E49" s="29">
        <v>87703237476.483398</v>
      </c>
      <c r="F49" s="49"/>
      <c r="G49" s="80"/>
    </row>
  </sheetData>
  <mergeCells count="3">
    <mergeCell ref="B2:G2"/>
    <mergeCell ref="B3:G3"/>
    <mergeCell ref="B5:G5"/>
  </mergeCells>
  <hyperlinks>
    <hyperlink ref="A1" location="ÍNDICE!A1" display="Indice" xr:uid="{922A1DE6-245A-402C-AA39-A8518179A665}"/>
  </hyperlink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CE5F8-41CF-46EF-B945-6312A873BA11}">
  <sheetPr>
    <pageSetUpPr fitToPage="1"/>
  </sheetPr>
  <dimension ref="A1:H97"/>
  <sheetViews>
    <sheetView showGridLines="0" topLeftCell="A86" zoomScaleNormal="100" workbookViewId="0">
      <selection activeCell="D97" sqref="D97"/>
    </sheetView>
  </sheetViews>
  <sheetFormatPr baseColWidth="10" defaultColWidth="11.42578125" defaultRowHeight="15"/>
  <cols>
    <col min="1" max="1" width="7.140625" style="118" bestFit="1" customWidth="1"/>
    <col min="2" max="2" width="40.28515625" style="118" customWidth="1"/>
    <col min="3" max="3" width="27.140625" style="118" bestFit="1" customWidth="1"/>
    <col min="4" max="4" width="19.140625" style="118" customWidth="1"/>
    <col min="5" max="5" width="19.140625" style="118" bestFit="1" customWidth="1"/>
    <col min="6" max="6" width="18.7109375" style="118" bestFit="1" customWidth="1"/>
    <col min="7" max="7" width="17.7109375" style="118" bestFit="1" customWidth="1"/>
    <col min="8" max="9" width="17.140625" style="118" customWidth="1"/>
    <col min="10" max="10" width="2.85546875" style="118" customWidth="1"/>
    <col min="11" max="11" width="17" style="118" bestFit="1" customWidth="1"/>
    <col min="12" max="16384" width="11.42578125" style="118"/>
  </cols>
  <sheetData>
    <row r="1" spans="1:8">
      <c r="A1" s="1" t="s">
        <v>463</v>
      </c>
    </row>
    <row r="2" spans="1:8">
      <c r="B2" s="497" t="s">
        <v>104</v>
      </c>
      <c r="C2" s="497"/>
      <c r="D2" s="497"/>
      <c r="E2" s="497"/>
      <c r="F2" s="497"/>
      <c r="G2" s="497"/>
      <c r="H2" s="497"/>
    </row>
    <row r="3" spans="1:8">
      <c r="B3" s="506" t="str">
        <f>+'08'!B3</f>
        <v>Notas a los Estados Contables al 30 de junio de 2023</v>
      </c>
      <c r="C3" s="506"/>
      <c r="D3" s="506"/>
      <c r="E3" s="506"/>
      <c r="F3" s="506"/>
      <c r="G3" s="506"/>
      <c r="H3" s="506"/>
    </row>
    <row r="4" spans="1:8">
      <c r="B4" s="193"/>
      <c r="C4" s="193"/>
      <c r="D4" s="193"/>
      <c r="E4" s="193"/>
      <c r="F4" s="193"/>
      <c r="G4" s="193"/>
      <c r="H4" s="193"/>
    </row>
    <row r="5" spans="1:8">
      <c r="B5" s="483" t="s">
        <v>203</v>
      </c>
      <c r="C5" s="483"/>
      <c r="D5" s="483"/>
      <c r="E5" s="483"/>
      <c r="F5" s="483"/>
      <c r="G5" s="483"/>
      <c r="H5" s="483"/>
    </row>
    <row r="7" spans="1:8">
      <c r="B7" s="499" t="s">
        <v>590</v>
      </c>
      <c r="C7" s="499"/>
      <c r="D7" s="499"/>
      <c r="E7" s="499"/>
      <c r="F7" s="499"/>
      <c r="G7" s="499"/>
      <c r="H7" s="499"/>
    </row>
    <row r="9" spans="1:8">
      <c r="B9" s="499" t="s">
        <v>358</v>
      </c>
      <c r="C9" s="499"/>
      <c r="D9" s="499"/>
      <c r="E9" s="499"/>
      <c r="F9" s="499"/>
      <c r="G9" s="499"/>
      <c r="H9" s="499"/>
    </row>
    <row r="11" spans="1:8">
      <c r="B11" s="45" t="s">
        <v>160</v>
      </c>
      <c r="C11" s="46">
        <f>+'07'!C46</f>
        <v>45107</v>
      </c>
      <c r="D11" s="46">
        <f>+'07'!D46</f>
        <v>44926</v>
      </c>
    </row>
    <row r="12" spans="1:8">
      <c r="B12" s="47" t="s">
        <v>539</v>
      </c>
      <c r="C12" s="27">
        <v>63128283</v>
      </c>
      <c r="D12" s="27">
        <v>171923088</v>
      </c>
    </row>
    <row r="13" spans="1:8">
      <c r="B13" s="54" t="s">
        <v>540</v>
      </c>
      <c r="C13" s="28">
        <v>17403005</v>
      </c>
      <c r="D13" s="28">
        <v>27626990</v>
      </c>
    </row>
    <row r="14" spans="1:8">
      <c r="B14" s="49" t="s">
        <v>75</v>
      </c>
      <c r="C14" s="315">
        <f>SUM(C12:C13)</f>
        <v>80531288</v>
      </c>
      <c r="D14" s="315">
        <f>SUM(D12:D13)</f>
        <v>199550078</v>
      </c>
    </row>
    <row r="16" spans="1:8">
      <c r="B16" s="483" t="s">
        <v>591</v>
      </c>
      <c r="C16" s="483"/>
      <c r="D16" s="483"/>
      <c r="E16" s="483"/>
      <c r="F16" s="483"/>
      <c r="G16" s="483"/>
      <c r="H16" s="483"/>
    </row>
    <row r="18" spans="2:8">
      <c r="B18" s="314" t="s">
        <v>160</v>
      </c>
      <c r="C18" s="46">
        <f>+C11</f>
        <v>45107</v>
      </c>
      <c r="D18" s="46">
        <f>+D11</f>
        <v>44926</v>
      </c>
    </row>
    <row r="19" spans="2:8">
      <c r="B19" s="35" t="s">
        <v>235</v>
      </c>
      <c r="C19" s="360">
        <v>5070389631</v>
      </c>
      <c r="D19" s="360">
        <v>1628448912</v>
      </c>
    </row>
    <row r="20" spans="2:8">
      <c r="B20" s="36" t="s">
        <v>515</v>
      </c>
      <c r="C20" s="361">
        <v>698160837</v>
      </c>
      <c r="D20" s="361">
        <v>386992705</v>
      </c>
    </row>
    <row r="21" spans="2:8">
      <c r="B21" s="195" t="s">
        <v>75</v>
      </c>
      <c r="C21" s="315">
        <f>SUM(C19:C20)</f>
        <v>5768550468</v>
      </c>
      <c r="D21" s="315">
        <f>SUM(D19:D20)</f>
        <v>2015441617</v>
      </c>
    </row>
    <row r="23" spans="2:8">
      <c r="B23" s="499" t="s">
        <v>592</v>
      </c>
      <c r="C23" s="499"/>
      <c r="D23" s="499"/>
      <c r="E23" s="499"/>
      <c r="F23" s="499"/>
      <c r="G23" s="499"/>
      <c r="H23" s="499"/>
    </row>
    <row r="25" spans="2:8">
      <c r="B25" s="499" t="s">
        <v>593</v>
      </c>
      <c r="C25" s="499"/>
      <c r="D25" s="499"/>
      <c r="E25" s="499"/>
      <c r="F25" s="499"/>
      <c r="G25" s="499"/>
      <c r="H25" s="499"/>
    </row>
    <row r="27" spans="2:8">
      <c r="B27" s="2" t="s">
        <v>110</v>
      </c>
    </row>
    <row r="28" spans="2:8">
      <c r="B28" s="52" t="s">
        <v>160</v>
      </c>
      <c r="C28" s="51">
        <f>+C18</f>
        <v>45107</v>
      </c>
      <c r="D28" s="51">
        <f>+D18</f>
        <v>44926</v>
      </c>
    </row>
    <row r="29" spans="2:8">
      <c r="B29" s="24" t="s">
        <v>369</v>
      </c>
      <c r="C29" s="53">
        <v>728526584</v>
      </c>
      <c r="D29" s="55">
        <v>2344562</v>
      </c>
    </row>
    <row r="30" spans="2:8">
      <c r="B30" s="121" t="s">
        <v>238</v>
      </c>
      <c r="C30" s="53">
        <v>914693449</v>
      </c>
      <c r="D30" s="53">
        <v>283726785</v>
      </c>
    </row>
    <row r="31" spans="2:8">
      <c r="B31" s="24" t="s">
        <v>237</v>
      </c>
      <c r="C31" s="53">
        <v>13856617</v>
      </c>
      <c r="D31" s="53">
        <v>32363636</v>
      </c>
    </row>
    <row r="32" spans="2:8">
      <c r="B32" s="24" t="s">
        <v>605</v>
      </c>
      <c r="C32" s="53">
        <v>0</v>
      </c>
      <c r="D32" s="55">
        <v>381860000</v>
      </c>
    </row>
    <row r="33" spans="2:8">
      <c r="B33" s="49" t="s">
        <v>222</v>
      </c>
      <c r="C33" s="56">
        <f>SUM(C29:C32)</f>
        <v>1657076650</v>
      </c>
      <c r="D33" s="56">
        <f>SUM(D29:D32)</f>
        <v>700294983</v>
      </c>
    </row>
    <row r="35" spans="2:8">
      <c r="B35" s="58" t="s">
        <v>594</v>
      </c>
    </row>
    <row r="37" spans="2:8" ht="30">
      <c r="B37" s="20" t="s">
        <v>160</v>
      </c>
      <c r="C37" s="20" t="s">
        <v>241</v>
      </c>
      <c r="D37" s="20" t="s">
        <v>242</v>
      </c>
      <c r="E37" s="20" t="s">
        <v>243</v>
      </c>
      <c r="F37" s="20" t="s">
        <v>244</v>
      </c>
    </row>
    <row r="38" spans="2:8">
      <c r="B38" s="35" t="s">
        <v>58</v>
      </c>
      <c r="C38" s="27">
        <v>35629000000</v>
      </c>
      <c r="D38" s="27">
        <v>1814000000</v>
      </c>
      <c r="E38" s="27">
        <v>0</v>
      </c>
      <c r="F38" s="27">
        <v>37443000000</v>
      </c>
    </row>
    <row r="39" spans="2:8">
      <c r="B39" s="24" t="s">
        <v>245</v>
      </c>
      <c r="C39" s="26">
        <v>0</v>
      </c>
      <c r="D39" s="26">
        <v>0</v>
      </c>
      <c r="E39" s="26">
        <v>0</v>
      </c>
      <c r="F39" s="26">
        <v>0</v>
      </c>
    </row>
    <row r="40" spans="2:8">
      <c r="B40" s="24" t="s">
        <v>246</v>
      </c>
      <c r="C40" s="26">
        <v>2415693498</v>
      </c>
      <c r="D40" s="26">
        <v>426343415</v>
      </c>
      <c r="E40" s="26">
        <v>0</v>
      </c>
      <c r="F40" s="26">
        <v>2842036913</v>
      </c>
    </row>
    <row r="41" spans="2:8">
      <c r="B41" s="24" t="s">
        <v>595</v>
      </c>
      <c r="C41" s="26">
        <v>987500000</v>
      </c>
      <c r="D41" s="26">
        <v>1000000</v>
      </c>
      <c r="E41" s="26">
        <v>0</v>
      </c>
      <c r="F41" s="26">
        <v>988500000</v>
      </c>
    </row>
    <row r="42" spans="2:8">
      <c r="B42" s="24" t="s">
        <v>153</v>
      </c>
      <c r="C42" s="26">
        <v>0</v>
      </c>
      <c r="D42" s="26">
        <v>8526868302</v>
      </c>
      <c r="E42" s="26">
        <v>-8526868302</v>
      </c>
      <c r="F42" s="26">
        <v>0</v>
      </c>
    </row>
    <row r="43" spans="2:8">
      <c r="B43" s="36" t="s">
        <v>155</v>
      </c>
      <c r="C43" s="28">
        <v>8526868302</v>
      </c>
      <c r="D43" s="28">
        <v>2616240780</v>
      </c>
      <c r="E43" s="28">
        <v>-8526868302</v>
      </c>
      <c r="F43" s="28">
        <v>2616240780</v>
      </c>
    </row>
    <row r="44" spans="2:8">
      <c r="B44" s="22" t="s">
        <v>75</v>
      </c>
      <c r="C44" s="29">
        <f>SUM(C38:C43)</f>
        <v>47559061800</v>
      </c>
      <c r="D44" s="29">
        <f>SUM(D38:D43)</f>
        <v>13384452497</v>
      </c>
      <c r="E44" s="29">
        <f>SUM(E38:E43)</f>
        <v>-17053736604</v>
      </c>
      <c r="F44" s="29">
        <f>SUM(F38:F43)</f>
        <v>43889777693</v>
      </c>
    </row>
    <row r="46" spans="2:8">
      <c r="B46" s="483" t="s">
        <v>598</v>
      </c>
      <c r="C46" s="483"/>
      <c r="D46" s="483"/>
      <c r="E46" s="483"/>
      <c r="F46" s="483"/>
      <c r="G46" s="483"/>
      <c r="H46" s="483"/>
    </row>
    <row r="48" spans="2:8">
      <c r="B48" s="499" t="s">
        <v>599</v>
      </c>
      <c r="C48" s="499"/>
      <c r="D48" s="499"/>
      <c r="E48" s="499"/>
      <c r="F48" s="499"/>
      <c r="G48" s="499"/>
      <c r="H48" s="499"/>
    </row>
    <row r="49" spans="2:8">
      <c r="B49" s="59" t="s">
        <v>160</v>
      </c>
      <c r="C49" s="43">
        <f>+'03'!D7</f>
        <v>45107</v>
      </c>
      <c r="D49" s="43">
        <f>+'03'!E7</f>
        <v>44742</v>
      </c>
    </row>
    <row r="50" spans="2:8">
      <c r="B50" s="61" t="s">
        <v>576</v>
      </c>
      <c r="C50" s="64">
        <v>248086867</v>
      </c>
      <c r="D50" s="64">
        <v>0</v>
      </c>
    </row>
    <row r="51" spans="2:8">
      <c r="B51" s="63" t="s">
        <v>247</v>
      </c>
      <c r="C51" s="64">
        <v>152056415</v>
      </c>
      <c r="D51" s="64">
        <v>180460656</v>
      </c>
    </row>
    <row r="52" spans="2:8">
      <c r="B52" s="63" t="s">
        <v>168</v>
      </c>
      <c r="C52" s="64">
        <v>91002365</v>
      </c>
      <c r="D52" s="64">
        <v>56285108</v>
      </c>
    </row>
    <row r="53" spans="2:8">
      <c r="B53" s="63" t="s">
        <v>248</v>
      </c>
      <c r="C53" s="64">
        <v>11500000</v>
      </c>
      <c r="D53" s="64">
        <v>11500000</v>
      </c>
    </row>
    <row r="54" spans="2:8">
      <c r="B54" s="63" t="s">
        <v>575</v>
      </c>
      <c r="C54" s="64">
        <v>10515073</v>
      </c>
      <c r="D54" s="64">
        <v>30523341</v>
      </c>
    </row>
    <row r="55" spans="2:8">
      <c r="B55" s="65" t="s">
        <v>75</v>
      </c>
      <c r="C55" s="66">
        <f>SUM(C50:C54)</f>
        <v>513160720</v>
      </c>
      <c r="D55" s="66">
        <f>SUM(D50:D54)</f>
        <v>278769105</v>
      </c>
    </row>
    <row r="57" spans="2:8">
      <c r="B57" s="499" t="s">
        <v>600</v>
      </c>
      <c r="C57" s="499"/>
      <c r="D57" s="499"/>
      <c r="E57" s="499"/>
      <c r="F57" s="499"/>
      <c r="G57" s="499"/>
      <c r="H57" s="499"/>
    </row>
    <row r="59" spans="2:8">
      <c r="B59" s="499" t="s">
        <v>163</v>
      </c>
      <c r="C59" s="499"/>
      <c r="D59" s="499"/>
      <c r="E59" s="499"/>
      <c r="F59" s="499"/>
      <c r="G59" s="499"/>
      <c r="H59" s="499"/>
    </row>
    <row r="60" spans="2:8">
      <c r="B60" s="68" t="s">
        <v>160</v>
      </c>
      <c r="C60" s="69">
        <f>+C49</f>
        <v>45107</v>
      </c>
      <c r="D60" s="69">
        <f>+D49</f>
        <v>44742</v>
      </c>
    </row>
    <row r="61" spans="2:8">
      <c r="B61" s="70" t="s">
        <v>544</v>
      </c>
      <c r="C61" s="62">
        <v>2954464820</v>
      </c>
      <c r="D61" s="62">
        <v>0</v>
      </c>
    </row>
    <row r="62" spans="2:8">
      <c r="B62" s="71" t="s">
        <v>163</v>
      </c>
      <c r="C62" s="64">
        <v>64645620</v>
      </c>
      <c r="D62" s="64">
        <v>179254468</v>
      </c>
    </row>
    <row r="63" spans="2:8">
      <c r="B63" s="71" t="s">
        <v>254</v>
      </c>
      <c r="C63" s="64">
        <v>30243866</v>
      </c>
      <c r="D63" s="64">
        <v>0</v>
      </c>
    </row>
    <row r="64" spans="2:8">
      <c r="B64" s="71" t="s">
        <v>249</v>
      </c>
      <c r="C64" s="64">
        <v>27220736</v>
      </c>
      <c r="D64" s="72">
        <v>20404003</v>
      </c>
    </row>
    <row r="65" spans="2:8">
      <c r="B65" s="71" t="s">
        <v>250</v>
      </c>
      <c r="C65" s="64">
        <v>8431094</v>
      </c>
      <c r="D65" s="64">
        <v>4170016</v>
      </c>
    </row>
    <row r="66" spans="2:8">
      <c r="B66" s="71" t="s">
        <v>652</v>
      </c>
      <c r="C66" s="64">
        <v>0</v>
      </c>
      <c r="D66" s="64">
        <v>775387708</v>
      </c>
    </row>
    <row r="67" spans="2:8">
      <c r="B67" s="139" t="s">
        <v>75</v>
      </c>
      <c r="C67" s="67">
        <f>SUM(C61:C66)</f>
        <v>3085006136</v>
      </c>
      <c r="D67" s="67">
        <f>SUM(D61:D66)</f>
        <v>979216195</v>
      </c>
    </row>
    <row r="69" spans="2:8">
      <c r="B69" s="499" t="s">
        <v>164</v>
      </c>
      <c r="C69" s="499"/>
      <c r="D69" s="499"/>
      <c r="E69" s="499"/>
      <c r="F69" s="499"/>
      <c r="G69" s="499"/>
      <c r="H69" s="499"/>
    </row>
    <row r="70" spans="2:8">
      <c r="B70" s="68" t="s">
        <v>160</v>
      </c>
      <c r="C70" s="44">
        <f>+C60</f>
        <v>45107</v>
      </c>
      <c r="D70" s="44">
        <f>+D60</f>
        <v>44742</v>
      </c>
    </row>
    <row r="71" spans="2:8">
      <c r="B71" s="70" t="s">
        <v>251</v>
      </c>
      <c r="C71" s="62">
        <v>478120510</v>
      </c>
      <c r="D71" s="62">
        <v>257213871</v>
      </c>
    </row>
    <row r="72" spans="2:8">
      <c r="B72" s="71" t="s">
        <v>461</v>
      </c>
      <c r="C72" s="64">
        <v>64311834</v>
      </c>
      <c r="D72" s="64">
        <v>22806348</v>
      </c>
    </row>
    <row r="73" spans="2:8">
      <c r="B73" s="71" t="s">
        <v>252</v>
      </c>
      <c r="C73" s="64">
        <v>18899873</v>
      </c>
      <c r="D73" s="64">
        <v>15209094</v>
      </c>
    </row>
    <row r="74" spans="2:8">
      <c r="B74" s="71" t="s">
        <v>253</v>
      </c>
      <c r="C74" s="64">
        <v>16161292</v>
      </c>
      <c r="D74" s="64">
        <v>7330066</v>
      </c>
    </row>
    <row r="75" spans="2:8">
      <c r="B75" s="73" t="s">
        <v>75</v>
      </c>
      <c r="C75" s="67">
        <f>SUM(C71:C74)</f>
        <v>577493509</v>
      </c>
      <c r="D75" s="67">
        <f>SUM(D71:D74)</f>
        <v>302559379</v>
      </c>
    </row>
    <row r="77" spans="2:8">
      <c r="B77" s="499" t="s">
        <v>165</v>
      </c>
      <c r="C77" s="499"/>
      <c r="D77" s="499"/>
      <c r="E77" s="499"/>
      <c r="F77" s="499"/>
      <c r="G77" s="499"/>
      <c r="H77" s="499"/>
    </row>
    <row r="78" spans="2:8">
      <c r="B78" s="68" t="s">
        <v>160</v>
      </c>
      <c r="C78" s="44">
        <f>+C70</f>
        <v>45107</v>
      </c>
      <c r="D78" s="44">
        <f>+D70</f>
        <v>44742</v>
      </c>
    </row>
    <row r="79" spans="2:8">
      <c r="B79" s="70" t="s">
        <v>256</v>
      </c>
      <c r="C79" s="62">
        <v>493061142</v>
      </c>
      <c r="D79" s="72">
        <v>822807903</v>
      </c>
    </row>
    <row r="80" spans="2:8">
      <c r="B80" s="71" t="s">
        <v>255</v>
      </c>
      <c r="C80" s="64">
        <v>398163037</v>
      </c>
      <c r="D80" s="72">
        <v>45451355</v>
      </c>
    </row>
    <row r="81" spans="2:8">
      <c r="B81" s="71" t="s">
        <v>257</v>
      </c>
      <c r="C81" s="64">
        <v>274561899</v>
      </c>
      <c r="D81" s="64">
        <v>12545453</v>
      </c>
    </row>
    <row r="82" spans="2:8">
      <c r="B82" s="71" t="s">
        <v>462</v>
      </c>
      <c r="C82" s="64">
        <v>246250564</v>
      </c>
      <c r="D82" s="72">
        <v>27959256</v>
      </c>
    </row>
    <row r="83" spans="2:8">
      <c r="B83" s="71" t="s">
        <v>546</v>
      </c>
      <c r="C83" s="64">
        <v>10534919</v>
      </c>
      <c r="D83" s="72">
        <v>0</v>
      </c>
    </row>
    <row r="84" spans="2:8">
      <c r="B84" s="71" t="s">
        <v>457</v>
      </c>
      <c r="C84" s="64">
        <v>8500000</v>
      </c>
      <c r="D84" s="64">
        <v>500000</v>
      </c>
    </row>
    <row r="85" spans="2:8">
      <c r="B85" s="71" t="s">
        <v>545</v>
      </c>
      <c r="C85" s="64">
        <v>672000</v>
      </c>
      <c r="D85" s="64">
        <v>0</v>
      </c>
    </row>
    <row r="86" spans="2:8">
      <c r="B86" s="71" t="s">
        <v>254</v>
      </c>
      <c r="C86" s="64">
        <v>0</v>
      </c>
      <c r="D86" s="64">
        <v>8881477</v>
      </c>
    </row>
    <row r="87" spans="2:8">
      <c r="B87" s="73" t="s">
        <v>75</v>
      </c>
      <c r="C87" s="67">
        <f>SUM(C79:C86)</f>
        <v>1431743561</v>
      </c>
      <c r="D87" s="67">
        <f>SUM(D79:D86)</f>
        <v>918145444</v>
      </c>
    </row>
    <row r="89" spans="2:8">
      <c r="B89" s="499" t="s">
        <v>601</v>
      </c>
      <c r="C89" s="499"/>
      <c r="D89" s="499"/>
      <c r="E89" s="499"/>
      <c r="F89" s="499"/>
      <c r="G89" s="499"/>
      <c r="H89" s="499"/>
    </row>
    <row r="91" spans="2:8">
      <c r="B91" s="2" t="s">
        <v>166</v>
      </c>
    </row>
    <row r="92" spans="2:8">
      <c r="B92" s="59" t="s">
        <v>160</v>
      </c>
      <c r="C92" s="43">
        <f>+C78</f>
        <v>45107</v>
      </c>
      <c r="D92" s="60">
        <f>+D78</f>
        <v>44742</v>
      </c>
    </row>
    <row r="93" spans="2:8">
      <c r="B93" s="47" t="s">
        <v>547</v>
      </c>
      <c r="C93" s="326">
        <v>27000000</v>
      </c>
      <c r="D93" s="27">
        <v>0</v>
      </c>
    </row>
    <row r="94" spans="2:8">
      <c r="B94" s="54" t="s">
        <v>258</v>
      </c>
      <c r="C94" s="327">
        <v>16079866</v>
      </c>
      <c r="D94" s="26">
        <v>9876056</v>
      </c>
    </row>
    <row r="95" spans="2:8">
      <c r="B95" s="54" t="s">
        <v>548</v>
      </c>
      <c r="C95" s="327">
        <v>1122594</v>
      </c>
      <c r="D95" s="26">
        <v>0</v>
      </c>
    </row>
    <row r="96" spans="2:8">
      <c r="B96" s="54" t="s">
        <v>653</v>
      </c>
      <c r="C96" s="327">
        <v>0</v>
      </c>
      <c r="D96" s="26">
        <v>46017600</v>
      </c>
    </row>
    <row r="97" spans="2:4">
      <c r="B97" s="65" t="s">
        <v>75</v>
      </c>
      <c r="C97" s="66">
        <f>SUM(C93:C96)</f>
        <v>44202460</v>
      </c>
      <c r="D97" s="66">
        <f>SUM(D93:D96)</f>
        <v>55893656</v>
      </c>
    </row>
  </sheetData>
  <sortState xmlns:xlrd2="http://schemas.microsoft.com/office/spreadsheetml/2017/richdata2" ref="B93:D96">
    <sortCondition descending="1" ref="C93:C96"/>
  </sortState>
  <mergeCells count="15">
    <mergeCell ref="B2:H2"/>
    <mergeCell ref="B3:H3"/>
    <mergeCell ref="B5:H5"/>
    <mergeCell ref="B23:H23"/>
    <mergeCell ref="B16:H16"/>
    <mergeCell ref="B7:H7"/>
    <mergeCell ref="B9:H9"/>
    <mergeCell ref="B48:H48"/>
    <mergeCell ref="B25:H25"/>
    <mergeCell ref="B46:H46"/>
    <mergeCell ref="B89:H89"/>
    <mergeCell ref="B77:H77"/>
    <mergeCell ref="B69:H69"/>
    <mergeCell ref="B57:H57"/>
    <mergeCell ref="B59:H59"/>
  </mergeCells>
  <hyperlinks>
    <hyperlink ref="A1" location="ÍNDICE!A1" display="Indice" xr:uid="{66E7A292-58BA-42BC-830C-BEED80809CB1}"/>
  </hyperlinks>
  <pageMargins left="0.25" right="0.25" top="0.75" bottom="0.75" header="0.3" footer="0.3"/>
  <pageSetup paperSize="9" orientation="portrait" r:id="rId1"/>
  <ignoredErrors>
    <ignoredError sqref="C75 D5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D4A06-AD8D-413C-BDEB-528289208AE8}">
  <sheetPr>
    <pageSetUpPr fitToPage="1"/>
  </sheetPr>
  <dimension ref="A1:H48"/>
  <sheetViews>
    <sheetView showGridLines="0" topLeftCell="A32" zoomScaleNormal="100" workbookViewId="0">
      <selection activeCell="B53" sqref="B53"/>
    </sheetView>
  </sheetViews>
  <sheetFormatPr baseColWidth="10" defaultColWidth="11.42578125" defaultRowHeight="15"/>
  <cols>
    <col min="1" max="1" width="7.140625" style="118" bestFit="1" customWidth="1"/>
    <col min="2" max="2" width="70" style="118" bestFit="1" customWidth="1"/>
    <col min="3" max="4" width="17.5703125" style="118" customWidth="1"/>
    <col min="5" max="5" width="16.140625" style="118" customWidth="1"/>
    <col min="6" max="6" width="16.5703125" style="118" customWidth="1"/>
    <col min="7" max="7" width="17" style="118" customWidth="1"/>
    <col min="8" max="8" width="23.7109375" style="118" customWidth="1"/>
    <col min="9" max="9" width="14.28515625" style="118" customWidth="1"/>
    <col min="10" max="10" width="2.85546875" style="118" customWidth="1"/>
    <col min="11" max="11" width="15" style="118" customWidth="1"/>
    <col min="12" max="16384" width="11.42578125" style="118"/>
  </cols>
  <sheetData>
    <row r="1" spans="1:8">
      <c r="A1" s="1" t="s">
        <v>463</v>
      </c>
    </row>
    <row r="2" spans="1:8">
      <c r="B2" s="497" t="s">
        <v>104</v>
      </c>
      <c r="C2" s="497"/>
      <c r="D2" s="497"/>
      <c r="E2" s="497"/>
      <c r="F2" s="497"/>
      <c r="G2" s="497"/>
      <c r="H2" s="497"/>
    </row>
    <row r="3" spans="1:8">
      <c r="B3" s="506" t="str">
        <f>+'09'!B3</f>
        <v>Notas a los Estados Contables al 30 de junio de 2023</v>
      </c>
      <c r="C3" s="506"/>
      <c r="D3" s="506"/>
      <c r="E3" s="506"/>
      <c r="F3" s="506"/>
      <c r="G3" s="506"/>
      <c r="H3" s="506"/>
    </row>
    <row r="4" spans="1:8">
      <c r="B4" s="193"/>
      <c r="C4" s="193"/>
      <c r="D4" s="193"/>
      <c r="E4" s="193"/>
      <c r="F4" s="193"/>
      <c r="G4" s="193"/>
      <c r="H4" s="193"/>
    </row>
    <row r="5" spans="1:8">
      <c r="B5" s="2" t="s">
        <v>259</v>
      </c>
    </row>
    <row r="7" spans="1:8">
      <c r="B7" s="507" t="s">
        <v>499</v>
      </c>
      <c r="C7" s="507"/>
      <c r="D7" s="507"/>
      <c r="E7" s="507"/>
      <c r="F7" s="507"/>
      <c r="G7" s="507"/>
      <c r="H7" s="507"/>
    </row>
    <row r="8" spans="1:8">
      <c r="B8" s="507"/>
      <c r="C8" s="507"/>
      <c r="D8" s="507"/>
      <c r="E8" s="507"/>
      <c r="F8" s="507"/>
      <c r="G8" s="507"/>
      <c r="H8" s="507"/>
    </row>
    <row r="9" spans="1:8">
      <c r="B9" s="507" t="s">
        <v>367</v>
      </c>
      <c r="C9" s="507"/>
      <c r="D9" s="507"/>
      <c r="E9" s="507"/>
      <c r="F9" s="507"/>
      <c r="G9" s="507"/>
      <c r="H9" s="507"/>
    </row>
    <row r="10" spans="1:8">
      <c r="B10" s="507"/>
      <c r="C10" s="507"/>
      <c r="D10" s="507"/>
      <c r="E10" s="507"/>
      <c r="F10" s="507"/>
      <c r="G10" s="507"/>
      <c r="H10" s="507"/>
    </row>
    <row r="11" spans="1:8">
      <c r="B11" s="521" t="s">
        <v>516</v>
      </c>
      <c r="C11" s="521"/>
      <c r="D11" s="521"/>
      <c r="E11" s="521"/>
      <c r="F11" s="521"/>
      <c r="G11" s="521"/>
      <c r="H11" s="521"/>
    </row>
    <row r="12" spans="1:8">
      <c r="B12" s="521"/>
      <c r="C12" s="521"/>
      <c r="D12" s="521"/>
      <c r="E12" s="521"/>
      <c r="F12" s="521"/>
      <c r="G12" s="521"/>
      <c r="H12" s="521"/>
    </row>
    <row r="14" spans="1:8">
      <c r="B14" s="483" t="s">
        <v>260</v>
      </c>
      <c r="C14" s="483"/>
      <c r="D14" s="483"/>
      <c r="E14" s="483"/>
      <c r="F14" s="483"/>
      <c r="G14" s="483"/>
      <c r="H14" s="483"/>
    </row>
    <row r="16" spans="1:8">
      <c r="B16" s="509" t="s">
        <v>370</v>
      </c>
      <c r="C16" s="482"/>
      <c r="D16" s="482"/>
      <c r="E16" s="482"/>
      <c r="F16" s="482"/>
      <c r="G16" s="482"/>
      <c r="H16" s="482"/>
    </row>
    <row r="17" spans="2:8">
      <c r="B17" s="482"/>
      <c r="C17" s="482"/>
      <c r="D17" s="482"/>
      <c r="E17" s="482"/>
      <c r="F17" s="482"/>
      <c r="G17" s="482"/>
      <c r="H17" s="482"/>
    </row>
    <row r="19" spans="2:8">
      <c r="B19" s="483" t="s">
        <v>261</v>
      </c>
      <c r="C19" s="483"/>
      <c r="D19" s="483"/>
      <c r="E19" s="483"/>
      <c r="F19" s="483"/>
      <c r="G19" s="483"/>
      <c r="H19" s="483"/>
    </row>
    <row r="21" spans="2:8">
      <c r="B21" s="482" t="s">
        <v>262</v>
      </c>
      <c r="C21" s="482"/>
      <c r="D21" s="482"/>
      <c r="E21" s="482"/>
      <c r="F21" s="482"/>
      <c r="G21" s="482"/>
      <c r="H21" s="482"/>
    </row>
    <row r="23" spans="2:8">
      <c r="B23" s="499" t="s">
        <v>263</v>
      </c>
      <c r="C23" s="499"/>
      <c r="D23" s="499"/>
      <c r="E23" s="499"/>
      <c r="F23" s="499"/>
      <c r="G23" s="499"/>
      <c r="H23" s="499"/>
    </row>
    <row r="25" spans="2:8">
      <c r="B25" s="511" t="s">
        <v>606</v>
      </c>
      <c r="C25" s="511"/>
      <c r="D25" s="511"/>
      <c r="E25" s="511"/>
      <c r="F25" s="511"/>
      <c r="G25" s="511"/>
      <c r="H25" s="511"/>
    </row>
    <row r="27" spans="2:8">
      <c r="B27" s="188" t="s">
        <v>264</v>
      </c>
      <c r="C27" s="188"/>
      <c r="D27" s="188"/>
      <c r="E27" s="188"/>
      <c r="F27" s="188"/>
      <c r="G27" s="188"/>
      <c r="H27" s="188"/>
    </row>
    <row r="29" spans="2:8">
      <c r="B29" s="509" t="s">
        <v>472</v>
      </c>
      <c r="C29" s="509"/>
      <c r="D29" s="509"/>
      <c r="E29" s="509"/>
      <c r="F29" s="509"/>
      <c r="G29" s="509"/>
      <c r="H29" s="509"/>
    </row>
    <row r="30" spans="2:8">
      <c r="B30" s="509"/>
      <c r="C30" s="509"/>
      <c r="D30" s="509"/>
      <c r="E30" s="509"/>
      <c r="F30" s="509"/>
      <c r="G30" s="509"/>
      <c r="H30" s="509"/>
    </row>
    <row r="32" spans="2:8">
      <c r="B32" s="483" t="s">
        <v>265</v>
      </c>
      <c r="C32" s="483"/>
      <c r="D32" s="483"/>
      <c r="E32" s="483"/>
      <c r="F32" s="483"/>
      <c r="G32" s="483"/>
      <c r="H32" s="483"/>
    </row>
    <row r="34" spans="2:8">
      <c r="B34" s="520" t="s">
        <v>266</v>
      </c>
      <c r="C34" s="520"/>
      <c r="D34" s="520"/>
      <c r="E34" s="520"/>
      <c r="F34" s="520"/>
      <c r="G34" s="520"/>
      <c r="H34" s="520"/>
    </row>
    <row r="36" spans="2:8">
      <c r="B36" s="483" t="s">
        <v>267</v>
      </c>
      <c r="C36" s="483"/>
      <c r="D36" s="483"/>
      <c r="E36" s="483"/>
      <c r="F36" s="483"/>
      <c r="G36" s="483"/>
      <c r="H36" s="483"/>
    </row>
    <row r="38" spans="2:8">
      <c r="B38" s="519" t="s">
        <v>666</v>
      </c>
      <c r="C38" s="519"/>
      <c r="D38" s="519"/>
      <c r="E38" s="519"/>
      <c r="F38" s="519"/>
      <c r="G38" s="519"/>
      <c r="H38" s="519"/>
    </row>
    <row r="39" spans="2:8">
      <c r="B39" s="519"/>
      <c r="C39" s="519"/>
      <c r="D39" s="519"/>
      <c r="E39" s="519"/>
      <c r="F39" s="519"/>
      <c r="G39" s="519"/>
      <c r="H39" s="519"/>
    </row>
    <row r="40" spans="2:8">
      <c r="B40" s="519"/>
      <c r="C40" s="519"/>
      <c r="D40" s="519"/>
      <c r="E40" s="519"/>
      <c r="F40" s="519"/>
      <c r="G40" s="519"/>
      <c r="H40" s="519"/>
    </row>
    <row r="41" spans="2:8">
      <c r="B41" s="519"/>
      <c r="C41" s="519"/>
      <c r="D41" s="519"/>
      <c r="E41" s="519"/>
      <c r="F41" s="519"/>
      <c r="G41" s="519"/>
      <c r="H41" s="519"/>
    </row>
    <row r="42" spans="2:8">
      <c r="B42" s="519"/>
      <c r="C42" s="519"/>
      <c r="D42" s="519"/>
      <c r="E42" s="519"/>
      <c r="F42" s="519"/>
      <c r="G42" s="519"/>
      <c r="H42" s="519"/>
    </row>
    <row r="44" spans="2:8">
      <c r="B44" s="216"/>
      <c r="C44" s="216"/>
      <c r="D44" s="216"/>
      <c r="E44" s="216"/>
      <c r="F44" s="216"/>
      <c r="G44" s="216"/>
      <c r="H44" s="216"/>
    </row>
    <row r="45" spans="2:8">
      <c r="B45" s="216"/>
      <c r="C45" s="216"/>
      <c r="D45" s="216"/>
      <c r="E45" s="216"/>
      <c r="F45" s="216"/>
      <c r="G45" s="216"/>
      <c r="H45" s="216"/>
    </row>
    <row r="46" spans="2:8">
      <c r="B46" s="216"/>
      <c r="C46" s="216"/>
      <c r="D46" s="216"/>
      <c r="E46" s="216"/>
      <c r="F46" s="216"/>
      <c r="G46" s="216"/>
      <c r="H46" s="216"/>
    </row>
    <row r="47" spans="2:8">
      <c r="B47" s="216"/>
      <c r="C47" s="216"/>
      <c r="D47" s="216"/>
      <c r="E47" s="216"/>
      <c r="F47" s="216"/>
      <c r="G47" s="216"/>
      <c r="H47" s="216"/>
    </row>
    <row r="48" spans="2:8">
      <c r="B48" s="216"/>
      <c r="C48" s="216"/>
      <c r="D48" s="216"/>
      <c r="E48" s="216"/>
      <c r="F48" s="216"/>
      <c r="G48" s="216"/>
      <c r="H48" s="216"/>
    </row>
  </sheetData>
  <mergeCells count="16">
    <mergeCell ref="B25:H25"/>
    <mergeCell ref="B11:H12"/>
    <mergeCell ref="B2:H2"/>
    <mergeCell ref="B3:H3"/>
    <mergeCell ref="B14:H14"/>
    <mergeCell ref="B16:H17"/>
    <mergeCell ref="B19:H19"/>
    <mergeCell ref="B21:H21"/>
    <mergeCell ref="B23:H23"/>
    <mergeCell ref="B9:H10"/>
    <mergeCell ref="B7:H8"/>
    <mergeCell ref="B38:H42"/>
    <mergeCell ref="B32:H32"/>
    <mergeCell ref="B34:H34"/>
    <mergeCell ref="B36:H36"/>
    <mergeCell ref="B29:H30"/>
  </mergeCells>
  <hyperlinks>
    <hyperlink ref="A1" location="ÍNDICE!A1" display="Indice" xr:uid="{D684F99E-B948-4AED-852F-3904D84767F2}"/>
  </hyperlink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260E-DADD-47BB-908B-74B8E35DCCAC}">
  <sheetPr>
    <pageSetUpPr fitToPage="1"/>
  </sheetPr>
  <dimension ref="A1:O97"/>
  <sheetViews>
    <sheetView showGridLines="0" topLeftCell="A75" zoomScaleNormal="100" workbookViewId="0">
      <selection activeCell="F92" sqref="F92"/>
    </sheetView>
  </sheetViews>
  <sheetFormatPr baseColWidth="10" defaultColWidth="11.42578125" defaultRowHeight="12.75"/>
  <cols>
    <col min="1" max="1" width="7.140625" style="17" bestFit="1" customWidth="1"/>
    <col min="2" max="2" width="48.5703125" style="17" bestFit="1" customWidth="1"/>
    <col min="3" max="3" width="26.7109375" style="17" customWidth="1"/>
    <col min="4" max="4" width="24.85546875" style="17" bestFit="1" customWidth="1"/>
    <col min="5" max="5" width="18.5703125" style="17" bestFit="1" customWidth="1"/>
    <col min="6" max="6" width="19.85546875" style="17" bestFit="1" customWidth="1"/>
    <col min="7" max="7" width="25.85546875" style="17" customWidth="1"/>
    <col min="8" max="8" width="21.28515625" style="17" bestFit="1" customWidth="1"/>
    <col min="9" max="9" width="20.140625" style="17" bestFit="1" customWidth="1"/>
    <col min="10" max="10" width="21.28515625" style="17" bestFit="1" customWidth="1"/>
    <col min="11" max="11" width="3.85546875" style="18" customWidth="1"/>
    <col min="12" max="12" width="9" style="17" customWidth="1"/>
    <col min="13" max="13" width="11.42578125" style="17"/>
    <col min="14" max="14" width="22.85546875" style="17" customWidth="1"/>
    <col min="15" max="15" width="27.28515625" style="17" bestFit="1" customWidth="1"/>
    <col min="16" max="16" width="12" style="17" bestFit="1" customWidth="1"/>
    <col min="17" max="16384" width="11.42578125" style="17"/>
  </cols>
  <sheetData>
    <row r="1" spans="1:14" ht="15">
      <c r="A1" s="1" t="s">
        <v>463</v>
      </c>
    </row>
    <row r="2" spans="1:14" ht="15">
      <c r="A2" s="1"/>
      <c r="B2" s="425" t="s">
        <v>352</v>
      </c>
      <c r="C2" s="425"/>
      <c r="D2" s="425"/>
      <c r="E2" s="425"/>
      <c r="F2" s="425"/>
      <c r="G2" s="425"/>
      <c r="H2" s="425"/>
      <c r="I2" s="425"/>
      <c r="J2" s="425"/>
    </row>
    <row r="3" spans="1:14" ht="15">
      <c r="B3" s="421" t="s">
        <v>104</v>
      </c>
      <c r="C3" s="421"/>
      <c r="D3" s="421"/>
      <c r="E3" s="421"/>
      <c r="F3" s="421"/>
      <c r="G3" s="421"/>
      <c r="H3" s="421"/>
      <c r="I3" s="421"/>
      <c r="J3" s="421"/>
    </row>
    <row r="4" spans="1:14" ht="15">
      <c r="B4" s="421" t="s">
        <v>659</v>
      </c>
      <c r="C4" s="421"/>
      <c r="D4" s="421"/>
      <c r="E4" s="421"/>
      <c r="F4" s="421"/>
      <c r="G4" s="421"/>
      <c r="H4" s="421"/>
      <c r="I4" s="421"/>
      <c r="J4" s="421"/>
    </row>
    <row r="6" spans="1:14" ht="36.75" customHeight="1">
      <c r="B6" s="426" t="s">
        <v>268</v>
      </c>
      <c r="C6" s="427"/>
      <c r="D6" s="427"/>
      <c r="E6" s="427"/>
      <c r="F6" s="427"/>
      <c r="G6" s="428" t="s">
        <v>514</v>
      </c>
      <c r="H6" s="429"/>
      <c r="I6" s="430"/>
      <c r="J6" s="19"/>
      <c r="K6" s="2"/>
      <c r="L6" s="2"/>
      <c r="M6" s="2"/>
      <c r="N6" s="2"/>
    </row>
    <row r="7" spans="1:14" ht="45">
      <c r="B7" s="20" t="s">
        <v>269</v>
      </c>
      <c r="C7" s="229" t="s">
        <v>270</v>
      </c>
      <c r="D7" s="20" t="s">
        <v>271</v>
      </c>
      <c r="E7" s="229" t="s">
        <v>272</v>
      </c>
      <c r="F7" s="20" t="s">
        <v>273</v>
      </c>
      <c r="G7" s="20" t="s">
        <v>171</v>
      </c>
      <c r="H7" s="20" t="s">
        <v>274</v>
      </c>
      <c r="I7" s="20" t="s">
        <v>147</v>
      </c>
      <c r="J7" s="21"/>
      <c r="K7" s="21"/>
      <c r="L7" s="21"/>
      <c r="M7" s="21"/>
      <c r="N7" s="21"/>
    </row>
    <row r="8" spans="1:14" ht="15">
      <c r="B8" s="22" t="s">
        <v>118</v>
      </c>
      <c r="C8" s="230"/>
      <c r="D8" s="231"/>
      <c r="E8" s="230"/>
      <c r="F8" s="22"/>
      <c r="G8" s="22"/>
      <c r="H8" s="22"/>
      <c r="I8" s="22"/>
      <c r="J8" s="2"/>
      <c r="K8" s="2"/>
      <c r="L8" s="2"/>
      <c r="M8" s="2"/>
      <c r="N8" s="2"/>
    </row>
    <row r="9" spans="1:14" s="118" customFormat="1" ht="16.5" customHeight="1">
      <c r="B9" s="24" t="s">
        <v>630</v>
      </c>
      <c r="C9" s="411" t="s">
        <v>639</v>
      </c>
      <c r="D9" s="57">
        <v>430</v>
      </c>
      <c r="E9" s="358">
        <v>1000000</v>
      </c>
      <c r="F9" s="131">
        <v>431213699</v>
      </c>
      <c r="G9" s="57">
        <v>19000000000</v>
      </c>
      <c r="H9" s="57">
        <v>27037935833</v>
      </c>
      <c r="I9" s="57">
        <v>51067888897</v>
      </c>
      <c r="K9" s="329"/>
    </row>
    <row r="10" spans="1:14" s="118" customFormat="1" ht="16.5" customHeight="1">
      <c r="B10" s="24" t="s">
        <v>631</v>
      </c>
      <c r="C10" s="412" t="s">
        <v>639</v>
      </c>
      <c r="D10" s="57">
        <v>20000</v>
      </c>
      <c r="E10" s="358">
        <v>1000000</v>
      </c>
      <c r="F10" s="57">
        <v>20056348164.383999</v>
      </c>
      <c r="G10" s="57">
        <v>6100000000</v>
      </c>
      <c r="H10" s="57">
        <v>10260133158.799999</v>
      </c>
      <c r="I10" s="57">
        <v>210954638235.9798</v>
      </c>
      <c r="K10" s="329"/>
    </row>
    <row r="11" spans="1:14" s="118" customFormat="1" ht="16.5" customHeight="1">
      <c r="B11" s="24" t="s">
        <v>637</v>
      </c>
      <c r="C11" s="412" t="s">
        <v>639</v>
      </c>
      <c r="D11" s="57">
        <v>20</v>
      </c>
      <c r="E11" s="358">
        <v>1000000</v>
      </c>
      <c r="F11" s="57">
        <v>20247397.260274</v>
      </c>
      <c r="G11" s="57">
        <v>235765070000</v>
      </c>
      <c r="H11" s="57">
        <v>17601126586</v>
      </c>
      <c r="I11" s="57">
        <v>284622264065</v>
      </c>
      <c r="K11" s="329"/>
    </row>
    <row r="12" spans="1:14" s="118" customFormat="1" ht="16.5" customHeight="1">
      <c r="B12" s="24" t="s">
        <v>667</v>
      </c>
      <c r="C12" s="412" t="s">
        <v>639</v>
      </c>
      <c r="D12" s="57">
        <v>2</v>
      </c>
      <c r="E12" s="358">
        <v>1000000</v>
      </c>
      <c r="F12" s="57">
        <v>1974465.7534246999</v>
      </c>
      <c r="G12" s="57">
        <v>903600000000</v>
      </c>
      <c r="H12" s="57">
        <v>47214000000</v>
      </c>
      <c r="I12" s="57">
        <v>2009745270000</v>
      </c>
      <c r="K12" s="329"/>
    </row>
    <row r="13" spans="1:14" s="118" customFormat="1" ht="16.5" customHeight="1">
      <c r="B13" s="24" t="s">
        <v>668</v>
      </c>
      <c r="C13" s="412" t="s">
        <v>639</v>
      </c>
      <c r="D13" s="57">
        <v>50</v>
      </c>
      <c r="E13" s="358">
        <v>1000000</v>
      </c>
      <c r="F13" s="57">
        <v>49088219.178081997</v>
      </c>
      <c r="G13" s="57">
        <v>84269000000</v>
      </c>
      <c r="H13" s="57">
        <v>10933512608</v>
      </c>
      <c r="I13" s="57">
        <v>151635956675</v>
      </c>
      <c r="K13" s="329"/>
    </row>
    <row r="14" spans="1:14" s="118" customFormat="1" ht="16.5" customHeight="1">
      <c r="B14" s="24" t="s">
        <v>632</v>
      </c>
      <c r="C14" s="412" t="s">
        <v>639</v>
      </c>
      <c r="D14" s="57">
        <v>11</v>
      </c>
      <c r="E14" s="358">
        <v>1000000</v>
      </c>
      <c r="F14" s="57">
        <v>11352603</v>
      </c>
      <c r="G14" s="57">
        <v>377818000000</v>
      </c>
      <c r="H14" s="57">
        <v>6049319751</v>
      </c>
      <c r="I14" s="57">
        <v>425962346156</v>
      </c>
      <c r="K14" s="329"/>
    </row>
    <row r="15" spans="1:14" s="118" customFormat="1" ht="16.5" customHeight="1">
      <c r="B15" s="24" t="s">
        <v>633</v>
      </c>
      <c r="C15" s="412" t="s">
        <v>640</v>
      </c>
      <c r="D15" s="57">
        <v>1509</v>
      </c>
      <c r="E15" s="358">
        <v>1000000</v>
      </c>
      <c r="F15" s="57">
        <v>1520983315</v>
      </c>
      <c r="G15" s="57">
        <v>68437000000</v>
      </c>
      <c r="H15" s="57">
        <v>966106484</v>
      </c>
      <c r="I15" s="57">
        <v>73354016440</v>
      </c>
      <c r="K15" s="329"/>
    </row>
    <row r="16" spans="1:14" s="118" customFormat="1" ht="15">
      <c r="B16" s="24" t="s">
        <v>634</v>
      </c>
      <c r="C16" s="412" t="s">
        <v>639</v>
      </c>
      <c r="D16" s="57">
        <v>30000</v>
      </c>
      <c r="E16" s="358">
        <v>1000000</v>
      </c>
      <c r="F16" s="57">
        <v>31502345753.424999</v>
      </c>
      <c r="G16" s="57">
        <v>0</v>
      </c>
      <c r="H16" s="57">
        <v>0</v>
      </c>
      <c r="I16" s="57">
        <v>0</v>
      </c>
    </row>
    <row r="17" spans="2:15" s="118" customFormat="1" ht="15">
      <c r="B17" s="24" t="s">
        <v>645</v>
      </c>
      <c r="C17" s="412" t="s">
        <v>641</v>
      </c>
      <c r="D17" s="57">
        <v>1</v>
      </c>
      <c r="E17" s="358">
        <v>22000000</v>
      </c>
      <c r="F17" s="57">
        <v>20448239</v>
      </c>
      <c r="G17" s="57">
        <v>1084664800000</v>
      </c>
      <c r="H17" s="57">
        <v>79379885695</v>
      </c>
      <c r="I17" s="57">
        <v>1363326272000</v>
      </c>
    </row>
    <row r="18" spans="2:15" s="118" customFormat="1" ht="15">
      <c r="B18" s="24" t="s">
        <v>669</v>
      </c>
      <c r="C18" s="412" t="s">
        <v>641</v>
      </c>
      <c r="D18" s="57">
        <v>2</v>
      </c>
      <c r="E18" s="358">
        <v>1000000000</v>
      </c>
      <c r="F18" s="57">
        <v>2007629927</v>
      </c>
      <c r="G18" s="57">
        <v>1751406377751</v>
      </c>
      <c r="H18" s="57">
        <v>214611534041</v>
      </c>
      <c r="I18" s="57">
        <v>2968649896200</v>
      </c>
      <c r="K18" s="329"/>
    </row>
    <row r="19" spans="2:15" s="118" customFormat="1" ht="15">
      <c r="B19" s="24" t="s">
        <v>636</v>
      </c>
      <c r="C19" s="412" t="s">
        <v>641</v>
      </c>
      <c r="D19" s="57">
        <v>21</v>
      </c>
      <c r="E19" s="358">
        <v>2000000000</v>
      </c>
      <c r="F19" s="57">
        <v>42963885340</v>
      </c>
      <c r="G19" s="57">
        <v>1830891581816</v>
      </c>
      <c r="H19" s="57">
        <v>224027573996</v>
      </c>
      <c r="I19" s="57">
        <v>3042012131276</v>
      </c>
      <c r="K19" s="329"/>
    </row>
    <row r="20" spans="2:15" s="118" customFormat="1" ht="15">
      <c r="B20" s="24" t="s">
        <v>637</v>
      </c>
      <c r="C20" s="412" t="s">
        <v>641</v>
      </c>
      <c r="D20" s="57">
        <v>31</v>
      </c>
      <c r="E20" s="358">
        <v>1000000000</v>
      </c>
      <c r="F20" s="57">
        <v>31504825980</v>
      </c>
      <c r="G20" s="57">
        <v>235765070000</v>
      </c>
      <c r="H20" s="57">
        <v>17601126586</v>
      </c>
      <c r="I20" s="57">
        <v>284622264065</v>
      </c>
    </row>
    <row r="21" spans="2:15" s="118" customFormat="1" ht="15">
      <c r="B21" s="24" t="s">
        <v>638</v>
      </c>
      <c r="C21" s="412" t="s">
        <v>642</v>
      </c>
      <c r="D21" s="57">
        <v>1</v>
      </c>
      <c r="E21" s="358">
        <v>6496993452</v>
      </c>
      <c r="F21" s="57">
        <v>6496993452</v>
      </c>
      <c r="G21" s="57">
        <v>0</v>
      </c>
      <c r="H21" s="57">
        <v>0</v>
      </c>
      <c r="I21" s="57">
        <v>0</v>
      </c>
    </row>
    <row r="22" spans="2:15" s="118" customFormat="1" ht="15">
      <c r="B22" s="24" t="s">
        <v>670</v>
      </c>
      <c r="C22" s="412" t="s">
        <v>646</v>
      </c>
      <c r="D22" s="57">
        <v>7</v>
      </c>
      <c r="E22" s="358">
        <v>56430545</v>
      </c>
      <c r="F22" s="57">
        <v>285272306</v>
      </c>
      <c r="G22" s="57">
        <v>0</v>
      </c>
      <c r="H22" s="57">
        <v>0</v>
      </c>
      <c r="I22" s="57">
        <v>0</v>
      </c>
    </row>
    <row r="23" spans="2:15" s="118" customFormat="1" ht="15">
      <c r="B23" s="22" t="s">
        <v>275</v>
      </c>
      <c r="C23" s="232"/>
      <c r="D23" s="22"/>
      <c r="E23" s="230"/>
      <c r="F23" s="164">
        <f>SUM(F9:F22)</f>
        <v>136872608861.00078</v>
      </c>
      <c r="G23" s="164"/>
      <c r="H23" s="164"/>
      <c r="I23" s="233"/>
    </row>
    <row r="24" spans="2:15" s="118" customFormat="1" ht="15">
      <c r="B24" s="24" t="s">
        <v>645</v>
      </c>
      <c r="C24" s="411" t="s">
        <v>640</v>
      </c>
      <c r="D24" s="54">
        <v>10</v>
      </c>
      <c r="E24" s="316">
        <v>1000</v>
      </c>
      <c r="F24" s="201">
        <v>10001.709999999999</v>
      </c>
      <c r="G24" s="57">
        <v>1084664800000</v>
      </c>
      <c r="H24" s="57">
        <v>79379885695</v>
      </c>
      <c r="I24" s="57">
        <v>1363326272000</v>
      </c>
    </row>
    <row r="25" spans="2:15" s="118" customFormat="1" ht="15">
      <c r="B25" s="24" t="s">
        <v>643</v>
      </c>
      <c r="C25" s="412" t="s">
        <v>640</v>
      </c>
      <c r="D25" s="54">
        <v>229</v>
      </c>
      <c r="E25" s="316">
        <v>1000</v>
      </c>
      <c r="F25" s="201">
        <v>229000</v>
      </c>
      <c r="G25" s="57">
        <v>265300000000</v>
      </c>
      <c r="H25" s="57">
        <v>10231656322</v>
      </c>
      <c r="I25" s="57">
        <v>321302714157</v>
      </c>
      <c r="N25" s="37"/>
      <c r="O25" s="209"/>
    </row>
    <row r="26" spans="2:15" s="118" customFormat="1" ht="15">
      <c r="B26" s="24" t="s">
        <v>635</v>
      </c>
      <c r="C26" s="412" t="s">
        <v>640</v>
      </c>
      <c r="D26" s="54">
        <v>2000</v>
      </c>
      <c r="E26" s="316">
        <v>1000</v>
      </c>
      <c r="F26" s="201">
        <v>2012328.77</v>
      </c>
      <c r="G26" s="57">
        <v>599980000000</v>
      </c>
      <c r="H26" s="57">
        <v>60428469280</v>
      </c>
      <c r="I26" s="57">
        <v>989709541750</v>
      </c>
      <c r="N26" s="37"/>
      <c r="O26" s="209"/>
    </row>
    <row r="27" spans="2:15" s="118" customFormat="1" ht="15">
      <c r="B27" s="24" t="s">
        <v>644</v>
      </c>
      <c r="C27" s="412" t="s">
        <v>639</v>
      </c>
      <c r="D27" s="54">
        <v>3007</v>
      </c>
      <c r="E27" s="316">
        <v>1000</v>
      </c>
      <c r="F27" s="201">
        <v>3012034.85</v>
      </c>
      <c r="G27" s="57">
        <v>1048712740000</v>
      </c>
      <c r="H27" s="57">
        <v>174477786637</v>
      </c>
      <c r="I27" s="57">
        <v>1599474581516</v>
      </c>
      <c r="N27" s="3"/>
    </row>
    <row r="28" spans="2:15" s="118" customFormat="1" ht="15">
      <c r="B28" s="24" t="s">
        <v>671</v>
      </c>
      <c r="C28" s="412" t="s">
        <v>641</v>
      </c>
      <c r="D28" s="54">
        <v>4</v>
      </c>
      <c r="E28" s="316">
        <v>50000</v>
      </c>
      <c r="F28" s="201">
        <v>203153.15</v>
      </c>
      <c r="G28" s="57">
        <v>71531000000</v>
      </c>
      <c r="H28" s="57">
        <v>7566089145</v>
      </c>
      <c r="I28" s="57">
        <v>140182596684</v>
      </c>
    </row>
    <row r="29" spans="2:15" s="118" customFormat="1" ht="15">
      <c r="B29" s="24" t="s">
        <v>645</v>
      </c>
      <c r="C29" s="412" t="s">
        <v>641</v>
      </c>
      <c r="D29" s="54">
        <v>2</v>
      </c>
      <c r="E29" s="316">
        <v>100000</v>
      </c>
      <c r="F29" s="201">
        <v>200889.45</v>
      </c>
      <c r="G29" s="57">
        <v>1084664800000</v>
      </c>
      <c r="H29" s="57">
        <v>79379885695</v>
      </c>
      <c r="I29" s="57">
        <v>1363326272000</v>
      </c>
    </row>
    <row r="30" spans="2:15" s="118" customFormat="1" ht="15">
      <c r="B30" s="24" t="s">
        <v>645</v>
      </c>
      <c r="C30" s="412" t="s">
        <v>641</v>
      </c>
      <c r="D30" s="54">
        <v>1</v>
      </c>
      <c r="E30" s="316">
        <v>10000</v>
      </c>
      <c r="F30" s="201">
        <v>9944.6200000000008</v>
      </c>
      <c r="G30" s="57">
        <v>1084664800000</v>
      </c>
      <c r="H30" s="57">
        <v>79379885695</v>
      </c>
      <c r="I30" s="57">
        <v>1363326272000</v>
      </c>
    </row>
    <row r="31" spans="2:15" s="118" customFormat="1" ht="15">
      <c r="B31" s="22" t="s">
        <v>276</v>
      </c>
      <c r="C31" s="232"/>
      <c r="D31" s="22"/>
      <c r="E31" s="234"/>
      <c r="F31" s="235">
        <f>SUM(F24:F30)</f>
        <v>5677352.5500000007</v>
      </c>
      <c r="G31" s="22"/>
      <c r="H31" s="22"/>
      <c r="I31" s="22"/>
      <c r="J31" s="2"/>
    </row>
    <row r="32" spans="2:15" s="118" customFormat="1" ht="15">
      <c r="B32" s="22" t="s">
        <v>277</v>
      </c>
      <c r="C32" s="232"/>
      <c r="D32" s="22"/>
      <c r="E32" s="234"/>
      <c r="F32" s="235">
        <v>7258.03</v>
      </c>
      <c r="G32" s="22"/>
      <c r="H32" s="22"/>
      <c r="I32" s="22"/>
      <c r="J32" s="2"/>
    </row>
    <row r="33" spans="1:14" s="118" customFormat="1" ht="15">
      <c r="B33" s="22" t="s">
        <v>278</v>
      </c>
      <c r="C33" s="232"/>
      <c r="D33" s="22"/>
      <c r="E33" s="234"/>
      <c r="F33" s="164">
        <f>+F32*F31-72580306</f>
        <v>41133814822.476501</v>
      </c>
      <c r="G33" s="22"/>
      <c r="H33" s="22"/>
      <c r="I33" s="22"/>
      <c r="J33" s="2"/>
    </row>
    <row r="34" spans="1:14" s="118" customFormat="1" ht="15">
      <c r="B34" s="423">
        <f>+'02'!D7</f>
        <v>45107</v>
      </c>
      <c r="C34" s="230"/>
      <c r="D34" s="231"/>
      <c r="E34" s="230"/>
      <c r="F34" s="164">
        <f>+F33+F23</f>
        <v>178006423683.47729</v>
      </c>
      <c r="G34" s="196"/>
      <c r="H34" s="196"/>
      <c r="I34" s="22"/>
    </row>
    <row r="35" spans="1:14" s="118" customFormat="1" ht="15">
      <c r="B35" s="423">
        <f>+'02'!E7</f>
        <v>44926</v>
      </c>
      <c r="C35" s="230"/>
      <c r="D35" s="231"/>
      <c r="E35" s="230"/>
      <c r="F35" s="230">
        <v>189184135427</v>
      </c>
      <c r="G35" s="22"/>
      <c r="H35" s="22"/>
      <c r="I35" s="22"/>
      <c r="J35" s="2"/>
    </row>
    <row r="36" spans="1:14" s="118" customFormat="1" ht="15">
      <c r="B36" s="34"/>
      <c r="C36" s="236"/>
      <c r="D36" s="237"/>
      <c r="E36" s="236"/>
      <c r="F36" s="34"/>
      <c r="G36" s="34"/>
      <c r="H36" s="34"/>
      <c r="I36" s="34"/>
    </row>
    <row r="37" spans="1:14" s="118" customFormat="1" ht="15">
      <c r="B37" s="22" t="s">
        <v>139</v>
      </c>
      <c r="C37" s="230"/>
      <c r="D37" s="22"/>
      <c r="E37" s="230"/>
      <c r="F37" s="22"/>
      <c r="G37" s="22"/>
      <c r="H37" s="22"/>
      <c r="I37" s="22"/>
    </row>
    <row r="38" spans="1:14" s="2" customFormat="1" ht="15">
      <c r="A38" s="118"/>
      <c r="B38" s="35" t="s">
        <v>647</v>
      </c>
      <c r="C38" s="317" t="s">
        <v>651</v>
      </c>
      <c r="D38" s="318">
        <v>128596</v>
      </c>
      <c r="E38" s="318">
        <v>100000</v>
      </c>
      <c r="F38" s="167">
        <v>16499300000</v>
      </c>
      <c r="G38" s="319"/>
      <c r="H38" s="320"/>
      <c r="I38" s="238"/>
    </row>
    <row r="39" spans="1:14" s="2" customFormat="1" ht="15">
      <c r="A39" s="118"/>
      <c r="B39" s="24" t="s">
        <v>648</v>
      </c>
      <c r="C39" s="321" t="s">
        <v>651</v>
      </c>
      <c r="D39" s="322">
        <v>1</v>
      </c>
      <c r="E39" s="322">
        <v>4250000000</v>
      </c>
      <c r="F39" s="167">
        <v>4250000000</v>
      </c>
      <c r="G39" s="448"/>
      <c r="H39" s="239"/>
      <c r="I39" s="239"/>
    </row>
    <row r="40" spans="1:14" s="2" customFormat="1" ht="15">
      <c r="A40" s="118"/>
      <c r="B40" s="24" t="s">
        <v>649</v>
      </c>
      <c r="C40" s="321" t="s">
        <v>651</v>
      </c>
      <c r="D40" s="322"/>
      <c r="E40" s="167"/>
      <c r="F40" s="167">
        <v>3798227838</v>
      </c>
      <c r="G40" s="449"/>
      <c r="H40" s="450"/>
      <c r="I40" s="239"/>
    </row>
    <row r="41" spans="1:14" s="2" customFormat="1" ht="15">
      <c r="A41" s="118"/>
      <c r="B41" s="24" t="s">
        <v>650</v>
      </c>
      <c r="C41" s="321" t="s">
        <v>651</v>
      </c>
      <c r="D41" s="322">
        <v>1</v>
      </c>
      <c r="E41" s="322">
        <v>200000000</v>
      </c>
      <c r="F41" s="167">
        <v>1003000000</v>
      </c>
      <c r="G41" s="330"/>
      <c r="H41" s="331"/>
      <c r="I41" s="331"/>
    </row>
    <row r="42" spans="1:14" ht="15">
      <c r="B42" s="22" t="s">
        <v>275</v>
      </c>
      <c r="C42" s="232"/>
      <c r="D42" s="22"/>
      <c r="E42" s="230"/>
      <c r="F42" s="164">
        <f>SUM(F38:F41)</f>
        <v>25550527838</v>
      </c>
      <c r="G42" s="240"/>
      <c r="H42" s="240"/>
      <c r="I42" s="203"/>
      <c r="J42" s="18"/>
      <c r="K42" s="118"/>
      <c r="L42" s="118"/>
      <c r="M42" s="118"/>
      <c r="N42" s="118"/>
    </row>
    <row r="43" spans="1:14" ht="15">
      <c r="B43" s="423">
        <f>+B34</f>
        <v>45107</v>
      </c>
      <c r="C43" s="22"/>
      <c r="D43" s="22"/>
      <c r="E43" s="22"/>
      <c r="F43" s="164">
        <f>+F42</f>
        <v>25550527838</v>
      </c>
      <c r="G43" s="241"/>
      <c r="H43" s="241"/>
      <c r="I43" s="241"/>
      <c r="J43" s="18"/>
      <c r="K43" s="118"/>
      <c r="L43" s="118"/>
      <c r="M43" s="118"/>
      <c r="N43" s="118"/>
    </row>
    <row r="44" spans="1:14" ht="15">
      <c r="B44" s="423">
        <f>+B35</f>
        <v>44926</v>
      </c>
      <c r="C44" s="242"/>
      <c r="D44" s="242"/>
      <c r="E44" s="242"/>
      <c r="F44" s="202">
        <v>27408316538</v>
      </c>
      <c r="G44" s="22"/>
      <c r="H44" s="22"/>
      <c r="I44" s="22"/>
      <c r="J44" s="18"/>
      <c r="K44" s="118"/>
      <c r="L44" s="118"/>
      <c r="M44" s="118"/>
      <c r="N44" s="118"/>
    </row>
    <row r="45" spans="1:14" s="118" customFormat="1" ht="15">
      <c r="D45" s="243"/>
      <c r="E45" s="244"/>
      <c r="F45" s="243"/>
    </row>
    <row r="46" spans="1:14" s="118" customFormat="1" ht="15">
      <c r="B46" s="246"/>
      <c r="C46" s="246"/>
      <c r="D46" s="246"/>
      <c r="E46" s="246"/>
      <c r="F46" s="247"/>
      <c r="G46" s="246"/>
      <c r="H46" s="246"/>
      <c r="I46" s="246"/>
    </row>
    <row r="47" spans="1:14" s="118" customFormat="1" ht="15">
      <c r="H47" s="248"/>
      <c r="I47" s="245"/>
    </row>
    <row r="48" spans="1:14" s="118" customFormat="1" ht="45">
      <c r="B48" s="20" t="s">
        <v>279</v>
      </c>
      <c r="C48" s="229" t="s">
        <v>270</v>
      </c>
      <c r="D48" s="20" t="s">
        <v>273</v>
      </c>
      <c r="E48" s="229" t="s">
        <v>272</v>
      </c>
      <c r="F48" s="20" t="s">
        <v>280</v>
      </c>
    </row>
    <row r="49" spans="2:6" s="118" customFormat="1" ht="15">
      <c r="B49" s="249" t="s">
        <v>281</v>
      </c>
      <c r="C49" s="250"/>
      <c r="D49" s="251"/>
      <c r="E49" s="250"/>
      <c r="F49" s="33"/>
    </row>
    <row r="50" spans="2:6" s="118" customFormat="1" ht="15">
      <c r="B50" s="24" t="s">
        <v>630</v>
      </c>
      <c r="C50" s="411" t="s">
        <v>639</v>
      </c>
      <c r="D50" s="57">
        <v>430</v>
      </c>
      <c r="E50" s="200">
        <v>1000000</v>
      </c>
      <c r="F50" s="131">
        <v>431213699</v>
      </c>
    </row>
    <row r="51" spans="2:6" s="118" customFormat="1" ht="15">
      <c r="B51" s="24" t="s">
        <v>631</v>
      </c>
      <c r="C51" s="412" t="s">
        <v>639</v>
      </c>
      <c r="D51" s="57">
        <v>20000</v>
      </c>
      <c r="E51" s="200">
        <v>1000000</v>
      </c>
      <c r="F51" s="57">
        <v>20056348164.383999</v>
      </c>
    </row>
    <row r="52" spans="2:6" s="118" customFormat="1" ht="15">
      <c r="B52" s="24" t="s">
        <v>637</v>
      </c>
      <c r="C52" s="412" t="s">
        <v>639</v>
      </c>
      <c r="D52" s="57">
        <v>20</v>
      </c>
      <c r="E52" s="200">
        <v>1000000</v>
      </c>
      <c r="F52" s="57">
        <v>20247397.260274</v>
      </c>
    </row>
    <row r="53" spans="2:6" s="118" customFormat="1" ht="15">
      <c r="B53" s="24" t="s">
        <v>667</v>
      </c>
      <c r="C53" s="412" t="s">
        <v>639</v>
      </c>
      <c r="D53" s="57">
        <v>2</v>
      </c>
      <c r="E53" s="200">
        <v>1000000</v>
      </c>
      <c r="F53" s="57">
        <v>1974465.7534246999</v>
      </c>
    </row>
    <row r="54" spans="2:6" s="118" customFormat="1" ht="15">
      <c r="B54" s="24" t="s">
        <v>668</v>
      </c>
      <c r="C54" s="412" t="s">
        <v>639</v>
      </c>
      <c r="D54" s="57">
        <v>50</v>
      </c>
      <c r="E54" s="200">
        <v>1000000</v>
      </c>
      <c r="F54" s="57">
        <v>49088219.178081997</v>
      </c>
    </row>
    <row r="55" spans="2:6" s="118" customFormat="1" ht="15">
      <c r="B55" s="24" t="s">
        <v>632</v>
      </c>
      <c r="C55" s="412" t="s">
        <v>639</v>
      </c>
      <c r="D55" s="57">
        <v>11</v>
      </c>
      <c r="E55" s="200">
        <v>1000000</v>
      </c>
      <c r="F55" s="57">
        <v>11352603</v>
      </c>
    </row>
    <row r="56" spans="2:6" s="118" customFormat="1" ht="15">
      <c r="B56" s="24" t="s">
        <v>633</v>
      </c>
      <c r="C56" s="412" t="s">
        <v>640</v>
      </c>
      <c r="D56" s="57">
        <v>1509</v>
      </c>
      <c r="E56" s="200">
        <v>1000000</v>
      </c>
      <c r="F56" s="57">
        <v>1520983315</v>
      </c>
    </row>
    <row r="57" spans="2:6" s="118" customFormat="1" ht="15">
      <c r="B57" s="24" t="s">
        <v>634</v>
      </c>
      <c r="C57" s="412" t="s">
        <v>639</v>
      </c>
      <c r="D57" s="57">
        <v>30000</v>
      </c>
      <c r="E57" s="200">
        <v>1000000</v>
      </c>
      <c r="F57" s="57">
        <v>31502345753.424999</v>
      </c>
    </row>
    <row r="58" spans="2:6" s="118" customFormat="1" ht="15">
      <c r="B58" s="24" t="s">
        <v>645</v>
      </c>
      <c r="C58" s="412" t="s">
        <v>641</v>
      </c>
      <c r="D58" s="57">
        <v>1</v>
      </c>
      <c r="E58" s="200">
        <v>22000000</v>
      </c>
      <c r="F58" s="57">
        <v>20448239</v>
      </c>
    </row>
    <row r="59" spans="2:6" s="118" customFormat="1" ht="15">
      <c r="B59" s="24" t="s">
        <v>669</v>
      </c>
      <c r="C59" s="412" t="s">
        <v>641</v>
      </c>
      <c r="D59" s="57">
        <v>2</v>
      </c>
      <c r="E59" s="200">
        <v>1000000000</v>
      </c>
      <c r="F59" s="57">
        <v>2007629927</v>
      </c>
    </row>
    <row r="60" spans="2:6" s="118" customFormat="1" ht="15">
      <c r="B60" s="24" t="s">
        <v>636</v>
      </c>
      <c r="C60" s="412" t="s">
        <v>641</v>
      </c>
      <c r="D60" s="57">
        <v>21</v>
      </c>
      <c r="E60" s="200">
        <v>2000000000</v>
      </c>
      <c r="F60" s="57">
        <v>42963885340</v>
      </c>
    </row>
    <row r="61" spans="2:6" s="118" customFormat="1" ht="15">
      <c r="B61" s="24" t="s">
        <v>637</v>
      </c>
      <c r="C61" s="412" t="s">
        <v>641</v>
      </c>
      <c r="D61" s="57">
        <v>31</v>
      </c>
      <c r="E61" s="200">
        <v>1000000000</v>
      </c>
      <c r="F61" s="57">
        <v>31504825980</v>
      </c>
    </row>
    <row r="62" spans="2:6" s="118" customFormat="1" ht="15">
      <c r="B62" s="24" t="s">
        <v>638</v>
      </c>
      <c r="C62" s="412" t="s">
        <v>642</v>
      </c>
      <c r="D62" s="57">
        <v>1</v>
      </c>
      <c r="E62" s="200">
        <v>6496993452</v>
      </c>
      <c r="F62" s="57">
        <v>6496993452</v>
      </c>
    </row>
    <row r="63" spans="2:6" s="118" customFormat="1" ht="15">
      <c r="B63" s="24" t="s">
        <v>670</v>
      </c>
      <c r="C63" s="412" t="s">
        <v>646</v>
      </c>
      <c r="D63" s="57">
        <v>7</v>
      </c>
      <c r="E63" s="200">
        <v>56430545</v>
      </c>
      <c r="F63" s="57">
        <v>285272306</v>
      </c>
    </row>
    <row r="64" spans="2:6" s="118" customFormat="1" ht="15">
      <c r="B64" s="22" t="s">
        <v>275</v>
      </c>
      <c r="C64" s="164"/>
      <c r="D64" s="164"/>
      <c r="E64" s="236"/>
      <c r="F64" s="164">
        <f>SUM(F50:F63)</f>
        <v>136872608861.00078</v>
      </c>
    </row>
    <row r="65" spans="2:14" s="118" customFormat="1" ht="15">
      <c r="B65" s="24" t="s">
        <v>645</v>
      </c>
      <c r="C65" s="411" t="s">
        <v>640</v>
      </c>
      <c r="D65" s="54">
        <v>10</v>
      </c>
      <c r="E65" s="316">
        <v>1000</v>
      </c>
      <c r="F65" s="201">
        <v>10001.709999999999</v>
      </c>
    </row>
    <row r="66" spans="2:14" s="118" customFormat="1" ht="15">
      <c r="B66" s="24" t="s">
        <v>643</v>
      </c>
      <c r="C66" s="412" t="s">
        <v>640</v>
      </c>
      <c r="D66" s="54">
        <v>229</v>
      </c>
      <c r="E66" s="316">
        <v>1000</v>
      </c>
      <c r="F66" s="201">
        <v>229000</v>
      </c>
    </row>
    <row r="67" spans="2:14" s="118" customFormat="1" ht="15">
      <c r="B67" s="24" t="s">
        <v>635</v>
      </c>
      <c r="C67" s="412" t="s">
        <v>640</v>
      </c>
      <c r="D67" s="54">
        <v>2000</v>
      </c>
      <c r="E67" s="316">
        <v>1000</v>
      </c>
      <c r="F67" s="201">
        <v>2012328.77</v>
      </c>
    </row>
    <row r="68" spans="2:14" s="118" customFormat="1" ht="15">
      <c r="B68" s="24" t="s">
        <v>644</v>
      </c>
      <c r="C68" s="412" t="s">
        <v>639</v>
      </c>
      <c r="D68" s="54">
        <v>3007</v>
      </c>
      <c r="E68" s="316">
        <v>1000</v>
      </c>
      <c r="F68" s="201">
        <v>3012034.85</v>
      </c>
    </row>
    <row r="69" spans="2:14" s="118" customFormat="1" ht="15">
      <c r="B69" s="24" t="s">
        <v>671</v>
      </c>
      <c r="C69" s="412" t="s">
        <v>641</v>
      </c>
      <c r="D69" s="54">
        <v>4</v>
      </c>
      <c r="E69" s="316">
        <v>50000</v>
      </c>
      <c r="F69" s="201">
        <v>203153.15</v>
      </c>
    </row>
    <row r="70" spans="2:14" s="118" customFormat="1" ht="15">
      <c r="B70" s="24" t="s">
        <v>645</v>
      </c>
      <c r="C70" s="412" t="s">
        <v>641</v>
      </c>
      <c r="D70" s="54">
        <v>2</v>
      </c>
      <c r="E70" s="316">
        <v>100000</v>
      </c>
      <c r="F70" s="201">
        <v>200889.45</v>
      </c>
    </row>
    <row r="71" spans="2:14" s="118" customFormat="1" ht="15">
      <c r="B71" s="24" t="s">
        <v>645</v>
      </c>
      <c r="C71" s="412" t="s">
        <v>641</v>
      </c>
      <c r="D71" s="54">
        <v>1</v>
      </c>
      <c r="E71" s="316">
        <v>10000</v>
      </c>
      <c r="F71" s="201">
        <v>9944.6200000000008</v>
      </c>
    </row>
    <row r="72" spans="2:14" ht="15">
      <c r="B72" s="22" t="s">
        <v>276</v>
      </c>
      <c r="C72" s="235"/>
      <c r="D72" s="235"/>
      <c r="E72" s="234"/>
      <c r="F72" s="235">
        <f>SUM(F65:F71)</f>
        <v>5677352.5500000007</v>
      </c>
      <c r="G72" s="2"/>
      <c r="H72" s="2"/>
      <c r="I72" s="2"/>
      <c r="J72" s="18"/>
      <c r="K72" s="17"/>
      <c r="N72" s="118"/>
    </row>
    <row r="73" spans="2:14" ht="15">
      <c r="B73" s="22" t="s">
        <v>277</v>
      </c>
      <c r="C73" s="235"/>
      <c r="D73" s="235"/>
      <c r="E73" s="252"/>
      <c r="F73" s="235">
        <v>7258.03</v>
      </c>
      <c r="G73" s="118"/>
      <c r="H73" s="118"/>
      <c r="I73" s="118"/>
      <c r="J73" s="18"/>
      <c r="K73" s="17"/>
      <c r="N73" s="118"/>
    </row>
    <row r="74" spans="2:14" ht="15">
      <c r="B74" s="22" t="s">
        <v>278</v>
      </c>
      <c r="C74" s="164"/>
      <c r="D74" s="164"/>
      <c r="E74" s="236"/>
      <c r="F74" s="164">
        <f>+F72*F73-72580306</f>
        <v>41133814822.476501</v>
      </c>
      <c r="G74" s="118"/>
      <c r="H74" s="118"/>
      <c r="I74" s="118"/>
      <c r="J74" s="18"/>
      <c r="K74" s="17"/>
      <c r="N74" s="118"/>
    </row>
    <row r="75" spans="2:14" ht="15">
      <c r="B75" s="423">
        <f>+B43</f>
        <v>45107</v>
      </c>
      <c r="C75" s="230"/>
      <c r="D75" s="230"/>
      <c r="E75" s="230"/>
      <c r="F75" s="230">
        <f>+F74+F64</f>
        <v>178006423683.47729</v>
      </c>
      <c r="G75" s="118"/>
      <c r="H75" s="118"/>
      <c r="I75" s="118"/>
      <c r="J75" s="18"/>
      <c r="K75" s="17"/>
      <c r="N75" s="118"/>
    </row>
    <row r="76" spans="2:14" ht="15">
      <c r="B76" s="423">
        <f>+B44</f>
        <v>44926</v>
      </c>
      <c r="C76" s="253"/>
      <c r="D76" s="253"/>
      <c r="E76" s="253"/>
      <c r="F76" s="230">
        <v>189184135427</v>
      </c>
      <c r="G76" s="118"/>
      <c r="H76" s="18"/>
      <c r="K76" s="17"/>
      <c r="L76" s="118"/>
    </row>
    <row r="77" spans="2:14" ht="15">
      <c r="B77" s="34"/>
      <c r="C77" s="236"/>
      <c r="D77" s="237"/>
      <c r="E77" s="236"/>
      <c r="F77" s="34"/>
      <c r="G77" s="118"/>
      <c r="H77" s="118"/>
      <c r="I77" s="118"/>
      <c r="J77" s="18"/>
      <c r="K77" s="17"/>
    </row>
    <row r="78" spans="2:14" ht="15">
      <c r="B78" s="22" t="s">
        <v>282</v>
      </c>
      <c r="C78" s="230"/>
      <c r="D78" s="22"/>
      <c r="E78" s="230"/>
      <c r="F78" s="22"/>
      <c r="G78" s="118"/>
      <c r="H78" s="118"/>
      <c r="I78" s="118"/>
      <c r="J78" s="18"/>
      <c r="K78" s="17"/>
    </row>
    <row r="79" spans="2:14" s="118" customFormat="1" ht="15">
      <c r="B79" s="35" t="s">
        <v>647</v>
      </c>
      <c r="C79" s="468" t="s">
        <v>651</v>
      </c>
      <c r="D79" s="131">
        <v>164993</v>
      </c>
      <c r="E79" s="323">
        <v>100000</v>
      </c>
      <c r="F79" s="167">
        <v>16499300000</v>
      </c>
    </row>
    <row r="80" spans="2:14" s="118" customFormat="1" ht="15">
      <c r="B80" s="24" t="s">
        <v>648</v>
      </c>
      <c r="C80" s="469" t="s">
        <v>651</v>
      </c>
      <c r="D80" s="57">
        <v>1</v>
      </c>
      <c r="E80" s="324">
        <v>4250000000</v>
      </c>
      <c r="F80" s="167">
        <v>4250000000</v>
      </c>
    </row>
    <row r="81" spans="2:11" s="118" customFormat="1" ht="15" customHeight="1">
      <c r="B81" s="24" t="s">
        <v>649</v>
      </c>
      <c r="C81" s="469" t="s">
        <v>651</v>
      </c>
      <c r="D81" s="57">
        <v>1</v>
      </c>
      <c r="E81" s="324">
        <v>1</v>
      </c>
      <c r="F81" s="167">
        <v>3798227838</v>
      </c>
    </row>
    <row r="82" spans="2:11" s="118" customFormat="1" ht="15" customHeight="1">
      <c r="B82" s="24" t="s">
        <v>650</v>
      </c>
      <c r="C82" s="469" t="s">
        <v>651</v>
      </c>
      <c r="D82" s="57">
        <v>1</v>
      </c>
      <c r="E82" s="324">
        <v>200000000</v>
      </c>
      <c r="F82" s="167">
        <v>1003000000</v>
      </c>
    </row>
    <row r="83" spans="2:11" ht="15">
      <c r="B83" s="22" t="s">
        <v>275</v>
      </c>
      <c r="C83" s="230"/>
      <c r="D83" s="230">
        <f>SUM(D79:D82)</f>
        <v>164996</v>
      </c>
      <c r="E83" s="230"/>
      <c r="F83" s="230">
        <f>SUM(F79:F82)</f>
        <v>25550527838</v>
      </c>
      <c r="G83" s="118"/>
      <c r="H83" s="118"/>
      <c r="I83" s="118"/>
      <c r="J83" s="18"/>
      <c r="K83" s="17"/>
    </row>
    <row r="84" spans="2:11" ht="15">
      <c r="B84" s="423">
        <f>+B75</f>
        <v>45107</v>
      </c>
      <c r="C84" s="254"/>
      <c r="D84" s="254"/>
      <c r="E84" s="137"/>
      <c r="F84" s="202">
        <f>+F83</f>
        <v>25550527838</v>
      </c>
      <c r="G84" s="118"/>
      <c r="H84" s="118"/>
      <c r="I84" s="118"/>
      <c r="J84" s="18"/>
      <c r="K84" s="17"/>
    </row>
    <row r="85" spans="2:11" ht="15">
      <c r="B85" s="423">
        <f>+B76</f>
        <v>44926</v>
      </c>
      <c r="C85" s="255"/>
      <c r="D85" s="255"/>
      <c r="E85" s="256"/>
      <c r="F85" s="255">
        <v>27408316538</v>
      </c>
      <c r="G85" s="118"/>
      <c r="H85" s="118"/>
      <c r="I85" s="118"/>
      <c r="J85" s="18"/>
      <c r="K85" s="17"/>
    </row>
    <row r="86" spans="2:11" ht="15">
      <c r="B86" s="118"/>
      <c r="C86" s="118"/>
      <c r="D86" s="118"/>
      <c r="E86" s="118"/>
      <c r="F86" s="118"/>
      <c r="G86" s="118"/>
      <c r="H86" s="118"/>
      <c r="I86" s="18"/>
      <c r="K86" s="17"/>
    </row>
    <row r="87" spans="2:11" ht="15">
      <c r="B87" s="118"/>
      <c r="C87" s="118"/>
      <c r="D87" s="118"/>
      <c r="E87" s="118"/>
      <c r="F87" s="118"/>
      <c r="G87" s="118"/>
      <c r="H87" s="118"/>
      <c r="I87" s="18"/>
      <c r="K87" s="17"/>
    </row>
    <row r="88" spans="2:11" ht="15">
      <c r="B88" s="118"/>
      <c r="C88" s="431" t="s">
        <v>141</v>
      </c>
      <c r="D88" s="431"/>
      <c r="E88" s="431"/>
      <c r="F88" s="431"/>
      <c r="G88" s="118"/>
      <c r="H88" s="118"/>
      <c r="I88" s="118"/>
      <c r="J88" s="18"/>
      <c r="K88" s="17"/>
    </row>
    <row r="89" spans="2:11" ht="30">
      <c r="B89" s="21"/>
      <c r="C89" s="20" t="s">
        <v>478</v>
      </c>
      <c r="D89" s="20" t="s">
        <v>479</v>
      </c>
      <c r="E89" s="20" t="s">
        <v>502</v>
      </c>
      <c r="F89" s="20" t="s">
        <v>503</v>
      </c>
      <c r="G89" s="21"/>
      <c r="H89" s="21"/>
      <c r="I89" s="21"/>
      <c r="J89" s="18"/>
      <c r="K89" s="17"/>
    </row>
    <row r="90" spans="2:11" ht="15">
      <c r="B90" s="118"/>
      <c r="C90" s="204">
        <v>1</v>
      </c>
      <c r="D90" s="205">
        <v>200000000</v>
      </c>
      <c r="E90" s="205">
        <v>746838572</v>
      </c>
      <c r="F90" s="205">
        <v>1003000000</v>
      </c>
      <c r="G90" s="118"/>
      <c r="H90" s="118"/>
      <c r="I90" s="118"/>
      <c r="J90" s="18"/>
      <c r="K90" s="17"/>
    </row>
    <row r="91" spans="2:11" ht="15">
      <c r="B91" s="2"/>
      <c r="C91" s="424">
        <f>+B84</f>
        <v>45107</v>
      </c>
      <c r="D91" s="202">
        <v>200000000</v>
      </c>
      <c r="E91" s="202">
        <v>746838572</v>
      </c>
      <c r="F91" s="202">
        <v>1003000000</v>
      </c>
      <c r="G91" s="2"/>
      <c r="H91" s="2"/>
      <c r="I91" s="2"/>
      <c r="K91" s="17"/>
    </row>
    <row r="92" spans="2:11" ht="15">
      <c r="B92" s="2"/>
      <c r="C92" s="424">
        <f>+B85</f>
        <v>44926</v>
      </c>
      <c r="D92" s="202">
        <v>200000000</v>
      </c>
      <c r="E92" s="202">
        <v>624350695</v>
      </c>
      <c r="F92" s="202">
        <v>1002000000</v>
      </c>
      <c r="G92" s="2"/>
      <c r="H92" s="2"/>
      <c r="I92" s="2"/>
      <c r="K92" s="17"/>
    </row>
    <row r="93" spans="2:11">
      <c r="J93" s="18"/>
      <c r="K93" s="17"/>
    </row>
    <row r="97" spans="2:3">
      <c r="B97" s="410"/>
      <c r="C97" s="410"/>
    </row>
  </sheetData>
  <hyperlinks>
    <hyperlink ref="A1" location="ÍNDICE!A1" display="Indice" xr:uid="{82C26726-B993-4A41-958E-CE8079DE23C4}"/>
  </hyperlink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499D-8F80-4B6B-927C-7270281210DD}">
  <sheetPr>
    <pageSetUpPr fitToPage="1"/>
  </sheetPr>
  <dimension ref="A1:M18"/>
  <sheetViews>
    <sheetView showGridLines="0" topLeftCell="C1" zoomScaleNormal="100" workbookViewId="0">
      <selection activeCell="M17" sqref="M17"/>
    </sheetView>
  </sheetViews>
  <sheetFormatPr baseColWidth="10" defaultColWidth="11.42578125" defaultRowHeight="15"/>
  <cols>
    <col min="1" max="1" width="7.140625" style="118" bestFit="1" customWidth="1"/>
    <col min="2" max="2" width="29" style="118" bestFit="1" customWidth="1"/>
    <col min="3" max="3" width="17.7109375" style="118" bestFit="1" customWidth="1"/>
    <col min="4" max="4" width="14.7109375" style="118" bestFit="1" customWidth="1"/>
    <col min="5" max="5" width="15.140625" style="118" bestFit="1" customWidth="1"/>
    <col min="6" max="6" width="13.28515625" style="118" bestFit="1" customWidth="1"/>
    <col min="7" max="7" width="16.7109375" style="118" bestFit="1" customWidth="1"/>
    <col min="8" max="8" width="17" style="118" bestFit="1" customWidth="1"/>
    <col min="9" max="9" width="6" style="118" bestFit="1" customWidth="1"/>
    <col min="10" max="10" width="6.5703125" style="118" bestFit="1" customWidth="1"/>
    <col min="11" max="11" width="15.140625" style="118" bestFit="1" customWidth="1"/>
    <col min="12" max="12" width="17.5703125" style="118" bestFit="1" customWidth="1"/>
    <col min="13" max="13" width="21.85546875" style="118" bestFit="1" customWidth="1"/>
    <col min="14" max="14" width="2.85546875" style="118" customWidth="1"/>
    <col min="15" max="16384" width="11.42578125" style="118"/>
  </cols>
  <sheetData>
    <row r="1" spans="1:13">
      <c r="A1" s="1" t="s">
        <v>463</v>
      </c>
    </row>
    <row r="2" spans="1:13">
      <c r="A2" s="1"/>
      <c r="B2" s="420" t="s">
        <v>356</v>
      </c>
      <c r="C2" s="420"/>
      <c r="D2" s="420"/>
      <c r="E2" s="420"/>
      <c r="F2" s="420"/>
      <c r="G2" s="420"/>
      <c r="H2" s="420"/>
      <c r="I2" s="420"/>
      <c r="J2" s="420"/>
      <c r="K2" s="420"/>
      <c r="L2" s="420"/>
      <c r="M2" s="420"/>
    </row>
    <row r="3" spans="1:13">
      <c r="B3" s="432" t="s">
        <v>104</v>
      </c>
      <c r="C3" s="432"/>
      <c r="D3" s="432"/>
      <c r="E3" s="432"/>
      <c r="F3" s="432"/>
      <c r="G3" s="432"/>
      <c r="H3" s="432"/>
      <c r="I3" s="432"/>
      <c r="J3" s="432"/>
      <c r="K3" s="432"/>
      <c r="L3" s="432"/>
      <c r="M3" s="432"/>
    </row>
    <row r="4" spans="1:13">
      <c r="B4" s="432" t="s">
        <v>623</v>
      </c>
      <c r="C4" s="432"/>
      <c r="D4" s="432"/>
      <c r="E4" s="432"/>
      <c r="F4" s="432"/>
      <c r="G4" s="432"/>
      <c r="H4" s="432"/>
      <c r="I4" s="432"/>
      <c r="J4" s="432"/>
      <c r="K4" s="432"/>
      <c r="L4" s="432"/>
      <c r="M4" s="432"/>
    </row>
    <row r="5" spans="1:13">
      <c r="B5" s="434">
        <f>+'11'!B34</f>
        <v>45107</v>
      </c>
      <c r="C5" s="432"/>
      <c r="D5" s="432"/>
      <c r="E5" s="432"/>
      <c r="F5" s="432"/>
      <c r="G5" s="432"/>
      <c r="H5" s="432"/>
      <c r="I5" s="432"/>
      <c r="J5" s="432"/>
      <c r="K5" s="432"/>
      <c r="L5" s="432"/>
      <c r="M5" s="432"/>
    </row>
    <row r="6" spans="1:13">
      <c r="B6" s="433" t="s">
        <v>480</v>
      </c>
      <c r="C6" s="433"/>
      <c r="D6" s="433"/>
      <c r="E6" s="433"/>
      <c r="F6" s="433"/>
      <c r="G6" s="433"/>
      <c r="H6" s="433"/>
      <c r="I6" s="433"/>
      <c r="J6" s="433"/>
      <c r="K6" s="433"/>
      <c r="L6" s="433"/>
      <c r="M6" s="433"/>
    </row>
    <row r="7" spans="1:13" ht="15" customHeight="1">
      <c r="B7" s="522" t="s">
        <v>283</v>
      </c>
      <c r="C7" s="524" t="s">
        <v>284</v>
      </c>
      <c r="D7" s="524"/>
      <c r="E7" s="524"/>
      <c r="F7" s="524"/>
      <c r="G7" s="524"/>
      <c r="H7" s="524" t="s">
        <v>285</v>
      </c>
      <c r="I7" s="524"/>
      <c r="J7" s="524"/>
      <c r="K7" s="524"/>
      <c r="L7" s="524"/>
      <c r="M7" s="525" t="s">
        <v>286</v>
      </c>
    </row>
    <row r="8" spans="1:13" ht="30">
      <c r="B8" s="523"/>
      <c r="C8" s="198" t="s">
        <v>287</v>
      </c>
      <c r="D8" s="5" t="s">
        <v>288</v>
      </c>
      <c r="E8" s="5" t="s">
        <v>289</v>
      </c>
      <c r="F8" s="198" t="s">
        <v>482</v>
      </c>
      <c r="G8" s="5" t="s">
        <v>290</v>
      </c>
      <c r="H8" s="197" t="s">
        <v>291</v>
      </c>
      <c r="I8" s="197" t="s">
        <v>288</v>
      </c>
      <c r="J8" s="6" t="s">
        <v>289</v>
      </c>
      <c r="K8" s="198" t="s">
        <v>483</v>
      </c>
      <c r="L8" s="6" t="s">
        <v>292</v>
      </c>
      <c r="M8" s="526"/>
    </row>
    <row r="9" spans="1:13">
      <c r="B9" s="7" t="s">
        <v>293</v>
      </c>
      <c r="C9" s="8"/>
      <c r="D9" s="8"/>
      <c r="E9" s="8"/>
      <c r="F9" s="8"/>
      <c r="G9" s="8"/>
      <c r="H9" s="9"/>
      <c r="I9" s="8"/>
      <c r="J9" s="8"/>
      <c r="K9" s="8"/>
      <c r="L9" s="8"/>
      <c r="M9" s="8"/>
    </row>
    <row r="10" spans="1:13">
      <c r="B10" s="10" t="s">
        <v>577</v>
      </c>
      <c r="C10" s="11">
        <v>613590337</v>
      </c>
      <c r="D10" s="11">
        <v>15645454</v>
      </c>
      <c r="E10" s="12">
        <v>0</v>
      </c>
      <c r="F10" s="11">
        <v>0</v>
      </c>
      <c r="G10" s="11">
        <v>629235791</v>
      </c>
      <c r="H10" s="11">
        <v>-243286447</v>
      </c>
      <c r="I10" s="12">
        <v>0</v>
      </c>
      <c r="J10" s="11">
        <v>0</v>
      </c>
      <c r="K10" s="11">
        <v>-24891684</v>
      </c>
      <c r="L10" s="11">
        <v>-268178131</v>
      </c>
      <c r="M10" s="11">
        <v>361057660</v>
      </c>
    </row>
    <row r="11" spans="1:13">
      <c r="B11" s="10" t="s">
        <v>578</v>
      </c>
      <c r="C11" s="11">
        <v>364597087</v>
      </c>
      <c r="D11" s="11">
        <v>1000000</v>
      </c>
      <c r="E11" s="12">
        <v>0</v>
      </c>
      <c r="F11" s="11">
        <v>0</v>
      </c>
      <c r="G11" s="11">
        <v>365597087</v>
      </c>
      <c r="H11" s="11">
        <v>-155429878</v>
      </c>
      <c r="I11" s="12">
        <v>0</v>
      </c>
      <c r="J11" s="11">
        <v>0</v>
      </c>
      <c r="K11" s="11">
        <v>-14368260</v>
      </c>
      <c r="L11" s="11">
        <v>-169798138</v>
      </c>
      <c r="M11" s="11">
        <v>195798949</v>
      </c>
    </row>
    <row r="12" spans="1:13">
      <c r="B12" s="10" t="s">
        <v>579</v>
      </c>
      <c r="C12" s="11">
        <v>682148622</v>
      </c>
      <c r="D12" s="11">
        <v>46557716</v>
      </c>
      <c r="E12" s="12">
        <v>0</v>
      </c>
      <c r="F12" s="11">
        <v>0</v>
      </c>
      <c r="G12" s="11">
        <v>728706338</v>
      </c>
      <c r="H12" s="11">
        <v>-422091306</v>
      </c>
      <c r="I12" s="12">
        <v>0</v>
      </c>
      <c r="J12" s="11">
        <v>0</v>
      </c>
      <c r="K12" s="11">
        <v>-38509140</v>
      </c>
      <c r="L12" s="11">
        <v>-460600446</v>
      </c>
      <c r="M12" s="11">
        <v>268105892</v>
      </c>
    </row>
    <row r="13" spans="1:13">
      <c r="B13" s="10" t="s">
        <v>580</v>
      </c>
      <c r="C13" s="11">
        <v>1188239967</v>
      </c>
      <c r="D13" s="11">
        <v>0</v>
      </c>
      <c r="E13" s="12">
        <v>0</v>
      </c>
      <c r="F13" s="11">
        <v>0</v>
      </c>
      <c r="G13" s="11">
        <v>1188239967</v>
      </c>
      <c r="H13" s="11">
        <v>-507356403</v>
      </c>
      <c r="I13" s="12">
        <v>0</v>
      </c>
      <c r="J13" s="11">
        <v>0</v>
      </c>
      <c r="K13" s="11">
        <v>-39378870</v>
      </c>
      <c r="L13" s="11">
        <v>-546735273</v>
      </c>
      <c r="M13" s="11">
        <v>641504694</v>
      </c>
    </row>
    <row r="14" spans="1:13">
      <c r="B14" s="10" t="s">
        <v>581</v>
      </c>
      <c r="C14" s="11">
        <v>645149399</v>
      </c>
      <c r="D14" s="11">
        <v>0</v>
      </c>
      <c r="E14" s="12">
        <v>0</v>
      </c>
      <c r="F14" s="11">
        <v>0</v>
      </c>
      <c r="G14" s="11">
        <v>645149399</v>
      </c>
      <c r="H14" s="11">
        <v>-631948800</v>
      </c>
      <c r="I14" s="12">
        <v>0</v>
      </c>
      <c r="J14" s="11">
        <v>0</v>
      </c>
      <c r="K14" s="11">
        <v>-1831884</v>
      </c>
      <c r="L14" s="11">
        <v>-633780684</v>
      </c>
      <c r="M14" s="11">
        <v>11368715</v>
      </c>
    </row>
    <row r="15" spans="1:13">
      <c r="B15" s="10" t="s">
        <v>582</v>
      </c>
      <c r="C15" s="11">
        <v>26735570</v>
      </c>
      <c r="D15" s="11">
        <v>0</v>
      </c>
      <c r="E15" s="12">
        <v>0</v>
      </c>
      <c r="F15" s="11">
        <v>0</v>
      </c>
      <c r="G15" s="11">
        <v>26735570</v>
      </c>
      <c r="H15" s="11">
        <v>-19558032</v>
      </c>
      <c r="I15" s="12">
        <v>0</v>
      </c>
      <c r="J15" s="11">
        <v>0</v>
      </c>
      <c r="K15" s="11">
        <v>-736158</v>
      </c>
      <c r="L15" s="11">
        <v>-20294190</v>
      </c>
      <c r="M15" s="11">
        <v>6441380</v>
      </c>
    </row>
    <row r="16" spans="1:13">
      <c r="B16" s="206">
        <v>45107</v>
      </c>
      <c r="C16" s="16">
        <v>3520460982</v>
      </c>
      <c r="D16" s="16">
        <v>63203170</v>
      </c>
      <c r="E16" s="16">
        <v>0</v>
      </c>
      <c r="F16" s="16">
        <v>0</v>
      </c>
      <c r="G16" s="16">
        <v>3583664152</v>
      </c>
      <c r="H16" s="16">
        <v>-1979670866</v>
      </c>
      <c r="I16" s="16">
        <v>0</v>
      </c>
      <c r="J16" s="16">
        <v>0</v>
      </c>
      <c r="K16" s="16">
        <v>-119715996</v>
      </c>
      <c r="L16" s="16">
        <v>-2099386862</v>
      </c>
      <c r="M16" s="16">
        <v>1484277290</v>
      </c>
    </row>
    <row r="17" spans="2:13">
      <c r="B17" s="206">
        <v>44926</v>
      </c>
      <c r="C17" s="16">
        <v>3302235601</v>
      </c>
      <c r="D17" s="16">
        <v>221339686</v>
      </c>
      <c r="E17" s="16">
        <v>3114305</v>
      </c>
      <c r="F17" s="16">
        <v>0</v>
      </c>
      <c r="G17" s="16">
        <v>3520460982</v>
      </c>
      <c r="H17" s="16">
        <v>-1596453076</v>
      </c>
      <c r="I17" s="16">
        <v>0</v>
      </c>
      <c r="J17" s="16">
        <v>0</v>
      </c>
      <c r="K17" s="16">
        <v>-383217790</v>
      </c>
      <c r="L17" s="16">
        <v>-1979670866</v>
      </c>
      <c r="M17" s="16">
        <v>1540790116</v>
      </c>
    </row>
    <row r="18" spans="2:13">
      <c r="G18" s="194"/>
      <c r="L18" s="3"/>
      <c r="M18" s="3"/>
    </row>
  </sheetData>
  <mergeCells count="4">
    <mergeCell ref="B7:B8"/>
    <mergeCell ref="C7:G7"/>
    <mergeCell ref="H7:L7"/>
    <mergeCell ref="M7:M8"/>
  </mergeCells>
  <hyperlinks>
    <hyperlink ref="A1" location="ÍNDICE!A1" display="Indice" xr:uid="{7E6813C3-57F3-4F8F-8ACB-7368D6E6A7AB}"/>
  </hyperlink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8BE9-1299-417C-B16B-715BA5683B70}">
  <sheetPr>
    <pageSetUpPr fitToPage="1"/>
  </sheetPr>
  <dimension ref="A1:M14"/>
  <sheetViews>
    <sheetView showGridLines="0" topLeftCell="C4" zoomScaleNormal="100" workbookViewId="0">
      <selection activeCell="O12" sqref="O12"/>
    </sheetView>
  </sheetViews>
  <sheetFormatPr baseColWidth="10" defaultColWidth="11.42578125" defaultRowHeight="15"/>
  <cols>
    <col min="1" max="1" width="7.140625" style="118" bestFit="1" customWidth="1"/>
    <col min="2" max="2" width="29" style="118" bestFit="1" customWidth="1"/>
    <col min="3" max="3" width="17.7109375" style="118" bestFit="1" customWidth="1"/>
    <col min="4" max="4" width="14" style="118" bestFit="1" customWidth="1"/>
    <col min="5" max="5" width="6.5703125" style="118" bestFit="1" customWidth="1"/>
    <col min="6" max="6" width="13.28515625" style="118" bestFit="1" customWidth="1"/>
    <col min="7" max="7" width="14.5703125" style="118" bestFit="1" customWidth="1"/>
    <col min="8" max="8" width="15.28515625" style="118" bestFit="1" customWidth="1"/>
    <col min="9" max="9" width="6" style="118" bestFit="1" customWidth="1"/>
    <col min="10" max="10" width="6.5703125" style="118" bestFit="1" customWidth="1"/>
    <col min="11" max="11" width="15.140625" style="118" bestFit="1" customWidth="1"/>
    <col min="12" max="12" width="16" style="118" bestFit="1" customWidth="1"/>
    <col min="13" max="13" width="21.85546875" style="118" bestFit="1" customWidth="1"/>
    <col min="14" max="14" width="2.85546875" style="118" customWidth="1"/>
    <col min="15" max="16384" width="11.42578125" style="118"/>
  </cols>
  <sheetData>
    <row r="1" spans="1:13">
      <c r="A1" s="1" t="s">
        <v>463</v>
      </c>
    </row>
    <row r="2" spans="1:13">
      <c r="A2" s="1"/>
      <c r="B2" s="420" t="s">
        <v>469</v>
      </c>
      <c r="C2" s="420"/>
      <c r="D2" s="420"/>
      <c r="E2" s="420"/>
      <c r="F2" s="420"/>
      <c r="G2" s="420"/>
      <c r="H2" s="420"/>
      <c r="I2" s="420"/>
      <c r="J2" s="420"/>
      <c r="K2" s="420"/>
      <c r="L2" s="420"/>
      <c r="M2" s="420"/>
    </row>
    <row r="3" spans="1:13">
      <c r="B3" s="432" t="s">
        <v>104</v>
      </c>
      <c r="C3" s="432"/>
      <c r="D3" s="432"/>
      <c r="E3" s="432"/>
      <c r="F3" s="432"/>
      <c r="G3" s="432"/>
      <c r="H3" s="432"/>
      <c r="I3" s="432"/>
      <c r="J3" s="432"/>
      <c r="K3" s="432"/>
      <c r="L3" s="432"/>
      <c r="M3" s="432"/>
    </row>
    <row r="4" spans="1:13">
      <c r="B4" s="432" t="s">
        <v>624</v>
      </c>
      <c r="C4" s="432"/>
      <c r="D4" s="432"/>
      <c r="E4" s="432"/>
      <c r="F4" s="432"/>
      <c r="G4" s="432"/>
      <c r="H4" s="432"/>
      <c r="I4" s="432"/>
      <c r="J4" s="432"/>
      <c r="K4" s="432"/>
      <c r="L4" s="432"/>
      <c r="M4" s="432"/>
    </row>
    <row r="5" spans="1:13">
      <c r="B5" s="434">
        <f>+'12'!B5</f>
        <v>45107</v>
      </c>
      <c r="C5" s="432"/>
      <c r="D5" s="432"/>
      <c r="E5" s="432"/>
      <c r="F5" s="432"/>
      <c r="G5" s="432"/>
      <c r="H5" s="432"/>
      <c r="I5" s="432"/>
      <c r="J5" s="432"/>
      <c r="K5" s="432"/>
      <c r="L5" s="432"/>
      <c r="M5" s="432"/>
    </row>
    <row r="6" spans="1:13">
      <c r="B6" s="433" t="s">
        <v>480</v>
      </c>
      <c r="C6" s="433"/>
      <c r="D6" s="433"/>
      <c r="E6" s="433"/>
      <c r="F6" s="433"/>
      <c r="G6" s="433"/>
      <c r="H6" s="433"/>
      <c r="I6" s="433"/>
      <c r="J6" s="433"/>
      <c r="K6" s="433"/>
      <c r="L6" s="433"/>
      <c r="M6" s="433"/>
    </row>
    <row r="7" spans="1:13" ht="15" customHeight="1">
      <c r="B7" s="522" t="s">
        <v>283</v>
      </c>
      <c r="C7" s="524" t="s">
        <v>284</v>
      </c>
      <c r="D7" s="524"/>
      <c r="E7" s="524"/>
      <c r="F7" s="524"/>
      <c r="G7" s="524"/>
      <c r="H7" s="524" t="s">
        <v>285</v>
      </c>
      <c r="I7" s="524"/>
      <c r="J7" s="524"/>
      <c r="K7" s="524"/>
      <c r="L7" s="524"/>
      <c r="M7" s="525" t="s">
        <v>286</v>
      </c>
    </row>
    <row r="8" spans="1:13" ht="30">
      <c r="B8" s="523"/>
      <c r="C8" s="198" t="s">
        <v>287</v>
      </c>
      <c r="D8" s="5" t="s">
        <v>288</v>
      </c>
      <c r="E8" s="5" t="s">
        <v>289</v>
      </c>
      <c r="F8" s="198" t="s">
        <v>482</v>
      </c>
      <c r="G8" s="5" t="s">
        <v>290</v>
      </c>
      <c r="H8" s="197" t="s">
        <v>291</v>
      </c>
      <c r="I8" s="197" t="s">
        <v>288</v>
      </c>
      <c r="J8" s="6" t="s">
        <v>289</v>
      </c>
      <c r="K8" s="198" t="s">
        <v>483</v>
      </c>
      <c r="L8" s="6" t="s">
        <v>292</v>
      </c>
      <c r="M8" s="526"/>
    </row>
    <row r="9" spans="1:13">
      <c r="B9" s="7" t="s">
        <v>293</v>
      </c>
      <c r="C9" s="8"/>
      <c r="D9" s="8"/>
      <c r="E9" s="8"/>
      <c r="F9" s="8"/>
      <c r="G9" s="8"/>
      <c r="H9" s="9"/>
      <c r="I9" s="8"/>
      <c r="J9" s="8"/>
      <c r="K9" s="8"/>
      <c r="L9" s="8"/>
      <c r="M9" s="8"/>
    </row>
    <row r="10" spans="1:13">
      <c r="B10" s="13" t="s">
        <v>583</v>
      </c>
      <c r="C10" s="11">
        <v>283752644</v>
      </c>
      <c r="D10" s="11">
        <v>0</v>
      </c>
      <c r="E10" s="14">
        <v>0</v>
      </c>
      <c r="F10" s="15">
        <v>0</v>
      </c>
      <c r="G10" s="11">
        <v>283752644</v>
      </c>
      <c r="H10" s="11">
        <v>-122024443</v>
      </c>
      <c r="I10" s="14">
        <v>0</v>
      </c>
      <c r="J10" s="15">
        <v>0</v>
      </c>
      <c r="K10" s="15">
        <v>-15127686</v>
      </c>
      <c r="L10" s="15">
        <v>-137152129</v>
      </c>
      <c r="M10" s="15">
        <v>146600515</v>
      </c>
    </row>
    <row r="11" spans="1:13">
      <c r="B11" s="206">
        <v>45107</v>
      </c>
      <c r="C11" s="16">
        <v>283752644</v>
      </c>
      <c r="D11" s="16">
        <v>0</v>
      </c>
      <c r="E11" s="16">
        <v>0</v>
      </c>
      <c r="F11" s="16">
        <v>0</v>
      </c>
      <c r="G11" s="16">
        <v>283752644</v>
      </c>
      <c r="H11" s="16">
        <v>-122024443</v>
      </c>
      <c r="I11" s="16">
        <v>0</v>
      </c>
      <c r="J11" s="16">
        <v>0</v>
      </c>
      <c r="K11" s="16">
        <v>-15127686</v>
      </c>
      <c r="L11" s="16">
        <v>-137152129</v>
      </c>
      <c r="M11" s="16">
        <v>146600515</v>
      </c>
    </row>
    <row r="12" spans="1:13">
      <c r="B12" s="206">
        <v>44926</v>
      </c>
      <c r="C12" s="16">
        <v>270840132</v>
      </c>
      <c r="D12" s="16">
        <v>12912512</v>
      </c>
      <c r="E12" s="16">
        <v>0</v>
      </c>
      <c r="F12" s="16">
        <v>0</v>
      </c>
      <c r="G12" s="16">
        <v>283752644</v>
      </c>
      <c r="H12" s="16">
        <v>-86891427</v>
      </c>
      <c r="I12" s="16">
        <v>0</v>
      </c>
      <c r="J12" s="16">
        <v>0</v>
      </c>
      <c r="K12" s="16">
        <v>-35133016</v>
      </c>
      <c r="L12" s="16">
        <v>-122024443</v>
      </c>
      <c r="M12" s="16">
        <v>161728201</v>
      </c>
    </row>
    <row r="14" spans="1:13">
      <c r="K14" s="194"/>
    </row>
  </sheetData>
  <mergeCells count="4">
    <mergeCell ref="B7:B8"/>
    <mergeCell ref="C7:G7"/>
    <mergeCell ref="H7:L7"/>
    <mergeCell ref="M7:M8"/>
  </mergeCells>
  <hyperlinks>
    <hyperlink ref="A1" location="ÍNDICE!A1" display="Indice" xr:uid="{17D43C0D-03DD-4BE7-8401-B1E6543D4A9D}"/>
  </hyperlink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D4AFB-987E-49B8-A57D-C17B7484B387}">
  <sheetPr>
    <pageSetUpPr fitToPage="1"/>
  </sheetPr>
  <dimension ref="A1:N360"/>
  <sheetViews>
    <sheetView showGridLines="0" topLeftCell="A342" zoomScaleNormal="100" workbookViewId="0">
      <selection activeCell="E357" sqref="E357"/>
    </sheetView>
  </sheetViews>
  <sheetFormatPr baseColWidth="10" defaultColWidth="11.42578125" defaultRowHeight="15"/>
  <cols>
    <col min="1" max="1" width="7.140625" style="118" bestFit="1" customWidth="1"/>
    <col min="2" max="2" width="39.7109375" style="118" bestFit="1" customWidth="1"/>
    <col min="3" max="3" width="11.42578125" style="118" customWidth="1"/>
    <col min="4" max="4" width="5.7109375" style="118" customWidth="1"/>
    <col min="5" max="5" width="9.42578125" style="118" customWidth="1"/>
    <col min="6" max="6" width="10.42578125" style="118" customWidth="1"/>
    <col min="7" max="7" width="14" style="118" customWidth="1"/>
    <col min="8" max="8" width="7.5703125" style="118" customWidth="1"/>
    <col min="9" max="9" width="16.28515625" style="217" bestFit="1" customWidth="1"/>
    <col min="10" max="10" width="10.42578125" style="118" bestFit="1" customWidth="1"/>
    <col min="11" max="11" width="13.28515625" style="118" bestFit="1" customWidth="1"/>
    <col min="12" max="12" width="19.5703125" style="118" bestFit="1" customWidth="1"/>
    <col min="13" max="13" width="19.42578125" style="118" customWidth="1"/>
    <col min="14" max="14" width="12.42578125" style="118" customWidth="1"/>
    <col min="15" max="15" width="2.85546875" style="118" customWidth="1"/>
    <col min="16" max="18" width="11.42578125" style="118"/>
    <col min="19" max="19" width="14.140625" style="118" bestFit="1" customWidth="1"/>
    <col min="20" max="16384" width="11.42578125" style="118"/>
  </cols>
  <sheetData>
    <row r="1" spans="1:14">
      <c r="A1" s="1" t="s">
        <v>463</v>
      </c>
    </row>
    <row r="2" spans="1:14">
      <c r="A2" s="1"/>
      <c r="B2" s="420" t="s">
        <v>357</v>
      </c>
      <c r="C2" s="420"/>
      <c r="D2" s="420"/>
      <c r="E2" s="420"/>
      <c r="F2" s="420"/>
      <c r="G2" s="420"/>
      <c r="H2" s="420"/>
      <c r="I2" s="420"/>
      <c r="J2" s="420"/>
      <c r="K2" s="420"/>
      <c r="L2" s="420"/>
      <c r="M2" s="420"/>
      <c r="N2" s="420"/>
    </row>
    <row r="3" spans="1:14">
      <c r="B3" s="421" t="s">
        <v>104</v>
      </c>
      <c r="C3" s="421"/>
      <c r="D3" s="421"/>
      <c r="E3" s="421"/>
      <c r="F3" s="421"/>
      <c r="G3" s="421"/>
      <c r="H3" s="421"/>
      <c r="I3" s="421"/>
      <c r="J3" s="421"/>
      <c r="K3" s="421"/>
      <c r="L3" s="421"/>
      <c r="M3" s="421"/>
      <c r="N3" s="421"/>
    </row>
    <row r="4" spans="1:14">
      <c r="B4" s="422" t="s">
        <v>660</v>
      </c>
      <c r="C4" s="422"/>
      <c r="D4" s="422"/>
      <c r="E4" s="422"/>
      <c r="F4" s="422"/>
      <c r="G4" s="422"/>
      <c r="H4" s="422"/>
      <c r="I4" s="422"/>
      <c r="J4" s="422"/>
      <c r="K4" s="422"/>
      <c r="L4" s="422"/>
      <c r="M4" s="422"/>
      <c r="N4" s="422"/>
    </row>
    <row r="5" spans="1:14" ht="15.75" thickBot="1"/>
    <row r="6" spans="1:14" ht="15.75" thickBot="1">
      <c r="B6" s="413" t="s">
        <v>294</v>
      </c>
      <c r="C6" s="414"/>
      <c r="D6" s="414"/>
      <c r="E6" s="414"/>
      <c r="F6" s="414"/>
      <c r="G6" s="414"/>
      <c r="H6" s="414"/>
      <c r="I6" s="414"/>
      <c r="J6" s="414"/>
      <c r="K6" s="414"/>
      <c r="L6" s="414"/>
      <c r="M6" s="414"/>
      <c r="N6" s="415"/>
    </row>
    <row r="7" spans="1:14" ht="15.75" thickBot="1">
      <c r="B7" s="527" t="s">
        <v>295</v>
      </c>
      <c r="C7" s="532" t="s">
        <v>296</v>
      </c>
      <c r="D7" s="533"/>
      <c r="E7" s="534" t="s">
        <v>297</v>
      </c>
      <c r="F7" s="535"/>
      <c r="G7" s="527" t="s">
        <v>64</v>
      </c>
      <c r="H7" s="527" t="s">
        <v>298</v>
      </c>
      <c r="I7" s="527" t="s">
        <v>299</v>
      </c>
      <c r="J7" s="527" t="s">
        <v>300</v>
      </c>
      <c r="K7" s="527" t="s">
        <v>301</v>
      </c>
      <c r="L7" s="527" t="s">
        <v>58</v>
      </c>
      <c r="M7" s="527" t="s">
        <v>302</v>
      </c>
      <c r="N7" s="527" t="s">
        <v>303</v>
      </c>
    </row>
    <row r="8" spans="1:14" ht="34.5" customHeight="1" thickBot="1">
      <c r="B8" s="528"/>
      <c r="C8" s="4" t="s">
        <v>304</v>
      </c>
      <c r="D8" s="4" t="s">
        <v>305</v>
      </c>
      <c r="E8" s="262" t="s">
        <v>304</v>
      </c>
      <c r="F8" s="261" t="s">
        <v>305</v>
      </c>
      <c r="G8" s="528"/>
      <c r="H8" s="528"/>
      <c r="I8" s="528"/>
      <c r="J8" s="528"/>
      <c r="K8" s="528"/>
      <c r="L8" s="528"/>
      <c r="M8" s="528"/>
      <c r="N8" s="528"/>
    </row>
    <row r="9" spans="1:14">
      <c r="B9" s="276" t="s">
        <v>45</v>
      </c>
      <c r="C9" s="277">
        <v>1</v>
      </c>
      <c r="D9" s="277">
        <v>3</v>
      </c>
      <c r="E9" s="278">
        <v>1</v>
      </c>
      <c r="F9" s="278">
        <v>250</v>
      </c>
      <c r="G9" s="279">
        <v>250</v>
      </c>
      <c r="H9" s="280" t="s">
        <v>70</v>
      </c>
      <c r="I9" s="280">
        <v>5</v>
      </c>
      <c r="J9" s="281">
        <v>1250</v>
      </c>
      <c r="K9" s="282">
        <v>1000000</v>
      </c>
      <c r="L9" s="282">
        <v>250000000</v>
      </c>
      <c r="M9" s="283">
        <v>6.6768154261143608E-3</v>
      </c>
      <c r="N9" s="284">
        <v>1.3241104625912312E-2</v>
      </c>
    </row>
    <row r="10" spans="1:14">
      <c r="B10" s="416" t="s">
        <v>43</v>
      </c>
      <c r="C10" s="36">
        <v>3</v>
      </c>
      <c r="D10" s="36">
        <v>5</v>
      </c>
      <c r="E10" s="313">
        <v>251</v>
      </c>
      <c r="F10" s="313">
        <v>500</v>
      </c>
      <c r="G10" s="417">
        <v>250</v>
      </c>
      <c r="H10" s="78" t="s">
        <v>70</v>
      </c>
      <c r="I10" s="78">
        <v>5</v>
      </c>
      <c r="J10" s="98">
        <v>1250</v>
      </c>
      <c r="K10" s="28">
        <v>1000000</v>
      </c>
      <c r="L10" s="28">
        <v>250000000</v>
      </c>
      <c r="M10" s="418">
        <v>6.6768154261143608E-3</v>
      </c>
      <c r="N10" s="419">
        <v>1.3241104625912312E-2</v>
      </c>
    </row>
    <row r="11" spans="1:14">
      <c r="B11" s="416" t="s">
        <v>41</v>
      </c>
      <c r="C11" s="36">
        <v>6</v>
      </c>
      <c r="D11" s="36">
        <v>8</v>
      </c>
      <c r="E11" s="313">
        <v>501</v>
      </c>
      <c r="F11" s="313">
        <v>750</v>
      </c>
      <c r="G11" s="417">
        <v>250</v>
      </c>
      <c r="H11" s="78" t="s">
        <v>70</v>
      </c>
      <c r="I11" s="78">
        <v>5</v>
      </c>
      <c r="J11" s="98">
        <v>1250</v>
      </c>
      <c r="K11" s="28">
        <v>1000000</v>
      </c>
      <c r="L11" s="28">
        <v>250000000</v>
      </c>
      <c r="M11" s="418">
        <v>6.6768154261143608E-3</v>
      </c>
      <c r="N11" s="419">
        <v>1.3241104625912312E-2</v>
      </c>
    </row>
    <row r="12" spans="1:14">
      <c r="B12" s="416" t="s">
        <v>306</v>
      </c>
      <c r="C12" s="36">
        <v>8</v>
      </c>
      <c r="D12" s="36">
        <v>10</v>
      </c>
      <c r="E12" s="313">
        <v>751</v>
      </c>
      <c r="F12" s="313">
        <v>1000</v>
      </c>
      <c r="G12" s="417">
        <v>250</v>
      </c>
      <c r="H12" s="78" t="s">
        <v>70</v>
      </c>
      <c r="I12" s="78">
        <v>5</v>
      </c>
      <c r="J12" s="98">
        <v>1250</v>
      </c>
      <c r="K12" s="28">
        <v>1000000</v>
      </c>
      <c r="L12" s="28">
        <v>250000000</v>
      </c>
      <c r="M12" s="418">
        <v>6.6768154261143608E-3</v>
      </c>
      <c r="N12" s="419">
        <v>1.3241104625912312E-2</v>
      </c>
    </row>
    <row r="13" spans="1:14">
      <c r="B13" s="416" t="s">
        <v>45</v>
      </c>
      <c r="C13" s="36">
        <v>41</v>
      </c>
      <c r="D13" s="36">
        <v>45</v>
      </c>
      <c r="E13" s="313">
        <v>4001</v>
      </c>
      <c r="F13" s="313">
        <v>4500</v>
      </c>
      <c r="G13" s="417">
        <v>500</v>
      </c>
      <c r="H13" s="78" t="s">
        <v>70</v>
      </c>
      <c r="I13" s="78">
        <v>5</v>
      </c>
      <c r="J13" s="98">
        <v>2500</v>
      </c>
      <c r="K13" s="28">
        <v>1000000</v>
      </c>
      <c r="L13" s="28">
        <v>500000000</v>
      </c>
      <c r="M13" s="418">
        <v>1.3353630852228722E-2</v>
      </c>
      <c r="N13" s="419">
        <v>2.6482209251824623E-2</v>
      </c>
    </row>
    <row r="14" spans="1:14">
      <c r="B14" s="416" t="s">
        <v>43</v>
      </c>
      <c r="C14" s="36">
        <v>46</v>
      </c>
      <c r="D14" s="36">
        <v>50</v>
      </c>
      <c r="E14" s="313">
        <v>4501</v>
      </c>
      <c r="F14" s="313">
        <v>5000</v>
      </c>
      <c r="G14" s="417">
        <v>500</v>
      </c>
      <c r="H14" s="78" t="s">
        <v>70</v>
      </c>
      <c r="I14" s="78">
        <v>5</v>
      </c>
      <c r="J14" s="98">
        <v>2500</v>
      </c>
      <c r="K14" s="28">
        <v>1000000</v>
      </c>
      <c r="L14" s="28">
        <v>500000000</v>
      </c>
      <c r="M14" s="418">
        <v>1.3353630852228722E-2</v>
      </c>
      <c r="N14" s="419">
        <v>2.6482209251824623E-2</v>
      </c>
    </row>
    <row r="15" spans="1:14">
      <c r="B15" s="416" t="s">
        <v>41</v>
      </c>
      <c r="C15" s="36">
        <v>51</v>
      </c>
      <c r="D15" s="36">
        <v>55</v>
      </c>
      <c r="E15" s="313">
        <v>5001</v>
      </c>
      <c r="F15" s="313">
        <v>5500</v>
      </c>
      <c r="G15" s="417">
        <v>500</v>
      </c>
      <c r="H15" s="78" t="s">
        <v>70</v>
      </c>
      <c r="I15" s="78">
        <v>5</v>
      </c>
      <c r="J15" s="98">
        <v>2500</v>
      </c>
      <c r="K15" s="28">
        <v>1000000</v>
      </c>
      <c r="L15" s="28">
        <v>500000000</v>
      </c>
      <c r="M15" s="418">
        <v>1.3353630852228722E-2</v>
      </c>
      <c r="N15" s="419">
        <v>2.6482209251824623E-2</v>
      </c>
    </row>
    <row r="16" spans="1:14">
      <c r="B16" s="416" t="s">
        <v>306</v>
      </c>
      <c r="C16" s="36">
        <v>56</v>
      </c>
      <c r="D16" s="36">
        <v>60</v>
      </c>
      <c r="E16" s="313">
        <v>5501</v>
      </c>
      <c r="F16" s="313">
        <v>6000</v>
      </c>
      <c r="G16" s="417">
        <v>500</v>
      </c>
      <c r="H16" s="78" t="s">
        <v>70</v>
      </c>
      <c r="I16" s="78">
        <v>5</v>
      </c>
      <c r="J16" s="98">
        <v>2500</v>
      </c>
      <c r="K16" s="28">
        <v>1000000</v>
      </c>
      <c r="L16" s="28">
        <v>500000000</v>
      </c>
      <c r="M16" s="418">
        <v>1.3353630852228722E-2</v>
      </c>
      <c r="N16" s="419">
        <v>2.6482209251824623E-2</v>
      </c>
    </row>
    <row r="17" spans="2:14">
      <c r="B17" s="416" t="s">
        <v>45</v>
      </c>
      <c r="C17" s="36">
        <v>61</v>
      </c>
      <c r="D17" s="36">
        <v>63</v>
      </c>
      <c r="E17" s="313">
        <v>6001</v>
      </c>
      <c r="F17" s="313">
        <v>6250</v>
      </c>
      <c r="G17" s="417">
        <v>250</v>
      </c>
      <c r="H17" s="78" t="s">
        <v>70</v>
      </c>
      <c r="I17" s="78">
        <v>5</v>
      </c>
      <c r="J17" s="98">
        <v>1250</v>
      </c>
      <c r="K17" s="28">
        <v>1000000</v>
      </c>
      <c r="L17" s="28">
        <v>250000000</v>
      </c>
      <c r="M17" s="418">
        <v>6.6768154261143608E-3</v>
      </c>
      <c r="N17" s="419">
        <v>1.3241104625912312E-2</v>
      </c>
    </row>
    <row r="18" spans="2:14">
      <c r="B18" s="416" t="s">
        <v>43</v>
      </c>
      <c r="C18" s="36">
        <v>63</v>
      </c>
      <c r="D18" s="36">
        <v>65</v>
      </c>
      <c r="E18" s="313">
        <v>6251</v>
      </c>
      <c r="F18" s="313">
        <v>6500</v>
      </c>
      <c r="G18" s="417">
        <v>250</v>
      </c>
      <c r="H18" s="78" t="s">
        <v>70</v>
      </c>
      <c r="I18" s="78">
        <v>5</v>
      </c>
      <c r="J18" s="98">
        <v>1250</v>
      </c>
      <c r="K18" s="28">
        <v>1000000</v>
      </c>
      <c r="L18" s="28">
        <v>250000000</v>
      </c>
      <c r="M18" s="418">
        <v>6.6768154261143608E-3</v>
      </c>
      <c r="N18" s="419">
        <v>1.3241104625912312E-2</v>
      </c>
    </row>
    <row r="19" spans="2:14">
      <c r="B19" s="416" t="s">
        <v>41</v>
      </c>
      <c r="C19" s="36">
        <v>66</v>
      </c>
      <c r="D19" s="36">
        <v>68</v>
      </c>
      <c r="E19" s="313">
        <v>6501</v>
      </c>
      <c r="F19" s="313">
        <v>6750</v>
      </c>
      <c r="G19" s="417">
        <v>250</v>
      </c>
      <c r="H19" s="78" t="s">
        <v>70</v>
      </c>
      <c r="I19" s="78">
        <v>5</v>
      </c>
      <c r="J19" s="98">
        <v>1250</v>
      </c>
      <c r="K19" s="28">
        <v>1000000</v>
      </c>
      <c r="L19" s="28">
        <v>250000000</v>
      </c>
      <c r="M19" s="418">
        <v>6.6768154261143608E-3</v>
      </c>
      <c r="N19" s="419">
        <v>1.3241104625912312E-2</v>
      </c>
    </row>
    <row r="20" spans="2:14">
      <c r="B20" s="416" t="s">
        <v>306</v>
      </c>
      <c r="C20" s="36">
        <v>68</v>
      </c>
      <c r="D20" s="36">
        <v>70</v>
      </c>
      <c r="E20" s="313">
        <v>6751</v>
      </c>
      <c r="F20" s="313">
        <v>7000</v>
      </c>
      <c r="G20" s="417">
        <v>250</v>
      </c>
      <c r="H20" s="78" t="s">
        <v>70</v>
      </c>
      <c r="I20" s="78">
        <v>5</v>
      </c>
      <c r="J20" s="98">
        <v>1250</v>
      </c>
      <c r="K20" s="28">
        <v>1000000</v>
      </c>
      <c r="L20" s="28">
        <v>250000000</v>
      </c>
      <c r="M20" s="418">
        <v>6.6768154261143608E-3</v>
      </c>
      <c r="N20" s="419">
        <v>1.3241104625912312E-2</v>
      </c>
    </row>
    <row r="21" spans="2:14">
      <c r="B21" s="416" t="s">
        <v>307</v>
      </c>
      <c r="C21" s="36">
        <v>31</v>
      </c>
      <c r="D21" s="36">
        <v>31</v>
      </c>
      <c r="E21" s="313">
        <v>3001</v>
      </c>
      <c r="F21" s="313">
        <v>3075</v>
      </c>
      <c r="G21" s="417">
        <v>75</v>
      </c>
      <c r="H21" s="78" t="s">
        <v>71</v>
      </c>
      <c r="I21" s="78">
        <v>1</v>
      </c>
      <c r="J21" s="98">
        <v>75</v>
      </c>
      <c r="K21" s="28">
        <v>1000000</v>
      </c>
      <c r="L21" s="28">
        <v>75000000</v>
      </c>
      <c r="M21" s="418">
        <v>2.0030446278343082E-3</v>
      </c>
      <c r="N21" s="419">
        <v>7.9446627755473871E-4</v>
      </c>
    </row>
    <row r="22" spans="2:14">
      <c r="B22" s="416" t="s">
        <v>308</v>
      </c>
      <c r="C22" s="36">
        <v>31</v>
      </c>
      <c r="D22" s="36">
        <v>32</v>
      </c>
      <c r="E22" s="313">
        <v>3076</v>
      </c>
      <c r="F22" s="313">
        <v>3113</v>
      </c>
      <c r="G22" s="417">
        <v>38</v>
      </c>
      <c r="H22" s="78" t="s">
        <v>71</v>
      </c>
      <c r="I22" s="78">
        <v>1</v>
      </c>
      <c r="J22" s="98">
        <v>38</v>
      </c>
      <c r="K22" s="28">
        <v>1000000</v>
      </c>
      <c r="L22" s="28">
        <v>38000000</v>
      </c>
      <c r="M22" s="418">
        <v>1.0148759447693829E-3</v>
      </c>
      <c r="N22" s="419">
        <v>4.0252958062773431E-4</v>
      </c>
    </row>
    <row r="23" spans="2:14">
      <c r="B23" s="416" t="s">
        <v>43</v>
      </c>
      <c r="C23" s="36">
        <v>32</v>
      </c>
      <c r="D23" s="36">
        <v>32</v>
      </c>
      <c r="E23" s="313">
        <v>3114</v>
      </c>
      <c r="F23" s="313">
        <v>3171</v>
      </c>
      <c r="G23" s="417">
        <v>58</v>
      </c>
      <c r="H23" s="78" t="s">
        <v>71</v>
      </c>
      <c r="I23" s="78">
        <v>1</v>
      </c>
      <c r="J23" s="98">
        <v>58</v>
      </c>
      <c r="K23" s="28">
        <v>1000000</v>
      </c>
      <c r="L23" s="28">
        <v>58000000</v>
      </c>
      <c r="M23" s="418">
        <v>1.5490211788585315E-3</v>
      </c>
      <c r="N23" s="419">
        <v>6.1438725464233129E-4</v>
      </c>
    </row>
    <row r="24" spans="2:14">
      <c r="B24" s="416" t="s">
        <v>41</v>
      </c>
      <c r="C24" s="36">
        <v>32</v>
      </c>
      <c r="D24" s="36">
        <v>32</v>
      </c>
      <c r="E24" s="313">
        <v>3172</v>
      </c>
      <c r="F24" s="313">
        <v>3188</v>
      </c>
      <c r="G24" s="417">
        <v>17</v>
      </c>
      <c r="H24" s="78" t="s">
        <v>71</v>
      </c>
      <c r="I24" s="78">
        <v>1</v>
      </c>
      <c r="J24" s="98">
        <v>17</v>
      </c>
      <c r="K24" s="28">
        <v>1000000</v>
      </c>
      <c r="L24" s="28">
        <v>17000000</v>
      </c>
      <c r="M24" s="418">
        <v>4.5402344897577649E-4</v>
      </c>
      <c r="N24" s="419">
        <v>1.8007902291240744E-4</v>
      </c>
    </row>
    <row r="25" spans="2:14">
      <c r="B25" s="416" t="s">
        <v>310</v>
      </c>
      <c r="C25" s="36">
        <v>32</v>
      </c>
      <c r="D25" s="36">
        <v>33</v>
      </c>
      <c r="E25" s="313">
        <v>3189</v>
      </c>
      <c r="F25" s="313">
        <v>3213</v>
      </c>
      <c r="G25" s="417">
        <v>25</v>
      </c>
      <c r="H25" s="78" t="s">
        <v>71</v>
      </c>
      <c r="I25" s="78">
        <v>1</v>
      </c>
      <c r="J25" s="98">
        <v>25</v>
      </c>
      <c r="K25" s="28">
        <v>1000000</v>
      </c>
      <c r="L25" s="28">
        <v>25000000</v>
      </c>
      <c r="M25" s="418">
        <v>6.6768154261143608E-4</v>
      </c>
      <c r="N25" s="419">
        <v>2.6482209251824622E-4</v>
      </c>
    </row>
    <row r="26" spans="2:14">
      <c r="B26" s="416" t="s">
        <v>311</v>
      </c>
      <c r="C26" s="36">
        <v>33</v>
      </c>
      <c r="D26" s="36">
        <v>33</v>
      </c>
      <c r="E26" s="313">
        <v>3214</v>
      </c>
      <c r="F26" s="313">
        <v>3288</v>
      </c>
      <c r="G26" s="417">
        <v>75</v>
      </c>
      <c r="H26" s="78" t="s">
        <v>71</v>
      </c>
      <c r="I26" s="78">
        <v>1</v>
      </c>
      <c r="J26" s="98">
        <v>75</v>
      </c>
      <c r="K26" s="28">
        <v>1000000</v>
      </c>
      <c r="L26" s="28">
        <v>75000000</v>
      </c>
      <c r="M26" s="418">
        <v>2.0030446278343082E-3</v>
      </c>
      <c r="N26" s="419">
        <v>7.9446627755473871E-4</v>
      </c>
    </row>
    <row r="27" spans="2:14">
      <c r="B27" s="416" t="s">
        <v>312</v>
      </c>
      <c r="C27" s="36">
        <v>33</v>
      </c>
      <c r="D27" s="36">
        <v>34</v>
      </c>
      <c r="E27" s="313">
        <v>3289</v>
      </c>
      <c r="F27" s="313">
        <v>3338</v>
      </c>
      <c r="G27" s="417">
        <v>50</v>
      </c>
      <c r="H27" s="78" t="s">
        <v>71</v>
      </c>
      <c r="I27" s="78">
        <v>1</v>
      </c>
      <c r="J27" s="98">
        <v>50</v>
      </c>
      <c r="K27" s="28">
        <v>1000000</v>
      </c>
      <c r="L27" s="28">
        <v>50000000</v>
      </c>
      <c r="M27" s="418">
        <v>1.3353630852228722E-3</v>
      </c>
      <c r="N27" s="419">
        <v>5.2964418503649243E-4</v>
      </c>
    </row>
    <row r="28" spans="2:14">
      <c r="B28" s="416" t="s">
        <v>313</v>
      </c>
      <c r="C28" s="36">
        <v>34</v>
      </c>
      <c r="D28" s="36">
        <v>35</v>
      </c>
      <c r="E28" s="313">
        <v>3339</v>
      </c>
      <c r="F28" s="313">
        <v>3458</v>
      </c>
      <c r="G28" s="417">
        <v>120</v>
      </c>
      <c r="H28" s="78" t="s">
        <v>71</v>
      </c>
      <c r="I28" s="78">
        <v>1</v>
      </c>
      <c r="J28" s="98">
        <v>120</v>
      </c>
      <c r="K28" s="28">
        <v>1000000</v>
      </c>
      <c r="L28" s="28">
        <v>120000000</v>
      </c>
      <c r="M28" s="418">
        <v>3.2048714045348932E-3</v>
      </c>
      <c r="N28" s="419">
        <v>1.271146044087582E-3</v>
      </c>
    </row>
    <row r="29" spans="2:14">
      <c r="B29" s="416" t="s">
        <v>314</v>
      </c>
      <c r="C29" s="36">
        <v>35</v>
      </c>
      <c r="D29" s="36">
        <v>36</v>
      </c>
      <c r="E29" s="313">
        <v>3459</v>
      </c>
      <c r="F29" s="313">
        <v>3521</v>
      </c>
      <c r="G29" s="417">
        <v>63</v>
      </c>
      <c r="H29" s="78" t="s">
        <v>71</v>
      </c>
      <c r="I29" s="78">
        <v>1</v>
      </c>
      <c r="J29" s="98">
        <v>63</v>
      </c>
      <c r="K29" s="28">
        <v>1000000</v>
      </c>
      <c r="L29" s="28">
        <v>63000000</v>
      </c>
      <c r="M29" s="418">
        <v>1.6825574873808188E-3</v>
      </c>
      <c r="N29" s="419">
        <v>6.6735167314598053E-4</v>
      </c>
    </row>
    <row r="30" spans="2:14">
      <c r="B30" s="416" t="s">
        <v>50</v>
      </c>
      <c r="C30" s="36">
        <v>36</v>
      </c>
      <c r="D30" s="36">
        <v>36</v>
      </c>
      <c r="E30" s="313">
        <v>3522</v>
      </c>
      <c r="F30" s="313">
        <v>3571</v>
      </c>
      <c r="G30" s="417">
        <v>50</v>
      </c>
      <c r="H30" s="78" t="s">
        <v>71</v>
      </c>
      <c r="I30" s="78">
        <v>1</v>
      </c>
      <c r="J30" s="98">
        <v>50</v>
      </c>
      <c r="K30" s="28">
        <v>1000000</v>
      </c>
      <c r="L30" s="28">
        <v>50000000</v>
      </c>
      <c r="M30" s="418">
        <v>1.3353630852228722E-3</v>
      </c>
      <c r="N30" s="419">
        <v>5.2964418503649243E-4</v>
      </c>
    </row>
    <row r="31" spans="2:14">
      <c r="B31" s="416" t="s">
        <v>315</v>
      </c>
      <c r="C31" s="36">
        <v>36</v>
      </c>
      <c r="D31" s="36">
        <v>37</v>
      </c>
      <c r="E31" s="313">
        <v>3572</v>
      </c>
      <c r="F31" s="313">
        <v>3671</v>
      </c>
      <c r="G31" s="417">
        <v>100</v>
      </c>
      <c r="H31" s="78" t="s">
        <v>71</v>
      </c>
      <c r="I31" s="78">
        <v>1</v>
      </c>
      <c r="J31" s="98">
        <v>100</v>
      </c>
      <c r="K31" s="28">
        <v>1000000</v>
      </c>
      <c r="L31" s="28">
        <v>100000000</v>
      </c>
      <c r="M31" s="418">
        <v>2.6707261704457443E-3</v>
      </c>
      <c r="N31" s="419">
        <v>1.0592883700729849E-3</v>
      </c>
    </row>
    <row r="32" spans="2:14">
      <c r="B32" s="416" t="s">
        <v>316</v>
      </c>
      <c r="C32" s="36">
        <v>37</v>
      </c>
      <c r="D32" s="36">
        <v>40</v>
      </c>
      <c r="E32" s="313">
        <v>3672</v>
      </c>
      <c r="F32" s="313">
        <v>3921</v>
      </c>
      <c r="G32" s="417">
        <v>250</v>
      </c>
      <c r="H32" s="78" t="s">
        <v>71</v>
      </c>
      <c r="I32" s="78">
        <v>1</v>
      </c>
      <c r="J32" s="98">
        <v>250</v>
      </c>
      <c r="K32" s="28">
        <v>1000000</v>
      </c>
      <c r="L32" s="28">
        <v>250000000</v>
      </c>
      <c r="M32" s="418">
        <v>6.6768154261143608E-3</v>
      </c>
      <c r="N32" s="419">
        <v>2.6482209251824625E-3</v>
      </c>
    </row>
    <row r="33" spans="2:14">
      <c r="B33" s="416" t="s">
        <v>317</v>
      </c>
      <c r="C33" s="36">
        <v>40</v>
      </c>
      <c r="D33" s="36">
        <v>40</v>
      </c>
      <c r="E33" s="313">
        <v>3922</v>
      </c>
      <c r="F33" s="313">
        <v>3971</v>
      </c>
      <c r="G33" s="417">
        <v>50</v>
      </c>
      <c r="H33" s="78" t="s">
        <v>71</v>
      </c>
      <c r="I33" s="78">
        <v>1</v>
      </c>
      <c r="J33" s="98">
        <v>50</v>
      </c>
      <c r="K33" s="28">
        <v>1000000</v>
      </c>
      <c r="L33" s="28">
        <v>50000000</v>
      </c>
      <c r="M33" s="418">
        <v>1.3353630852228722E-3</v>
      </c>
      <c r="N33" s="419">
        <v>5.2964418503649243E-4</v>
      </c>
    </row>
    <row r="34" spans="2:14">
      <c r="B34" s="416" t="s">
        <v>318</v>
      </c>
      <c r="C34" s="36">
        <v>40</v>
      </c>
      <c r="D34" s="36">
        <v>40</v>
      </c>
      <c r="E34" s="313">
        <v>3972</v>
      </c>
      <c r="F34" s="313">
        <v>3986</v>
      </c>
      <c r="G34" s="417">
        <v>15</v>
      </c>
      <c r="H34" s="78" t="s">
        <v>71</v>
      </c>
      <c r="I34" s="78">
        <v>1</v>
      </c>
      <c r="J34" s="98">
        <v>15</v>
      </c>
      <c r="K34" s="28">
        <v>1000000</v>
      </c>
      <c r="L34" s="28">
        <v>15000000</v>
      </c>
      <c r="M34" s="418">
        <v>4.0060892556686165E-4</v>
      </c>
      <c r="N34" s="419">
        <v>1.5889325551094775E-4</v>
      </c>
    </row>
    <row r="35" spans="2:14">
      <c r="B35" s="416" t="s">
        <v>236</v>
      </c>
      <c r="C35" s="36">
        <v>40</v>
      </c>
      <c r="D35" s="36">
        <v>40</v>
      </c>
      <c r="E35" s="313">
        <v>3987</v>
      </c>
      <c r="F35" s="313">
        <v>3991</v>
      </c>
      <c r="G35" s="417">
        <v>5</v>
      </c>
      <c r="H35" s="78" t="s">
        <v>71</v>
      </c>
      <c r="I35" s="78">
        <v>1</v>
      </c>
      <c r="J35" s="98">
        <v>5</v>
      </c>
      <c r="K35" s="28">
        <v>1000000</v>
      </c>
      <c r="L35" s="28">
        <v>5000000</v>
      </c>
      <c r="M35" s="418">
        <v>1.3353630852228722E-4</v>
      </c>
      <c r="N35" s="419">
        <v>5.2964418503649246E-5</v>
      </c>
    </row>
    <row r="36" spans="2:14">
      <c r="B36" s="416" t="s">
        <v>51</v>
      </c>
      <c r="C36" s="36">
        <v>40</v>
      </c>
      <c r="D36" s="36">
        <v>40</v>
      </c>
      <c r="E36" s="313">
        <v>3992</v>
      </c>
      <c r="F36" s="313">
        <v>3996</v>
      </c>
      <c r="G36" s="417">
        <v>5</v>
      </c>
      <c r="H36" s="78" t="s">
        <v>71</v>
      </c>
      <c r="I36" s="78">
        <v>1</v>
      </c>
      <c r="J36" s="98">
        <v>5</v>
      </c>
      <c r="K36" s="28">
        <v>1000000</v>
      </c>
      <c r="L36" s="28">
        <v>5000000</v>
      </c>
      <c r="M36" s="418">
        <v>1.3353630852228722E-4</v>
      </c>
      <c r="N36" s="419">
        <v>5.2964418503649246E-5</v>
      </c>
    </row>
    <row r="37" spans="2:14">
      <c r="B37" s="416" t="s">
        <v>53</v>
      </c>
      <c r="C37" s="36">
        <v>40</v>
      </c>
      <c r="D37" s="36">
        <v>40</v>
      </c>
      <c r="E37" s="313">
        <v>3997</v>
      </c>
      <c r="F37" s="313">
        <v>4000</v>
      </c>
      <c r="G37" s="417">
        <v>4</v>
      </c>
      <c r="H37" s="78" t="s">
        <v>71</v>
      </c>
      <c r="I37" s="78">
        <v>1</v>
      </c>
      <c r="J37" s="98">
        <v>4</v>
      </c>
      <c r="K37" s="28">
        <v>1000000</v>
      </c>
      <c r="L37" s="28">
        <v>4000000</v>
      </c>
      <c r="M37" s="418">
        <v>1.0682904681782977E-4</v>
      </c>
      <c r="N37" s="419">
        <v>4.2371534802919396E-5</v>
      </c>
    </row>
    <row r="38" spans="2:14">
      <c r="B38" s="416" t="s">
        <v>317</v>
      </c>
      <c r="C38" s="36">
        <v>91</v>
      </c>
      <c r="D38" s="36">
        <v>91</v>
      </c>
      <c r="E38" s="313">
        <v>9001</v>
      </c>
      <c r="F38" s="313">
        <v>9077</v>
      </c>
      <c r="G38" s="417">
        <v>77</v>
      </c>
      <c r="H38" s="78" t="s">
        <v>71</v>
      </c>
      <c r="I38" s="78">
        <v>1</v>
      </c>
      <c r="J38" s="98">
        <v>77</v>
      </c>
      <c r="K38" s="28">
        <v>1000000</v>
      </c>
      <c r="L38" s="28">
        <v>77000000</v>
      </c>
      <c r="M38" s="418">
        <v>2.0564591512432229E-3</v>
      </c>
      <c r="N38" s="419">
        <v>8.1565204495619842E-4</v>
      </c>
    </row>
    <row r="39" spans="2:14">
      <c r="B39" s="416" t="s">
        <v>41</v>
      </c>
      <c r="C39" s="36">
        <v>91</v>
      </c>
      <c r="D39" s="36">
        <v>92</v>
      </c>
      <c r="E39" s="313">
        <v>9078</v>
      </c>
      <c r="F39" s="313">
        <v>9118</v>
      </c>
      <c r="G39" s="417">
        <v>41</v>
      </c>
      <c r="H39" s="78" t="s">
        <v>71</v>
      </c>
      <c r="I39" s="78">
        <v>1</v>
      </c>
      <c r="J39" s="98">
        <v>41</v>
      </c>
      <c r="K39" s="28">
        <v>1000000</v>
      </c>
      <c r="L39" s="28">
        <v>41000000</v>
      </c>
      <c r="M39" s="418">
        <v>1.094997729882755E-3</v>
      </c>
      <c r="N39" s="419">
        <v>4.3430823172992383E-4</v>
      </c>
    </row>
    <row r="40" spans="2:14">
      <c r="B40" s="416" t="s">
        <v>45</v>
      </c>
      <c r="C40" s="36">
        <v>92</v>
      </c>
      <c r="D40" s="36">
        <v>92</v>
      </c>
      <c r="E40" s="313">
        <v>9119</v>
      </c>
      <c r="F40" s="313">
        <v>9127</v>
      </c>
      <c r="G40" s="417">
        <v>9</v>
      </c>
      <c r="H40" s="78" t="s">
        <v>71</v>
      </c>
      <c r="I40" s="78">
        <v>1</v>
      </c>
      <c r="J40" s="98">
        <v>9</v>
      </c>
      <c r="K40" s="28">
        <v>1000000</v>
      </c>
      <c r="L40" s="28">
        <v>9000000</v>
      </c>
      <c r="M40" s="418">
        <v>2.4036535534011698E-4</v>
      </c>
      <c r="N40" s="419">
        <v>9.5335953306568649E-5</v>
      </c>
    </row>
    <row r="41" spans="2:14">
      <c r="B41" s="416" t="s">
        <v>319</v>
      </c>
      <c r="C41" s="36">
        <v>92</v>
      </c>
      <c r="D41" s="36">
        <v>92</v>
      </c>
      <c r="E41" s="313">
        <v>9128</v>
      </c>
      <c r="F41" s="313">
        <v>9152</v>
      </c>
      <c r="G41" s="417">
        <v>25</v>
      </c>
      <c r="H41" s="78" t="s">
        <v>71</v>
      </c>
      <c r="I41" s="78">
        <v>1</v>
      </c>
      <c r="J41" s="98">
        <v>25</v>
      </c>
      <c r="K41" s="28">
        <v>1000000</v>
      </c>
      <c r="L41" s="28">
        <v>25000000</v>
      </c>
      <c r="M41" s="418">
        <v>6.6768154261143608E-4</v>
      </c>
      <c r="N41" s="419">
        <v>2.6482209251824622E-4</v>
      </c>
    </row>
    <row r="42" spans="2:14">
      <c r="B42" s="416" t="s">
        <v>320</v>
      </c>
      <c r="C42" s="36">
        <v>92</v>
      </c>
      <c r="D42" s="36">
        <v>92</v>
      </c>
      <c r="E42" s="313">
        <v>9153</v>
      </c>
      <c r="F42" s="313">
        <v>9187</v>
      </c>
      <c r="G42" s="417">
        <v>35</v>
      </c>
      <c r="H42" s="78" t="s">
        <v>71</v>
      </c>
      <c r="I42" s="78">
        <v>1</v>
      </c>
      <c r="J42" s="98">
        <v>35</v>
      </c>
      <c r="K42" s="28">
        <v>1000000</v>
      </c>
      <c r="L42" s="28">
        <v>35000000</v>
      </c>
      <c r="M42" s="418">
        <v>9.3475415965601051E-4</v>
      </c>
      <c r="N42" s="419">
        <v>3.7075092952554474E-4</v>
      </c>
    </row>
    <row r="43" spans="2:14">
      <c r="B43" s="416" t="s">
        <v>312</v>
      </c>
      <c r="C43" s="36">
        <v>92</v>
      </c>
      <c r="D43" s="36">
        <v>93</v>
      </c>
      <c r="E43" s="313">
        <v>9188</v>
      </c>
      <c r="F43" s="313">
        <v>9217</v>
      </c>
      <c r="G43" s="417">
        <v>30</v>
      </c>
      <c r="H43" s="78" t="s">
        <v>71</v>
      </c>
      <c r="I43" s="78">
        <v>1</v>
      </c>
      <c r="J43" s="98">
        <v>30</v>
      </c>
      <c r="K43" s="28">
        <v>1000000</v>
      </c>
      <c r="L43" s="28">
        <v>30000000</v>
      </c>
      <c r="M43" s="418">
        <v>8.012178511337233E-4</v>
      </c>
      <c r="N43" s="419">
        <v>3.177865110218955E-4</v>
      </c>
    </row>
    <row r="44" spans="2:14">
      <c r="B44" s="416" t="s">
        <v>316</v>
      </c>
      <c r="C44" s="36">
        <v>93</v>
      </c>
      <c r="D44" s="36">
        <v>93</v>
      </c>
      <c r="E44" s="313">
        <v>9218</v>
      </c>
      <c r="F44" s="313">
        <v>9272</v>
      </c>
      <c r="G44" s="417">
        <v>55</v>
      </c>
      <c r="H44" s="78" t="s">
        <v>71</v>
      </c>
      <c r="I44" s="78">
        <v>1</v>
      </c>
      <c r="J44" s="98">
        <v>55</v>
      </c>
      <c r="K44" s="28">
        <v>1000000</v>
      </c>
      <c r="L44" s="28">
        <v>55000000</v>
      </c>
      <c r="M44" s="418">
        <v>1.4688993937451594E-3</v>
      </c>
      <c r="N44" s="419">
        <v>5.8260860354014178E-4</v>
      </c>
    </row>
    <row r="45" spans="2:14">
      <c r="B45" s="416" t="s">
        <v>311</v>
      </c>
      <c r="C45" s="36">
        <v>93</v>
      </c>
      <c r="D45" s="36">
        <v>94</v>
      </c>
      <c r="E45" s="313">
        <v>9273</v>
      </c>
      <c r="F45" s="313">
        <v>9322</v>
      </c>
      <c r="G45" s="417">
        <v>50</v>
      </c>
      <c r="H45" s="78" t="s">
        <v>71</v>
      </c>
      <c r="I45" s="78">
        <v>1</v>
      </c>
      <c r="J45" s="98">
        <v>50</v>
      </c>
      <c r="K45" s="28">
        <v>1000000</v>
      </c>
      <c r="L45" s="28">
        <v>50000000</v>
      </c>
      <c r="M45" s="418">
        <v>1.3353630852228722E-3</v>
      </c>
      <c r="N45" s="419">
        <v>5.2964418503649243E-4</v>
      </c>
    </row>
    <row r="46" spans="2:14">
      <c r="B46" s="416" t="s">
        <v>310</v>
      </c>
      <c r="C46" s="36">
        <v>94</v>
      </c>
      <c r="D46" s="36">
        <v>94</v>
      </c>
      <c r="E46" s="313">
        <v>9323</v>
      </c>
      <c r="F46" s="313">
        <v>9385</v>
      </c>
      <c r="G46" s="417">
        <v>63</v>
      </c>
      <c r="H46" s="78" t="s">
        <v>71</v>
      </c>
      <c r="I46" s="78">
        <v>1</v>
      </c>
      <c r="J46" s="98">
        <v>63</v>
      </c>
      <c r="K46" s="28">
        <v>1000000</v>
      </c>
      <c r="L46" s="28">
        <v>63000000</v>
      </c>
      <c r="M46" s="418">
        <v>1.6825574873808188E-3</v>
      </c>
      <c r="N46" s="419">
        <v>6.6735167314598053E-4</v>
      </c>
    </row>
    <row r="47" spans="2:14">
      <c r="B47" s="416" t="s">
        <v>321</v>
      </c>
      <c r="C47" s="36">
        <v>94</v>
      </c>
      <c r="D47" s="36">
        <v>94</v>
      </c>
      <c r="E47" s="313">
        <v>9386</v>
      </c>
      <c r="F47" s="313">
        <v>9400</v>
      </c>
      <c r="G47" s="417">
        <v>15</v>
      </c>
      <c r="H47" s="78" t="s">
        <v>71</v>
      </c>
      <c r="I47" s="78">
        <v>1</v>
      </c>
      <c r="J47" s="98">
        <v>15</v>
      </c>
      <c r="K47" s="28">
        <v>1000000</v>
      </c>
      <c r="L47" s="28">
        <v>15000000</v>
      </c>
      <c r="M47" s="418">
        <v>4.0060892556686165E-4</v>
      </c>
      <c r="N47" s="419">
        <v>1.5889325551094775E-4</v>
      </c>
    </row>
    <row r="48" spans="2:14">
      <c r="B48" s="416" t="s">
        <v>315</v>
      </c>
      <c r="C48" s="36">
        <v>95</v>
      </c>
      <c r="D48" s="36">
        <v>95</v>
      </c>
      <c r="E48" s="313">
        <v>9401</v>
      </c>
      <c r="F48" s="313">
        <v>9500</v>
      </c>
      <c r="G48" s="417">
        <v>100</v>
      </c>
      <c r="H48" s="78" t="s">
        <v>71</v>
      </c>
      <c r="I48" s="78">
        <v>1</v>
      </c>
      <c r="J48" s="98">
        <v>100</v>
      </c>
      <c r="K48" s="28">
        <v>1000000</v>
      </c>
      <c r="L48" s="28">
        <v>100000000</v>
      </c>
      <c r="M48" s="418">
        <v>2.6707261704457443E-3</v>
      </c>
      <c r="N48" s="419">
        <v>1.0592883700729849E-3</v>
      </c>
    </row>
    <row r="49" spans="2:14">
      <c r="B49" s="416" t="s">
        <v>308</v>
      </c>
      <c r="C49" s="36">
        <v>96</v>
      </c>
      <c r="D49" s="36">
        <v>96</v>
      </c>
      <c r="E49" s="313">
        <v>9501</v>
      </c>
      <c r="F49" s="313">
        <v>9520</v>
      </c>
      <c r="G49" s="417">
        <v>20</v>
      </c>
      <c r="H49" s="78" t="s">
        <v>71</v>
      </c>
      <c r="I49" s="78">
        <v>1</v>
      </c>
      <c r="J49" s="98">
        <v>20</v>
      </c>
      <c r="K49" s="28">
        <v>1000000</v>
      </c>
      <c r="L49" s="28">
        <v>20000000</v>
      </c>
      <c r="M49" s="418">
        <v>5.3414523408914887E-4</v>
      </c>
      <c r="N49" s="419">
        <v>2.1185767401459698E-4</v>
      </c>
    </row>
    <row r="50" spans="2:14">
      <c r="B50" s="301" t="s">
        <v>313</v>
      </c>
      <c r="C50" s="34">
        <v>96</v>
      </c>
      <c r="D50" s="34">
        <v>96</v>
      </c>
      <c r="E50" s="285">
        <v>9521</v>
      </c>
      <c r="F50" s="285">
        <v>9523</v>
      </c>
      <c r="G50" s="302">
        <v>3</v>
      </c>
      <c r="H50" s="303" t="s">
        <v>71</v>
      </c>
      <c r="I50" s="303">
        <v>1</v>
      </c>
      <c r="J50" s="304">
        <v>3</v>
      </c>
      <c r="K50" s="285">
        <v>1000000</v>
      </c>
      <c r="L50" s="285">
        <v>3000000</v>
      </c>
      <c r="M50" s="305">
        <v>8.0121785113372333E-5</v>
      </c>
      <c r="N50" s="306">
        <v>3.1778651102189552E-5</v>
      </c>
    </row>
    <row r="51" spans="2:14">
      <c r="B51" s="301" t="s">
        <v>45</v>
      </c>
      <c r="C51" s="34">
        <v>96</v>
      </c>
      <c r="D51" s="34">
        <v>96</v>
      </c>
      <c r="E51" s="285">
        <v>9524</v>
      </c>
      <c r="F51" s="285">
        <v>9544</v>
      </c>
      <c r="G51" s="302">
        <v>21</v>
      </c>
      <c r="H51" s="303" t="s">
        <v>71</v>
      </c>
      <c r="I51" s="303">
        <v>1</v>
      </c>
      <c r="J51" s="304">
        <v>21</v>
      </c>
      <c r="K51" s="285">
        <v>1000000</v>
      </c>
      <c r="L51" s="285">
        <v>21000000</v>
      </c>
      <c r="M51" s="305">
        <v>5.6085249579360629E-4</v>
      </c>
      <c r="N51" s="306">
        <v>2.2245055771532684E-4</v>
      </c>
    </row>
    <row r="52" spans="2:14">
      <c r="B52" s="301" t="s">
        <v>41</v>
      </c>
      <c r="C52" s="34">
        <v>96</v>
      </c>
      <c r="D52" s="34">
        <v>96</v>
      </c>
      <c r="E52" s="285">
        <v>9545</v>
      </c>
      <c r="F52" s="285">
        <v>9564</v>
      </c>
      <c r="G52" s="302">
        <v>20</v>
      </c>
      <c r="H52" s="303" t="s">
        <v>71</v>
      </c>
      <c r="I52" s="303">
        <v>1</v>
      </c>
      <c r="J52" s="304">
        <v>20</v>
      </c>
      <c r="K52" s="285">
        <v>1000000</v>
      </c>
      <c r="L52" s="285">
        <v>20000000</v>
      </c>
      <c r="M52" s="305">
        <v>5.3414523408914887E-4</v>
      </c>
      <c r="N52" s="306">
        <v>2.1185767401459698E-4</v>
      </c>
    </row>
    <row r="53" spans="2:14">
      <c r="B53" s="301" t="s">
        <v>43</v>
      </c>
      <c r="C53" s="34">
        <v>96</v>
      </c>
      <c r="D53" s="34">
        <v>96</v>
      </c>
      <c r="E53" s="285">
        <v>9565</v>
      </c>
      <c r="F53" s="285">
        <v>9584</v>
      </c>
      <c r="G53" s="302">
        <v>20</v>
      </c>
      <c r="H53" s="303" t="s">
        <v>71</v>
      </c>
      <c r="I53" s="303">
        <v>1</v>
      </c>
      <c r="J53" s="304">
        <v>20</v>
      </c>
      <c r="K53" s="285">
        <v>1000000</v>
      </c>
      <c r="L53" s="285">
        <v>20000000</v>
      </c>
      <c r="M53" s="305">
        <v>5.3414523408914887E-4</v>
      </c>
      <c r="N53" s="307">
        <v>2.1185767401459698E-4</v>
      </c>
    </row>
    <row r="54" spans="2:14">
      <c r="B54" s="301" t="s">
        <v>617</v>
      </c>
      <c r="C54" s="34">
        <v>96</v>
      </c>
      <c r="D54" s="34">
        <v>96</v>
      </c>
      <c r="E54" s="285">
        <v>9585</v>
      </c>
      <c r="F54" s="285">
        <v>9587</v>
      </c>
      <c r="G54" s="302">
        <v>3</v>
      </c>
      <c r="H54" s="303" t="s">
        <v>71</v>
      </c>
      <c r="I54" s="303">
        <v>1</v>
      </c>
      <c r="J54" s="304">
        <v>3</v>
      </c>
      <c r="K54" s="285">
        <v>1000000</v>
      </c>
      <c r="L54" s="285">
        <v>3000000</v>
      </c>
      <c r="M54" s="305">
        <v>8.0121785113372333E-5</v>
      </c>
      <c r="N54" s="306">
        <v>3.1778651102189552E-5</v>
      </c>
    </row>
    <row r="55" spans="2:14">
      <c r="B55" s="301" t="s">
        <v>510</v>
      </c>
      <c r="C55" s="34">
        <v>96</v>
      </c>
      <c r="D55" s="34">
        <v>96</v>
      </c>
      <c r="E55" s="285">
        <v>9588</v>
      </c>
      <c r="F55" s="285">
        <v>9590</v>
      </c>
      <c r="G55" s="302">
        <v>3</v>
      </c>
      <c r="H55" s="303" t="s">
        <v>71</v>
      </c>
      <c r="I55" s="303">
        <v>1</v>
      </c>
      <c r="J55" s="304">
        <v>3</v>
      </c>
      <c r="K55" s="285">
        <v>1000000</v>
      </c>
      <c r="L55" s="285">
        <v>3000000</v>
      </c>
      <c r="M55" s="305">
        <v>8.0121785113372333E-5</v>
      </c>
      <c r="N55" s="306">
        <v>3.1778651102189552E-5</v>
      </c>
    </row>
    <row r="56" spans="2:14">
      <c r="B56" s="301" t="s">
        <v>510</v>
      </c>
      <c r="C56" s="34">
        <v>96</v>
      </c>
      <c r="D56" s="34">
        <v>96</v>
      </c>
      <c r="E56" s="285">
        <v>9591</v>
      </c>
      <c r="F56" s="285">
        <v>9593</v>
      </c>
      <c r="G56" s="302">
        <v>3</v>
      </c>
      <c r="H56" s="303" t="s">
        <v>71</v>
      </c>
      <c r="I56" s="303">
        <v>1</v>
      </c>
      <c r="J56" s="304">
        <v>3</v>
      </c>
      <c r="K56" s="285">
        <v>1000000</v>
      </c>
      <c r="L56" s="285">
        <v>3000000</v>
      </c>
      <c r="M56" s="305">
        <v>8.0121785113372333E-5</v>
      </c>
      <c r="N56" s="306">
        <v>3.1778651102189552E-5</v>
      </c>
    </row>
    <row r="57" spans="2:14">
      <c r="B57" s="301" t="s">
        <v>510</v>
      </c>
      <c r="C57" s="34">
        <v>96</v>
      </c>
      <c r="D57" s="34">
        <v>96</v>
      </c>
      <c r="E57" s="285">
        <v>9594</v>
      </c>
      <c r="F57" s="285">
        <v>9596</v>
      </c>
      <c r="G57" s="302">
        <v>3</v>
      </c>
      <c r="H57" s="303" t="s">
        <v>71</v>
      </c>
      <c r="I57" s="303">
        <v>1</v>
      </c>
      <c r="J57" s="304">
        <v>3</v>
      </c>
      <c r="K57" s="285">
        <v>1000000</v>
      </c>
      <c r="L57" s="285">
        <v>3000000</v>
      </c>
      <c r="M57" s="305">
        <v>8.0121785113372333E-5</v>
      </c>
      <c r="N57" s="307">
        <v>3.1778651102189552E-5</v>
      </c>
    </row>
    <row r="58" spans="2:14">
      <c r="B58" s="301" t="s">
        <v>307</v>
      </c>
      <c r="C58" s="34">
        <v>96</v>
      </c>
      <c r="D58" s="34">
        <v>97</v>
      </c>
      <c r="E58" s="285">
        <v>9597</v>
      </c>
      <c r="F58" s="285">
        <v>9634</v>
      </c>
      <c r="G58" s="302">
        <v>38</v>
      </c>
      <c r="H58" s="303" t="s">
        <v>71</v>
      </c>
      <c r="I58" s="303">
        <v>1</v>
      </c>
      <c r="J58" s="304">
        <v>38</v>
      </c>
      <c r="K58" s="285">
        <v>1000000</v>
      </c>
      <c r="L58" s="285">
        <v>38000000</v>
      </c>
      <c r="M58" s="305">
        <v>1.0148759447693829E-3</v>
      </c>
      <c r="N58" s="306">
        <v>4.0252958062773431E-4</v>
      </c>
    </row>
    <row r="59" spans="2:14">
      <c r="B59" s="301" t="s">
        <v>308</v>
      </c>
      <c r="C59" s="34">
        <v>97</v>
      </c>
      <c r="D59" s="34">
        <v>97</v>
      </c>
      <c r="E59" s="285">
        <v>9635</v>
      </c>
      <c r="F59" s="285">
        <v>9653</v>
      </c>
      <c r="G59" s="302">
        <v>19</v>
      </c>
      <c r="H59" s="303" t="s">
        <v>71</v>
      </c>
      <c r="I59" s="303">
        <v>1</v>
      </c>
      <c r="J59" s="304">
        <v>19</v>
      </c>
      <c r="K59" s="285">
        <v>1000000</v>
      </c>
      <c r="L59" s="285">
        <v>19000000</v>
      </c>
      <c r="M59" s="305">
        <v>5.0743797238469144E-4</v>
      </c>
      <c r="N59" s="306">
        <v>2.0126479031386715E-4</v>
      </c>
    </row>
    <row r="60" spans="2:14">
      <c r="B60" s="301" t="s">
        <v>45</v>
      </c>
      <c r="C60" s="34">
        <v>97</v>
      </c>
      <c r="D60" s="34">
        <v>97</v>
      </c>
      <c r="E60" s="285">
        <v>9654</v>
      </c>
      <c r="F60" s="285">
        <v>9691</v>
      </c>
      <c r="G60" s="302">
        <v>38</v>
      </c>
      <c r="H60" s="303" t="s">
        <v>71</v>
      </c>
      <c r="I60" s="303">
        <v>1</v>
      </c>
      <c r="J60" s="304">
        <v>38</v>
      </c>
      <c r="K60" s="285">
        <v>1000000</v>
      </c>
      <c r="L60" s="285">
        <v>38000000</v>
      </c>
      <c r="M60" s="305">
        <v>1.0148759447693829E-3</v>
      </c>
      <c r="N60" s="306">
        <v>4.0252958062773431E-4</v>
      </c>
    </row>
    <row r="61" spans="2:14">
      <c r="B61" s="301" t="s">
        <v>310</v>
      </c>
      <c r="C61" s="34">
        <v>97</v>
      </c>
      <c r="D61" s="34">
        <v>98</v>
      </c>
      <c r="E61" s="285">
        <v>9692</v>
      </c>
      <c r="F61" s="285">
        <v>9703</v>
      </c>
      <c r="G61" s="302">
        <v>12</v>
      </c>
      <c r="H61" s="303" t="s">
        <v>71</v>
      </c>
      <c r="I61" s="303">
        <v>1</v>
      </c>
      <c r="J61" s="304">
        <v>12</v>
      </c>
      <c r="K61" s="285">
        <v>1000000</v>
      </c>
      <c r="L61" s="285">
        <v>12000000</v>
      </c>
      <c r="M61" s="305">
        <v>3.2048714045348933E-4</v>
      </c>
      <c r="N61" s="306">
        <v>1.2711460440875821E-4</v>
      </c>
    </row>
    <row r="62" spans="2:14">
      <c r="B62" s="301" t="s">
        <v>311</v>
      </c>
      <c r="C62" s="34">
        <v>98</v>
      </c>
      <c r="D62" s="34">
        <v>98</v>
      </c>
      <c r="E62" s="285">
        <v>9704</v>
      </c>
      <c r="F62" s="285">
        <v>9741</v>
      </c>
      <c r="G62" s="302">
        <v>38</v>
      </c>
      <c r="H62" s="303" t="s">
        <v>71</v>
      </c>
      <c r="I62" s="303">
        <v>1</v>
      </c>
      <c r="J62" s="304">
        <v>38</v>
      </c>
      <c r="K62" s="285">
        <v>1000000</v>
      </c>
      <c r="L62" s="285">
        <v>38000000</v>
      </c>
      <c r="M62" s="305">
        <v>1.0148759447693829E-3</v>
      </c>
      <c r="N62" s="306">
        <v>4.0252958062773431E-4</v>
      </c>
    </row>
    <row r="63" spans="2:14">
      <c r="B63" s="301" t="s">
        <v>312</v>
      </c>
      <c r="C63" s="34">
        <v>98</v>
      </c>
      <c r="D63" s="34">
        <v>98</v>
      </c>
      <c r="E63" s="285">
        <v>9742</v>
      </c>
      <c r="F63" s="285">
        <v>9766</v>
      </c>
      <c r="G63" s="302">
        <v>25</v>
      </c>
      <c r="H63" s="303" t="s">
        <v>71</v>
      </c>
      <c r="I63" s="303">
        <v>1</v>
      </c>
      <c r="J63" s="304">
        <v>25</v>
      </c>
      <c r="K63" s="285">
        <v>1000000</v>
      </c>
      <c r="L63" s="285">
        <v>25000000</v>
      </c>
      <c r="M63" s="305">
        <v>6.6768154261143608E-4</v>
      </c>
      <c r="N63" s="306">
        <v>2.6482209251824622E-4</v>
      </c>
    </row>
    <row r="64" spans="2:14">
      <c r="B64" s="301" t="s">
        <v>313</v>
      </c>
      <c r="C64" s="34">
        <v>98</v>
      </c>
      <c r="D64" s="34">
        <v>99</v>
      </c>
      <c r="E64" s="285">
        <v>9767</v>
      </c>
      <c r="F64" s="285">
        <v>9827</v>
      </c>
      <c r="G64" s="302">
        <v>61</v>
      </c>
      <c r="H64" s="303" t="s">
        <v>71</v>
      </c>
      <c r="I64" s="303">
        <v>1</v>
      </c>
      <c r="J64" s="304">
        <v>61</v>
      </c>
      <c r="K64" s="285">
        <v>1000000</v>
      </c>
      <c r="L64" s="285">
        <v>61000000</v>
      </c>
      <c r="M64" s="305">
        <v>1.6291429639719039E-3</v>
      </c>
      <c r="N64" s="306">
        <v>6.4616590574452081E-4</v>
      </c>
    </row>
    <row r="65" spans="2:14">
      <c r="B65" s="301" t="s">
        <v>314</v>
      </c>
      <c r="C65" s="34">
        <v>99</v>
      </c>
      <c r="D65" s="34">
        <v>99</v>
      </c>
      <c r="E65" s="285">
        <v>9828</v>
      </c>
      <c r="F65" s="285">
        <v>9859</v>
      </c>
      <c r="G65" s="302">
        <v>32</v>
      </c>
      <c r="H65" s="303" t="s">
        <v>71</v>
      </c>
      <c r="I65" s="303">
        <v>1</v>
      </c>
      <c r="J65" s="304">
        <v>32</v>
      </c>
      <c r="K65" s="285">
        <v>1000000</v>
      </c>
      <c r="L65" s="285">
        <v>32000000</v>
      </c>
      <c r="M65" s="305">
        <v>8.5463237454263814E-4</v>
      </c>
      <c r="N65" s="306">
        <v>3.3897227842335516E-4</v>
      </c>
    </row>
    <row r="66" spans="2:14">
      <c r="B66" s="301" t="s">
        <v>50</v>
      </c>
      <c r="C66" s="34">
        <v>99</v>
      </c>
      <c r="D66" s="34">
        <v>99</v>
      </c>
      <c r="E66" s="285">
        <v>9860</v>
      </c>
      <c r="F66" s="285">
        <v>9884</v>
      </c>
      <c r="G66" s="302">
        <v>25</v>
      </c>
      <c r="H66" s="303" t="s">
        <v>71</v>
      </c>
      <c r="I66" s="303">
        <v>1</v>
      </c>
      <c r="J66" s="304">
        <v>25</v>
      </c>
      <c r="K66" s="285">
        <v>1000000</v>
      </c>
      <c r="L66" s="285">
        <v>25000000</v>
      </c>
      <c r="M66" s="305">
        <v>6.6768154261143608E-4</v>
      </c>
      <c r="N66" s="306">
        <v>2.6482209251824622E-4</v>
      </c>
    </row>
    <row r="67" spans="2:14">
      <c r="B67" s="301" t="s">
        <v>315</v>
      </c>
      <c r="C67" s="34">
        <v>99</v>
      </c>
      <c r="D67" s="34">
        <v>100</v>
      </c>
      <c r="E67" s="285">
        <v>9885</v>
      </c>
      <c r="F67" s="285">
        <v>9934</v>
      </c>
      <c r="G67" s="302">
        <v>50</v>
      </c>
      <c r="H67" s="303" t="s">
        <v>71</v>
      </c>
      <c r="I67" s="303">
        <v>1</v>
      </c>
      <c r="J67" s="304">
        <v>50</v>
      </c>
      <c r="K67" s="285">
        <v>1000000</v>
      </c>
      <c r="L67" s="285">
        <v>50000000</v>
      </c>
      <c r="M67" s="305">
        <v>1.3353630852228722E-3</v>
      </c>
      <c r="N67" s="306">
        <v>5.2964418503649243E-4</v>
      </c>
    </row>
    <row r="68" spans="2:14">
      <c r="B68" s="301" t="s">
        <v>316</v>
      </c>
      <c r="C68" s="34">
        <v>100</v>
      </c>
      <c r="D68" s="34">
        <v>101</v>
      </c>
      <c r="E68" s="285">
        <v>9935</v>
      </c>
      <c r="F68" s="285">
        <v>10062</v>
      </c>
      <c r="G68" s="302">
        <v>128</v>
      </c>
      <c r="H68" s="303" t="s">
        <v>71</v>
      </c>
      <c r="I68" s="303">
        <v>1</v>
      </c>
      <c r="J68" s="304">
        <v>128</v>
      </c>
      <c r="K68" s="285">
        <v>1000000</v>
      </c>
      <c r="L68" s="285">
        <v>128000000</v>
      </c>
      <c r="M68" s="305">
        <v>3.4185294981705526E-3</v>
      </c>
      <c r="N68" s="306">
        <v>1.3558891136934207E-3</v>
      </c>
    </row>
    <row r="69" spans="2:14">
      <c r="B69" s="301" t="s">
        <v>317</v>
      </c>
      <c r="C69" s="34">
        <v>101</v>
      </c>
      <c r="D69" s="34">
        <v>101</v>
      </c>
      <c r="E69" s="285">
        <v>10063</v>
      </c>
      <c r="F69" s="285">
        <v>10087</v>
      </c>
      <c r="G69" s="302">
        <v>25</v>
      </c>
      <c r="H69" s="303" t="s">
        <v>71</v>
      </c>
      <c r="I69" s="303">
        <v>1</v>
      </c>
      <c r="J69" s="304">
        <v>25</v>
      </c>
      <c r="K69" s="285">
        <v>1000000</v>
      </c>
      <c r="L69" s="285">
        <v>25000000</v>
      </c>
      <c r="M69" s="305">
        <v>6.6768154261143608E-4</v>
      </c>
      <c r="N69" s="306">
        <v>2.6482209251824622E-4</v>
      </c>
    </row>
    <row r="70" spans="2:14">
      <c r="B70" s="301" t="s">
        <v>318</v>
      </c>
      <c r="C70" s="34">
        <v>101</v>
      </c>
      <c r="D70" s="34">
        <v>101</v>
      </c>
      <c r="E70" s="285">
        <v>10088</v>
      </c>
      <c r="F70" s="285">
        <v>10094</v>
      </c>
      <c r="G70" s="302">
        <v>7</v>
      </c>
      <c r="H70" s="303" t="s">
        <v>71</v>
      </c>
      <c r="I70" s="303">
        <v>1</v>
      </c>
      <c r="J70" s="304">
        <v>7</v>
      </c>
      <c r="K70" s="285">
        <v>1000000</v>
      </c>
      <c r="L70" s="285">
        <v>7000000</v>
      </c>
      <c r="M70" s="305">
        <v>1.8695083193120209E-4</v>
      </c>
      <c r="N70" s="306">
        <v>7.4150185905108947E-5</v>
      </c>
    </row>
    <row r="71" spans="2:14">
      <c r="B71" s="301" t="s">
        <v>236</v>
      </c>
      <c r="C71" s="34">
        <v>101</v>
      </c>
      <c r="D71" s="34">
        <v>101</v>
      </c>
      <c r="E71" s="285">
        <v>10095</v>
      </c>
      <c r="F71" s="285">
        <v>10096</v>
      </c>
      <c r="G71" s="302">
        <v>2</v>
      </c>
      <c r="H71" s="303" t="s">
        <v>71</v>
      </c>
      <c r="I71" s="303">
        <v>1</v>
      </c>
      <c r="J71" s="304">
        <v>2</v>
      </c>
      <c r="K71" s="285">
        <v>1000000</v>
      </c>
      <c r="L71" s="285">
        <v>2000000</v>
      </c>
      <c r="M71" s="305">
        <v>5.3414523408914884E-5</v>
      </c>
      <c r="N71" s="306">
        <v>2.1185767401459698E-5</v>
      </c>
    </row>
    <row r="72" spans="2:14">
      <c r="B72" s="301" t="s">
        <v>51</v>
      </c>
      <c r="C72" s="34">
        <v>101</v>
      </c>
      <c r="D72" s="34">
        <v>101</v>
      </c>
      <c r="E72" s="285">
        <v>10097</v>
      </c>
      <c r="F72" s="285">
        <v>10098</v>
      </c>
      <c r="G72" s="302">
        <v>2</v>
      </c>
      <c r="H72" s="303" t="s">
        <v>71</v>
      </c>
      <c r="I72" s="303">
        <v>1</v>
      </c>
      <c r="J72" s="304">
        <v>2</v>
      </c>
      <c r="K72" s="285">
        <v>1000000</v>
      </c>
      <c r="L72" s="285">
        <v>2000000</v>
      </c>
      <c r="M72" s="305">
        <v>5.3414523408914884E-5</v>
      </c>
      <c r="N72" s="306">
        <v>2.1185767401459698E-5</v>
      </c>
    </row>
    <row r="73" spans="2:14">
      <c r="B73" s="301" t="s">
        <v>53</v>
      </c>
      <c r="C73" s="34">
        <v>101</v>
      </c>
      <c r="D73" s="34">
        <v>101</v>
      </c>
      <c r="E73" s="285">
        <v>10099</v>
      </c>
      <c r="F73" s="285">
        <v>10100</v>
      </c>
      <c r="G73" s="302">
        <v>2</v>
      </c>
      <c r="H73" s="303" t="s">
        <v>71</v>
      </c>
      <c r="I73" s="303">
        <v>1</v>
      </c>
      <c r="J73" s="304">
        <v>2</v>
      </c>
      <c r="K73" s="285">
        <v>1000000</v>
      </c>
      <c r="L73" s="285">
        <v>2000000</v>
      </c>
      <c r="M73" s="305">
        <v>5.3414523408914884E-5</v>
      </c>
      <c r="N73" s="306">
        <v>2.1185767401459698E-5</v>
      </c>
    </row>
    <row r="74" spans="2:14">
      <c r="B74" s="301" t="s">
        <v>510</v>
      </c>
      <c r="C74" s="34">
        <v>102</v>
      </c>
      <c r="D74" s="34">
        <v>103</v>
      </c>
      <c r="E74" s="285">
        <v>10101</v>
      </c>
      <c r="F74" s="285">
        <v>10244</v>
      </c>
      <c r="G74" s="302">
        <v>144</v>
      </c>
      <c r="H74" s="303" t="s">
        <v>71</v>
      </c>
      <c r="I74" s="303">
        <v>1</v>
      </c>
      <c r="J74" s="304">
        <v>144</v>
      </c>
      <c r="K74" s="285">
        <v>1000000</v>
      </c>
      <c r="L74" s="285">
        <v>144000000</v>
      </c>
      <c r="M74" s="305">
        <v>3.8458456854418717E-3</v>
      </c>
      <c r="N74" s="306">
        <v>1.5253752529050984E-3</v>
      </c>
    </row>
    <row r="75" spans="2:14">
      <c r="B75" s="301" t="s">
        <v>510</v>
      </c>
      <c r="C75" s="34">
        <v>103</v>
      </c>
      <c r="D75" s="34">
        <v>104</v>
      </c>
      <c r="E75" s="285">
        <v>10245</v>
      </c>
      <c r="F75" s="285">
        <v>10388</v>
      </c>
      <c r="G75" s="302">
        <v>144</v>
      </c>
      <c r="H75" s="303" t="s">
        <v>71</v>
      </c>
      <c r="I75" s="303">
        <v>1</v>
      </c>
      <c r="J75" s="304">
        <v>144</v>
      </c>
      <c r="K75" s="285">
        <v>1000000</v>
      </c>
      <c r="L75" s="285">
        <v>144000000</v>
      </c>
      <c r="M75" s="305">
        <v>3.8458456854418717E-3</v>
      </c>
      <c r="N75" s="306">
        <v>1.5253752529050984E-3</v>
      </c>
    </row>
    <row r="76" spans="2:14">
      <c r="B76" s="301" t="s">
        <v>510</v>
      </c>
      <c r="C76" s="34">
        <v>104</v>
      </c>
      <c r="D76" s="34">
        <v>106</v>
      </c>
      <c r="E76" s="285">
        <v>10389</v>
      </c>
      <c r="F76" s="285">
        <v>10532</v>
      </c>
      <c r="G76" s="302">
        <v>144</v>
      </c>
      <c r="H76" s="303" t="s">
        <v>71</v>
      </c>
      <c r="I76" s="303">
        <v>1</v>
      </c>
      <c r="J76" s="304">
        <v>144</v>
      </c>
      <c r="K76" s="285">
        <v>1000000</v>
      </c>
      <c r="L76" s="285">
        <v>144000000</v>
      </c>
      <c r="M76" s="305">
        <v>3.8458456854418717E-3</v>
      </c>
      <c r="N76" s="306">
        <v>1.5253752529050984E-3</v>
      </c>
    </row>
    <row r="77" spans="2:14">
      <c r="B77" s="301" t="s">
        <v>617</v>
      </c>
      <c r="C77" s="34">
        <v>106</v>
      </c>
      <c r="D77" s="34">
        <v>107</v>
      </c>
      <c r="E77" s="285">
        <v>10533</v>
      </c>
      <c r="F77" s="285">
        <v>10676</v>
      </c>
      <c r="G77" s="302">
        <v>144</v>
      </c>
      <c r="H77" s="303" t="s">
        <v>71</v>
      </c>
      <c r="I77" s="303">
        <v>1</v>
      </c>
      <c r="J77" s="304">
        <v>144</v>
      </c>
      <c r="K77" s="285">
        <v>1000000</v>
      </c>
      <c r="L77" s="285">
        <v>144000000</v>
      </c>
      <c r="M77" s="305">
        <v>3.8458456854418717E-3</v>
      </c>
      <c r="N77" s="306">
        <v>1.5253752529050984E-3</v>
      </c>
    </row>
    <row r="78" spans="2:14">
      <c r="B78" s="301" t="s">
        <v>510</v>
      </c>
      <c r="C78" s="34">
        <v>107</v>
      </c>
      <c r="D78" s="34">
        <v>109</v>
      </c>
      <c r="E78" s="285">
        <v>10677</v>
      </c>
      <c r="F78" s="285">
        <v>10806</v>
      </c>
      <c r="G78" s="302">
        <v>130</v>
      </c>
      <c r="H78" s="303" t="s">
        <v>71</v>
      </c>
      <c r="I78" s="303">
        <v>1</v>
      </c>
      <c r="J78" s="304">
        <v>130</v>
      </c>
      <c r="K78" s="285">
        <v>1000000</v>
      </c>
      <c r="L78" s="285">
        <v>130000000</v>
      </c>
      <c r="M78" s="305">
        <v>3.4719440215794676E-3</v>
      </c>
      <c r="N78" s="306">
        <v>1.3770748810948805E-3</v>
      </c>
    </row>
    <row r="79" spans="2:14">
      <c r="B79" s="301" t="s">
        <v>510</v>
      </c>
      <c r="C79" s="34">
        <v>109</v>
      </c>
      <c r="D79" s="34">
        <v>110</v>
      </c>
      <c r="E79" s="285">
        <v>10807</v>
      </c>
      <c r="F79" s="285">
        <v>10936</v>
      </c>
      <c r="G79" s="302">
        <v>130</v>
      </c>
      <c r="H79" s="303" t="s">
        <v>71</v>
      </c>
      <c r="I79" s="303">
        <v>1</v>
      </c>
      <c r="J79" s="304">
        <v>130</v>
      </c>
      <c r="K79" s="285">
        <v>1000000</v>
      </c>
      <c r="L79" s="285">
        <v>130000000</v>
      </c>
      <c r="M79" s="305">
        <v>3.4719440215794676E-3</v>
      </c>
      <c r="N79" s="306">
        <v>1.3770748810948805E-3</v>
      </c>
    </row>
    <row r="80" spans="2:14">
      <c r="B80" s="301" t="s">
        <v>510</v>
      </c>
      <c r="C80" s="34">
        <v>110</v>
      </c>
      <c r="D80" s="34">
        <v>111</v>
      </c>
      <c r="E80" s="285">
        <v>10937</v>
      </c>
      <c r="F80" s="285">
        <v>11066</v>
      </c>
      <c r="G80" s="302">
        <v>130</v>
      </c>
      <c r="H80" s="303" t="s">
        <v>71</v>
      </c>
      <c r="I80" s="303">
        <v>1</v>
      </c>
      <c r="J80" s="304">
        <v>130</v>
      </c>
      <c r="K80" s="285">
        <v>1000000</v>
      </c>
      <c r="L80" s="285">
        <v>130000000</v>
      </c>
      <c r="M80" s="305">
        <v>3.4719440215794676E-3</v>
      </c>
      <c r="N80" s="307">
        <v>1.3770748810948805E-3</v>
      </c>
    </row>
    <row r="81" spans="2:14">
      <c r="B81" s="301" t="s">
        <v>617</v>
      </c>
      <c r="C81" s="34">
        <v>111</v>
      </c>
      <c r="D81" s="34">
        <v>112</v>
      </c>
      <c r="E81" s="285">
        <v>11067</v>
      </c>
      <c r="F81" s="285">
        <v>11196</v>
      </c>
      <c r="G81" s="302">
        <v>130</v>
      </c>
      <c r="H81" s="303" t="s">
        <v>71</v>
      </c>
      <c r="I81" s="303">
        <v>1</v>
      </c>
      <c r="J81" s="304">
        <v>130</v>
      </c>
      <c r="K81" s="285">
        <v>1000000</v>
      </c>
      <c r="L81" s="285">
        <v>130000000</v>
      </c>
      <c r="M81" s="305">
        <v>3.4719440215794676E-3</v>
      </c>
      <c r="N81" s="306">
        <v>1.3770748810948805E-3</v>
      </c>
    </row>
    <row r="82" spans="2:14">
      <c r="B82" s="301" t="s">
        <v>307</v>
      </c>
      <c r="C82" s="34">
        <v>112</v>
      </c>
      <c r="D82" s="34">
        <v>113</v>
      </c>
      <c r="E82" s="285">
        <v>11197</v>
      </c>
      <c r="F82" s="285">
        <v>11214</v>
      </c>
      <c r="G82" s="302">
        <v>18</v>
      </c>
      <c r="H82" s="303" t="s">
        <v>71</v>
      </c>
      <c r="I82" s="303">
        <v>1</v>
      </c>
      <c r="J82" s="304">
        <v>18</v>
      </c>
      <c r="K82" s="285">
        <v>1000000</v>
      </c>
      <c r="L82" s="285">
        <v>18000000</v>
      </c>
      <c r="M82" s="305">
        <v>4.8073071068023397E-4</v>
      </c>
      <c r="N82" s="306">
        <v>1.906719066131373E-4</v>
      </c>
    </row>
    <row r="83" spans="2:14">
      <c r="B83" s="301" t="s">
        <v>45</v>
      </c>
      <c r="C83" s="34">
        <v>113</v>
      </c>
      <c r="D83" s="34">
        <v>113</v>
      </c>
      <c r="E83" s="285">
        <v>11215</v>
      </c>
      <c r="F83" s="285">
        <v>11224</v>
      </c>
      <c r="G83" s="302">
        <v>10</v>
      </c>
      <c r="H83" s="303" t="s">
        <v>71</v>
      </c>
      <c r="I83" s="303">
        <v>1</v>
      </c>
      <c r="J83" s="304">
        <v>10</v>
      </c>
      <c r="K83" s="285">
        <v>1000000</v>
      </c>
      <c r="L83" s="285">
        <v>10000000</v>
      </c>
      <c r="M83" s="305">
        <v>2.6707261704457443E-4</v>
      </c>
      <c r="N83" s="306">
        <v>1.0592883700729849E-4</v>
      </c>
    </row>
    <row r="84" spans="2:14">
      <c r="B84" s="301" t="s">
        <v>309</v>
      </c>
      <c r="C84" s="34">
        <v>113</v>
      </c>
      <c r="D84" s="34">
        <v>113</v>
      </c>
      <c r="E84" s="285">
        <v>11225</v>
      </c>
      <c r="F84" s="285">
        <v>11240</v>
      </c>
      <c r="G84" s="302">
        <v>16</v>
      </c>
      <c r="H84" s="303" t="s">
        <v>71</v>
      </c>
      <c r="I84" s="303">
        <v>1</v>
      </c>
      <c r="J84" s="304">
        <v>16</v>
      </c>
      <c r="K84" s="285">
        <v>1000000</v>
      </c>
      <c r="L84" s="285">
        <v>16000000</v>
      </c>
      <c r="M84" s="305">
        <v>4.2731618727131907E-4</v>
      </c>
      <c r="N84" s="306">
        <v>1.6948613921167758E-4</v>
      </c>
    </row>
    <row r="85" spans="2:14">
      <c r="B85" s="301" t="s">
        <v>310</v>
      </c>
      <c r="C85" s="34">
        <v>113</v>
      </c>
      <c r="D85" s="34">
        <v>113</v>
      </c>
      <c r="E85" s="285">
        <v>11241</v>
      </c>
      <c r="F85" s="285">
        <v>11256</v>
      </c>
      <c r="G85" s="302">
        <v>16</v>
      </c>
      <c r="H85" s="303" t="s">
        <v>71</v>
      </c>
      <c r="I85" s="303">
        <v>1</v>
      </c>
      <c r="J85" s="304">
        <v>16</v>
      </c>
      <c r="K85" s="285">
        <v>1000000</v>
      </c>
      <c r="L85" s="285">
        <v>16000000</v>
      </c>
      <c r="M85" s="305">
        <v>4.2731618727131907E-4</v>
      </c>
      <c r="N85" s="306">
        <v>1.6948613921167758E-4</v>
      </c>
    </row>
    <row r="86" spans="2:14">
      <c r="B86" s="301" t="s">
        <v>311</v>
      </c>
      <c r="C86" s="34">
        <v>113</v>
      </c>
      <c r="D86" s="34">
        <v>113</v>
      </c>
      <c r="E86" s="285">
        <v>11257</v>
      </c>
      <c r="F86" s="285">
        <v>11281</v>
      </c>
      <c r="G86" s="302">
        <v>25</v>
      </c>
      <c r="H86" s="303" t="s">
        <v>71</v>
      </c>
      <c r="I86" s="303">
        <v>1</v>
      </c>
      <c r="J86" s="304">
        <v>25</v>
      </c>
      <c r="K86" s="285">
        <v>1000000</v>
      </c>
      <c r="L86" s="285">
        <v>25000000</v>
      </c>
      <c r="M86" s="305">
        <v>6.6768154261143608E-4</v>
      </c>
      <c r="N86" s="306">
        <v>2.6482209251824622E-4</v>
      </c>
    </row>
    <row r="87" spans="2:14">
      <c r="B87" s="301" t="s">
        <v>312</v>
      </c>
      <c r="C87" s="34">
        <v>113</v>
      </c>
      <c r="D87" s="34">
        <v>113</v>
      </c>
      <c r="E87" s="285">
        <v>11282</v>
      </c>
      <c r="F87" s="285">
        <v>11297</v>
      </c>
      <c r="G87" s="302">
        <v>16</v>
      </c>
      <c r="H87" s="303" t="s">
        <v>71</v>
      </c>
      <c r="I87" s="303">
        <v>1</v>
      </c>
      <c r="J87" s="304">
        <v>16</v>
      </c>
      <c r="K87" s="285">
        <v>1000000</v>
      </c>
      <c r="L87" s="285">
        <v>16000000</v>
      </c>
      <c r="M87" s="305">
        <v>4.2731618727131907E-4</v>
      </c>
      <c r="N87" s="306">
        <v>1.6948613921167758E-4</v>
      </c>
    </row>
    <row r="88" spans="2:14">
      <c r="B88" s="301" t="s">
        <v>313</v>
      </c>
      <c r="C88" s="34">
        <v>113</v>
      </c>
      <c r="D88" s="34">
        <v>114</v>
      </c>
      <c r="E88" s="285">
        <v>11298</v>
      </c>
      <c r="F88" s="285">
        <v>11335</v>
      </c>
      <c r="G88" s="302">
        <v>38</v>
      </c>
      <c r="H88" s="303" t="s">
        <v>71</v>
      </c>
      <c r="I88" s="303">
        <v>1</v>
      </c>
      <c r="J88" s="304">
        <v>38</v>
      </c>
      <c r="K88" s="285">
        <v>1000000</v>
      </c>
      <c r="L88" s="285">
        <v>38000000</v>
      </c>
      <c r="M88" s="305">
        <v>1.0148759447693829E-3</v>
      </c>
      <c r="N88" s="306">
        <v>4.0252958062773431E-4</v>
      </c>
    </row>
    <row r="89" spans="2:14">
      <c r="B89" s="301" t="s">
        <v>314</v>
      </c>
      <c r="C89" s="34">
        <v>114</v>
      </c>
      <c r="D89" s="34">
        <v>114</v>
      </c>
      <c r="E89" s="285">
        <v>11336</v>
      </c>
      <c r="F89" s="285">
        <v>11350</v>
      </c>
      <c r="G89" s="302">
        <v>15</v>
      </c>
      <c r="H89" s="303" t="s">
        <v>71</v>
      </c>
      <c r="I89" s="303">
        <v>1</v>
      </c>
      <c r="J89" s="304">
        <v>15</v>
      </c>
      <c r="K89" s="285">
        <v>1000000</v>
      </c>
      <c r="L89" s="285">
        <v>15000000</v>
      </c>
      <c r="M89" s="305">
        <v>4.0060892556686165E-4</v>
      </c>
      <c r="N89" s="306">
        <v>1.5889325551094775E-4</v>
      </c>
    </row>
    <row r="90" spans="2:14">
      <c r="B90" s="301" t="s">
        <v>315</v>
      </c>
      <c r="C90" s="34">
        <v>114</v>
      </c>
      <c r="D90" s="34">
        <v>114</v>
      </c>
      <c r="E90" s="285">
        <v>11351</v>
      </c>
      <c r="F90" s="285">
        <v>11373</v>
      </c>
      <c r="G90" s="302">
        <v>23</v>
      </c>
      <c r="H90" s="303" t="s">
        <v>71</v>
      </c>
      <c r="I90" s="303">
        <v>1</v>
      </c>
      <c r="J90" s="304">
        <v>23</v>
      </c>
      <c r="K90" s="285">
        <v>1000000</v>
      </c>
      <c r="L90" s="285">
        <v>23000000</v>
      </c>
      <c r="M90" s="305">
        <v>6.1426701920252113E-4</v>
      </c>
      <c r="N90" s="306">
        <v>2.4363632511678653E-4</v>
      </c>
    </row>
    <row r="91" spans="2:14">
      <c r="B91" s="301" t="s">
        <v>316</v>
      </c>
      <c r="C91" s="34">
        <v>114</v>
      </c>
      <c r="D91" s="34">
        <v>115</v>
      </c>
      <c r="E91" s="285">
        <v>11374</v>
      </c>
      <c r="F91" s="285">
        <v>11441</v>
      </c>
      <c r="G91" s="302">
        <v>68</v>
      </c>
      <c r="H91" s="303" t="s">
        <v>71</v>
      </c>
      <c r="I91" s="303">
        <v>1</v>
      </c>
      <c r="J91" s="304">
        <v>68</v>
      </c>
      <c r="K91" s="285">
        <v>1000000</v>
      </c>
      <c r="L91" s="285">
        <v>68000000</v>
      </c>
      <c r="M91" s="305">
        <v>1.816093795903106E-3</v>
      </c>
      <c r="N91" s="306">
        <v>7.2031609164962976E-4</v>
      </c>
    </row>
    <row r="92" spans="2:14">
      <c r="B92" s="301" t="s">
        <v>317</v>
      </c>
      <c r="C92" s="34">
        <v>115</v>
      </c>
      <c r="D92" s="34">
        <v>115</v>
      </c>
      <c r="E92" s="285">
        <v>11442</v>
      </c>
      <c r="F92" s="285">
        <v>11465</v>
      </c>
      <c r="G92" s="302">
        <v>24</v>
      </c>
      <c r="H92" s="303" t="s">
        <v>71</v>
      </c>
      <c r="I92" s="303">
        <v>1</v>
      </c>
      <c r="J92" s="304">
        <v>24</v>
      </c>
      <c r="K92" s="285">
        <v>1000000</v>
      </c>
      <c r="L92" s="285">
        <v>24000000</v>
      </c>
      <c r="M92" s="305">
        <v>6.4097428090697866E-4</v>
      </c>
      <c r="N92" s="306">
        <v>2.5422920881751641E-4</v>
      </c>
    </row>
    <row r="93" spans="2:14">
      <c r="B93" s="301" t="s">
        <v>318</v>
      </c>
      <c r="C93" s="34">
        <v>115</v>
      </c>
      <c r="D93" s="34">
        <v>115</v>
      </c>
      <c r="E93" s="285">
        <v>11466</v>
      </c>
      <c r="F93" s="285">
        <v>11468</v>
      </c>
      <c r="G93" s="302">
        <v>3</v>
      </c>
      <c r="H93" s="303" t="s">
        <v>71</v>
      </c>
      <c r="I93" s="303">
        <v>1</v>
      </c>
      <c r="J93" s="304">
        <v>3</v>
      </c>
      <c r="K93" s="285">
        <v>1000000</v>
      </c>
      <c r="L93" s="285">
        <v>3000000</v>
      </c>
      <c r="M93" s="305">
        <v>8.0121785113372333E-5</v>
      </c>
      <c r="N93" s="306">
        <v>3.1778651102189552E-5</v>
      </c>
    </row>
    <row r="94" spans="2:14">
      <c r="B94" s="301" t="s">
        <v>236</v>
      </c>
      <c r="C94" s="34">
        <v>115</v>
      </c>
      <c r="D94" s="34">
        <v>115</v>
      </c>
      <c r="E94" s="285">
        <v>11469</v>
      </c>
      <c r="F94" s="285">
        <v>11470</v>
      </c>
      <c r="G94" s="302">
        <v>2</v>
      </c>
      <c r="H94" s="303" t="s">
        <v>71</v>
      </c>
      <c r="I94" s="303">
        <v>1</v>
      </c>
      <c r="J94" s="304">
        <v>2</v>
      </c>
      <c r="K94" s="285">
        <v>1000000</v>
      </c>
      <c r="L94" s="285">
        <v>2000000</v>
      </c>
      <c r="M94" s="305">
        <v>5.3414523408914884E-5</v>
      </c>
      <c r="N94" s="306">
        <v>2.1185767401459698E-5</v>
      </c>
    </row>
    <row r="95" spans="2:14">
      <c r="B95" s="301" t="s">
        <v>51</v>
      </c>
      <c r="C95" s="34">
        <v>115</v>
      </c>
      <c r="D95" s="34">
        <v>115</v>
      </c>
      <c r="E95" s="285">
        <v>11471</v>
      </c>
      <c r="F95" s="285">
        <v>11472</v>
      </c>
      <c r="G95" s="302">
        <v>2</v>
      </c>
      <c r="H95" s="303" t="s">
        <v>71</v>
      </c>
      <c r="I95" s="303">
        <v>1</v>
      </c>
      <c r="J95" s="304">
        <v>2</v>
      </c>
      <c r="K95" s="285">
        <v>1000000</v>
      </c>
      <c r="L95" s="285">
        <v>2000000</v>
      </c>
      <c r="M95" s="305">
        <v>5.3414523408914884E-5</v>
      </c>
      <c r="N95" s="306">
        <v>2.1185767401459698E-5</v>
      </c>
    </row>
    <row r="96" spans="2:14">
      <c r="B96" s="301" t="s">
        <v>53</v>
      </c>
      <c r="C96" s="34">
        <v>115</v>
      </c>
      <c r="D96" s="34">
        <v>115</v>
      </c>
      <c r="E96" s="285">
        <v>11473</v>
      </c>
      <c r="F96" s="285">
        <v>11474</v>
      </c>
      <c r="G96" s="302">
        <v>2</v>
      </c>
      <c r="H96" s="303" t="s">
        <v>71</v>
      </c>
      <c r="I96" s="303">
        <v>1</v>
      </c>
      <c r="J96" s="304">
        <v>2</v>
      </c>
      <c r="K96" s="285">
        <v>1000000</v>
      </c>
      <c r="L96" s="285">
        <v>2000000</v>
      </c>
      <c r="M96" s="305">
        <v>5.3414523408914884E-5</v>
      </c>
      <c r="N96" s="306">
        <v>2.1185767401459698E-5</v>
      </c>
    </row>
    <row r="97" spans="2:14">
      <c r="B97" s="301" t="s">
        <v>319</v>
      </c>
      <c r="C97" s="34">
        <v>115</v>
      </c>
      <c r="D97" s="34">
        <v>115</v>
      </c>
      <c r="E97" s="285">
        <v>11475</v>
      </c>
      <c r="F97" s="285">
        <v>11478</v>
      </c>
      <c r="G97" s="302">
        <v>4</v>
      </c>
      <c r="H97" s="303" t="s">
        <v>71</v>
      </c>
      <c r="I97" s="303">
        <v>1</v>
      </c>
      <c r="J97" s="304">
        <v>4</v>
      </c>
      <c r="K97" s="285">
        <v>1000000</v>
      </c>
      <c r="L97" s="285">
        <v>4000000</v>
      </c>
      <c r="M97" s="305">
        <v>1.0682904681782977E-4</v>
      </c>
      <c r="N97" s="307">
        <v>4.2371534802919396E-5</v>
      </c>
    </row>
    <row r="98" spans="2:14">
      <c r="B98" s="301" t="s">
        <v>320</v>
      </c>
      <c r="C98" s="34">
        <v>115</v>
      </c>
      <c r="D98" s="34">
        <v>115</v>
      </c>
      <c r="E98" s="285">
        <v>11479</v>
      </c>
      <c r="F98" s="285">
        <v>11483</v>
      </c>
      <c r="G98" s="302">
        <v>5</v>
      </c>
      <c r="H98" s="303" t="s">
        <v>71</v>
      </c>
      <c r="I98" s="303">
        <v>1</v>
      </c>
      <c r="J98" s="304">
        <v>5</v>
      </c>
      <c r="K98" s="285">
        <v>1000000</v>
      </c>
      <c r="L98" s="285">
        <v>5000000</v>
      </c>
      <c r="M98" s="305">
        <v>1.3353630852228722E-4</v>
      </c>
      <c r="N98" s="306">
        <v>5.2964418503649246E-5</v>
      </c>
    </row>
    <row r="99" spans="2:14">
      <c r="B99" s="301" t="s">
        <v>321</v>
      </c>
      <c r="C99" s="34">
        <v>115</v>
      </c>
      <c r="D99" s="34">
        <v>115</v>
      </c>
      <c r="E99" s="285">
        <v>11484</v>
      </c>
      <c r="F99" s="285">
        <v>11485</v>
      </c>
      <c r="G99" s="302">
        <v>2</v>
      </c>
      <c r="H99" s="303" t="s">
        <v>71</v>
      </c>
      <c r="I99" s="303">
        <v>1</v>
      </c>
      <c r="J99" s="304">
        <v>2</v>
      </c>
      <c r="K99" s="285">
        <v>1000000</v>
      </c>
      <c r="L99" s="285">
        <v>2000000</v>
      </c>
      <c r="M99" s="305">
        <v>5.3414523408914884E-5</v>
      </c>
      <c r="N99" s="306">
        <v>2.1185767401459698E-5</v>
      </c>
    </row>
    <row r="100" spans="2:14">
      <c r="B100" s="301" t="s">
        <v>315</v>
      </c>
      <c r="C100" s="34">
        <v>115</v>
      </c>
      <c r="D100" s="34">
        <v>115</v>
      </c>
      <c r="E100" s="285">
        <v>11486</v>
      </c>
      <c r="F100" s="285">
        <v>11500</v>
      </c>
      <c r="G100" s="302">
        <v>15</v>
      </c>
      <c r="H100" s="303" t="s">
        <v>71</v>
      </c>
      <c r="I100" s="303">
        <v>1</v>
      </c>
      <c r="J100" s="304">
        <v>15</v>
      </c>
      <c r="K100" s="285">
        <v>1000000</v>
      </c>
      <c r="L100" s="285">
        <v>15000000</v>
      </c>
      <c r="M100" s="305">
        <v>4.0060892556686165E-4</v>
      </c>
      <c r="N100" s="306">
        <v>1.5889325551094775E-4</v>
      </c>
    </row>
    <row r="101" spans="2:14">
      <c r="B101" s="301" t="s">
        <v>510</v>
      </c>
      <c r="C101" s="34">
        <v>116</v>
      </c>
      <c r="D101" s="34">
        <v>117</v>
      </c>
      <c r="E101" s="285">
        <v>11501</v>
      </c>
      <c r="F101" s="285">
        <v>11610</v>
      </c>
      <c r="G101" s="302">
        <v>110</v>
      </c>
      <c r="H101" s="303" t="s">
        <v>71</v>
      </c>
      <c r="I101" s="303">
        <v>1</v>
      </c>
      <c r="J101" s="304">
        <v>110</v>
      </c>
      <c r="K101" s="285">
        <v>1000000</v>
      </c>
      <c r="L101" s="285">
        <v>110000000</v>
      </c>
      <c r="M101" s="305">
        <v>2.9377987874903188E-3</v>
      </c>
      <c r="N101" s="306">
        <v>1.1652172070802836E-3</v>
      </c>
    </row>
    <row r="102" spans="2:14">
      <c r="B102" s="301" t="s">
        <v>322</v>
      </c>
      <c r="C102" s="34">
        <v>117</v>
      </c>
      <c r="D102" s="34">
        <v>117</v>
      </c>
      <c r="E102" s="285">
        <v>11611</v>
      </c>
      <c r="F102" s="285">
        <v>11625</v>
      </c>
      <c r="G102" s="302">
        <v>15</v>
      </c>
      <c r="H102" s="303" t="s">
        <v>71</v>
      </c>
      <c r="I102" s="303">
        <v>1</v>
      </c>
      <c r="J102" s="304">
        <v>15</v>
      </c>
      <c r="K102" s="285">
        <v>1000000</v>
      </c>
      <c r="L102" s="285">
        <v>15000000</v>
      </c>
      <c r="M102" s="305">
        <v>4.0060892556686165E-4</v>
      </c>
      <c r="N102" s="306">
        <v>1.5889325551094775E-4</v>
      </c>
    </row>
    <row r="103" spans="2:14">
      <c r="B103" s="301" t="s">
        <v>510</v>
      </c>
      <c r="C103" s="34">
        <v>117</v>
      </c>
      <c r="D103" s="34">
        <v>118</v>
      </c>
      <c r="E103" s="285">
        <v>11626</v>
      </c>
      <c r="F103" s="285">
        <v>11735</v>
      </c>
      <c r="G103" s="302">
        <v>110</v>
      </c>
      <c r="H103" s="303" t="s">
        <v>71</v>
      </c>
      <c r="I103" s="303">
        <v>1</v>
      </c>
      <c r="J103" s="304">
        <v>110</v>
      </c>
      <c r="K103" s="285">
        <v>1000000</v>
      </c>
      <c r="L103" s="285">
        <v>110000000</v>
      </c>
      <c r="M103" s="305">
        <v>2.9377987874903188E-3</v>
      </c>
      <c r="N103" s="306">
        <v>1.1652172070802836E-3</v>
      </c>
    </row>
    <row r="104" spans="2:14">
      <c r="B104" s="301" t="s">
        <v>322</v>
      </c>
      <c r="C104" s="34">
        <v>118</v>
      </c>
      <c r="D104" s="34">
        <v>118</v>
      </c>
      <c r="E104" s="285">
        <v>11736</v>
      </c>
      <c r="F104" s="285">
        <v>11750</v>
      </c>
      <c r="G104" s="302">
        <v>15</v>
      </c>
      <c r="H104" s="303" t="s">
        <v>71</v>
      </c>
      <c r="I104" s="303">
        <v>1</v>
      </c>
      <c r="J104" s="304">
        <v>15</v>
      </c>
      <c r="K104" s="285">
        <v>1000000</v>
      </c>
      <c r="L104" s="285">
        <v>15000000</v>
      </c>
      <c r="M104" s="305">
        <v>4.0060892556686165E-4</v>
      </c>
      <c r="N104" s="306">
        <v>1.5889325551094775E-4</v>
      </c>
    </row>
    <row r="105" spans="2:14">
      <c r="B105" s="301" t="s">
        <v>510</v>
      </c>
      <c r="C105" s="34">
        <v>118</v>
      </c>
      <c r="D105" s="34">
        <v>119</v>
      </c>
      <c r="E105" s="285">
        <v>11751</v>
      </c>
      <c r="F105" s="285">
        <v>11860</v>
      </c>
      <c r="G105" s="302">
        <v>110</v>
      </c>
      <c r="H105" s="303" t="s">
        <v>71</v>
      </c>
      <c r="I105" s="303">
        <v>1</v>
      </c>
      <c r="J105" s="304">
        <v>110</v>
      </c>
      <c r="K105" s="285">
        <v>1000000</v>
      </c>
      <c r="L105" s="285">
        <v>110000000</v>
      </c>
      <c r="M105" s="305">
        <v>2.9377987874903188E-3</v>
      </c>
      <c r="N105" s="306">
        <v>1.1652172070802836E-3</v>
      </c>
    </row>
    <row r="106" spans="2:14">
      <c r="B106" s="301" t="s">
        <v>322</v>
      </c>
      <c r="C106" s="34">
        <v>119</v>
      </c>
      <c r="D106" s="34">
        <v>119</v>
      </c>
      <c r="E106" s="285">
        <v>11861</v>
      </c>
      <c r="F106" s="285">
        <v>11875</v>
      </c>
      <c r="G106" s="302">
        <v>15</v>
      </c>
      <c r="H106" s="303" t="s">
        <v>71</v>
      </c>
      <c r="I106" s="303">
        <v>1</v>
      </c>
      <c r="J106" s="304">
        <v>15</v>
      </c>
      <c r="K106" s="285">
        <v>1000000</v>
      </c>
      <c r="L106" s="285">
        <v>15000000</v>
      </c>
      <c r="M106" s="305">
        <v>4.0060892556686165E-4</v>
      </c>
      <c r="N106" s="306">
        <v>1.5889325551094775E-4</v>
      </c>
    </row>
    <row r="107" spans="2:14">
      <c r="B107" s="301" t="s">
        <v>617</v>
      </c>
      <c r="C107" s="34">
        <v>119</v>
      </c>
      <c r="D107" s="34">
        <v>120</v>
      </c>
      <c r="E107" s="285">
        <v>11876</v>
      </c>
      <c r="F107" s="285">
        <v>12000</v>
      </c>
      <c r="G107" s="302">
        <v>125</v>
      </c>
      <c r="H107" s="303" t="s">
        <v>71</v>
      </c>
      <c r="I107" s="303">
        <v>1</v>
      </c>
      <c r="J107" s="304">
        <v>125</v>
      </c>
      <c r="K107" s="285">
        <v>1000000</v>
      </c>
      <c r="L107" s="285">
        <v>125000000</v>
      </c>
      <c r="M107" s="305">
        <v>3.3384077130571804E-3</v>
      </c>
      <c r="N107" s="306">
        <v>1.3241104625912312E-3</v>
      </c>
    </row>
    <row r="108" spans="2:14">
      <c r="B108" s="301" t="s">
        <v>311</v>
      </c>
      <c r="C108" s="34">
        <v>11</v>
      </c>
      <c r="D108" s="34">
        <v>11</v>
      </c>
      <c r="E108" s="285">
        <v>1001</v>
      </c>
      <c r="F108" s="285">
        <v>1025</v>
      </c>
      <c r="G108" s="302">
        <v>25</v>
      </c>
      <c r="H108" s="303" t="s">
        <v>323</v>
      </c>
      <c r="I108" s="303">
        <v>0</v>
      </c>
      <c r="J108" s="304">
        <v>0</v>
      </c>
      <c r="K108" s="285">
        <v>1000000</v>
      </c>
      <c r="L108" s="285">
        <v>25000000</v>
      </c>
      <c r="M108" s="305">
        <v>6.6768154261143608E-4</v>
      </c>
      <c r="N108" s="306">
        <v>0</v>
      </c>
    </row>
    <row r="109" spans="2:14">
      <c r="B109" s="301" t="s">
        <v>324</v>
      </c>
      <c r="C109" s="34">
        <v>11</v>
      </c>
      <c r="D109" s="34">
        <v>11</v>
      </c>
      <c r="E109" s="285">
        <v>1026</v>
      </c>
      <c r="F109" s="285">
        <v>1050</v>
      </c>
      <c r="G109" s="302">
        <v>25</v>
      </c>
      <c r="H109" s="303" t="s">
        <v>323</v>
      </c>
      <c r="I109" s="303">
        <v>0</v>
      </c>
      <c r="J109" s="304">
        <v>0</v>
      </c>
      <c r="K109" s="285">
        <v>1000000</v>
      </c>
      <c r="L109" s="285">
        <v>25000000</v>
      </c>
      <c r="M109" s="305">
        <v>6.6768154261143608E-4</v>
      </c>
      <c r="N109" s="306">
        <v>0</v>
      </c>
    </row>
    <row r="110" spans="2:14">
      <c r="B110" s="301" t="s">
        <v>325</v>
      </c>
      <c r="C110" s="34">
        <v>11</v>
      </c>
      <c r="D110" s="34">
        <v>11</v>
      </c>
      <c r="E110" s="285">
        <v>1051</v>
      </c>
      <c r="F110" s="285">
        <v>1092</v>
      </c>
      <c r="G110" s="302">
        <v>42</v>
      </c>
      <c r="H110" s="303" t="s">
        <v>323</v>
      </c>
      <c r="I110" s="303">
        <v>0</v>
      </c>
      <c r="J110" s="304">
        <v>0</v>
      </c>
      <c r="K110" s="285">
        <v>1000000</v>
      </c>
      <c r="L110" s="285">
        <v>42000000</v>
      </c>
      <c r="M110" s="305">
        <v>1.1217049915872126E-3</v>
      </c>
      <c r="N110" s="306">
        <v>0</v>
      </c>
    </row>
    <row r="111" spans="2:14">
      <c r="B111" s="301" t="s">
        <v>309</v>
      </c>
      <c r="C111" s="34">
        <v>11</v>
      </c>
      <c r="D111" s="34">
        <v>12</v>
      </c>
      <c r="E111" s="285">
        <v>1093</v>
      </c>
      <c r="F111" s="285">
        <v>1192</v>
      </c>
      <c r="G111" s="302">
        <v>100</v>
      </c>
      <c r="H111" s="303" t="s">
        <v>323</v>
      </c>
      <c r="I111" s="303">
        <v>0</v>
      </c>
      <c r="J111" s="304">
        <v>0</v>
      </c>
      <c r="K111" s="285">
        <v>1000000</v>
      </c>
      <c r="L111" s="285">
        <v>100000000</v>
      </c>
      <c r="M111" s="305">
        <v>2.6707261704457443E-3</v>
      </c>
      <c r="N111" s="306">
        <v>0</v>
      </c>
    </row>
    <row r="112" spans="2:14">
      <c r="B112" s="301" t="s">
        <v>326</v>
      </c>
      <c r="C112" s="34">
        <v>12</v>
      </c>
      <c r="D112" s="34">
        <v>13</v>
      </c>
      <c r="E112" s="285">
        <v>1193</v>
      </c>
      <c r="F112" s="285">
        <v>1242</v>
      </c>
      <c r="G112" s="302">
        <v>50</v>
      </c>
      <c r="H112" s="303" t="s">
        <v>323</v>
      </c>
      <c r="I112" s="303">
        <v>0</v>
      </c>
      <c r="J112" s="304">
        <v>0</v>
      </c>
      <c r="K112" s="285">
        <v>1000000</v>
      </c>
      <c r="L112" s="285">
        <v>50000000</v>
      </c>
      <c r="M112" s="305">
        <v>1.3353630852228722E-3</v>
      </c>
      <c r="N112" s="306">
        <v>0</v>
      </c>
    </row>
    <row r="113" spans="2:14">
      <c r="B113" s="301" t="s">
        <v>312</v>
      </c>
      <c r="C113" s="34">
        <v>13</v>
      </c>
      <c r="D113" s="34">
        <v>14</v>
      </c>
      <c r="E113" s="285">
        <v>1243</v>
      </c>
      <c r="F113" s="285">
        <v>1342</v>
      </c>
      <c r="G113" s="302">
        <v>100</v>
      </c>
      <c r="H113" s="303" t="s">
        <v>323</v>
      </c>
      <c r="I113" s="303">
        <v>0</v>
      </c>
      <c r="J113" s="304">
        <v>0</v>
      </c>
      <c r="K113" s="285">
        <v>1000000</v>
      </c>
      <c r="L113" s="285">
        <v>100000000</v>
      </c>
      <c r="M113" s="305">
        <v>2.6707261704457443E-3</v>
      </c>
      <c r="N113" s="306">
        <v>0</v>
      </c>
    </row>
    <row r="114" spans="2:14">
      <c r="B114" s="301" t="s">
        <v>327</v>
      </c>
      <c r="C114" s="34">
        <v>14</v>
      </c>
      <c r="D114" s="34">
        <v>15</v>
      </c>
      <c r="E114" s="285">
        <v>1343</v>
      </c>
      <c r="F114" s="285">
        <v>1442</v>
      </c>
      <c r="G114" s="302">
        <v>100</v>
      </c>
      <c r="H114" s="303" t="s">
        <v>323</v>
      </c>
      <c r="I114" s="303">
        <v>0</v>
      </c>
      <c r="J114" s="304">
        <v>0</v>
      </c>
      <c r="K114" s="285">
        <v>1000000</v>
      </c>
      <c r="L114" s="285">
        <v>100000000</v>
      </c>
      <c r="M114" s="305">
        <v>2.6707261704457443E-3</v>
      </c>
      <c r="N114" s="306">
        <v>0</v>
      </c>
    </row>
    <row r="115" spans="2:14">
      <c r="B115" s="301" t="s">
        <v>316</v>
      </c>
      <c r="C115" s="34">
        <v>15</v>
      </c>
      <c r="D115" s="34">
        <v>16</v>
      </c>
      <c r="E115" s="285">
        <v>1443</v>
      </c>
      <c r="F115" s="285">
        <v>1542</v>
      </c>
      <c r="G115" s="302">
        <v>100</v>
      </c>
      <c r="H115" s="303" t="s">
        <v>323</v>
      </c>
      <c r="I115" s="303">
        <v>0</v>
      </c>
      <c r="J115" s="304">
        <v>0</v>
      </c>
      <c r="K115" s="285">
        <v>1000000</v>
      </c>
      <c r="L115" s="285">
        <v>100000000</v>
      </c>
      <c r="M115" s="305">
        <v>2.6707261704457443E-3</v>
      </c>
      <c r="N115" s="306">
        <v>0</v>
      </c>
    </row>
    <row r="116" spans="2:14">
      <c r="B116" s="301" t="s">
        <v>319</v>
      </c>
      <c r="C116" s="34">
        <v>16</v>
      </c>
      <c r="D116" s="34">
        <v>16</v>
      </c>
      <c r="E116" s="285">
        <v>1543</v>
      </c>
      <c r="F116" s="285">
        <v>1592</v>
      </c>
      <c r="G116" s="302">
        <v>50</v>
      </c>
      <c r="H116" s="303" t="s">
        <v>323</v>
      </c>
      <c r="I116" s="303">
        <v>0</v>
      </c>
      <c r="J116" s="304">
        <v>0</v>
      </c>
      <c r="K116" s="285">
        <v>1000000</v>
      </c>
      <c r="L116" s="285">
        <v>50000000</v>
      </c>
      <c r="M116" s="305">
        <v>1.3353630852228722E-3</v>
      </c>
      <c r="N116" s="306">
        <v>0</v>
      </c>
    </row>
    <row r="117" spans="2:14">
      <c r="B117" s="301" t="s">
        <v>320</v>
      </c>
      <c r="C117" s="34">
        <v>16</v>
      </c>
      <c r="D117" s="34">
        <v>17</v>
      </c>
      <c r="E117" s="285">
        <v>1593</v>
      </c>
      <c r="F117" s="285">
        <v>1617</v>
      </c>
      <c r="G117" s="302">
        <v>25</v>
      </c>
      <c r="H117" s="303" t="s">
        <v>323</v>
      </c>
      <c r="I117" s="303">
        <v>0</v>
      </c>
      <c r="J117" s="304">
        <v>0</v>
      </c>
      <c r="K117" s="285">
        <v>1000000</v>
      </c>
      <c r="L117" s="285">
        <v>25000000</v>
      </c>
      <c r="M117" s="305">
        <v>6.6768154261143608E-4</v>
      </c>
      <c r="N117" s="306">
        <v>0</v>
      </c>
    </row>
    <row r="118" spans="2:14">
      <c r="B118" s="301" t="s">
        <v>306</v>
      </c>
      <c r="C118" s="34">
        <v>17</v>
      </c>
      <c r="D118" s="34">
        <v>17</v>
      </c>
      <c r="E118" s="285">
        <v>1618</v>
      </c>
      <c r="F118" s="285">
        <v>1627</v>
      </c>
      <c r="G118" s="302">
        <v>10</v>
      </c>
      <c r="H118" s="303" t="s">
        <v>323</v>
      </c>
      <c r="I118" s="303">
        <v>0</v>
      </c>
      <c r="J118" s="304">
        <v>0</v>
      </c>
      <c r="K118" s="285">
        <v>1000000</v>
      </c>
      <c r="L118" s="285">
        <v>10000000</v>
      </c>
      <c r="M118" s="305">
        <v>2.6707261704457443E-4</v>
      </c>
      <c r="N118" s="306">
        <v>0</v>
      </c>
    </row>
    <row r="119" spans="2:14">
      <c r="B119" s="301" t="s">
        <v>314</v>
      </c>
      <c r="C119" s="34">
        <v>17</v>
      </c>
      <c r="D119" s="34">
        <v>18</v>
      </c>
      <c r="E119" s="285">
        <v>1628</v>
      </c>
      <c r="F119" s="285">
        <v>1727</v>
      </c>
      <c r="G119" s="302">
        <v>100</v>
      </c>
      <c r="H119" s="303" t="s">
        <v>323</v>
      </c>
      <c r="I119" s="303">
        <v>0</v>
      </c>
      <c r="J119" s="304">
        <v>0</v>
      </c>
      <c r="K119" s="285">
        <v>1000000</v>
      </c>
      <c r="L119" s="285">
        <v>100000000</v>
      </c>
      <c r="M119" s="305">
        <v>2.6707261704457443E-3</v>
      </c>
      <c r="N119" s="306">
        <v>0</v>
      </c>
    </row>
    <row r="120" spans="2:14">
      <c r="B120" s="301" t="s">
        <v>311</v>
      </c>
      <c r="C120" s="34">
        <v>18</v>
      </c>
      <c r="D120" s="34">
        <v>18</v>
      </c>
      <c r="E120" s="285">
        <v>1728</v>
      </c>
      <c r="F120" s="285">
        <v>1777</v>
      </c>
      <c r="G120" s="302">
        <v>50</v>
      </c>
      <c r="H120" s="303" t="s">
        <v>323</v>
      </c>
      <c r="I120" s="303">
        <v>0</v>
      </c>
      <c r="J120" s="304">
        <v>0</v>
      </c>
      <c r="K120" s="285">
        <v>1000000</v>
      </c>
      <c r="L120" s="285">
        <v>50000000</v>
      </c>
      <c r="M120" s="305">
        <v>1.3353630852228722E-3</v>
      </c>
      <c r="N120" s="307">
        <v>0</v>
      </c>
    </row>
    <row r="121" spans="2:14">
      <c r="B121" s="301" t="s">
        <v>317</v>
      </c>
      <c r="C121" s="34">
        <v>18</v>
      </c>
      <c r="D121" s="34">
        <v>19</v>
      </c>
      <c r="E121" s="285">
        <v>1778</v>
      </c>
      <c r="F121" s="285">
        <v>1827</v>
      </c>
      <c r="G121" s="302">
        <v>50</v>
      </c>
      <c r="H121" s="303" t="s">
        <v>323</v>
      </c>
      <c r="I121" s="303">
        <v>0</v>
      </c>
      <c r="J121" s="304">
        <v>0</v>
      </c>
      <c r="K121" s="285">
        <v>1000000</v>
      </c>
      <c r="L121" s="285">
        <v>50000000</v>
      </c>
      <c r="M121" s="305">
        <v>1.3353630852228722E-3</v>
      </c>
      <c r="N121" s="306">
        <v>0</v>
      </c>
    </row>
    <row r="122" spans="2:14">
      <c r="B122" s="301" t="s">
        <v>313</v>
      </c>
      <c r="C122" s="34">
        <v>19</v>
      </c>
      <c r="D122" s="34">
        <v>20</v>
      </c>
      <c r="E122" s="285">
        <v>1828</v>
      </c>
      <c r="F122" s="285">
        <v>1927</v>
      </c>
      <c r="G122" s="302">
        <v>100</v>
      </c>
      <c r="H122" s="303" t="s">
        <v>323</v>
      </c>
      <c r="I122" s="303">
        <v>0</v>
      </c>
      <c r="J122" s="304">
        <v>0</v>
      </c>
      <c r="K122" s="285">
        <v>1000000</v>
      </c>
      <c r="L122" s="285">
        <v>100000000</v>
      </c>
      <c r="M122" s="305">
        <v>2.6707261704457443E-3</v>
      </c>
      <c r="N122" s="306">
        <v>0</v>
      </c>
    </row>
    <row r="123" spans="2:14">
      <c r="B123" s="301" t="s">
        <v>307</v>
      </c>
      <c r="C123" s="34">
        <v>20</v>
      </c>
      <c r="D123" s="34">
        <v>21</v>
      </c>
      <c r="E123" s="285">
        <v>1928</v>
      </c>
      <c r="F123" s="285">
        <v>2027</v>
      </c>
      <c r="G123" s="302">
        <v>100</v>
      </c>
      <c r="H123" s="303" t="s">
        <v>323</v>
      </c>
      <c r="I123" s="303">
        <v>0</v>
      </c>
      <c r="J123" s="304">
        <v>0</v>
      </c>
      <c r="K123" s="285">
        <v>1000000</v>
      </c>
      <c r="L123" s="285">
        <v>100000000</v>
      </c>
      <c r="M123" s="305">
        <v>2.6707261704457443E-3</v>
      </c>
      <c r="N123" s="306">
        <v>0</v>
      </c>
    </row>
    <row r="124" spans="2:14">
      <c r="B124" s="301" t="s">
        <v>327</v>
      </c>
      <c r="C124" s="34">
        <v>21</v>
      </c>
      <c r="D124" s="34">
        <v>22</v>
      </c>
      <c r="E124" s="285">
        <v>2028</v>
      </c>
      <c r="F124" s="285">
        <v>2127</v>
      </c>
      <c r="G124" s="302">
        <v>100</v>
      </c>
      <c r="H124" s="303" t="s">
        <v>323</v>
      </c>
      <c r="I124" s="303">
        <v>0</v>
      </c>
      <c r="J124" s="304">
        <v>0</v>
      </c>
      <c r="K124" s="285">
        <v>1000000</v>
      </c>
      <c r="L124" s="285">
        <v>100000000</v>
      </c>
      <c r="M124" s="305">
        <v>2.6707261704457443E-3</v>
      </c>
      <c r="N124" s="306">
        <v>0</v>
      </c>
    </row>
    <row r="125" spans="2:14">
      <c r="B125" s="301" t="s">
        <v>328</v>
      </c>
      <c r="C125" s="34">
        <v>22</v>
      </c>
      <c r="D125" s="34">
        <v>22</v>
      </c>
      <c r="E125" s="285">
        <v>2128</v>
      </c>
      <c r="F125" s="285">
        <v>2152</v>
      </c>
      <c r="G125" s="302">
        <v>25</v>
      </c>
      <c r="H125" s="303" t="s">
        <v>323</v>
      </c>
      <c r="I125" s="303">
        <v>0</v>
      </c>
      <c r="J125" s="304">
        <v>0</v>
      </c>
      <c r="K125" s="285">
        <v>1000000</v>
      </c>
      <c r="L125" s="285">
        <v>25000000</v>
      </c>
      <c r="M125" s="305">
        <v>6.6768154261143608E-4</v>
      </c>
      <c r="N125" s="306">
        <v>0</v>
      </c>
    </row>
    <row r="126" spans="2:14">
      <c r="B126" s="301" t="s">
        <v>316</v>
      </c>
      <c r="C126" s="34">
        <v>22</v>
      </c>
      <c r="D126" s="34">
        <v>23</v>
      </c>
      <c r="E126" s="285">
        <v>2153</v>
      </c>
      <c r="F126" s="285">
        <v>2252</v>
      </c>
      <c r="G126" s="302">
        <v>100</v>
      </c>
      <c r="H126" s="303" t="s">
        <v>323</v>
      </c>
      <c r="I126" s="303">
        <v>0</v>
      </c>
      <c r="J126" s="304">
        <v>0</v>
      </c>
      <c r="K126" s="285">
        <v>1000000</v>
      </c>
      <c r="L126" s="285">
        <v>100000000</v>
      </c>
      <c r="M126" s="305">
        <v>2.6707261704457443E-3</v>
      </c>
      <c r="N126" s="306">
        <v>0</v>
      </c>
    </row>
    <row r="127" spans="2:14">
      <c r="B127" s="301" t="s">
        <v>310</v>
      </c>
      <c r="C127" s="34">
        <v>23</v>
      </c>
      <c r="D127" s="34">
        <v>24</v>
      </c>
      <c r="E127" s="285">
        <v>2253</v>
      </c>
      <c r="F127" s="285">
        <v>2302</v>
      </c>
      <c r="G127" s="302">
        <v>50</v>
      </c>
      <c r="H127" s="303" t="s">
        <v>323</v>
      </c>
      <c r="I127" s="303">
        <v>0</v>
      </c>
      <c r="J127" s="304">
        <v>0</v>
      </c>
      <c r="K127" s="285">
        <v>1000000</v>
      </c>
      <c r="L127" s="285">
        <v>50000000</v>
      </c>
      <c r="M127" s="305">
        <v>1.3353630852228722E-3</v>
      </c>
      <c r="N127" s="306">
        <v>0</v>
      </c>
    </row>
    <row r="128" spans="2:14">
      <c r="B128" s="301" t="s">
        <v>308</v>
      </c>
      <c r="C128" s="34">
        <v>24</v>
      </c>
      <c r="D128" s="34">
        <v>24</v>
      </c>
      <c r="E128" s="285">
        <v>2303</v>
      </c>
      <c r="F128" s="285">
        <v>2377</v>
      </c>
      <c r="G128" s="302">
        <v>75</v>
      </c>
      <c r="H128" s="303" t="s">
        <v>323</v>
      </c>
      <c r="I128" s="303">
        <v>0</v>
      </c>
      <c r="J128" s="304">
        <v>0</v>
      </c>
      <c r="K128" s="285">
        <v>1000000</v>
      </c>
      <c r="L128" s="285">
        <v>75000000</v>
      </c>
      <c r="M128" s="305">
        <v>2.0030446278343082E-3</v>
      </c>
      <c r="N128" s="306">
        <v>0</v>
      </c>
    </row>
    <row r="129" spans="2:14">
      <c r="B129" s="301" t="s">
        <v>308</v>
      </c>
      <c r="C129" s="34">
        <v>24</v>
      </c>
      <c r="D129" s="34">
        <v>25</v>
      </c>
      <c r="E129" s="285">
        <v>2378</v>
      </c>
      <c r="F129" s="285">
        <v>2452</v>
      </c>
      <c r="G129" s="302">
        <v>75</v>
      </c>
      <c r="H129" s="303" t="s">
        <v>323</v>
      </c>
      <c r="I129" s="303">
        <v>0</v>
      </c>
      <c r="J129" s="304">
        <v>0</v>
      </c>
      <c r="K129" s="285">
        <v>1000000</v>
      </c>
      <c r="L129" s="285">
        <v>75000000</v>
      </c>
      <c r="M129" s="305">
        <v>2.0030446278343082E-3</v>
      </c>
      <c r="N129" s="306">
        <v>0</v>
      </c>
    </row>
    <row r="130" spans="2:14">
      <c r="B130" s="301" t="s">
        <v>329</v>
      </c>
      <c r="C130" s="34">
        <v>25</v>
      </c>
      <c r="D130" s="34">
        <v>26</v>
      </c>
      <c r="E130" s="285">
        <v>2453</v>
      </c>
      <c r="F130" s="285">
        <v>2527</v>
      </c>
      <c r="G130" s="302">
        <v>75</v>
      </c>
      <c r="H130" s="303" t="s">
        <v>323</v>
      </c>
      <c r="I130" s="303">
        <v>0</v>
      </c>
      <c r="J130" s="304">
        <v>0</v>
      </c>
      <c r="K130" s="285">
        <v>1000000</v>
      </c>
      <c r="L130" s="285">
        <v>75000000</v>
      </c>
      <c r="M130" s="305">
        <v>2.0030446278343082E-3</v>
      </c>
      <c r="N130" s="306">
        <v>0</v>
      </c>
    </row>
    <row r="131" spans="2:14">
      <c r="B131" s="301" t="s">
        <v>318</v>
      </c>
      <c r="C131" s="34">
        <v>26</v>
      </c>
      <c r="D131" s="34">
        <v>26</v>
      </c>
      <c r="E131" s="285">
        <v>2528</v>
      </c>
      <c r="F131" s="285">
        <v>2577</v>
      </c>
      <c r="G131" s="302">
        <v>50</v>
      </c>
      <c r="H131" s="303" t="s">
        <v>323</v>
      </c>
      <c r="I131" s="303">
        <v>0</v>
      </c>
      <c r="J131" s="304">
        <v>0</v>
      </c>
      <c r="K131" s="285">
        <v>1000000</v>
      </c>
      <c r="L131" s="285">
        <v>50000000</v>
      </c>
      <c r="M131" s="305">
        <v>1.3353630852228722E-3</v>
      </c>
      <c r="N131" s="306">
        <v>0</v>
      </c>
    </row>
    <row r="132" spans="2:14">
      <c r="B132" s="301" t="s">
        <v>50</v>
      </c>
      <c r="C132" s="34">
        <v>26</v>
      </c>
      <c r="D132" s="34">
        <v>27</v>
      </c>
      <c r="E132" s="285">
        <v>2578</v>
      </c>
      <c r="F132" s="285">
        <v>2602</v>
      </c>
      <c r="G132" s="302">
        <v>25</v>
      </c>
      <c r="H132" s="303" t="s">
        <v>323</v>
      </c>
      <c r="I132" s="303">
        <v>0</v>
      </c>
      <c r="J132" s="304">
        <v>0</v>
      </c>
      <c r="K132" s="285">
        <v>1000000</v>
      </c>
      <c r="L132" s="285">
        <v>25000000</v>
      </c>
      <c r="M132" s="305">
        <v>6.6768154261143608E-4</v>
      </c>
      <c r="N132" s="306">
        <v>0</v>
      </c>
    </row>
    <row r="133" spans="2:14">
      <c r="B133" s="301" t="s">
        <v>315</v>
      </c>
      <c r="C133" s="34">
        <v>27</v>
      </c>
      <c r="D133" s="34">
        <v>27</v>
      </c>
      <c r="E133" s="285">
        <v>2603</v>
      </c>
      <c r="F133" s="285">
        <v>2652</v>
      </c>
      <c r="G133" s="302">
        <v>50</v>
      </c>
      <c r="H133" s="303" t="s">
        <v>323</v>
      </c>
      <c r="I133" s="303">
        <v>0</v>
      </c>
      <c r="J133" s="304">
        <v>0</v>
      </c>
      <c r="K133" s="285">
        <v>1000000</v>
      </c>
      <c r="L133" s="285">
        <v>50000000</v>
      </c>
      <c r="M133" s="305">
        <v>1.3353630852228722E-3</v>
      </c>
      <c r="N133" s="306">
        <v>0</v>
      </c>
    </row>
    <row r="134" spans="2:14">
      <c r="B134" s="301" t="s">
        <v>321</v>
      </c>
      <c r="C134" s="34">
        <v>27</v>
      </c>
      <c r="D134" s="34">
        <v>27</v>
      </c>
      <c r="E134" s="285">
        <v>2653</v>
      </c>
      <c r="F134" s="285">
        <v>2677</v>
      </c>
      <c r="G134" s="302">
        <v>25</v>
      </c>
      <c r="H134" s="303" t="s">
        <v>323</v>
      </c>
      <c r="I134" s="303">
        <v>0</v>
      </c>
      <c r="J134" s="304">
        <v>0</v>
      </c>
      <c r="K134" s="285">
        <v>1000000</v>
      </c>
      <c r="L134" s="285">
        <v>25000000</v>
      </c>
      <c r="M134" s="305">
        <v>6.6768154261143608E-4</v>
      </c>
      <c r="N134" s="306">
        <v>0</v>
      </c>
    </row>
    <row r="135" spans="2:14">
      <c r="B135" s="301" t="s">
        <v>330</v>
      </c>
      <c r="C135" s="34">
        <v>27</v>
      </c>
      <c r="D135" s="34">
        <v>28</v>
      </c>
      <c r="E135" s="285">
        <v>2678</v>
      </c>
      <c r="F135" s="285">
        <v>2727</v>
      </c>
      <c r="G135" s="302">
        <v>50</v>
      </c>
      <c r="H135" s="303" t="s">
        <v>323</v>
      </c>
      <c r="I135" s="303">
        <v>0</v>
      </c>
      <c r="J135" s="304">
        <v>0</v>
      </c>
      <c r="K135" s="285">
        <v>1000000</v>
      </c>
      <c r="L135" s="285">
        <v>50000000</v>
      </c>
      <c r="M135" s="305">
        <v>1.3353630852228722E-3</v>
      </c>
      <c r="N135" s="306">
        <v>0</v>
      </c>
    </row>
    <row r="136" spans="2:14">
      <c r="B136" s="301" t="s">
        <v>314</v>
      </c>
      <c r="C136" s="34">
        <v>28</v>
      </c>
      <c r="D136" s="34">
        <v>28</v>
      </c>
      <c r="E136" s="285">
        <v>2728</v>
      </c>
      <c r="F136" s="285">
        <v>2752</v>
      </c>
      <c r="G136" s="302">
        <v>25</v>
      </c>
      <c r="H136" s="303" t="s">
        <v>323</v>
      </c>
      <c r="I136" s="303">
        <v>0</v>
      </c>
      <c r="J136" s="304">
        <v>0</v>
      </c>
      <c r="K136" s="285">
        <v>1000000</v>
      </c>
      <c r="L136" s="285">
        <v>25000000</v>
      </c>
      <c r="M136" s="305">
        <v>6.6768154261143608E-4</v>
      </c>
      <c r="N136" s="306">
        <v>0</v>
      </c>
    </row>
    <row r="137" spans="2:14">
      <c r="B137" s="301" t="s">
        <v>317</v>
      </c>
      <c r="C137" s="34">
        <v>28</v>
      </c>
      <c r="D137" s="34">
        <v>29</v>
      </c>
      <c r="E137" s="285">
        <v>2753</v>
      </c>
      <c r="F137" s="285">
        <v>2802</v>
      </c>
      <c r="G137" s="302">
        <v>50</v>
      </c>
      <c r="H137" s="303" t="s">
        <v>323</v>
      </c>
      <c r="I137" s="303">
        <v>0</v>
      </c>
      <c r="J137" s="304">
        <v>0</v>
      </c>
      <c r="K137" s="285">
        <v>1000000</v>
      </c>
      <c r="L137" s="285">
        <v>50000000</v>
      </c>
      <c r="M137" s="305">
        <v>1.3353630852228722E-3</v>
      </c>
      <c r="N137" s="306">
        <v>0</v>
      </c>
    </row>
    <row r="138" spans="2:14">
      <c r="B138" s="301" t="s">
        <v>307</v>
      </c>
      <c r="C138" s="34">
        <v>29</v>
      </c>
      <c r="D138" s="34">
        <v>29</v>
      </c>
      <c r="E138" s="285">
        <v>2803</v>
      </c>
      <c r="F138" s="285">
        <v>2852</v>
      </c>
      <c r="G138" s="302">
        <v>50</v>
      </c>
      <c r="H138" s="303" t="s">
        <v>323</v>
      </c>
      <c r="I138" s="303">
        <v>0</v>
      </c>
      <c r="J138" s="304">
        <v>0</v>
      </c>
      <c r="K138" s="285">
        <v>1000000</v>
      </c>
      <c r="L138" s="285">
        <v>50000000</v>
      </c>
      <c r="M138" s="305">
        <v>1.3353630852228722E-3</v>
      </c>
      <c r="N138" s="306">
        <v>0</v>
      </c>
    </row>
    <row r="139" spans="2:14">
      <c r="B139" s="301" t="s">
        <v>319</v>
      </c>
      <c r="C139" s="34">
        <v>29</v>
      </c>
      <c r="D139" s="34">
        <v>30</v>
      </c>
      <c r="E139" s="285">
        <v>2853</v>
      </c>
      <c r="F139" s="285">
        <v>2902</v>
      </c>
      <c r="G139" s="302">
        <v>50</v>
      </c>
      <c r="H139" s="303" t="s">
        <v>323</v>
      </c>
      <c r="I139" s="303">
        <v>0</v>
      </c>
      <c r="J139" s="304">
        <v>0</v>
      </c>
      <c r="K139" s="285">
        <v>1000000</v>
      </c>
      <c r="L139" s="285">
        <v>50000000</v>
      </c>
      <c r="M139" s="305">
        <v>1.3353630852228722E-3</v>
      </c>
      <c r="N139" s="306">
        <v>0</v>
      </c>
    </row>
    <row r="140" spans="2:14">
      <c r="B140" s="301" t="s">
        <v>320</v>
      </c>
      <c r="C140" s="34">
        <v>30</v>
      </c>
      <c r="D140" s="34">
        <v>30</v>
      </c>
      <c r="E140" s="285">
        <v>2903</v>
      </c>
      <c r="F140" s="285">
        <v>2907</v>
      </c>
      <c r="G140" s="302">
        <v>5</v>
      </c>
      <c r="H140" s="303" t="s">
        <v>323</v>
      </c>
      <c r="I140" s="303">
        <v>0</v>
      </c>
      <c r="J140" s="304">
        <v>0</v>
      </c>
      <c r="K140" s="285">
        <v>1000000</v>
      </c>
      <c r="L140" s="285">
        <v>5000000</v>
      </c>
      <c r="M140" s="305">
        <v>1.3353630852228722E-4</v>
      </c>
      <c r="N140" s="306">
        <v>0</v>
      </c>
    </row>
    <row r="141" spans="2:14">
      <c r="B141" s="301" t="s">
        <v>309</v>
      </c>
      <c r="C141" s="34">
        <v>30</v>
      </c>
      <c r="D141" s="34">
        <v>30</v>
      </c>
      <c r="E141" s="285">
        <v>2908</v>
      </c>
      <c r="F141" s="285">
        <v>2922</v>
      </c>
      <c r="G141" s="302">
        <v>15</v>
      </c>
      <c r="H141" s="303" t="s">
        <v>323</v>
      </c>
      <c r="I141" s="303">
        <v>0</v>
      </c>
      <c r="J141" s="304">
        <v>0</v>
      </c>
      <c r="K141" s="285">
        <v>1000000</v>
      </c>
      <c r="L141" s="285">
        <v>15000000</v>
      </c>
      <c r="M141" s="305">
        <v>4.0060892556686165E-4</v>
      </c>
      <c r="N141" s="306">
        <v>0</v>
      </c>
    </row>
    <row r="142" spans="2:14">
      <c r="B142" s="301" t="s">
        <v>316</v>
      </c>
      <c r="C142" s="34">
        <v>30</v>
      </c>
      <c r="D142" s="34">
        <v>30</v>
      </c>
      <c r="E142" s="285">
        <v>2923</v>
      </c>
      <c r="F142" s="285">
        <v>2972</v>
      </c>
      <c r="G142" s="302">
        <v>50</v>
      </c>
      <c r="H142" s="303" t="s">
        <v>323</v>
      </c>
      <c r="I142" s="303">
        <v>0</v>
      </c>
      <c r="J142" s="304">
        <v>0</v>
      </c>
      <c r="K142" s="285">
        <v>1000000</v>
      </c>
      <c r="L142" s="285">
        <v>50000000</v>
      </c>
      <c r="M142" s="305">
        <v>1.3353630852228722E-3</v>
      </c>
      <c r="N142" s="306">
        <v>0</v>
      </c>
    </row>
    <row r="143" spans="2:14">
      <c r="B143" s="301" t="s">
        <v>325</v>
      </c>
      <c r="C143" s="34">
        <v>30</v>
      </c>
      <c r="D143" s="34">
        <v>30</v>
      </c>
      <c r="E143" s="285">
        <v>2973</v>
      </c>
      <c r="F143" s="285">
        <v>2980</v>
      </c>
      <c r="G143" s="302">
        <v>8</v>
      </c>
      <c r="H143" s="303" t="s">
        <v>323</v>
      </c>
      <c r="I143" s="303">
        <v>0</v>
      </c>
      <c r="J143" s="304">
        <v>0</v>
      </c>
      <c r="K143" s="285">
        <v>1000000</v>
      </c>
      <c r="L143" s="285">
        <v>8000000</v>
      </c>
      <c r="M143" s="305">
        <v>2.1365809363565954E-4</v>
      </c>
      <c r="N143" s="306">
        <v>0</v>
      </c>
    </row>
    <row r="144" spans="2:14">
      <c r="B144" s="301" t="s">
        <v>315</v>
      </c>
      <c r="C144" s="34">
        <v>30</v>
      </c>
      <c r="D144" s="34">
        <v>30</v>
      </c>
      <c r="E144" s="285">
        <v>2981</v>
      </c>
      <c r="F144" s="285">
        <v>3000</v>
      </c>
      <c r="G144" s="302">
        <v>20</v>
      </c>
      <c r="H144" s="303" t="s">
        <v>323</v>
      </c>
      <c r="I144" s="303">
        <v>0</v>
      </c>
      <c r="J144" s="304">
        <v>0</v>
      </c>
      <c r="K144" s="285">
        <v>1000000</v>
      </c>
      <c r="L144" s="285">
        <v>20000000</v>
      </c>
      <c r="M144" s="305">
        <v>5.3414523408914887E-4</v>
      </c>
      <c r="N144" s="306">
        <v>0</v>
      </c>
    </row>
    <row r="145" spans="2:14">
      <c r="B145" s="301" t="s">
        <v>311</v>
      </c>
      <c r="C145" s="34">
        <v>71</v>
      </c>
      <c r="D145" s="34">
        <v>71</v>
      </c>
      <c r="E145" s="285">
        <v>7001</v>
      </c>
      <c r="F145" s="285">
        <v>7075</v>
      </c>
      <c r="G145" s="302">
        <v>75</v>
      </c>
      <c r="H145" s="303" t="s">
        <v>331</v>
      </c>
      <c r="I145" s="304">
        <v>0</v>
      </c>
      <c r="J145" s="304">
        <v>0</v>
      </c>
      <c r="K145" s="285">
        <v>1000000</v>
      </c>
      <c r="L145" s="285">
        <v>75000000</v>
      </c>
      <c r="M145" s="305">
        <v>2.0030446278343082E-3</v>
      </c>
      <c r="N145" s="306">
        <v>0</v>
      </c>
    </row>
    <row r="146" spans="2:14">
      <c r="B146" s="301" t="s">
        <v>313</v>
      </c>
      <c r="C146" s="34">
        <v>71</v>
      </c>
      <c r="D146" s="34">
        <v>72</v>
      </c>
      <c r="E146" s="285">
        <v>7076</v>
      </c>
      <c r="F146" s="285">
        <v>7175</v>
      </c>
      <c r="G146" s="302">
        <v>100</v>
      </c>
      <c r="H146" s="303" t="s">
        <v>331</v>
      </c>
      <c r="I146" s="304">
        <v>0</v>
      </c>
      <c r="J146" s="304">
        <v>0</v>
      </c>
      <c r="K146" s="285">
        <v>1000000</v>
      </c>
      <c r="L146" s="285">
        <v>100000000</v>
      </c>
      <c r="M146" s="305">
        <v>2.6707261704457443E-3</v>
      </c>
      <c r="N146" s="306">
        <v>0</v>
      </c>
    </row>
    <row r="147" spans="2:14">
      <c r="B147" s="301" t="s">
        <v>307</v>
      </c>
      <c r="C147" s="34">
        <v>72</v>
      </c>
      <c r="D147" s="34">
        <v>74</v>
      </c>
      <c r="E147" s="285">
        <v>7176</v>
      </c>
      <c r="F147" s="285">
        <v>7325</v>
      </c>
      <c r="G147" s="302">
        <v>150</v>
      </c>
      <c r="H147" s="303" t="s">
        <v>331</v>
      </c>
      <c r="I147" s="304">
        <v>0</v>
      </c>
      <c r="J147" s="304">
        <v>0</v>
      </c>
      <c r="K147" s="285">
        <v>1000000</v>
      </c>
      <c r="L147" s="285">
        <v>150000000</v>
      </c>
      <c r="M147" s="305">
        <v>4.0060892556686165E-3</v>
      </c>
      <c r="N147" s="306">
        <v>0</v>
      </c>
    </row>
    <row r="148" spans="2:14">
      <c r="B148" s="301" t="s">
        <v>306</v>
      </c>
      <c r="C148" s="34">
        <v>74</v>
      </c>
      <c r="D148" s="34">
        <v>74</v>
      </c>
      <c r="E148" s="285">
        <v>7326</v>
      </c>
      <c r="F148" s="285">
        <v>7345</v>
      </c>
      <c r="G148" s="302">
        <v>20</v>
      </c>
      <c r="H148" s="303" t="s">
        <v>331</v>
      </c>
      <c r="I148" s="304">
        <v>0</v>
      </c>
      <c r="J148" s="304">
        <v>0</v>
      </c>
      <c r="K148" s="285">
        <v>1000000</v>
      </c>
      <c r="L148" s="285">
        <v>20000000</v>
      </c>
      <c r="M148" s="305">
        <v>5.3414523408914887E-4</v>
      </c>
      <c r="N148" s="306">
        <v>0</v>
      </c>
    </row>
    <row r="149" spans="2:14">
      <c r="B149" s="301" t="s">
        <v>308</v>
      </c>
      <c r="C149" s="34">
        <v>74</v>
      </c>
      <c r="D149" s="34">
        <v>75</v>
      </c>
      <c r="E149" s="285">
        <v>7346</v>
      </c>
      <c r="F149" s="285">
        <v>7420</v>
      </c>
      <c r="G149" s="302">
        <v>75</v>
      </c>
      <c r="H149" s="303" t="s">
        <v>331</v>
      </c>
      <c r="I149" s="304">
        <v>0</v>
      </c>
      <c r="J149" s="304">
        <v>0</v>
      </c>
      <c r="K149" s="285">
        <v>1000000</v>
      </c>
      <c r="L149" s="285">
        <v>75000000</v>
      </c>
      <c r="M149" s="305">
        <v>2.0030446278343082E-3</v>
      </c>
      <c r="N149" s="306">
        <v>0</v>
      </c>
    </row>
    <row r="150" spans="2:14">
      <c r="B150" s="301" t="s">
        <v>45</v>
      </c>
      <c r="C150" s="34">
        <v>75</v>
      </c>
      <c r="D150" s="34">
        <v>75</v>
      </c>
      <c r="E150" s="285">
        <v>7421</v>
      </c>
      <c r="F150" s="285">
        <v>7445</v>
      </c>
      <c r="G150" s="302">
        <v>25</v>
      </c>
      <c r="H150" s="303" t="s">
        <v>331</v>
      </c>
      <c r="I150" s="304">
        <v>0</v>
      </c>
      <c r="J150" s="304">
        <v>0</v>
      </c>
      <c r="K150" s="285">
        <v>1000000</v>
      </c>
      <c r="L150" s="285">
        <v>25000000</v>
      </c>
      <c r="M150" s="305">
        <v>6.6768154261143608E-4</v>
      </c>
      <c r="N150" s="306">
        <v>0</v>
      </c>
    </row>
    <row r="151" spans="2:14">
      <c r="B151" s="301" t="s">
        <v>332</v>
      </c>
      <c r="C151" s="34">
        <v>75</v>
      </c>
      <c r="D151" s="34">
        <v>75</v>
      </c>
      <c r="E151" s="285">
        <v>7446</v>
      </c>
      <c r="F151" s="285">
        <v>7470</v>
      </c>
      <c r="G151" s="302">
        <v>25</v>
      </c>
      <c r="H151" s="303" t="s">
        <v>331</v>
      </c>
      <c r="I151" s="304">
        <v>0</v>
      </c>
      <c r="J151" s="304">
        <v>0</v>
      </c>
      <c r="K151" s="285">
        <v>1000000</v>
      </c>
      <c r="L151" s="285">
        <v>25000000</v>
      </c>
      <c r="M151" s="305">
        <v>6.6768154261143608E-4</v>
      </c>
      <c r="N151" s="306">
        <v>0</v>
      </c>
    </row>
    <row r="152" spans="2:14">
      <c r="B152" s="301" t="s">
        <v>333</v>
      </c>
      <c r="C152" s="34">
        <v>75</v>
      </c>
      <c r="D152" s="34">
        <v>77</v>
      </c>
      <c r="E152" s="285">
        <v>7471</v>
      </c>
      <c r="F152" s="285">
        <v>7670</v>
      </c>
      <c r="G152" s="302">
        <v>200</v>
      </c>
      <c r="H152" s="303" t="s">
        <v>331</v>
      </c>
      <c r="I152" s="304">
        <v>0</v>
      </c>
      <c r="J152" s="304">
        <v>0</v>
      </c>
      <c r="K152" s="285">
        <v>1000000</v>
      </c>
      <c r="L152" s="285">
        <v>200000000</v>
      </c>
      <c r="M152" s="305">
        <v>5.3414523408914887E-3</v>
      </c>
      <c r="N152" s="306">
        <v>0</v>
      </c>
    </row>
    <row r="153" spans="2:14">
      <c r="B153" s="301" t="s">
        <v>334</v>
      </c>
      <c r="C153" s="34">
        <v>77</v>
      </c>
      <c r="D153" s="34">
        <v>78</v>
      </c>
      <c r="E153" s="285">
        <v>7671</v>
      </c>
      <c r="F153" s="285">
        <v>7720</v>
      </c>
      <c r="G153" s="302">
        <v>50</v>
      </c>
      <c r="H153" s="303" t="s">
        <v>331</v>
      </c>
      <c r="I153" s="304">
        <v>0</v>
      </c>
      <c r="J153" s="304">
        <v>0</v>
      </c>
      <c r="K153" s="285">
        <v>1000000</v>
      </c>
      <c r="L153" s="285">
        <v>50000000</v>
      </c>
      <c r="M153" s="305">
        <v>1.3353630852228722E-3</v>
      </c>
      <c r="N153" s="306">
        <v>0</v>
      </c>
    </row>
    <row r="154" spans="2:14">
      <c r="B154" s="301" t="s">
        <v>313</v>
      </c>
      <c r="C154" s="34">
        <v>78</v>
      </c>
      <c r="D154" s="34">
        <v>79</v>
      </c>
      <c r="E154" s="285">
        <v>7721</v>
      </c>
      <c r="F154" s="285">
        <v>7820</v>
      </c>
      <c r="G154" s="302">
        <v>100</v>
      </c>
      <c r="H154" s="303" t="s">
        <v>331</v>
      </c>
      <c r="I154" s="304">
        <v>0</v>
      </c>
      <c r="J154" s="304">
        <v>0</v>
      </c>
      <c r="K154" s="285">
        <v>1000000</v>
      </c>
      <c r="L154" s="285">
        <v>100000000</v>
      </c>
      <c r="M154" s="305">
        <v>2.6707261704457443E-3</v>
      </c>
      <c r="N154" s="306">
        <v>0</v>
      </c>
    </row>
    <row r="155" spans="2:14">
      <c r="B155" s="301" t="s">
        <v>312</v>
      </c>
      <c r="C155" s="34">
        <v>79</v>
      </c>
      <c r="D155" s="34">
        <v>80</v>
      </c>
      <c r="E155" s="285">
        <v>7821</v>
      </c>
      <c r="F155" s="285">
        <v>7970</v>
      </c>
      <c r="G155" s="302">
        <v>150</v>
      </c>
      <c r="H155" s="303" t="s">
        <v>331</v>
      </c>
      <c r="I155" s="304">
        <v>0</v>
      </c>
      <c r="J155" s="304">
        <v>0</v>
      </c>
      <c r="K155" s="285">
        <v>1000000</v>
      </c>
      <c r="L155" s="285">
        <v>150000000</v>
      </c>
      <c r="M155" s="305">
        <v>4.0060892556686165E-3</v>
      </c>
      <c r="N155" s="306">
        <v>0</v>
      </c>
    </row>
    <row r="156" spans="2:14">
      <c r="B156" s="301" t="s">
        <v>326</v>
      </c>
      <c r="C156" s="34">
        <v>80</v>
      </c>
      <c r="D156" s="34">
        <v>81</v>
      </c>
      <c r="E156" s="285">
        <v>7971</v>
      </c>
      <c r="F156" s="285">
        <v>8020</v>
      </c>
      <c r="G156" s="302">
        <v>50</v>
      </c>
      <c r="H156" s="303" t="s">
        <v>331</v>
      </c>
      <c r="I156" s="304">
        <v>0</v>
      </c>
      <c r="J156" s="304">
        <v>0</v>
      </c>
      <c r="K156" s="285">
        <v>1000000</v>
      </c>
      <c r="L156" s="285">
        <v>50000000</v>
      </c>
      <c r="M156" s="305">
        <v>1.3353630852228722E-3</v>
      </c>
      <c r="N156" s="306">
        <v>0</v>
      </c>
    </row>
    <row r="157" spans="2:14">
      <c r="B157" s="301" t="s">
        <v>312</v>
      </c>
      <c r="C157" s="34">
        <v>81</v>
      </c>
      <c r="D157" s="34">
        <v>82</v>
      </c>
      <c r="E157" s="285">
        <v>8021</v>
      </c>
      <c r="F157" s="285">
        <v>8120</v>
      </c>
      <c r="G157" s="302">
        <v>100</v>
      </c>
      <c r="H157" s="303" t="s">
        <v>331</v>
      </c>
      <c r="I157" s="304">
        <v>0</v>
      </c>
      <c r="J157" s="304">
        <v>0</v>
      </c>
      <c r="K157" s="285">
        <v>1000000</v>
      </c>
      <c r="L157" s="285">
        <v>100000000</v>
      </c>
      <c r="M157" s="305">
        <v>2.6707261704457443E-3</v>
      </c>
      <c r="N157" s="306">
        <v>0</v>
      </c>
    </row>
    <row r="158" spans="2:14">
      <c r="B158" s="301" t="s">
        <v>317</v>
      </c>
      <c r="C158" s="34">
        <v>82</v>
      </c>
      <c r="D158" s="34">
        <v>85</v>
      </c>
      <c r="E158" s="285">
        <v>8121</v>
      </c>
      <c r="F158" s="285">
        <v>8420</v>
      </c>
      <c r="G158" s="302">
        <v>300</v>
      </c>
      <c r="H158" s="303" t="s">
        <v>331</v>
      </c>
      <c r="I158" s="304">
        <v>0</v>
      </c>
      <c r="J158" s="304">
        <v>0</v>
      </c>
      <c r="K158" s="285">
        <v>1000000</v>
      </c>
      <c r="L158" s="285">
        <v>300000000</v>
      </c>
      <c r="M158" s="305">
        <v>8.012178511337233E-3</v>
      </c>
      <c r="N158" s="306">
        <v>0</v>
      </c>
    </row>
    <row r="159" spans="2:14">
      <c r="B159" s="301" t="s">
        <v>316</v>
      </c>
      <c r="C159" s="34">
        <v>85</v>
      </c>
      <c r="D159" s="34">
        <v>85</v>
      </c>
      <c r="E159" s="285">
        <v>8421</v>
      </c>
      <c r="F159" s="285">
        <v>8495</v>
      </c>
      <c r="G159" s="302">
        <v>75</v>
      </c>
      <c r="H159" s="303" t="s">
        <v>331</v>
      </c>
      <c r="I159" s="304">
        <v>0</v>
      </c>
      <c r="J159" s="304">
        <v>0</v>
      </c>
      <c r="K159" s="285">
        <v>1000000</v>
      </c>
      <c r="L159" s="285">
        <v>75000000</v>
      </c>
      <c r="M159" s="305">
        <v>2.0030446278343082E-3</v>
      </c>
      <c r="N159" s="306">
        <v>0</v>
      </c>
    </row>
    <row r="160" spans="2:14">
      <c r="B160" s="301" t="s">
        <v>310</v>
      </c>
      <c r="C160" s="34">
        <v>85</v>
      </c>
      <c r="D160" s="34">
        <v>86</v>
      </c>
      <c r="E160" s="285">
        <v>8496</v>
      </c>
      <c r="F160" s="285">
        <v>8545</v>
      </c>
      <c r="G160" s="302">
        <v>50</v>
      </c>
      <c r="H160" s="303" t="s">
        <v>331</v>
      </c>
      <c r="I160" s="304">
        <v>0</v>
      </c>
      <c r="J160" s="304">
        <v>0</v>
      </c>
      <c r="K160" s="285">
        <v>1000000</v>
      </c>
      <c r="L160" s="285">
        <v>50000000</v>
      </c>
      <c r="M160" s="305">
        <v>1.3353630852228722E-3</v>
      </c>
      <c r="N160" s="306">
        <v>0</v>
      </c>
    </row>
    <row r="161" spans="2:14">
      <c r="B161" s="301" t="s">
        <v>330</v>
      </c>
      <c r="C161" s="34">
        <v>86</v>
      </c>
      <c r="D161" s="34">
        <v>86</v>
      </c>
      <c r="E161" s="285">
        <v>8546</v>
      </c>
      <c r="F161" s="285">
        <v>8595</v>
      </c>
      <c r="G161" s="302">
        <v>50</v>
      </c>
      <c r="H161" s="303" t="s">
        <v>331</v>
      </c>
      <c r="I161" s="304">
        <v>0</v>
      </c>
      <c r="J161" s="304">
        <v>0</v>
      </c>
      <c r="K161" s="285">
        <v>1000000</v>
      </c>
      <c r="L161" s="285">
        <v>50000000</v>
      </c>
      <c r="M161" s="305">
        <v>1.3353630852228722E-3</v>
      </c>
      <c r="N161" s="306">
        <v>0</v>
      </c>
    </row>
    <row r="162" spans="2:14">
      <c r="B162" s="301" t="s">
        <v>314</v>
      </c>
      <c r="C162" s="34">
        <v>86</v>
      </c>
      <c r="D162" s="34">
        <v>88</v>
      </c>
      <c r="E162" s="285">
        <v>8596</v>
      </c>
      <c r="F162" s="285">
        <v>8720</v>
      </c>
      <c r="G162" s="302">
        <v>125</v>
      </c>
      <c r="H162" s="303" t="s">
        <v>331</v>
      </c>
      <c r="I162" s="304">
        <v>0</v>
      </c>
      <c r="J162" s="304">
        <v>0</v>
      </c>
      <c r="K162" s="285">
        <v>1000000</v>
      </c>
      <c r="L162" s="285">
        <v>125000000</v>
      </c>
      <c r="M162" s="305">
        <v>3.3384077130571804E-3</v>
      </c>
      <c r="N162" s="306">
        <v>0</v>
      </c>
    </row>
    <row r="163" spans="2:14">
      <c r="B163" s="301" t="s">
        <v>315</v>
      </c>
      <c r="C163" s="34">
        <v>88</v>
      </c>
      <c r="D163" s="34">
        <v>88</v>
      </c>
      <c r="E163" s="285">
        <v>8721</v>
      </c>
      <c r="F163" s="285">
        <v>8790</v>
      </c>
      <c r="G163" s="302">
        <v>70</v>
      </c>
      <c r="H163" s="303" t="s">
        <v>331</v>
      </c>
      <c r="I163" s="304">
        <v>0</v>
      </c>
      <c r="J163" s="304">
        <v>0</v>
      </c>
      <c r="K163" s="285">
        <v>1000000</v>
      </c>
      <c r="L163" s="285">
        <v>70000000</v>
      </c>
      <c r="M163" s="305">
        <v>1.869508319312021E-3</v>
      </c>
      <c r="N163" s="306">
        <v>0</v>
      </c>
    </row>
    <row r="164" spans="2:14">
      <c r="B164" s="301" t="s">
        <v>318</v>
      </c>
      <c r="C164" s="34">
        <v>88</v>
      </c>
      <c r="D164" s="34">
        <v>89</v>
      </c>
      <c r="E164" s="285">
        <v>8791</v>
      </c>
      <c r="F164" s="285">
        <v>8810</v>
      </c>
      <c r="G164" s="302">
        <v>20</v>
      </c>
      <c r="H164" s="303" t="s">
        <v>331</v>
      </c>
      <c r="I164" s="304">
        <v>0</v>
      </c>
      <c r="J164" s="304">
        <v>0</v>
      </c>
      <c r="K164" s="285">
        <v>1000000</v>
      </c>
      <c r="L164" s="285">
        <v>20000000</v>
      </c>
      <c r="M164" s="305">
        <v>5.3414523408914887E-4</v>
      </c>
      <c r="N164" s="306">
        <v>0</v>
      </c>
    </row>
    <row r="165" spans="2:14">
      <c r="B165" s="301" t="s">
        <v>311</v>
      </c>
      <c r="C165" s="34">
        <v>89</v>
      </c>
      <c r="D165" s="34">
        <v>90</v>
      </c>
      <c r="E165" s="285">
        <v>8811</v>
      </c>
      <c r="F165" s="285">
        <v>9000</v>
      </c>
      <c r="G165" s="302">
        <v>190</v>
      </c>
      <c r="H165" s="303" t="s">
        <v>331</v>
      </c>
      <c r="I165" s="304">
        <v>0</v>
      </c>
      <c r="J165" s="304">
        <v>0</v>
      </c>
      <c r="K165" s="285">
        <v>1000000</v>
      </c>
      <c r="L165" s="285">
        <v>190000000</v>
      </c>
      <c r="M165" s="305">
        <v>5.0743797238469142E-3</v>
      </c>
      <c r="N165" s="306">
        <v>0</v>
      </c>
    </row>
    <row r="166" spans="2:14">
      <c r="B166" s="301" t="s">
        <v>313</v>
      </c>
      <c r="C166" s="34">
        <v>121</v>
      </c>
      <c r="D166" s="34">
        <v>121</v>
      </c>
      <c r="E166" s="285">
        <v>12001</v>
      </c>
      <c r="F166" s="285">
        <v>12050</v>
      </c>
      <c r="G166" s="302">
        <v>50</v>
      </c>
      <c r="H166" s="303" t="s">
        <v>335</v>
      </c>
      <c r="I166" s="304">
        <v>0</v>
      </c>
      <c r="J166" s="304">
        <v>0</v>
      </c>
      <c r="K166" s="285">
        <v>1000000</v>
      </c>
      <c r="L166" s="285">
        <v>50000000</v>
      </c>
      <c r="M166" s="305">
        <v>1.3353630852228722E-3</v>
      </c>
      <c r="N166" s="306">
        <v>0</v>
      </c>
    </row>
    <row r="167" spans="2:14">
      <c r="B167" s="301" t="s">
        <v>330</v>
      </c>
      <c r="C167" s="34">
        <v>121</v>
      </c>
      <c r="D167" s="34">
        <v>121</v>
      </c>
      <c r="E167" s="285">
        <v>12051</v>
      </c>
      <c r="F167" s="285">
        <v>12100</v>
      </c>
      <c r="G167" s="302">
        <v>50</v>
      </c>
      <c r="H167" s="303" t="s">
        <v>335</v>
      </c>
      <c r="I167" s="304">
        <v>0</v>
      </c>
      <c r="J167" s="304">
        <v>0</v>
      </c>
      <c r="K167" s="285">
        <v>1000000</v>
      </c>
      <c r="L167" s="285">
        <v>50000000</v>
      </c>
      <c r="M167" s="305">
        <v>1.3353630852228722E-3</v>
      </c>
      <c r="N167" s="306">
        <v>0</v>
      </c>
    </row>
    <row r="168" spans="2:14">
      <c r="B168" s="301" t="s">
        <v>312</v>
      </c>
      <c r="C168" s="34">
        <v>122</v>
      </c>
      <c r="D168" s="34">
        <v>122</v>
      </c>
      <c r="E168" s="285">
        <v>12101</v>
      </c>
      <c r="F168" s="285">
        <v>12200</v>
      </c>
      <c r="G168" s="302">
        <v>100</v>
      </c>
      <c r="H168" s="303" t="s">
        <v>335</v>
      </c>
      <c r="I168" s="304">
        <v>0</v>
      </c>
      <c r="J168" s="304">
        <v>0</v>
      </c>
      <c r="K168" s="285">
        <v>1000000</v>
      </c>
      <c r="L168" s="285">
        <v>100000000</v>
      </c>
      <c r="M168" s="305">
        <v>2.6707261704457443E-3</v>
      </c>
      <c r="N168" s="306">
        <v>0</v>
      </c>
    </row>
    <row r="169" spans="2:14">
      <c r="B169" s="301" t="s">
        <v>332</v>
      </c>
      <c r="C169" s="34">
        <v>123</v>
      </c>
      <c r="D169" s="34">
        <v>123</v>
      </c>
      <c r="E169" s="285">
        <v>12201</v>
      </c>
      <c r="F169" s="285">
        <v>12210</v>
      </c>
      <c r="G169" s="302">
        <v>10</v>
      </c>
      <c r="H169" s="303" t="s">
        <v>335</v>
      </c>
      <c r="I169" s="304">
        <v>0</v>
      </c>
      <c r="J169" s="304">
        <v>0</v>
      </c>
      <c r="K169" s="285">
        <v>1000000</v>
      </c>
      <c r="L169" s="285">
        <v>10000000</v>
      </c>
      <c r="M169" s="305">
        <v>2.6707261704457443E-4</v>
      </c>
      <c r="N169" s="306">
        <v>0</v>
      </c>
    </row>
    <row r="170" spans="2:14">
      <c r="B170" s="301" t="s">
        <v>311</v>
      </c>
      <c r="C170" s="34">
        <v>123</v>
      </c>
      <c r="D170" s="34">
        <v>123</v>
      </c>
      <c r="E170" s="285">
        <v>12211</v>
      </c>
      <c r="F170" s="285">
        <v>12285</v>
      </c>
      <c r="G170" s="302">
        <v>75</v>
      </c>
      <c r="H170" s="303" t="s">
        <v>335</v>
      </c>
      <c r="I170" s="304">
        <v>0</v>
      </c>
      <c r="J170" s="304">
        <v>0</v>
      </c>
      <c r="K170" s="285">
        <v>1000000</v>
      </c>
      <c r="L170" s="285">
        <v>75000000</v>
      </c>
      <c r="M170" s="305">
        <v>2.0030446278343082E-3</v>
      </c>
      <c r="N170" s="306">
        <v>0</v>
      </c>
    </row>
    <row r="171" spans="2:14">
      <c r="B171" s="301" t="s">
        <v>50</v>
      </c>
      <c r="C171" s="34">
        <v>123</v>
      </c>
      <c r="D171" s="34">
        <v>123</v>
      </c>
      <c r="E171" s="285">
        <v>12286</v>
      </c>
      <c r="F171" s="285">
        <v>12300</v>
      </c>
      <c r="G171" s="302">
        <v>15</v>
      </c>
      <c r="H171" s="303" t="s">
        <v>335</v>
      </c>
      <c r="I171" s="304">
        <v>0</v>
      </c>
      <c r="J171" s="304">
        <v>0</v>
      </c>
      <c r="K171" s="285">
        <v>1000000</v>
      </c>
      <c r="L171" s="285">
        <v>15000000</v>
      </c>
      <c r="M171" s="305">
        <v>4.0060892556686165E-4</v>
      </c>
      <c r="N171" s="306">
        <v>0</v>
      </c>
    </row>
    <row r="172" spans="2:14">
      <c r="B172" s="301" t="s">
        <v>320</v>
      </c>
      <c r="C172" s="34">
        <v>124</v>
      </c>
      <c r="D172" s="34">
        <v>124</v>
      </c>
      <c r="E172" s="285">
        <v>12301</v>
      </c>
      <c r="F172" s="285">
        <v>12319</v>
      </c>
      <c r="G172" s="302">
        <v>19</v>
      </c>
      <c r="H172" s="303" t="s">
        <v>335</v>
      </c>
      <c r="I172" s="304">
        <v>0</v>
      </c>
      <c r="J172" s="304">
        <v>0</v>
      </c>
      <c r="K172" s="285">
        <v>1000000</v>
      </c>
      <c r="L172" s="285">
        <v>19000000</v>
      </c>
      <c r="M172" s="305">
        <v>5.0743797238469144E-4</v>
      </c>
      <c r="N172" s="306">
        <v>0</v>
      </c>
    </row>
    <row r="173" spans="2:14">
      <c r="B173" s="301" t="s">
        <v>317</v>
      </c>
      <c r="C173" s="34">
        <v>124</v>
      </c>
      <c r="D173" s="34">
        <v>125</v>
      </c>
      <c r="E173" s="285">
        <v>12320</v>
      </c>
      <c r="F173" s="285">
        <v>12447</v>
      </c>
      <c r="G173" s="302">
        <v>128</v>
      </c>
      <c r="H173" s="303" t="s">
        <v>335</v>
      </c>
      <c r="I173" s="304">
        <v>0</v>
      </c>
      <c r="J173" s="304">
        <v>0</v>
      </c>
      <c r="K173" s="285">
        <v>1000000</v>
      </c>
      <c r="L173" s="285">
        <v>128000000</v>
      </c>
      <c r="M173" s="305">
        <v>3.4185294981705526E-3</v>
      </c>
      <c r="N173" s="306">
        <v>0</v>
      </c>
    </row>
    <row r="174" spans="2:14">
      <c r="B174" s="301" t="s">
        <v>319</v>
      </c>
      <c r="C174" s="34">
        <v>125</v>
      </c>
      <c r="D174" s="34">
        <v>125</v>
      </c>
      <c r="E174" s="285">
        <v>12448</v>
      </c>
      <c r="F174" s="285">
        <v>12473</v>
      </c>
      <c r="G174" s="302">
        <v>26</v>
      </c>
      <c r="H174" s="303" t="s">
        <v>335</v>
      </c>
      <c r="I174" s="304">
        <v>0</v>
      </c>
      <c r="J174" s="304">
        <v>0</v>
      </c>
      <c r="K174" s="285">
        <v>1000000</v>
      </c>
      <c r="L174" s="285">
        <v>26000000</v>
      </c>
      <c r="M174" s="305">
        <v>6.943888043158935E-4</v>
      </c>
      <c r="N174" s="306">
        <v>0</v>
      </c>
    </row>
    <row r="175" spans="2:14">
      <c r="B175" s="301" t="s">
        <v>321</v>
      </c>
      <c r="C175" s="34">
        <v>125</v>
      </c>
      <c r="D175" s="34">
        <v>125</v>
      </c>
      <c r="E175" s="285">
        <v>12474</v>
      </c>
      <c r="F175" s="285">
        <v>12481</v>
      </c>
      <c r="G175" s="302">
        <v>8</v>
      </c>
      <c r="H175" s="303" t="s">
        <v>335</v>
      </c>
      <c r="I175" s="304">
        <v>0</v>
      </c>
      <c r="J175" s="304">
        <v>0</v>
      </c>
      <c r="K175" s="285">
        <v>1000000</v>
      </c>
      <c r="L175" s="285">
        <v>8000000</v>
      </c>
      <c r="M175" s="305">
        <v>2.1365809363565954E-4</v>
      </c>
      <c r="N175" s="306">
        <v>0</v>
      </c>
    </row>
    <row r="176" spans="2:14">
      <c r="B176" s="301" t="s">
        <v>53</v>
      </c>
      <c r="C176" s="34">
        <v>125</v>
      </c>
      <c r="D176" s="34">
        <v>125</v>
      </c>
      <c r="E176" s="285">
        <v>12482</v>
      </c>
      <c r="F176" s="285">
        <v>12496</v>
      </c>
      <c r="G176" s="302">
        <v>15</v>
      </c>
      <c r="H176" s="303" t="s">
        <v>335</v>
      </c>
      <c r="I176" s="304">
        <v>0</v>
      </c>
      <c r="J176" s="304">
        <v>0</v>
      </c>
      <c r="K176" s="285">
        <v>1000000</v>
      </c>
      <c r="L176" s="285">
        <v>15000000</v>
      </c>
      <c r="M176" s="305">
        <v>4.0060892556686165E-4</v>
      </c>
      <c r="N176" s="306">
        <v>0</v>
      </c>
    </row>
    <row r="177" spans="2:14">
      <c r="B177" s="301" t="s">
        <v>51</v>
      </c>
      <c r="C177" s="34">
        <v>125</v>
      </c>
      <c r="D177" s="34">
        <v>126</v>
      </c>
      <c r="E177" s="285">
        <v>12497</v>
      </c>
      <c r="F177" s="285">
        <v>12501</v>
      </c>
      <c r="G177" s="302">
        <v>5</v>
      </c>
      <c r="H177" s="303" t="s">
        <v>335</v>
      </c>
      <c r="I177" s="304">
        <v>0</v>
      </c>
      <c r="J177" s="304">
        <v>0</v>
      </c>
      <c r="K177" s="285">
        <v>1000000</v>
      </c>
      <c r="L177" s="285">
        <v>5000000</v>
      </c>
      <c r="M177" s="305">
        <v>1.3353630852228722E-4</v>
      </c>
      <c r="N177" s="306">
        <v>0</v>
      </c>
    </row>
    <row r="178" spans="2:14">
      <c r="B178" s="301" t="s">
        <v>315</v>
      </c>
      <c r="C178" s="34">
        <v>126</v>
      </c>
      <c r="D178" s="34">
        <v>126</v>
      </c>
      <c r="E178" s="285">
        <v>12502</v>
      </c>
      <c r="F178" s="285">
        <v>12571</v>
      </c>
      <c r="G178" s="302">
        <v>70</v>
      </c>
      <c r="H178" s="303" t="s">
        <v>335</v>
      </c>
      <c r="I178" s="304">
        <v>0</v>
      </c>
      <c r="J178" s="304">
        <v>0</v>
      </c>
      <c r="K178" s="285">
        <v>1000000</v>
      </c>
      <c r="L178" s="285">
        <v>70000000</v>
      </c>
      <c r="M178" s="305">
        <v>1.869508319312021E-3</v>
      </c>
      <c r="N178" s="306">
        <v>0</v>
      </c>
    </row>
    <row r="179" spans="2:14">
      <c r="B179" s="301" t="s">
        <v>310</v>
      </c>
      <c r="C179" s="34">
        <v>126</v>
      </c>
      <c r="D179" s="34">
        <v>127</v>
      </c>
      <c r="E179" s="285">
        <v>12572</v>
      </c>
      <c r="F179" s="285">
        <v>12671</v>
      </c>
      <c r="G179" s="302">
        <v>100</v>
      </c>
      <c r="H179" s="303" t="s">
        <v>335</v>
      </c>
      <c r="I179" s="304">
        <v>0</v>
      </c>
      <c r="J179" s="304">
        <v>0</v>
      </c>
      <c r="K179" s="285">
        <v>1000000</v>
      </c>
      <c r="L179" s="285">
        <v>100000000</v>
      </c>
      <c r="M179" s="305">
        <v>2.6707261704457443E-3</v>
      </c>
      <c r="N179" s="306">
        <v>0</v>
      </c>
    </row>
    <row r="180" spans="2:14">
      <c r="B180" s="301" t="s">
        <v>333</v>
      </c>
      <c r="C180" s="34">
        <v>127</v>
      </c>
      <c r="D180" s="34">
        <v>129</v>
      </c>
      <c r="E180" s="285">
        <v>12672</v>
      </c>
      <c r="F180" s="285">
        <v>12871</v>
      </c>
      <c r="G180" s="302">
        <v>200</v>
      </c>
      <c r="H180" s="303" t="s">
        <v>335</v>
      </c>
      <c r="I180" s="304">
        <v>0</v>
      </c>
      <c r="J180" s="304">
        <v>0</v>
      </c>
      <c r="K180" s="285">
        <v>1000000</v>
      </c>
      <c r="L180" s="285">
        <v>200000000</v>
      </c>
      <c r="M180" s="305">
        <v>5.3414523408914887E-3</v>
      </c>
      <c r="N180" s="306">
        <v>0</v>
      </c>
    </row>
    <row r="181" spans="2:14">
      <c r="B181" s="301" t="s">
        <v>240</v>
      </c>
      <c r="C181" s="34">
        <v>129</v>
      </c>
      <c r="D181" s="34">
        <v>129</v>
      </c>
      <c r="E181" s="285">
        <v>12872</v>
      </c>
      <c r="F181" s="285">
        <v>12883</v>
      </c>
      <c r="G181" s="302">
        <v>12</v>
      </c>
      <c r="H181" s="303" t="s">
        <v>335</v>
      </c>
      <c r="I181" s="304">
        <v>0</v>
      </c>
      <c r="J181" s="304">
        <v>0</v>
      </c>
      <c r="K181" s="285">
        <v>1000000</v>
      </c>
      <c r="L181" s="285">
        <v>12000000</v>
      </c>
      <c r="M181" s="305">
        <v>3.2048714045348933E-4</v>
      </c>
      <c r="N181" s="306">
        <v>0</v>
      </c>
    </row>
    <row r="182" spans="2:14">
      <c r="B182" s="301" t="s">
        <v>336</v>
      </c>
      <c r="C182" s="34">
        <v>129</v>
      </c>
      <c r="D182" s="34">
        <v>130</v>
      </c>
      <c r="E182" s="285">
        <v>12884</v>
      </c>
      <c r="F182" s="285">
        <v>12983</v>
      </c>
      <c r="G182" s="302">
        <v>100</v>
      </c>
      <c r="H182" s="303" t="s">
        <v>335</v>
      </c>
      <c r="I182" s="304">
        <v>0</v>
      </c>
      <c r="J182" s="304">
        <v>0</v>
      </c>
      <c r="K182" s="285">
        <v>1000000</v>
      </c>
      <c r="L182" s="285">
        <v>100000000</v>
      </c>
      <c r="M182" s="305">
        <v>2.6707261704457443E-3</v>
      </c>
      <c r="N182" s="306">
        <v>0</v>
      </c>
    </row>
    <row r="183" spans="2:14">
      <c r="B183" s="301" t="s">
        <v>320</v>
      </c>
      <c r="C183" s="34">
        <v>130</v>
      </c>
      <c r="D183" s="34">
        <v>131</v>
      </c>
      <c r="E183" s="285">
        <v>12984</v>
      </c>
      <c r="F183" s="285">
        <v>13003</v>
      </c>
      <c r="G183" s="302">
        <v>20</v>
      </c>
      <c r="H183" s="303" t="s">
        <v>335</v>
      </c>
      <c r="I183" s="304">
        <v>0</v>
      </c>
      <c r="J183" s="304">
        <v>0</v>
      </c>
      <c r="K183" s="285">
        <v>1000000</v>
      </c>
      <c r="L183" s="285">
        <v>20000000</v>
      </c>
      <c r="M183" s="305">
        <v>5.3414523408914887E-4</v>
      </c>
      <c r="N183" s="306">
        <v>0</v>
      </c>
    </row>
    <row r="184" spans="2:14">
      <c r="B184" s="301" t="s">
        <v>306</v>
      </c>
      <c r="C184" s="34">
        <v>131</v>
      </c>
      <c r="D184" s="34">
        <v>131</v>
      </c>
      <c r="E184" s="285">
        <v>13004</v>
      </c>
      <c r="F184" s="285">
        <v>13022</v>
      </c>
      <c r="G184" s="302">
        <v>19</v>
      </c>
      <c r="H184" s="303" t="s">
        <v>335</v>
      </c>
      <c r="I184" s="304">
        <v>0</v>
      </c>
      <c r="J184" s="304">
        <v>0</v>
      </c>
      <c r="K184" s="285">
        <v>1000000</v>
      </c>
      <c r="L184" s="285">
        <v>19000000</v>
      </c>
      <c r="M184" s="305">
        <v>5.0743797238469144E-4</v>
      </c>
      <c r="N184" s="306">
        <v>0</v>
      </c>
    </row>
    <row r="185" spans="2:14">
      <c r="B185" s="301" t="s">
        <v>307</v>
      </c>
      <c r="C185" s="34">
        <v>131</v>
      </c>
      <c r="D185" s="34">
        <v>132</v>
      </c>
      <c r="E185" s="285">
        <v>13023</v>
      </c>
      <c r="F185" s="285">
        <v>13172</v>
      </c>
      <c r="G185" s="302">
        <v>150</v>
      </c>
      <c r="H185" s="303" t="s">
        <v>335</v>
      </c>
      <c r="I185" s="304">
        <v>0</v>
      </c>
      <c r="J185" s="304">
        <v>0</v>
      </c>
      <c r="K185" s="285">
        <v>1000000</v>
      </c>
      <c r="L185" s="285">
        <v>150000000</v>
      </c>
      <c r="M185" s="305">
        <v>4.0060892556686165E-3</v>
      </c>
      <c r="N185" s="306">
        <v>0</v>
      </c>
    </row>
    <row r="186" spans="2:14">
      <c r="B186" s="301" t="s">
        <v>45</v>
      </c>
      <c r="C186" s="34">
        <v>132</v>
      </c>
      <c r="D186" s="34">
        <v>132</v>
      </c>
      <c r="E186" s="285">
        <v>13173</v>
      </c>
      <c r="F186" s="285">
        <v>13197</v>
      </c>
      <c r="G186" s="302">
        <v>25</v>
      </c>
      <c r="H186" s="303" t="s">
        <v>335</v>
      </c>
      <c r="I186" s="304">
        <v>0</v>
      </c>
      <c r="J186" s="304">
        <v>0</v>
      </c>
      <c r="K186" s="285">
        <v>1000000</v>
      </c>
      <c r="L186" s="285">
        <v>25000000</v>
      </c>
      <c r="M186" s="305">
        <v>6.6768154261143608E-4</v>
      </c>
      <c r="N186" s="306">
        <v>0</v>
      </c>
    </row>
    <row r="187" spans="2:14">
      <c r="B187" s="301" t="s">
        <v>317</v>
      </c>
      <c r="C187" s="34">
        <v>132</v>
      </c>
      <c r="D187" s="34">
        <v>133</v>
      </c>
      <c r="E187" s="285">
        <v>13198</v>
      </c>
      <c r="F187" s="285">
        <v>13262</v>
      </c>
      <c r="G187" s="302">
        <v>65</v>
      </c>
      <c r="H187" s="303" t="s">
        <v>335</v>
      </c>
      <c r="I187" s="304">
        <v>0</v>
      </c>
      <c r="J187" s="304">
        <v>0</v>
      </c>
      <c r="K187" s="285">
        <v>1000000</v>
      </c>
      <c r="L187" s="285">
        <v>65000000</v>
      </c>
      <c r="M187" s="305">
        <v>1.7359720107897338E-3</v>
      </c>
      <c r="N187" s="307">
        <v>0</v>
      </c>
    </row>
    <row r="188" spans="2:14">
      <c r="B188" s="301" t="s">
        <v>317</v>
      </c>
      <c r="C188" s="34">
        <v>133</v>
      </c>
      <c r="D188" s="34">
        <v>134</v>
      </c>
      <c r="E188" s="285">
        <v>13263</v>
      </c>
      <c r="F188" s="285">
        <v>13349</v>
      </c>
      <c r="G188" s="302">
        <v>87</v>
      </c>
      <c r="H188" s="303" t="s">
        <v>335</v>
      </c>
      <c r="I188" s="304">
        <v>0</v>
      </c>
      <c r="J188" s="304">
        <v>0</v>
      </c>
      <c r="K188" s="285">
        <v>1000000</v>
      </c>
      <c r="L188" s="285">
        <v>87000000</v>
      </c>
      <c r="M188" s="305">
        <v>2.3235317682877973E-3</v>
      </c>
      <c r="N188" s="306">
        <v>0</v>
      </c>
    </row>
    <row r="189" spans="2:14">
      <c r="B189" s="301" t="s">
        <v>317</v>
      </c>
      <c r="C189" s="34">
        <v>134</v>
      </c>
      <c r="D189" s="34">
        <v>136</v>
      </c>
      <c r="E189" s="285">
        <v>13350</v>
      </c>
      <c r="F189" s="285">
        <v>13515</v>
      </c>
      <c r="G189" s="302">
        <v>166</v>
      </c>
      <c r="H189" s="303" t="s">
        <v>335</v>
      </c>
      <c r="I189" s="304">
        <v>0</v>
      </c>
      <c r="J189" s="304">
        <v>0</v>
      </c>
      <c r="K189" s="285">
        <v>1000000</v>
      </c>
      <c r="L189" s="285">
        <v>166000000</v>
      </c>
      <c r="M189" s="305">
        <v>4.4334054429399352E-3</v>
      </c>
      <c r="N189" s="306">
        <v>0</v>
      </c>
    </row>
    <row r="190" spans="2:14">
      <c r="B190" s="301" t="s">
        <v>317</v>
      </c>
      <c r="C190" s="34">
        <v>136</v>
      </c>
      <c r="D190" s="34">
        <v>137</v>
      </c>
      <c r="E190" s="285">
        <v>13516</v>
      </c>
      <c r="F190" s="285">
        <v>13605</v>
      </c>
      <c r="G190" s="302">
        <v>90</v>
      </c>
      <c r="H190" s="303" t="s">
        <v>335</v>
      </c>
      <c r="I190" s="304">
        <v>0</v>
      </c>
      <c r="J190" s="304">
        <v>0</v>
      </c>
      <c r="K190" s="285">
        <v>1000000</v>
      </c>
      <c r="L190" s="285">
        <v>90000000</v>
      </c>
      <c r="M190" s="305">
        <v>2.4036535534011699E-3</v>
      </c>
      <c r="N190" s="306">
        <v>0</v>
      </c>
    </row>
    <row r="191" spans="2:14">
      <c r="B191" s="301" t="s">
        <v>337</v>
      </c>
      <c r="C191" s="34">
        <v>137</v>
      </c>
      <c r="D191" s="34">
        <v>137</v>
      </c>
      <c r="E191" s="285">
        <v>13606</v>
      </c>
      <c r="F191" s="285">
        <v>13617</v>
      </c>
      <c r="G191" s="302">
        <v>12</v>
      </c>
      <c r="H191" s="303" t="s">
        <v>335</v>
      </c>
      <c r="I191" s="304">
        <v>0</v>
      </c>
      <c r="J191" s="304">
        <v>0</v>
      </c>
      <c r="K191" s="285">
        <v>1000000</v>
      </c>
      <c r="L191" s="285">
        <v>12000000</v>
      </c>
      <c r="M191" s="305">
        <v>3.2048714045348933E-4</v>
      </c>
      <c r="N191" s="306">
        <v>0</v>
      </c>
    </row>
    <row r="192" spans="2:14">
      <c r="B192" s="301" t="s">
        <v>306</v>
      </c>
      <c r="C192" s="34">
        <v>137</v>
      </c>
      <c r="D192" s="34">
        <v>137</v>
      </c>
      <c r="E192" s="285">
        <v>13618</v>
      </c>
      <c r="F192" s="285">
        <v>13623</v>
      </c>
      <c r="G192" s="302">
        <v>6</v>
      </c>
      <c r="H192" s="303" t="s">
        <v>335</v>
      </c>
      <c r="I192" s="304">
        <v>0</v>
      </c>
      <c r="J192" s="304">
        <v>0</v>
      </c>
      <c r="K192" s="285">
        <v>1000000</v>
      </c>
      <c r="L192" s="285">
        <v>6000000</v>
      </c>
      <c r="M192" s="305">
        <v>1.6024357022674467E-4</v>
      </c>
      <c r="N192" s="306">
        <v>0</v>
      </c>
    </row>
    <row r="193" spans="2:14">
      <c r="B193" s="301" t="s">
        <v>319</v>
      </c>
      <c r="C193" s="34">
        <v>137</v>
      </c>
      <c r="D193" s="34">
        <v>138</v>
      </c>
      <c r="E193" s="285">
        <v>13624</v>
      </c>
      <c r="F193" s="285">
        <v>13703</v>
      </c>
      <c r="G193" s="302">
        <v>80</v>
      </c>
      <c r="H193" s="303" t="s">
        <v>335</v>
      </c>
      <c r="I193" s="304">
        <v>0</v>
      </c>
      <c r="J193" s="304">
        <v>0</v>
      </c>
      <c r="K193" s="285">
        <v>1000000</v>
      </c>
      <c r="L193" s="285">
        <v>80000000</v>
      </c>
      <c r="M193" s="305">
        <v>2.1365809363565955E-3</v>
      </c>
      <c r="N193" s="306">
        <v>0</v>
      </c>
    </row>
    <row r="194" spans="2:14">
      <c r="B194" s="301" t="s">
        <v>236</v>
      </c>
      <c r="C194" s="34">
        <v>138</v>
      </c>
      <c r="D194" s="34">
        <v>138</v>
      </c>
      <c r="E194" s="285">
        <v>13704</v>
      </c>
      <c r="F194" s="285">
        <v>13713</v>
      </c>
      <c r="G194" s="302">
        <v>10</v>
      </c>
      <c r="H194" s="303" t="s">
        <v>335</v>
      </c>
      <c r="I194" s="304">
        <v>0</v>
      </c>
      <c r="J194" s="304">
        <v>0</v>
      </c>
      <c r="K194" s="285">
        <v>1000000</v>
      </c>
      <c r="L194" s="285">
        <v>10000000</v>
      </c>
      <c r="M194" s="305">
        <v>2.6707261704457443E-4</v>
      </c>
      <c r="N194" s="306">
        <v>0</v>
      </c>
    </row>
    <row r="195" spans="2:14">
      <c r="B195" s="301" t="s">
        <v>325</v>
      </c>
      <c r="C195" s="34">
        <v>138</v>
      </c>
      <c r="D195" s="34">
        <v>138</v>
      </c>
      <c r="E195" s="285">
        <v>13714</v>
      </c>
      <c r="F195" s="285">
        <v>13763</v>
      </c>
      <c r="G195" s="302">
        <v>50</v>
      </c>
      <c r="H195" s="303" t="s">
        <v>335</v>
      </c>
      <c r="I195" s="304">
        <v>0</v>
      </c>
      <c r="J195" s="304">
        <v>0</v>
      </c>
      <c r="K195" s="285">
        <v>1000000</v>
      </c>
      <c r="L195" s="285">
        <v>50000000</v>
      </c>
      <c r="M195" s="305">
        <v>1.3353630852228722E-3</v>
      </c>
      <c r="N195" s="306">
        <v>0</v>
      </c>
    </row>
    <row r="196" spans="2:14">
      <c r="B196" s="301" t="s">
        <v>317</v>
      </c>
      <c r="C196" s="34">
        <v>138</v>
      </c>
      <c r="D196" s="34">
        <v>140</v>
      </c>
      <c r="E196" s="285">
        <v>13764</v>
      </c>
      <c r="F196" s="285">
        <v>14000</v>
      </c>
      <c r="G196" s="302">
        <v>237</v>
      </c>
      <c r="H196" s="303" t="s">
        <v>335</v>
      </c>
      <c r="I196" s="304">
        <v>0</v>
      </c>
      <c r="J196" s="304">
        <v>0</v>
      </c>
      <c r="K196" s="285">
        <v>1000000</v>
      </c>
      <c r="L196" s="285">
        <v>237000000</v>
      </c>
      <c r="M196" s="305">
        <v>6.3296210239564138E-3</v>
      </c>
      <c r="N196" s="306">
        <v>0</v>
      </c>
    </row>
    <row r="197" spans="2:14">
      <c r="B197" s="301" t="s">
        <v>45</v>
      </c>
      <c r="C197" s="34">
        <v>141</v>
      </c>
      <c r="D197" s="34">
        <v>145</v>
      </c>
      <c r="E197" s="285">
        <v>14001</v>
      </c>
      <c r="F197" s="285">
        <v>14500</v>
      </c>
      <c r="G197" s="302">
        <v>500</v>
      </c>
      <c r="H197" s="303" t="s">
        <v>70</v>
      </c>
      <c r="I197" s="304">
        <v>5</v>
      </c>
      <c r="J197" s="304">
        <v>2500</v>
      </c>
      <c r="K197" s="285">
        <v>1000000</v>
      </c>
      <c r="L197" s="285">
        <v>500000000</v>
      </c>
      <c r="M197" s="305">
        <v>1.3353630852228722E-2</v>
      </c>
      <c r="N197" s="306">
        <v>2.6482209251824623E-2</v>
      </c>
    </row>
    <row r="198" spans="2:14">
      <c r="B198" s="301" t="s">
        <v>41</v>
      </c>
      <c r="C198" s="34">
        <v>146</v>
      </c>
      <c r="D198" s="34">
        <v>150</v>
      </c>
      <c r="E198" s="285">
        <v>14501</v>
      </c>
      <c r="F198" s="285">
        <v>15000</v>
      </c>
      <c r="G198" s="302">
        <v>500</v>
      </c>
      <c r="H198" s="303" t="s">
        <v>70</v>
      </c>
      <c r="I198" s="304">
        <v>5</v>
      </c>
      <c r="J198" s="304">
        <v>2500</v>
      </c>
      <c r="K198" s="285">
        <v>1000000</v>
      </c>
      <c r="L198" s="285">
        <v>500000000</v>
      </c>
      <c r="M198" s="305">
        <v>1.3353630852228722E-2</v>
      </c>
      <c r="N198" s="306">
        <v>2.6482209251824623E-2</v>
      </c>
    </row>
    <row r="199" spans="2:14">
      <c r="B199" s="301" t="s">
        <v>43</v>
      </c>
      <c r="C199" s="34">
        <v>151</v>
      </c>
      <c r="D199" s="34">
        <v>155</v>
      </c>
      <c r="E199" s="285">
        <v>15001</v>
      </c>
      <c r="F199" s="285">
        <v>15500</v>
      </c>
      <c r="G199" s="302">
        <v>500</v>
      </c>
      <c r="H199" s="303" t="s">
        <v>70</v>
      </c>
      <c r="I199" s="304">
        <v>5</v>
      </c>
      <c r="J199" s="304">
        <v>2500</v>
      </c>
      <c r="K199" s="285">
        <v>1000000</v>
      </c>
      <c r="L199" s="285">
        <v>500000000</v>
      </c>
      <c r="M199" s="305">
        <v>1.3353630852228722E-2</v>
      </c>
      <c r="N199" s="306">
        <v>2.6482209251824623E-2</v>
      </c>
    </row>
    <row r="200" spans="2:14">
      <c r="B200" s="301" t="s">
        <v>306</v>
      </c>
      <c r="C200" s="34">
        <v>156</v>
      </c>
      <c r="D200" s="34">
        <v>160</v>
      </c>
      <c r="E200" s="285">
        <v>15501</v>
      </c>
      <c r="F200" s="285">
        <v>16000</v>
      </c>
      <c r="G200" s="302">
        <v>500</v>
      </c>
      <c r="H200" s="303" t="s">
        <v>70</v>
      </c>
      <c r="I200" s="304">
        <v>5</v>
      </c>
      <c r="J200" s="304">
        <v>2500</v>
      </c>
      <c r="K200" s="285">
        <v>1000000</v>
      </c>
      <c r="L200" s="285">
        <v>500000000</v>
      </c>
      <c r="M200" s="305">
        <v>1.3353630852228722E-2</v>
      </c>
      <c r="N200" s="306">
        <v>2.6482209251824623E-2</v>
      </c>
    </row>
    <row r="201" spans="2:14">
      <c r="B201" s="301" t="s">
        <v>316</v>
      </c>
      <c r="C201" s="34">
        <v>161</v>
      </c>
      <c r="D201" s="34">
        <v>161</v>
      </c>
      <c r="E201" s="285">
        <v>16001</v>
      </c>
      <c r="F201" s="285">
        <v>16063</v>
      </c>
      <c r="G201" s="302">
        <v>63</v>
      </c>
      <c r="H201" s="303" t="s">
        <v>71</v>
      </c>
      <c r="I201" s="304">
        <v>1</v>
      </c>
      <c r="J201" s="304">
        <v>63</v>
      </c>
      <c r="K201" s="285">
        <v>1000000</v>
      </c>
      <c r="L201" s="285">
        <v>63000000</v>
      </c>
      <c r="M201" s="305">
        <v>1.6825574873808188E-3</v>
      </c>
      <c r="N201" s="306">
        <v>6.6735167314598053E-4</v>
      </c>
    </row>
    <row r="202" spans="2:14">
      <c r="B202" s="301" t="s">
        <v>318</v>
      </c>
      <c r="C202" s="34">
        <v>161</v>
      </c>
      <c r="D202" s="34">
        <v>161</v>
      </c>
      <c r="E202" s="285">
        <v>16064</v>
      </c>
      <c r="F202" s="285">
        <v>16066</v>
      </c>
      <c r="G202" s="302">
        <v>3</v>
      </c>
      <c r="H202" s="303" t="s">
        <v>71</v>
      </c>
      <c r="I202" s="304">
        <v>1</v>
      </c>
      <c r="J202" s="304">
        <v>3</v>
      </c>
      <c r="K202" s="285">
        <v>1000000</v>
      </c>
      <c r="L202" s="285">
        <v>3000000</v>
      </c>
      <c r="M202" s="305">
        <v>8.0121785113372333E-5</v>
      </c>
      <c r="N202" s="306">
        <v>3.1778651102189552E-5</v>
      </c>
    </row>
    <row r="203" spans="2:14">
      <c r="B203" s="301" t="s">
        <v>510</v>
      </c>
      <c r="C203" s="34">
        <v>161</v>
      </c>
      <c r="D203" s="34">
        <v>162</v>
      </c>
      <c r="E203" s="285">
        <v>16067</v>
      </c>
      <c r="F203" s="285">
        <v>16115</v>
      </c>
      <c r="G203" s="302">
        <v>49</v>
      </c>
      <c r="H203" s="303" t="s">
        <v>71</v>
      </c>
      <c r="I203" s="304">
        <v>1</v>
      </c>
      <c r="J203" s="304">
        <v>49</v>
      </c>
      <c r="K203" s="285">
        <v>1000000</v>
      </c>
      <c r="L203" s="285">
        <v>49000000</v>
      </c>
      <c r="M203" s="305">
        <v>1.3086558235184146E-3</v>
      </c>
      <c r="N203" s="306">
        <v>5.1905130133576263E-4</v>
      </c>
    </row>
    <row r="204" spans="2:14">
      <c r="B204" s="301" t="s">
        <v>510</v>
      </c>
      <c r="C204" s="34">
        <v>162</v>
      </c>
      <c r="D204" s="34">
        <v>162</v>
      </c>
      <c r="E204" s="285">
        <v>16116</v>
      </c>
      <c r="F204" s="285">
        <v>16164</v>
      </c>
      <c r="G204" s="302">
        <v>49</v>
      </c>
      <c r="H204" s="303" t="s">
        <v>71</v>
      </c>
      <c r="I204" s="304">
        <v>1</v>
      </c>
      <c r="J204" s="304">
        <v>49</v>
      </c>
      <c r="K204" s="285">
        <v>1000000</v>
      </c>
      <c r="L204" s="285">
        <v>49000000</v>
      </c>
      <c r="M204" s="305">
        <v>1.3086558235184146E-3</v>
      </c>
      <c r="N204" s="306">
        <v>5.1905130133576263E-4</v>
      </c>
    </row>
    <row r="205" spans="2:14">
      <c r="B205" s="301" t="s">
        <v>311</v>
      </c>
      <c r="C205" s="34">
        <v>162</v>
      </c>
      <c r="D205" s="34">
        <v>162</v>
      </c>
      <c r="E205" s="285">
        <v>16165</v>
      </c>
      <c r="F205" s="285">
        <v>16187</v>
      </c>
      <c r="G205" s="302">
        <v>23</v>
      </c>
      <c r="H205" s="303" t="s">
        <v>71</v>
      </c>
      <c r="I205" s="304">
        <v>1</v>
      </c>
      <c r="J205" s="304">
        <v>23</v>
      </c>
      <c r="K205" s="285">
        <v>1000000</v>
      </c>
      <c r="L205" s="285">
        <v>23000000</v>
      </c>
      <c r="M205" s="305">
        <v>6.1426701920252113E-4</v>
      </c>
      <c r="N205" s="306">
        <v>2.4363632511678653E-4</v>
      </c>
    </row>
    <row r="206" spans="2:14">
      <c r="B206" s="301" t="s">
        <v>322</v>
      </c>
      <c r="C206" s="34">
        <v>162</v>
      </c>
      <c r="D206" s="34">
        <v>162</v>
      </c>
      <c r="E206" s="285">
        <v>16188</v>
      </c>
      <c r="F206" s="285">
        <v>16193</v>
      </c>
      <c r="G206" s="302">
        <v>6</v>
      </c>
      <c r="H206" s="303" t="s">
        <v>71</v>
      </c>
      <c r="I206" s="304">
        <v>1</v>
      </c>
      <c r="J206" s="304">
        <v>6</v>
      </c>
      <c r="K206" s="285">
        <v>1000000</v>
      </c>
      <c r="L206" s="285">
        <v>6000000</v>
      </c>
      <c r="M206" s="305">
        <v>1.6024357022674467E-4</v>
      </c>
      <c r="N206" s="306">
        <v>6.3557302204379104E-5</v>
      </c>
    </row>
    <row r="207" spans="2:14">
      <c r="B207" s="301" t="s">
        <v>314</v>
      </c>
      <c r="C207" s="34">
        <v>162</v>
      </c>
      <c r="D207" s="34">
        <v>163</v>
      </c>
      <c r="E207" s="285">
        <v>16194</v>
      </c>
      <c r="F207" s="285">
        <v>16207</v>
      </c>
      <c r="G207" s="302">
        <v>14</v>
      </c>
      <c r="H207" s="303" t="s">
        <v>71</v>
      </c>
      <c r="I207" s="304">
        <v>1</v>
      </c>
      <c r="J207" s="304">
        <v>14</v>
      </c>
      <c r="K207" s="285">
        <v>1000000</v>
      </c>
      <c r="L207" s="285">
        <v>14000000</v>
      </c>
      <c r="M207" s="305">
        <v>3.7390166386240417E-4</v>
      </c>
      <c r="N207" s="306">
        <v>1.4830037181021789E-4</v>
      </c>
    </row>
    <row r="208" spans="2:14">
      <c r="B208" s="301" t="s">
        <v>510</v>
      </c>
      <c r="C208" s="34">
        <v>163</v>
      </c>
      <c r="D208" s="34">
        <v>163</v>
      </c>
      <c r="E208" s="285">
        <v>16208</v>
      </c>
      <c r="F208" s="285">
        <v>16256</v>
      </c>
      <c r="G208" s="302">
        <v>49</v>
      </c>
      <c r="H208" s="303" t="s">
        <v>71</v>
      </c>
      <c r="I208" s="304">
        <v>1</v>
      </c>
      <c r="J208" s="304">
        <v>49</v>
      </c>
      <c r="K208" s="285">
        <v>1000000</v>
      </c>
      <c r="L208" s="285">
        <v>49000000</v>
      </c>
      <c r="M208" s="305">
        <v>1.3086558235184146E-3</v>
      </c>
      <c r="N208" s="306">
        <v>5.1905130133576263E-4</v>
      </c>
    </row>
    <row r="209" spans="2:14">
      <c r="B209" s="301" t="s">
        <v>312</v>
      </c>
      <c r="C209" s="34">
        <v>163</v>
      </c>
      <c r="D209" s="34">
        <v>163</v>
      </c>
      <c r="E209" s="285">
        <v>16257</v>
      </c>
      <c r="F209" s="285">
        <v>16271</v>
      </c>
      <c r="G209" s="302">
        <v>15</v>
      </c>
      <c r="H209" s="303" t="s">
        <v>71</v>
      </c>
      <c r="I209" s="304">
        <v>1</v>
      </c>
      <c r="J209" s="304">
        <v>15</v>
      </c>
      <c r="K209" s="285">
        <v>1000000</v>
      </c>
      <c r="L209" s="285">
        <v>15000000</v>
      </c>
      <c r="M209" s="305">
        <v>4.0060892556686165E-4</v>
      </c>
      <c r="N209" s="306">
        <v>1.5889325551094775E-4</v>
      </c>
    </row>
    <row r="210" spans="2:14">
      <c r="B210" s="301" t="s">
        <v>307</v>
      </c>
      <c r="C210" s="34">
        <v>163</v>
      </c>
      <c r="D210" s="34">
        <v>163</v>
      </c>
      <c r="E210" s="285">
        <v>16272</v>
      </c>
      <c r="F210" s="285">
        <v>16287</v>
      </c>
      <c r="G210" s="302">
        <v>16</v>
      </c>
      <c r="H210" s="303" t="s">
        <v>71</v>
      </c>
      <c r="I210" s="304">
        <v>1</v>
      </c>
      <c r="J210" s="304">
        <v>16</v>
      </c>
      <c r="K210" s="285">
        <v>1000000</v>
      </c>
      <c r="L210" s="285">
        <v>16000000</v>
      </c>
      <c r="M210" s="305">
        <v>4.2731618727131907E-4</v>
      </c>
      <c r="N210" s="306">
        <v>1.6948613921167758E-4</v>
      </c>
    </row>
    <row r="211" spans="2:14">
      <c r="B211" s="301" t="s">
        <v>310</v>
      </c>
      <c r="C211" s="34">
        <v>163</v>
      </c>
      <c r="D211" s="34">
        <v>164</v>
      </c>
      <c r="E211" s="285">
        <v>16288</v>
      </c>
      <c r="F211" s="285">
        <v>16301</v>
      </c>
      <c r="G211" s="302">
        <v>14</v>
      </c>
      <c r="H211" s="303" t="s">
        <v>71</v>
      </c>
      <c r="I211" s="304">
        <v>1</v>
      </c>
      <c r="J211" s="304">
        <v>14</v>
      </c>
      <c r="K211" s="285">
        <v>1000000</v>
      </c>
      <c r="L211" s="285">
        <v>14000000</v>
      </c>
      <c r="M211" s="305">
        <v>3.7390166386240417E-4</v>
      </c>
      <c r="N211" s="306">
        <v>1.4830037181021789E-4</v>
      </c>
    </row>
    <row r="212" spans="2:14">
      <c r="B212" s="301" t="s">
        <v>317</v>
      </c>
      <c r="C212" s="34">
        <v>164</v>
      </c>
      <c r="D212" s="34">
        <v>164</v>
      </c>
      <c r="E212" s="285">
        <v>16302</v>
      </c>
      <c r="F212" s="285">
        <v>16323</v>
      </c>
      <c r="G212" s="302">
        <v>22</v>
      </c>
      <c r="H212" s="303" t="s">
        <v>71</v>
      </c>
      <c r="I212" s="304">
        <v>1</v>
      </c>
      <c r="J212" s="304">
        <v>22</v>
      </c>
      <c r="K212" s="285">
        <v>1000000</v>
      </c>
      <c r="L212" s="285">
        <v>22000000</v>
      </c>
      <c r="M212" s="305">
        <v>5.8755975749806371E-4</v>
      </c>
      <c r="N212" s="306">
        <v>2.330434414160567E-4</v>
      </c>
    </row>
    <row r="213" spans="2:14">
      <c r="B213" s="301" t="s">
        <v>617</v>
      </c>
      <c r="C213" s="34">
        <v>164</v>
      </c>
      <c r="D213" s="34">
        <v>164</v>
      </c>
      <c r="E213" s="285">
        <v>16324</v>
      </c>
      <c r="F213" s="285">
        <v>16372</v>
      </c>
      <c r="G213" s="302">
        <v>49</v>
      </c>
      <c r="H213" s="303" t="s">
        <v>71</v>
      </c>
      <c r="I213" s="304">
        <v>1</v>
      </c>
      <c r="J213" s="304">
        <v>49</v>
      </c>
      <c r="K213" s="285">
        <v>1000000</v>
      </c>
      <c r="L213" s="285">
        <v>49000000</v>
      </c>
      <c r="M213" s="305">
        <v>1.3086558235184146E-3</v>
      </c>
      <c r="N213" s="306">
        <v>5.1905130133576263E-4</v>
      </c>
    </row>
    <row r="214" spans="2:14">
      <c r="B214" s="301" t="s">
        <v>308</v>
      </c>
      <c r="C214" s="34">
        <v>164</v>
      </c>
      <c r="D214" s="34">
        <v>164</v>
      </c>
      <c r="E214" s="285">
        <v>16373</v>
      </c>
      <c r="F214" s="285">
        <v>16382</v>
      </c>
      <c r="G214" s="302">
        <v>10</v>
      </c>
      <c r="H214" s="303" t="s">
        <v>71</v>
      </c>
      <c r="I214" s="304">
        <v>1</v>
      </c>
      <c r="J214" s="304">
        <v>10</v>
      </c>
      <c r="K214" s="285">
        <v>1000000</v>
      </c>
      <c r="L214" s="285">
        <v>10000000</v>
      </c>
      <c r="M214" s="305">
        <v>2.6707261704457443E-4</v>
      </c>
      <c r="N214" s="306">
        <v>1.0592883700729849E-4</v>
      </c>
    </row>
    <row r="215" spans="2:14">
      <c r="B215" s="301" t="s">
        <v>309</v>
      </c>
      <c r="C215" s="34">
        <v>164</v>
      </c>
      <c r="D215" s="34">
        <v>165</v>
      </c>
      <c r="E215" s="285">
        <v>16383</v>
      </c>
      <c r="F215" s="285">
        <v>16406</v>
      </c>
      <c r="G215" s="302">
        <v>24</v>
      </c>
      <c r="H215" s="303" t="s">
        <v>71</v>
      </c>
      <c r="I215" s="304">
        <v>1</v>
      </c>
      <c r="J215" s="304">
        <v>24</v>
      </c>
      <c r="K215" s="285">
        <v>1000000</v>
      </c>
      <c r="L215" s="285">
        <v>24000000</v>
      </c>
      <c r="M215" s="305">
        <v>6.4097428090697866E-4</v>
      </c>
      <c r="N215" s="306">
        <v>2.5422920881751641E-4</v>
      </c>
    </row>
    <row r="216" spans="2:14">
      <c r="B216" s="301" t="s">
        <v>319</v>
      </c>
      <c r="C216" s="34">
        <v>165</v>
      </c>
      <c r="D216" s="34">
        <v>165</v>
      </c>
      <c r="E216" s="285">
        <v>16407</v>
      </c>
      <c r="F216" s="285">
        <v>16410</v>
      </c>
      <c r="G216" s="302">
        <v>4</v>
      </c>
      <c r="H216" s="303" t="s">
        <v>71</v>
      </c>
      <c r="I216" s="304">
        <v>1</v>
      </c>
      <c r="J216" s="304">
        <v>4</v>
      </c>
      <c r="K216" s="285">
        <v>1000000</v>
      </c>
      <c r="L216" s="285">
        <v>4000000</v>
      </c>
      <c r="M216" s="305">
        <v>1.0682904681782977E-4</v>
      </c>
      <c r="N216" s="306">
        <v>4.2371534802919396E-5</v>
      </c>
    </row>
    <row r="217" spans="2:14">
      <c r="B217" s="301" t="s">
        <v>236</v>
      </c>
      <c r="C217" s="34">
        <v>165</v>
      </c>
      <c r="D217" s="34">
        <v>165</v>
      </c>
      <c r="E217" s="285">
        <v>16411</v>
      </c>
      <c r="F217" s="285">
        <v>16411</v>
      </c>
      <c r="G217" s="302">
        <v>1</v>
      </c>
      <c r="H217" s="303" t="s">
        <v>71</v>
      </c>
      <c r="I217" s="304">
        <v>1</v>
      </c>
      <c r="J217" s="304">
        <v>1</v>
      </c>
      <c r="K217" s="285">
        <v>1000000</v>
      </c>
      <c r="L217" s="285">
        <v>1000000</v>
      </c>
      <c r="M217" s="305">
        <v>2.6707261704457442E-5</v>
      </c>
      <c r="N217" s="306">
        <v>1.0592883700729849E-5</v>
      </c>
    </row>
    <row r="218" spans="2:14">
      <c r="B218" s="301" t="s">
        <v>315</v>
      </c>
      <c r="C218" s="34">
        <v>165</v>
      </c>
      <c r="D218" s="34">
        <v>165</v>
      </c>
      <c r="E218" s="285">
        <v>16412</v>
      </c>
      <c r="F218" s="285">
        <v>16447</v>
      </c>
      <c r="G218" s="302">
        <v>36</v>
      </c>
      <c r="H218" s="303" t="s">
        <v>71</v>
      </c>
      <c r="I218" s="304">
        <v>1</v>
      </c>
      <c r="J218" s="304">
        <v>36</v>
      </c>
      <c r="K218" s="285">
        <v>1000000</v>
      </c>
      <c r="L218" s="285">
        <v>36000000</v>
      </c>
      <c r="M218" s="305">
        <v>9.6146142136046794E-4</v>
      </c>
      <c r="N218" s="306">
        <v>3.8134381322627459E-4</v>
      </c>
    </row>
    <row r="219" spans="2:14">
      <c r="B219" s="301" t="s">
        <v>321</v>
      </c>
      <c r="C219" s="34">
        <v>165</v>
      </c>
      <c r="D219" s="34">
        <v>165</v>
      </c>
      <c r="E219" s="285">
        <v>16448</v>
      </c>
      <c r="F219" s="285">
        <v>16449</v>
      </c>
      <c r="G219" s="302">
        <v>2</v>
      </c>
      <c r="H219" s="303" t="s">
        <v>71</v>
      </c>
      <c r="I219" s="304">
        <v>1</v>
      </c>
      <c r="J219" s="304">
        <v>2</v>
      </c>
      <c r="K219" s="285">
        <v>1000000</v>
      </c>
      <c r="L219" s="285">
        <v>2000000</v>
      </c>
      <c r="M219" s="305">
        <v>5.3414523408914884E-5</v>
      </c>
      <c r="N219" s="306">
        <v>2.1185767401459698E-5</v>
      </c>
    </row>
    <row r="220" spans="2:14">
      <c r="B220" s="301" t="s">
        <v>313</v>
      </c>
      <c r="C220" s="34">
        <v>165</v>
      </c>
      <c r="D220" s="34">
        <v>165</v>
      </c>
      <c r="E220" s="285">
        <v>16450</v>
      </c>
      <c r="F220" s="285">
        <v>16484</v>
      </c>
      <c r="G220" s="302">
        <v>35</v>
      </c>
      <c r="H220" s="303" t="s">
        <v>71</v>
      </c>
      <c r="I220" s="304">
        <v>1</v>
      </c>
      <c r="J220" s="304">
        <v>35</v>
      </c>
      <c r="K220" s="285">
        <v>1000000</v>
      </c>
      <c r="L220" s="285">
        <v>35000000</v>
      </c>
      <c r="M220" s="305">
        <v>9.3475415965601051E-4</v>
      </c>
      <c r="N220" s="306">
        <v>3.7075092952554474E-4</v>
      </c>
    </row>
    <row r="221" spans="2:14">
      <c r="B221" s="301" t="s">
        <v>320</v>
      </c>
      <c r="C221" s="34">
        <v>165</v>
      </c>
      <c r="D221" s="34">
        <v>165</v>
      </c>
      <c r="E221" s="285">
        <v>16485</v>
      </c>
      <c r="F221" s="285">
        <v>16489</v>
      </c>
      <c r="G221" s="302">
        <v>5</v>
      </c>
      <c r="H221" s="303" t="s">
        <v>71</v>
      </c>
      <c r="I221" s="304">
        <v>1</v>
      </c>
      <c r="J221" s="304">
        <v>5</v>
      </c>
      <c r="K221" s="285">
        <v>1000000</v>
      </c>
      <c r="L221" s="285">
        <v>5000000</v>
      </c>
      <c r="M221" s="305">
        <v>1.3353630852228722E-4</v>
      </c>
      <c r="N221" s="306">
        <v>5.2964418503649246E-5</v>
      </c>
    </row>
    <row r="222" spans="2:14">
      <c r="B222" s="301" t="s">
        <v>51</v>
      </c>
      <c r="C222" s="34">
        <v>165</v>
      </c>
      <c r="D222" s="34">
        <v>165</v>
      </c>
      <c r="E222" s="285">
        <v>16490</v>
      </c>
      <c r="F222" s="285">
        <v>16490</v>
      </c>
      <c r="G222" s="302">
        <v>1</v>
      </c>
      <c r="H222" s="303" t="s">
        <v>71</v>
      </c>
      <c r="I222" s="304">
        <v>1</v>
      </c>
      <c r="J222" s="304">
        <v>1</v>
      </c>
      <c r="K222" s="285">
        <v>1000000</v>
      </c>
      <c r="L222" s="285">
        <v>1000000</v>
      </c>
      <c r="M222" s="305">
        <v>2.6707261704457442E-5</v>
      </c>
      <c r="N222" s="306">
        <v>1.0592883700729849E-5</v>
      </c>
    </row>
    <row r="223" spans="2:14">
      <c r="B223" s="301" t="s">
        <v>322</v>
      </c>
      <c r="C223" s="34">
        <v>165</v>
      </c>
      <c r="D223" s="34">
        <v>165</v>
      </c>
      <c r="E223" s="285">
        <v>16491</v>
      </c>
      <c r="F223" s="285">
        <v>16500</v>
      </c>
      <c r="G223" s="302">
        <v>10</v>
      </c>
      <c r="H223" s="303" t="s">
        <v>71</v>
      </c>
      <c r="I223" s="304">
        <v>1</v>
      </c>
      <c r="J223" s="304">
        <v>10</v>
      </c>
      <c r="K223" s="285">
        <v>1000000</v>
      </c>
      <c r="L223" s="285">
        <v>10000000</v>
      </c>
      <c r="M223" s="305">
        <v>2.6707261704457443E-4</v>
      </c>
      <c r="N223" s="307">
        <v>1.0592883700729849E-4</v>
      </c>
    </row>
    <row r="224" spans="2:14">
      <c r="B224" s="301" t="s">
        <v>510</v>
      </c>
      <c r="C224" s="34">
        <v>166</v>
      </c>
      <c r="D224" s="34">
        <v>167</v>
      </c>
      <c r="E224" s="285">
        <v>16501</v>
      </c>
      <c r="F224" s="285">
        <v>16602</v>
      </c>
      <c r="G224" s="302">
        <v>102</v>
      </c>
      <c r="H224" s="303" t="s">
        <v>71</v>
      </c>
      <c r="I224" s="304">
        <v>1</v>
      </c>
      <c r="J224" s="304">
        <v>102</v>
      </c>
      <c r="K224" s="285">
        <v>1000000</v>
      </c>
      <c r="L224" s="285">
        <v>102000000</v>
      </c>
      <c r="M224" s="305">
        <v>2.724140693854659E-3</v>
      </c>
      <c r="N224" s="306">
        <v>1.0804741374744447E-3</v>
      </c>
    </row>
    <row r="225" spans="2:14">
      <c r="B225" s="301" t="s">
        <v>510</v>
      </c>
      <c r="C225" s="34">
        <v>167</v>
      </c>
      <c r="D225" s="34">
        <v>168</v>
      </c>
      <c r="E225" s="285">
        <v>16603</v>
      </c>
      <c r="F225" s="285">
        <v>16704</v>
      </c>
      <c r="G225" s="302">
        <v>102</v>
      </c>
      <c r="H225" s="303" t="s">
        <v>71</v>
      </c>
      <c r="I225" s="304">
        <v>1</v>
      </c>
      <c r="J225" s="304">
        <v>102</v>
      </c>
      <c r="K225" s="285">
        <v>1000000</v>
      </c>
      <c r="L225" s="285">
        <v>102000000</v>
      </c>
      <c r="M225" s="305">
        <v>2.724140693854659E-3</v>
      </c>
      <c r="N225" s="306">
        <v>1.0804741374744447E-3</v>
      </c>
    </row>
    <row r="226" spans="2:14">
      <c r="B226" s="301" t="s">
        <v>510</v>
      </c>
      <c r="C226" s="34">
        <v>168</v>
      </c>
      <c r="D226" s="34">
        <v>169</v>
      </c>
      <c r="E226" s="285">
        <v>16705</v>
      </c>
      <c r="F226" s="285">
        <v>16806</v>
      </c>
      <c r="G226" s="302">
        <v>102</v>
      </c>
      <c r="H226" s="303" t="s">
        <v>71</v>
      </c>
      <c r="I226" s="304">
        <v>1</v>
      </c>
      <c r="J226" s="304">
        <v>102</v>
      </c>
      <c r="K226" s="285">
        <v>1000000</v>
      </c>
      <c r="L226" s="285">
        <v>102000000</v>
      </c>
      <c r="M226" s="305">
        <v>2.724140693854659E-3</v>
      </c>
      <c r="N226" s="306">
        <v>1.0804741374744447E-3</v>
      </c>
    </row>
    <row r="227" spans="2:14">
      <c r="B227" s="301" t="s">
        <v>617</v>
      </c>
      <c r="C227" s="34">
        <v>169</v>
      </c>
      <c r="D227" s="34">
        <v>170</v>
      </c>
      <c r="E227" s="285">
        <v>16807</v>
      </c>
      <c r="F227" s="285">
        <v>16905</v>
      </c>
      <c r="G227" s="302">
        <v>99</v>
      </c>
      <c r="H227" s="303" t="s">
        <v>71</v>
      </c>
      <c r="I227" s="304">
        <v>1</v>
      </c>
      <c r="J227" s="304">
        <v>99</v>
      </c>
      <c r="K227" s="285">
        <v>1000000</v>
      </c>
      <c r="L227" s="285">
        <v>99000000</v>
      </c>
      <c r="M227" s="305">
        <v>2.6440189087412868E-3</v>
      </c>
      <c r="N227" s="306">
        <v>1.0486954863722551E-3</v>
      </c>
    </row>
    <row r="228" spans="2:14">
      <c r="B228" s="301" t="s">
        <v>306</v>
      </c>
      <c r="C228" s="34">
        <v>169</v>
      </c>
      <c r="D228" s="34">
        <v>170</v>
      </c>
      <c r="E228" s="285">
        <v>16906</v>
      </c>
      <c r="F228" s="285">
        <v>16912</v>
      </c>
      <c r="G228" s="302">
        <v>7</v>
      </c>
      <c r="H228" s="303" t="s">
        <v>71</v>
      </c>
      <c r="I228" s="304">
        <v>1</v>
      </c>
      <c r="J228" s="304">
        <v>7</v>
      </c>
      <c r="K228" s="285">
        <v>1000000</v>
      </c>
      <c r="L228" s="285">
        <v>7000000</v>
      </c>
      <c r="M228" s="305">
        <v>1.8695083193120209E-4</v>
      </c>
      <c r="N228" s="306">
        <v>7.4150185905108947E-5</v>
      </c>
    </row>
    <row r="229" spans="2:14">
      <c r="B229" s="301" t="s">
        <v>316</v>
      </c>
      <c r="C229" s="34">
        <v>170</v>
      </c>
      <c r="D229" s="34">
        <v>171</v>
      </c>
      <c r="E229" s="285">
        <v>16913</v>
      </c>
      <c r="F229" s="285">
        <v>17044</v>
      </c>
      <c r="G229" s="302">
        <v>132</v>
      </c>
      <c r="H229" s="303" t="s">
        <v>71</v>
      </c>
      <c r="I229" s="304">
        <v>1</v>
      </c>
      <c r="J229" s="304">
        <v>132</v>
      </c>
      <c r="K229" s="285">
        <v>1000000</v>
      </c>
      <c r="L229" s="285">
        <v>132000000</v>
      </c>
      <c r="M229" s="305">
        <v>3.5253585449883823E-3</v>
      </c>
      <c r="N229" s="306">
        <v>1.3982606484963401E-3</v>
      </c>
    </row>
    <row r="230" spans="2:14">
      <c r="B230" s="301" t="s">
        <v>318</v>
      </c>
      <c r="C230" s="34">
        <v>171</v>
      </c>
      <c r="D230" s="34">
        <v>171</v>
      </c>
      <c r="E230" s="285">
        <v>17045</v>
      </c>
      <c r="F230" s="285">
        <v>17051</v>
      </c>
      <c r="G230" s="302">
        <v>7</v>
      </c>
      <c r="H230" s="303" t="s">
        <v>71</v>
      </c>
      <c r="I230" s="304">
        <v>1</v>
      </c>
      <c r="J230" s="304">
        <v>7</v>
      </c>
      <c r="K230" s="285">
        <v>1000000</v>
      </c>
      <c r="L230" s="285">
        <v>7000000</v>
      </c>
      <c r="M230" s="305">
        <v>1.8695083193120209E-4</v>
      </c>
      <c r="N230" s="306">
        <v>7.4150185905108947E-5</v>
      </c>
    </row>
    <row r="231" spans="2:14">
      <c r="B231" s="301" t="s">
        <v>311</v>
      </c>
      <c r="C231" s="34">
        <v>171</v>
      </c>
      <c r="D231" s="34">
        <v>171</v>
      </c>
      <c r="E231" s="285">
        <v>17052</v>
      </c>
      <c r="F231" s="285">
        <v>17100</v>
      </c>
      <c r="G231" s="302">
        <v>49</v>
      </c>
      <c r="H231" s="303" t="s">
        <v>71</v>
      </c>
      <c r="I231" s="304">
        <v>1</v>
      </c>
      <c r="J231" s="304">
        <v>49</v>
      </c>
      <c r="K231" s="285">
        <v>1000000</v>
      </c>
      <c r="L231" s="285">
        <v>49000000</v>
      </c>
      <c r="M231" s="305">
        <v>1.3086558235184146E-3</v>
      </c>
      <c r="N231" s="306">
        <v>5.1905130133576263E-4</v>
      </c>
    </row>
    <row r="232" spans="2:14">
      <c r="B232" s="301" t="s">
        <v>322</v>
      </c>
      <c r="C232" s="34">
        <v>172</v>
      </c>
      <c r="D232" s="34">
        <v>172</v>
      </c>
      <c r="E232" s="285">
        <v>17101</v>
      </c>
      <c r="F232" s="285">
        <v>17114</v>
      </c>
      <c r="G232" s="302">
        <v>14</v>
      </c>
      <c r="H232" s="303" t="s">
        <v>71</v>
      </c>
      <c r="I232" s="304">
        <v>1</v>
      </c>
      <c r="J232" s="304">
        <v>14</v>
      </c>
      <c r="K232" s="285">
        <v>1000000</v>
      </c>
      <c r="L232" s="285">
        <v>14000000</v>
      </c>
      <c r="M232" s="305">
        <v>3.7390166386240417E-4</v>
      </c>
      <c r="N232" s="306">
        <v>1.4830037181021789E-4</v>
      </c>
    </row>
    <row r="233" spans="2:14">
      <c r="B233" s="301" t="s">
        <v>314</v>
      </c>
      <c r="C233" s="34">
        <v>172</v>
      </c>
      <c r="D233" s="34">
        <v>172</v>
      </c>
      <c r="E233" s="285">
        <v>17115</v>
      </c>
      <c r="F233" s="285">
        <v>17143</v>
      </c>
      <c r="G233" s="302">
        <v>29</v>
      </c>
      <c r="H233" s="303" t="s">
        <v>71</v>
      </c>
      <c r="I233" s="304">
        <v>1</v>
      </c>
      <c r="J233" s="304">
        <v>29</v>
      </c>
      <c r="K233" s="285">
        <v>1000000</v>
      </c>
      <c r="L233" s="285">
        <v>29000000</v>
      </c>
      <c r="M233" s="305">
        <v>7.7451058942926577E-4</v>
      </c>
      <c r="N233" s="306">
        <v>3.0719362732116565E-4</v>
      </c>
    </row>
    <row r="234" spans="2:14">
      <c r="B234" s="301" t="s">
        <v>312</v>
      </c>
      <c r="C234" s="34">
        <v>172</v>
      </c>
      <c r="D234" s="34">
        <v>172</v>
      </c>
      <c r="E234" s="285">
        <v>17144</v>
      </c>
      <c r="F234" s="285">
        <v>17175</v>
      </c>
      <c r="G234" s="302">
        <v>32</v>
      </c>
      <c r="H234" s="303" t="s">
        <v>71</v>
      </c>
      <c r="I234" s="303">
        <v>1</v>
      </c>
      <c r="J234" s="304">
        <v>32</v>
      </c>
      <c r="K234" s="285">
        <v>1000000</v>
      </c>
      <c r="L234" s="285">
        <v>32000000</v>
      </c>
      <c r="M234" s="305">
        <v>8.5463237454263814E-4</v>
      </c>
      <c r="N234" s="307">
        <v>3.3897227842335516E-4</v>
      </c>
    </row>
    <row r="235" spans="2:14">
      <c r="B235" s="301" t="s">
        <v>307</v>
      </c>
      <c r="C235" s="34">
        <v>172</v>
      </c>
      <c r="D235" s="34">
        <v>173</v>
      </c>
      <c r="E235" s="285">
        <v>17176</v>
      </c>
      <c r="F235" s="285">
        <v>17209</v>
      </c>
      <c r="G235" s="302">
        <v>34</v>
      </c>
      <c r="H235" s="303" t="s">
        <v>71</v>
      </c>
      <c r="I235" s="303">
        <v>1</v>
      </c>
      <c r="J235" s="304">
        <v>34</v>
      </c>
      <c r="K235" s="285">
        <v>1000000</v>
      </c>
      <c r="L235" s="285">
        <v>34000000</v>
      </c>
      <c r="M235" s="305">
        <v>9.0804689795155298E-4</v>
      </c>
      <c r="N235" s="306">
        <v>3.6015804582481488E-4</v>
      </c>
    </row>
    <row r="236" spans="2:14">
      <c r="B236" s="301" t="s">
        <v>310</v>
      </c>
      <c r="C236" s="34">
        <v>173</v>
      </c>
      <c r="D236" s="34">
        <v>173</v>
      </c>
      <c r="E236" s="285">
        <v>17210</v>
      </c>
      <c r="F236" s="285">
        <v>17240</v>
      </c>
      <c r="G236" s="302">
        <v>31</v>
      </c>
      <c r="H236" s="303" t="s">
        <v>71</v>
      </c>
      <c r="I236" s="303">
        <v>1</v>
      </c>
      <c r="J236" s="304">
        <v>31</v>
      </c>
      <c r="K236" s="285">
        <v>1000000</v>
      </c>
      <c r="L236" s="285">
        <v>31000000</v>
      </c>
      <c r="M236" s="305">
        <v>8.2792511283818072E-4</v>
      </c>
      <c r="N236" s="306">
        <v>3.2837939472262536E-4</v>
      </c>
    </row>
    <row r="237" spans="2:14">
      <c r="B237" s="301" t="s">
        <v>317</v>
      </c>
      <c r="C237" s="34">
        <v>173</v>
      </c>
      <c r="D237" s="34">
        <v>173</v>
      </c>
      <c r="E237" s="285">
        <v>17241</v>
      </c>
      <c r="F237" s="285">
        <v>17286</v>
      </c>
      <c r="G237" s="302">
        <v>46</v>
      </c>
      <c r="H237" s="303" t="s">
        <v>71</v>
      </c>
      <c r="I237" s="308">
        <v>1</v>
      </c>
      <c r="J237" s="304">
        <v>46</v>
      </c>
      <c r="K237" s="285">
        <v>1000000</v>
      </c>
      <c r="L237" s="285">
        <v>46000000</v>
      </c>
      <c r="M237" s="305">
        <v>1.2285340384050423E-3</v>
      </c>
      <c r="N237" s="306">
        <v>4.8727265023357306E-4</v>
      </c>
    </row>
    <row r="238" spans="2:14">
      <c r="B238" s="301" t="s">
        <v>308</v>
      </c>
      <c r="C238" s="34">
        <v>173</v>
      </c>
      <c r="D238" s="34">
        <v>174</v>
      </c>
      <c r="E238" s="285">
        <v>17287</v>
      </c>
      <c r="F238" s="285">
        <v>17306</v>
      </c>
      <c r="G238" s="302">
        <v>20</v>
      </c>
      <c r="H238" s="303" t="s">
        <v>71</v>
      </c>
      <c r="I238" s="308">
        <v>1</v>
      </c>
      <c r="J238" s="304">
        <v>20</v>
      </c>
      <c r="K238" s="285">
        <v>1000000</v>
      </c>
      <c r="L238" s="285">
        <v>20000000</v>
      </c>
      <c r="M238" s="305">
        <v>5.3414523408914887E-4</v>
      </c>
      <c r="N238" s="306">
        <v>2.1185767401459698E-4</v>
      </c>
    </row>
    <row r="239" spans="2:14">
      <c r="B239" s="301" t="s">
        <v>309</v>
      </c>
      <c r="C239" s="34">
        <v>174</v>
      </c>
      <c r="D239" s="34">
        <v>174</v>
      </c>
      <c r="E239" s="285">
        <v>17307</v>
      </c>
      <c r="F239" s="285">
        <v>17330</v>
      </c>
      <c r="G239" s="302">
        <v>24</v>
      </c>
      <c r="H239" s="303" t="s">
        <v>71</v>
      </c>
      <c r="I239" s="308">
        <v>1</v>
      </c>
      <c r="J239" s="304">
        <v>24</v>
      </c>
      <c r="K239" s="285">
        <v>1000000</v>
      </c>
      <c r="L239" s="285">
        <v>24000000</v>
      </c>
      <c r="M239" s="305">
        <v>6.4097428090697866E-4</v>
      </c>
      <c r="N239" s="306">
        <v>2.5422920881751641E-4</v>
      </c>
    </row>
    <row r="240" spans="2:14">
      <c r="B240" s="301" t="s">
        <v>45</v>
      </c>
      <c r="C240" s="34">
        <v>174</v>
      </c>
      <c r="D240" s="34">
        <v>174</v>
      </c>
      <c r="E240" s="285">
        <v>17331</v>
      </c>
      <c r="F240" s="285">
        <v>17339</v>
      </c>
      <c r="G240" s="302">
        <v>9</v>
      </c>
      <c r="H240" s="303" t="s">
        <v>71</v>
      </c>
      <c r="I240" s="308">
        <v>1</v>
      </c>
      <c r="J240" s="304">
        <v>9</v>
      </c>
      <c r="K240" s="285">
        <v>1000000</v>
      </c>
      <c r="L240" s="285">
        <v>9000000</v>
      </c>
      <c r="M240" s="305">
        <v>2.4036535534011698E-4</v>
      </c>
      <c r="N240" s="306">
        <v>9.5335953306568649E-5</v>
      </c>
    </row>
    <row r="241" spans="2:14">
      <c r="B241" s="301" t="s">
        <v>43</v>
      </c>
      <c r="C241" s="34">
        <v>174</v>
      </c>
      <c r="D241" s="34">
        <v>174</v>
      </c>
      <c r="E241" s="285">
        <v>17340</v>
      </c>
      <c r="F241" s="285">
        <v>17348</v>
      </c>
      <c r="G241" s="302">
        <v>9</v>
      </c>
      <c r="H241" s="303" t="s">
        <v>71</v>
      </c>
      <c r="I241" s="308">
        <v>1</v>
      </c>
      <c r="J241" s="304">
        <v>9</v>
      </c>
      <c r="K241" s="285">
        <v>1000000</v>
      </c>
      <c r="L241" s="285">
        <v>9000000</v>
      </c>
      <c r="M241" s="305">
        <v>2.4036535534011698E-4</v>
      </c>
      <c r="N241" s="306">
        <v>9.5335953306568649E-5</v>
      </c>
    </row>
    <row r="242" spans="2:14">
      <c r="B242" s="301" t="s">
        <v>41</v>
      </c>
      <c r="C242" s="34">
        <v>174</v>
      </c>
      <c r="D242" s="34">
        <v>174</v>
      </c>
      <c r="E242" s="285">
        <v>17349</v>
      </c>
      <c r="F242" s="285">
        <v>17356</v>
      </c>
      <c r="G242" s="302">
        <v>8</v>
      </c>
      <c r="H242" s="303" t="s">
        <v>71</v>
      </c>
      <c r="I242" s="308">
        <v>1</v>
      </c>
      <c r="J242" s="304">
        <v>8</v>
      </c>
      <c r="K242" s="285">
        <v>1000000</v>
      </c>
      <c r="L242" s="285">
        <v>8000000</v>
      </c>
      <c r="M242" s="305">
        <v>2.1365809363565954E-4</v>
      </c>
      <c r="N242" s="306">
        <v>8.4743069605838791E-5</v>
      </c>
    </row>
    <row r="243" spans="2:14">
      <c r="B243" s="301" t="s">
        <v>319</v>
      </c>
      <c r="C243" s="34">
        <v>174</v>
      </c>
      <c r="D243" s="34">
        <v>174</v>
      </c>
      <c r="E243" s="285">
        <v>17357</v>
      </c>
      <c r="F243" s="285">
        <v>17364</v>
      </c>
      <c r="G243" s="302">
        <v>8</v>
      </c>
      <c r="H243" s="303" t="s">
        <v>71</v>
      </c>
      <c r="I243" s="308">
        <v>1</v>
      </c>
      <c r="J243" s="304">
        <v>8</v>
      </c>
      <c r="K243" s="285">
        <v>1000000</v>
      </c>
      <c r="L243" s="285">
        <v>8000000</v>
      </c>
      <c r="M243" s="305">
        <v>2.1365809363565954E-4</v>
      </c>
      <c r="N243" s="306">
        <v>8.4743069605838791E-5</v>
      </c>
    </row>
    <row r="244" spans="2:14">
      <c r="B244" s="301" t="s">
        <v>236</v>
      </c>
      <c r="C244" s="34">
        <v>174</v>
      </c>
      <c r="D244" s="34">
        <v>174</v>
      </c>
      <c r="E244" s="285">
        <v>17365</v>
      </c>
      <c r="F244" s="285">
        <v>17366</v>
      </c>
      <c r="G244" s="302">
        <v>2</v>
      </c>
      <c r="H244" s="303" t="s">
        <v>71</v>
      </c>
      <c r="I244" s="308">
        <v>1</v>
      </c>
      <c r="J244" s="304">
        <v>2</v>
      </c>
      <c r="K244" s="285">
        <v>1000000</v>
      </c>
      <c r="L244" s="285">
        <v>2000000</v>
      </c>
      <c r="M244" s="305">
        <v>5.3414523408914884E-5</v>
      </c>
      <c r="N244" s="306">
        <v>2.1185767401459698E-5</v>
      </c>
    </row>
    <row r="245" spans="2:14">
      <c r="B245" s="301" t="s">
        <v>50</v>
      </c>
      <c r="C245" s="34">
        <v>174</v>
      </c>
      <c r="D245" s="34">
        <v>174</v>
      </c>
      <c r="E245" s="285">
        <v>17367</v>
      </c>
      <c r="F245" s="285">
        <v>17384</v>
      </c>
      <c r="G245" s="302">
        <v>18</v>
      </c>
      <c r="H245" s="303" t="s">
        <v>71</v>
      </c>
      <c r="I245" s="308">
        <v>1</v>
      </c>
      <c r="J245" s="304">
        <v>18</v>
      </c>
      <c r="K245" s="285">
        <v>1000000</v>
      </c>
      <c r="L245" s="285">
        <v>18000000</v>
      </c>
      <c r="M245" s="305">
        <v>4.8073071068023397E-4</v>
      </c>
      <c r="N245" s="306">
        <v>1.906719066131373E-4</v>
      </c>
    </row>
    <row r="246" spans="2:14">
      <c r="B246" s="301" t="s">
        <v>315</v>
      </c>
      <c r="C246" s="34">
        <v>174</v>
      </c>
      <c r="D246" s="34">
        <v>175</v>
      </c>
      <c r="E246" s="285">
        <v>17385</v>
      </c>
      <c r="F246" s="285">
        <v>17460</v>
      </c>
      <c r="G246" s="302">
        <v>76</v>
      </c>
      <c r="H246" s="303" t="s">
        <v>71</v>
      </c>
      <c r="I246" s="308">
        <v>1</v>
      </c>
      <c r="J246" s="304">
        <v>76</v>
      </c>
      <c r="K246" s="285">
        <v>1000000</v>
      </c>
      <c r="L246" s="285">
        <v>76000000</v>
      </c>
      <c r="M246" s="305">
        <v>2.0297518895387658E-3</v>
      </c>
      <c r="N246" s="306">
        <v>8.0505916125546862E-4</v>
      </c>
    </row>
    <row r="247" spans="2:14">
      <c r="B247" s="301" t="s">
        <v>321</v>
      </c>
      <c r="C247" s="34">
        <v>175</v>
      </c>
      <c r="D247" s="34">
        <v>175</v>
      </c>
      <c r="E247" s="285">
        <v>17461</v>
      </c>
      <c r="F247" s="285">
        <v>17464</v>
      </c>
      <c r="G247" s="302">
        <v>4</v>
      </c>
      <c r="H247" s="303" t="s">
        <v>71</v>
      </c>
      <c r="I247" s="308">
        <v>1</v>
      </c>
      <c r="J247" s="304">
        <v>4</v>
      </c>
      <c r="K247" s="285">
        <v>1000000</v>
      </c>
      <c r="L247" s="285">
        <v>4000000</v>
      </c>
      <c r="M247" s="305">
        <v>1.0682904681782977E-4</v>
      </c>
      <c r="N247" s="306">
        <v>4.2371534802919396E-5</v>
      </c>
    </row>
    <row r="248" spans="2:14">
      <c r="B248" s="301" t="s">
        <v>53</v>
      </c>
      <c r="C248" s="34">
        <v>175</v>
      </c>
      <c r="D248" s="34">
        <v>175</v>
      </c>
      <c r="E248" s="285">
        <v>17465</v>
      </c>
      <c r="F248" s="285">
        <v>17466</v>
      </c>
      <c r="G248" s="302">
        <v>2</v>
      </c>
      <c r="H248" s="303" t="s">
        <v>71</v>
      </c>
      <c r="I248" s="308">
        <v>1</v>
      </c>
      <c r="J248" s="304">
        <v>2</v>
      </c>
      <c r="K248" s="285">
        <v>1000000</v>
      </c>
      <c r="L248" s="285">
        <v>2000000</v>
      </c>
      <c r="M248" s="305">
        <v>5.3414523408914884E-5</v>
      </c>
      <c r="N248" s="306">
        <v>2.1185767401459698E-5</v>
      </c>
    </row>
    <row r="249" spans="2:14">
      <c r="B249" s="301" t="s">
        <v>313</v>
      </c>
      <c r="C249" s="34">
        <v>175</v>
      </c>
      <c r="D249" s="34">
        <v>176</v>
      </c>
      <c r="E249" s="285">
        <v>17467</v>
      </c>
      <c r="F249" s="285">
        <v>17541</v>
      </c>
      <c r="G249" s="302">
        <v>75</v>
      </c>
      <c r="H249" s="303" t="s">
        <v>71</v>
      </c>
      <c r="I249" s="308">
        <v>1</v>
      </c>
      <c r="J249" s="304">
        <v>75</v>
      </c>
      <c r="K249" s="285">
        <v>1000000</v>
      </c>
      <c r="L249" s="285">
        <v>75000000</v>
      </c>
      <c r="M249" s="305">
        <v>2.0030446278343082E-3</v>
      </c>
      <c r="N249" s="306">
        <v>7.9446627755473871E-4</v>
      </c>
    </row>
    <row r="250" spans="2:14">
      <c r="B250" s="301" t="s">
        <v>320</v>
      </c>
      <c r="C250" s="34">
        <v>176</v>
      </c>
      <c r="D250" s="34">
        <v>176</v>
      </c>
      <c r="E250" s="285">
        <v>17542</v>
      </c>
      <c r="F250" s="285">
        <v>17552</v>
      </c>
      <c r="G250" s="302">
        <v>11</v>
      </c>
      <c r="H250" s="303" t="s">
        <v>71</v>
      </c>
      <c r="I250" s="308">
        <v>1</v>
      </c>
      <c r="J250" s="304">
        <v>11</v>
      </c>
      <c r="K250" s="285">
        <v>1000000</v>
      </c>
      <c r="L250" s="285">
        <v>11000000</v>
      </c>
      <c r="M250" s="305">
        <v>2.9377987874903185E-4</v>
      </c>
      <c r="N250" s="306">
        <v>1.1652172070802835E-4</v>
      </c>
    </row>
    <row r="251" spans="2:14">
      <c r="B251" s="301" t="s">
        <v>51</v>
      </c>
      <c r="C251" s="34">
        <v>176</v>
      </c>
      <c r="D251" s="34">
        <v>176</v>
      </c>
      <c r="E251" s="285">
        <v>17553</v>
      </c>
      <c r="F251" s="285">
        <v>17554</v>
      </c>
      <c r="G251" s="302">
        <v>2</v>
      </c>
      <c r="H251" s="303" t="s">
        <v>71</v>
      </c>
      <c r="I251" s="308">
        <v>1</v>
      </c>
      <c r="J251" s="304">
        <v>2</v>
      </c>
      <c r="K251" s="285">
        <v>1000000</v>
      </c>
      <c r="L251" s="285">
        <v>2000000</v>
      </c>
      <c r="M251" s="305">
        <v>5.3414523408914884E-5</v>
      </c>
      <c r="N251" s="306">
        <v>2.1185767401459698E-5</v>
      </c>
    </row>
    <row r="252" spans="2:14">
      <c r="B252" s="301" t="s">
        <v>316</v>
      </c>
      <c r="C252" s="34">
        <v>176</v>
      </c>
      <c r="D252" s="34">
        <v>180</v>
      </c>
      <c r="E252" s="285">
        <v>17555</v>
      </c>
      <c r="F252" s="285">
        <v>18000</v>
      </c>
      <c r="G252" s="302">
        <v>446</v>
      </c>
      <c r="H252" s="303" t="s">
        <v>71</v>
      </c>
      <c r="I252" s="308">
        <v>1</v>
      </c>
      <c r="J252" s="304">
        <v>446</v>
      </c>
      <c r="K252" s="285">
        <v>1000000</v>
      </c>
      <c r="L252" s="285">
        <v>446000000</v>
      </c>
      <c r="M252" s="305">
        <v>1.1911438720188018E-2</v>
      </c>
      <c r="N252" s="306">
        <v>4.7244261305255126E-3</v>
      </c>
    </row>
    <row r="253" spans="2:14">
      <c r="B253" s="301" t="s">
        <v>45</v>
      </c>
      <c r="C253" s="34">
        <v>181</v>
      </c>
      <c r="D253" s="34">
        <v>189</v>
      </c>
      <c r="E253" s="285">
        <v>18001</v>
      </c>
      <c r="F253" s="285">
        <v>18805</v>
      </c>
      <c r="G253" s="302">
        <v>805</v>
      </c>
      <c r="H253" s="303" t="s">
        <v>70</v>
      </c>
      <c r="I253" s="308">
        <v>5</v>
      </c>
      <c r="J253" s="304">
        <v>4025</v>
      </c>
      <c r="K253" s="285">
        <v>1000000</v>
      </c>
      <c r="L253" s="285">
        <v>805000000</v>
      </c>
      <c r="M253" s="305">
        <v>2.1499345672088242E-2</v>
      </c>
      <c r="N253" s="306">
        <v>4.2636356895437648E-2</v>
      </c>
    </row>
    <row r="254" spans="2:14">
      <c r="B254" s="301" t="s">
        <v>43</v>
      </c>
      <c r="C254" s="34">
        <v>189</v>
      </c>
      <c r="D254" s="34">
        <v>197</v>
      </c>
      <c r="E254" s="285">
        <v>18806</v>
      </c>
      <c r="F254" s="285">
        <v>19610</v>
      </c>
      <c r="G254" s="302">
        <v>805</v>
      </c>
      <c r="H254" s="303" t="s">
        <v>70</v>
      </c>
      <c r="I254" s="308">
        <v>5</v>
      </c>
      <c r="J254" s="304">
        <v>4025</v>
      </c>
      <c r="K254" s="285">
        <v>1000000</v>
      </c>
      <c r="L254" s="285">
        <v>805000000</v>
      </c>
      <c r="M254" s="305">
        <v>2.1499345672088242E-2</v>
      </c>
      <c r="N254" s="306">
        <v>4.2636356895437648E-2</v>
      </c>
    </row>
    <row r="255" spans="2:14">
      <c r="B255" s="301" t="s">
        <v>41</v>
      </c>
      <c r="C255" s="34">
        <v>197</v>
      </c>
      <c r="D255" s="34">
        <v>205</v>
      </c>
      <c r="E255" s="285">
        <v>19611</v>
      </c>
      <c r="F255" s="285">
        <v>20415</v>
      </c>
      <c r="G255" s="302">
        <v>805</v>
      </c>
      <c r="H255" s="303" t="s">
        <v>70</v>
      </c>
      <c r="I255" s="308">
        <v>5</v>
      </c>
      <c r="J255" s="304">
        <v>4025</v>
      </c>
      <c r="K255" s="285">
        <v>1000000</v>
      </c>
      <c r="L255" s="285">
        <v>805000000</v>
      </c>
      <c r="M255" s="305">
        <v>2.1499345672088242E-2</v>
      </c>
      <c r="N255" s="306">
        <v>4.2636356895437648E-2</v>
      </c>
    </row>
    <row r="256" spans="2:14">
      <c r="B256" s="301" t="s">
        <v>306</v>
      </c>
      <c r="C256" s="34">
        <v>205</v>
      </c>
      <c r="D256" s="34">
        <v>213</v>
      </c>
      <c r="E256" s="285">
        <v>20416</v>
      </c>
      <c r="F256" s="285">
        <v>21220</v>
      </c>
      <c r="G256" s="302">
        <v>805</v>
      </c>
      <c r="H256" s="303" t="s">
        <v>70</v>
      </c>
      <c r="I256" s="308">
        <v>5</v>
      </c>
      <c r="J256" s="304">
        <v>4025</v>
      </c>
      <c r="K256" s="285">
        <v>1000000</v>
      </c>
      <c r="L256" s="285">
        <v>805000000</v>
      </c>
      <c r="M256" s="305">
        <v>2.1499345672088242E-2</v>
      </c>
      <c r="N256" s="306">
        <v>4.2636356895437648E-2</v>
      </c>
    </row>
    <row r="257" spans="2:14">
      <c r="B257" s="301" t="s">
        <v>45</v>
      </c>
      <c r="C257" s="34">
        <v>213</v>
      </c>
      <c r="D257" s="34">
        <v>215</v>
      </c>
      <c r="E257" s="285">
        <v>21221</v>
      </c>
      <c r="F257" s="285">
        <v>21415</v>
      </c>
      <c r="G257" s="302">
        <v>195</v>
      </c>
      <c r="H257" s="303" t="s">
        <v>70</v>
      </c>
      <c r="I257" s="308">
        <v>5</v>
      </c>
      <c r="J257" s="304">
        <v>975</v>
      </c>
      <c r="K257" s="285">
        <v>1000000</v>
      </c>
      <c r="L257" s="285">
        <v>195000000</v>
      </c>
      <c r="M257" s="305">
        <v>5.207916032369201E-3</v>
      </c>
      <c r="N257" s="306">
        <v>1.0328061608211604E-2</v>
      </c>
    </row>
    <row r="258" spans="2:14">
      <c r="B258" s="301" t="s">
        <v>43</v>
      </c>
      <c r="C258" s="34">
        <v>215</v>
      </c>
      <c r="D258" s="34">
        <v>217</v>
      </c>
      <c r="E258" s="285">
        <v>21416</v>
      </c>
      <c r="F258" s="285">
        <v>21610</v>
      </c>
      <c r="G258" s="302">
        <v>195</v>
      </c>
      <c r="H258" s="303" t="s">
        <v>70</v>
      </c>
      <c r="I258" s="308">
        <v>5</v>
      </c>
      <c r="J258" s="304">
        <v>975</v>
      </c>
      <c r="K258" s="285">
        <v>1000000</v>
      </c>
      <c r="L258" s="285">
        <v>195000000</v>
      </c>
      <c r="M258" s="305">
        <v>5.207916032369201E-3</v>
      </c>
      <c r="N258" s="306">
        <v>1.0328061608211604E-2</v>
      </c>
    </row>
    <row r="259" spans="2:14">
      <c r="B259" s="301" t="s">
        <v>41</v>
      </c>
      <c r="C259" s="34">
        <v>217</v>
      </c>
      <c r="D259" s="34">
        <v>219</v>
      </c>
      <c r="E259" s="285">
        <v>21611</v>
      </c>
      <c r="F259" s="285">
        <v>21805</v>
      </c>
      <c r="G259" s="302">
        <v>195</v>
      </c>
      <c r="H259" s="303" t="s">
        <v>70</v>
      </c>
      <c r="I259" s="308">
        <v>5</v>
      </c>
      <c r="J259" s="304">
        <v>975</v>
      </c>
      <c r="K259" s="285">
        <v>1000000</v>
      </c>
      <c r="L259" s="285">
        <v>195000000</v>
      </c>
      <c r="M259" s="305">
        <v>5.207916032369201E-3</v>
      </c>
      <c r="N259" s="306">
        <v>1.0328061608211604E-2</v>
      </c>
    </row>
    <row r="260" spans="2:14">
      <c r="B260" s="301" t="s">
        <v>306</v>
      </c>
      <c r="C260" s="34">
        <v>219</v>
      </c>
      <c r="D260" s="34">
        <v>220</v>
      </c>
      <c r="E260" s="285">
        <v>21806</v>
      </c>
      <c r="F260" s="285">
        <v>22000</v>
      </c>
      <c r="G260" s="302">
        <v>195</v>
      </c>
      <c r="H260" s="303" t="s">
        <v>70</v>
      </c>
      <c r="I260" s="308">
        <v>5</v>
      </c>
      <c r="J260" s="304">
        <v>975</v>
      </c>
      <c r="K260" s="285">
        <v>1000000</v>
      </c>
      <c r="L260" s="285">
        <v>195000000</v>
      </c>
      <c r="M260" s="305">
        <v>5.207916032369201E-3</v>
      </c>
      <c r="N260" s="306">
        <v>1.0328061608211604E-2</v>
      </c>
    </row>
    <row r="261" spans="2:14">
      <c r="B261" s="301" t="s">
        <v>316</v>
      </c>
      <c r="C261" s="34">
        <v>221</v>
      </c>
      <c r="D261" s="34">
        <v>221</v>
      </c>
      <c r="E261" s="285">
        <v>22001</v>
      </c>
      <c r="F261" s="285">
        <v>22013</v>
      </c>
      <c r="G261" s="302">
        <v>13</v>
      </c>
      <c r="H261" s="303" t="s">
        <v>71</v>
      </c>
      <c r="I261" s="308">
        <v>1</v>
      </c>
      <c r="J261" s="304">
        <v>13</v>
      </c>
      <c r="K261" s="285">
        <v>1000000</v>
      </c>
      <c r="L261" s="285">
        <v>13000000</v>
      </c>
      <c r="M261" s="305">
        <v>3.4719440215794675E-4</v>
      </c>
      <c r="N261" s="306">
        <v>1.3770748810948804E-4</v>
      </c>
    </row>
    <row r="262" spans="2:14">
      <c r="B262" s="301" t="s">
        <v>318</v>
      </c>
      <c r="C262" s="34">
        <v>221</v>
      </c>
      <c r="D262" s="34">
        <v>221</v>
      </c>
      <c r="E262" s="285">
        <v>22014</v>
      </c>
      <c r="F262" s="285">
        <v>22036</v>
      </c>
      <c r="G262" s="302">
        <v>23</v>
      </c>
      <c r="H262" s="303" t="s">
        <v>71</v>
      </c>
      <c r="I262" s="308">
        <v>1</v>
      </c>
      <c r="J262" s="304">
        <v>23</v>
      </c>
      <c r="K262" s="285">
        <v>1000000</v>
      </c>
      <c r="L262" s="285">
        <v>23000000</v>
      </c>
      <c r="M262" s="305">
        <v>6.1426701920252113E-4</v>
      </c>
      <c r="N262" s="306">
        <v>2.4363632511678653E-4</v>
      </c>
    </row>
    <row r="263" spans="2:14">
      <c r="B263" s="301" t="s">
        <v>510</v>
      </c>
      <c r="C263" s="34">
        <v>221</v>
      </c>
      <c r="D263" s="34">
        <v>221</v>
      </c>
      <c r="E263" s="285">
        <v>22037</v>
      </c>
      <c r="F263" s="285">
        <v>22048</v>
      </c>
      <c r="G263" s="302">
        <v>12</v>
      </c>
      <c r="H263" s="303" t="s">
        <v>71</v>
      </c>
      <c r="I263" s="308">
        <v>1</v>
      </c>
      <c r="J263" s="304">
        <v>12</v>
      </c>
      <c r="K263" s="285">
        <v>1000000</v>
      </c>
      <c r="L263" s="285">
        <v>12000000</v>
      </c>
      <c r="M263" s="305">
        <v>3.2048714045348933E-4</v>
      </c>
      <c r="N263" s="306">
        <v>1.2711460440875821E-4</v>
      </c>
    </row>
    <row r="264" spans="2:14">
      <c r="B264" s="301" t="s">
        <v>43</v>
      </c>
      <c r="C264" s="34">
        <v>221</v>
      </c>
      <c r="D264" s="34">
        <v>224</v>
      </c>
      <c r="E264" s="285">
        <v>22049</v>
      </c>
      <c r="F264" s="285">
        <v>22389</v>
      </c>
      <c r="G264" s="302">
        <v>341</v>
      </c>
      <c r="H264" s="303" t="s">
        <v>71</v>
      </c>
      <c r="I264" s="308">
        <v>1</v>
      </c>
      <c r="J264" s="304">
        <v>341</v>
      </c>
      <c r="K264" s="285">
        <v>1000000</v>
      </c>
      <c r="L264" s="285">
        <v>341000000</v>
      </c>
      <c r="M264" s="305">
        <v>9.1071762412199882E-3</v>
      </c>
      <c r="N264" s="306">
        <v>3.6121733419488787E-3</v>
      </c>
    </row>
    <row r="265" spans="2:14">
      <c r="B265" s="301" t="s">
        <v>500</v>
      </c>
      <c r="C265" s="34">
        <v>224</v>
      </c>
      <c r="D265" s="34">
        <v>224</v>
      </c>
      <c r="E265" s="285">
        <v>22390</v>
      </c>
      <c r="F265" s="285">
        <v>22391</v>
      </c>
      <c r="G265" s="302">
        <v>2</v>
      </c>
      <c r="H265" s="303" t="s">
        <v>71</v>
      </c>
      <c r="I265" s="308">
        <v>1</v>
      </c>
      <c r="J265" s="304">
        <v>2</v>
      </c>
      <c r="K265" s="285">
        <v>1000000</v>
      </c>
      <c r="L265" s="285">
        <v>2000000</v>
      </c>
      <c r="M265" s="305">
        <v>5.3414523408914884E-5</v>
      </c>
      <c r="N265" s="306">
        <v>2.1185767401459698E-5</v>
      </c>
    </row>
    <row r="266" spans="2:14">
      <c r="B266" s="301" t="s">
        <v>510</v>
      </c>
      <c r="C266" s="34">
        <v>224</v>
      </c>
      <c r="D266" s="34">
        <v>224</v>
      </c>
      <c r="E266" s="285">
        <v>22392</v>
      </c>
      <c r="F266" s="285">
        <v>22403</v>
      </c>
      <c r="G266" s="302">
        <v>12</v>
      </c>
      <c r="H266" s="303" t="s">
        <v>71</v>
      </c>
      <c r="I266" s="308">
        <v>1</v>
      </c>
      <c r="J266" s="304">
        <v>12</v>
      </c>
      <c r="K266" s="285">
        <v>1000000</v>
      </c>
      <c r="L266" s="285">
        <v>12000000</v>
      </c>
      <c r="M266" s="305">
        <v>3.2048714045348933E-4</v>
      </c>
      <c r="N266" s="306">
        <v>1.2711460440875821E-4</v>
      </c>
    </row>
    <row r="267" spans="2:14">
      <c r="B267" s="301" t="s">
        <v>41</v>
      </c>
      <c r="C267" s="34">
        <v>224</v>
      </c>
      <c r="D267" s="34">
        <v>228</v>
      </c>
      <c r="E267" s="285">
        <v>22404</v>
      </c>
      <c r="F267" s="285">
        <v>22744</v>
      </c>
      <c r="G267" s="302">
        <v>341</v>
      </c>
      <c r="H267" s="303" t="s">
        <v>71</v>
      </c>
      <c r="I267" s="308">
        <v>1</v>
      </c>
      <c r="J267" s="304">
        <v>341</v>
      </c>
      <c r="K267" s="285">
        <v>1000000</v>
      </c>
      <c r="L267" s="285">
        <v>341000000</v>
      </c>
      <c r="M267" s="305">
        <v>9.1071762412199882E-3</v>
      </c>
      <c r="N267" s="306">
        <v>3.6121733419488787E-3</v>
      </c>
    </row>
    <row r="268" spans="2:14">
      <c r="B268" s="301" t="s">
        <v>500</v>
      </c>
      <c r="C268" s="34">
        <v>228</v>
      </c>
      <c r="D268" s="34">
        <v>228</v>
      </c>
      <c r="E268" s="285">
        <v>22745</v>
      </c>
      <c r="F268" s="285">
        <v>22746</v>
      </c>
      <c r="G268" s="302">
        <v>2</v>
      </c>
      <c r="H268" s="303" t="s">
        <v>71</v>
      </c>
      <c r="I268" s="308">
        <v>1</v>
      </c>
      <c r="J268" s="304">
        <v>2</v>
      </c>
      <c r="K268" s="285">
        <v>1000000</v>
      </c>
      <c r="L268" s="285">
        <v>2000000</v>
      </c>
      <c r="M268" s="305">
        <v>5.3414523408914884E-5</v>
      </c>
      <c r="N268" s="306">
        <v>2.1185767401459698E-5</v>
      </c>
    </row>
    <row r="269" spans="2:14">
      <c r="B269" s="301" t="s">
        <v>311</v>
      </c>
      <c r="C269" s="34">
        <v>228</v>
      </c>
      <c r="D269" s="34">
        <v>230</v>
      </c>
      <c r="E269" s="285">
        <v>22747</v>
      </c>
      <c r="F269" s="285">
        <v>22917</v>
      </c>
      <c r="G269" s="302">
        <v>171</v>
      </c>
      <c r="H269" s="303" t="s">
        <v>71</v>
      </c>
      <c r="I269" s="308">
        <v>1</v>
      </c>
      <c r="J269" s="304">
        <v>171</v>
      </c>
      <c r="K269" s="285">
        <v>1000000</v>
      </c>
      <c r="L269" s="285">
        <v>171000000</v>
      </c>
      <c r="M269" s="305">
        <v>4.5669417514622229E-3</v>
      </c>
      <c r="N269" s="306">
        <v>1.8113831128248044E-3</v>
      </c>
    </row>
    <row r="270" spans="2:14">
      <c r="B270" s="301" t="s">
        <v>322</v>
      </c>
      <c r="C270" s="34">
        <v>230</v>
      </c>
      <c r="D270" s="34">
        <v>230</v>
      </c>
      <c r="E270" s="285">
        <v>22918</v>
      </c>
      <c r="F270" s="285">
        <v>22966</v>
      </c>
      <c r="G270" s="302">
        <v>49</v>
      </c>
      <c r="H270" s="303" t="s">
        <v>71</v>
      </c>
      <c r="I270" s="308">
        <v>1</v>
      </c>
      <c r="J270" s="304">
        <v>49</v>
      </c>
      <c r="K270" s="285">
        <v>1000000</v>
      </c>
      <c r="L270" s="285">
        <v>49000000</v>
      </c>
      <c r="M270" s="305">
        <v>1.3086558235184146E-3</v>
      </c>
      <c r="N270" s="306">
        <v>5.1905130133576263E-4</v>
      </c>
    </row>
    <row r="271" spans="2:14">
      <c r="B271" s="301" t="s">
        <v>314</v>
      </c>
      <c r="C271" s="34">
        <v>230</v>
      </c>
      <c r="D271" s="34">
        <v>231</v>
      </c>
      <c r="E271" s="285">
        <v>22967</v>
      </c>
      <c r="F271" s="285">
        <v>23067</v>
      </c>
      <c r="G271" s="302">
        <v>101</v>
      </c>
      <c r="H271" s="303" t="s">
        <v>71</v>
      </c>
      <c r="I271" s="308">
        <v>1</v>
      </c>
      <c r="J271" s="304">
        <v>101</v>
      </c>
      <c r="K271" s="285">
        <v>1000000</v>
      </c>
      <c r="L271" s="285">
        <v>101000000</v>
      </c>
      <c r="M271" s="305">
        <v>2.6974334321502014E-3</v>
      </c>
      <c r="N271" s="306">
        <v>1.0698812537737149E-3</v>
      </c>
    </row>
    <row r="272" spans="2:14">
      <c r="B272" s="301" t="s">
        <v>510</v>
      </c>
      <c r="C272" s="34">
        <v>231</v>
      </c>
      <c r="D272" s="34">
        <v>231</v>
      </c>
      <c r="E272" s="285">
        <v>23068</v>
      </c>
      <c r="F272" s="285">
        <v>23079</v>
      </c>
      <c r="G272" s="302">
        <v>12</v>
      </c>
      <c r="H272" s="303" t="s">
        <v>71</v>
      </c>
      <c r="I272" s="308">
        <v>1</v>
      </c>
      <c r="J272" s="304">
        <v>12</v>
      </c>
      <c r="K272" s="285">
        <v>1000000</v>
      </c>
      <c r="L272" s="285">
        <v>12000000</v>
      </c>
      <c r="M272" s="305">
        <v>3.2048714045348933E-4</v>
      </c>
      <c r="N272" s="306">
        <v>1.2711460440875821E-4</v>
      </c>
    </row>
    <row r="273" spans="2:14">
      <c r="B273" s="301" t="s">
        <v>45</v>
      </c>
      <c r="C273" s="34">
        <v>231</v>
      </c>
      <c r="D273" s="34">
        <v>235</v>
      </c>
      <c r="E273" s="285">
        <v>23080</v>
      </c>
      <c r="F273" s="285">
        <v>23420</v>
      </c>
      <c r="G273" s="302">
        <v>341</v>
      </c>
      <c r="H273" s="303" t="s">
        <v>71</v>
      </c>
      <c r="I273" s="308">
        <v>1</v>
      </c>
      <c r="J273" s="304">
        <v>341</v>
      </c>
      <c r="K273" s="285">
        <v>1000000</v>
      </c>
      <c r="L273" s="285">
        <v>341000000</v>
      </c>
      <c r="M273" s="305">
        <v>9.1071762412199882E-3</v>
      </c>
      <c r="N273" s="306">
        <v>3.6121733419488787E-3</v>
      </c>
    </row>
    <row r="274" spans="2:14">
      <c r="B274" s="301" t="s">
        <v>500</v>
      </c>
      <c r="C274" s="34">
        <v>235</v>
      </c>
      <c r="D274" s="34">
        <v>235</v>
      </c>
      <c r="E274" s="285">
        <v>23421</v>
      </c>
      <c r="F274" s="285">
        <v>23422</v>
      </c>
      <c r="G274" s="302">
        <v>2</v>
      </c>
      <c r="H274" s="303" t="s">
        <v>71</v>
      </c>
      <c r="I274" s="308">
        <v>1</v>
      </c>
      <c r="J274" s="304">
        <v>2</v>
      </c>
      <c r="K274" s="285">
        <v>1000000</v>
      </c>
      <c r="L274" s="285">
        <v>2000000</v>
      </c>
      <c r="M274" s="305">
        <v>5.3414523408914884E-5</v>
      </c>
      <c r="N274" s="306">
        <v>2.1185767401459698E-5</v>
      </c>
    </row>
    <row r="275" spans="2:14">
      <c r="B275" s="301" t="s">
        <v>312</v>
      </c>
      <c r="C275" s="34">
        <v>235</v>
      </c>
      <c r="D275" s="34">
        <v>236</v>
      </c>
      <c r="E275" s="285">
        <v>23423</v>
      </c>
      <c r="F275" s="285">
        <v>23532</v>
      </c>
      <c r="G275" s="302">
        <v>110</v>
      </c>
      <c r="H275" s="303" t="s">
        <v>71</v>
      </c>
      <c r="I275" s="308">
        <v>1</v>
      </c>
      <c r="J275" s="304">
        <v>110</v>
      </c>
      <c r="K275" s="285">
        <v>1000000</v>
      </c>
      <c r="L275" s="285">
        <v>110000000</v>
      </c>
      <c r="M275" s="305">
        <v>2.9377987874903188E-3</v>
      </c>
      <c r="N275" s="306">
        <v>1.1652172070802836E-3</v>
      </c>
    </row>
    <row r="276" spans="2:14">
      <c r="B276" s="301" t="s">
        <v>307</v>
      </c>
      <c r="C276" s="34">
        <v>236</v>
      </c>
      <c r="D276" s="34">
        <v>237</v>
      </c>
      <c r="E276" s="285">
        <v>23533</v>
      </c>
      <c r="F276" s="285">
        <v>23651</v>
      </c>
      <c r="G276" s="302">
        <v>119</v>
      </c>
      <c r="H276" s="303" t="s">
        <v>71</v>
      </c>
      <c r="I276" s="308">
        <v>1</v>
      </c>
      <c r="J276" s="304">
        <v>119</v>
      </c>
      <c r="K276" s="285">
        <v>1000000</v>
      </c>
      <c r="L276" s="285">
        <v>119000000</v>
      </c>
      <c r="M276" s="305">
        <v>3.1781641428304357E-3</v>
      </c>
      <c r="N276" s="306">
        <v>1.2605531603868522E-3</v>
      </c>
    </row>
    <row r="277" spans="2:14">
      <c r="B277" s="301" t="s">
        <v>310</v>
      </c>
      <c r="C277" s="34">
        <v>237</v>
      </c>
      <c r="D277" s="34">
        <v>238</v>
      </c>
      <c r="E277" s="285">
        <v>23652</v>
      </c>
      <c r="F277" s="285">
        <v>23757</v>
      </c>
      <c r="G277" s="302">
        <v>106</v>
      </c>
      <c r="H277" s="303" t="s">
        <v>71</v>
      </c>
      <c r="I277" s="308">
        <v>1</v>
      </c>
      <c r="J277" s="304">
        <v>106</v>
      </c>
      <c r="K277" s="285">
        <v>1000000</v>
      </c>
      <c r="L277" s="285">
        <v>106000000</v>
      </c>
      <c r="M277" s="305">
        <v>2.8309697406724886E-3</v>
      </c>
      <c r="N277" s="306">
        <v>1.1228456722773641E-3</v>
      </c>
    </row>
    <row r="278" spans="2:14">
      <c r="B278" s="301" t="s">
        <v>317</v>
      </c>
      <c r="C278" s="34">
        <v>238</v>
      </c>
      <c r="D278" s="34">
        <v>240</v>
      </c>
      <c r="E278" s="285">
        <v>23758</v>
      </c>
      <c r="F278" s="285">
        <v>23918</v>
      </c>
      <c r="G278" s="302">
        <v>161</v>
      </c>
      <c r="H278" s="303" t="s">
        <v>71</v>
      </c>
      <c r="I278" s="308">
        <v>1</v>
      </c>
      <c r="J278" s="304">
        <v>161</v>
      </c>
      <c r="K278" s="285">
        <v>1000000</v>
      </c>
      <c r="L278" s="285">
        <v>161000000</v>
      </c>
      <c r="M278" s="305">
        <v>4.2998691344176485E-3</v>
      </c>
      <c r="N278" s="306">
        <v>1.7054542758175059E-3</v>
      </c>
    </row>
    <row r="279" spans="2:14">
      <c r="B279" s="301" t="s">
        <v>306</v>
      </c>
      <c r="C279" s="34">
        <v>240</v>
      </c>
      <c r="D279" s="34">
        <v>243</v>
      </c>
      <c r="E279" s="285">
        <v>23919</v>
      </c>
      <c r="F279" s="285">
        <v>24285</v>
      </c>
      <c r="G279" s="302">
        <v>367</v>
      </c>
      <c r="H279" s="303" t="s">
        <v>71</v>
      </c>
      <c r="I279" s="308">
        <v>1</v>
      </c>
      <c r="J279" s="304">
        <v>367</v>
      </c>
      <c r="K279" s="285">
        <v>1000000</v>
      </c>
      <c r="L279" s="285">
        <v>367000000</v>
      </c>
      <c r="M279" s="305">
        <v>9.8015650455358806E-3</v>
      </c>
      <c r="N279" s="306">
        <v>3.8875883181678549E-3</v>
      </c>
    </row>
    <row r="280" spans="2:14">
      <c r="B280" s="301" t="s">
        <v>308</v>
      </c>
      <c r="C280" s="34">
        <v>243</v>
      </c>
      <c r="D280" s="34">
        <v>244</v>
      </c>
      <c r="E280" s="285">
        <v>24286</v>
      </c>
      <c r="F280" s="285">
        <v>24355</v>
      </c>
      <c r="G280" s="302">
        <v>70</v>
      </c>
      <c r="H280" s="303" t="s">
        <v>71</v>
      </c>
      <c r="I280" s="308">
        <v>1</v>
      </c>
      <c r="J280" s="304">
        <v>70</v>
      </c>
      <c r="K280" s="285">
        <v>1000000</v>
      </c>
      <c r="L280" s="285">
        <v>70000000</v>
      </c>
      <c r="M280" s="305">
        <v>1.869508319312021E-3</v>
      </c>
      <c r="N280" s="306">
        <v>7.4150185905108947E-4</v>
      </c>
    </row>
    <row r="281" spans="2:14">
      <c r="B281" s="301" t="s">
        <v>309</v>
      </c>
      <c r="C281" s="34">
        <v>244</v>
      </c>
      <c r="D281" s="34">
        <v>246</v>
      </c>
      <c r="E281" s="285">
        <v>24356</v>
      </c>
      <c r="F281" s="285">
        <v>24528</v>
      </c>
      <c r="G281" s="302">
        <v>173</v>
      </c>
      <c r="H281" s="303" t="s">
        <v>71</v>
      </c>
      <c r="I281" s="308">
        <v>1</v>
      </c>
      <c r="J281" s="304">
        <v>173</v>
      </c>
      <c r="K281" s="285">
        <v>1000000</v>
      </c>
      <c r="L281" s="285">
        <v>173000000</v>
      </c>
      <c r="M281" s="305">
        <v>4.6203562748711371E-3</v>
      </c>
      <c r="N281" s="306">
        <v>1.832568880226264E-3</v>
      </c>
    </row>
    <row r="282" spans="2:14">
      <c r="B282" s="301" t="s">
        <v>319</v>
      </c>
      <c r="C282" s="34">
        <v>246</v>
      </c>
      <c r="D282" s="34">
        <v>246</v>
      </c>
      <c r="E282" s="285">
        <v>24529</v>
      </c>
      <c r="F282" s="285">
        <v>24555</v>
      </c>
      <c r="G282" s="302">
        <v>27</v>
      </c>
      <c r="H282" s="303" t="s">
        <v>71</v>
      </c>
      <c r="I282" s="308">
        <v>1</v>
      </c>
      <c r="J282" s="304">
        <v>27</v>
      </c>
      <c r="K282" s="285">
        <v>1000000</v>
      </c>
      <c r="L282" s="285">
        <v>27000000</v>
      </c>
      <c r="M282" s="305">
        <v>7.2109606602035092E-4</v>
      </c>
      <c r="N282" s="306">
        <v>2.8600785991970593E-4</v>
      </c>
    </row>
    <row r="283" spans="2:14">
      <c r="B283" s="301" t="s">
        <v>236</v>
      </c>
      <c r="C283" s="34">
        <v>246</v>
      </c>
      <c r="D283" s="34">
        <v>246</v>
      </c>
      <c r="E283" s="285">
        <v>24556</v>
      </c>
      <c r="F283" s="285">
        <v>24562</v>
      </c>
      <c r="G283" s="302">
        <v>7</v>
      </c>
      <c r="H283" s="303" t="s">
        <v>71</v>
      </c>
      <c r="I283" s="308">
        <v>1</v>
      </c>
      <c r="J283" s="304">
        <v>7</v>
      </c>
      <c r="K283" s="285">
        <v>1000000</v>
      </c>
      <c r="L283" s="285">
        <v>7000000</v>
      </c>
      <c r="M283" s="305">
        <v>1.8695083193120209E-4</v>
      </c>
      <c r="N283" s="306">
        <v>7.4150185905108947E-5</v>
      </c>
    </row>
    <row r="284" spans="2:14">
      <c r="B284" s="301" t="s">
        <v>50</v>
      </c>
      <c r="C284" s="34">
        <v>246</v>
      </c>
      <c r="D284" s="34">
        <v>247</v>
      </c>
      <c r="E284" s="285">
        <v>24563</v>
      </c>
      <c r="F284" s="285">
        <v>24623</v>
      </c>
      <c r="G284" s="302">
        <v>61</v>
      </c>
      <c r="H284" s="303" t="s">
        <v>71</v>
      </c>
      <c r="I284" s="308">
        <v>1</v>
      </c>
      <c r="J284" s="304">
        <v>61</v>
      </c>
      <c r="K284" s="285">
        <v>1000000</v>
      </c>
      <c r="L284" s="285">
        <v>61000000</v>
      </c>
      <c r="M284" s="305">
        <v>1.6291429639719039E-3</v>
      </c>
      <c r="N284" s="306">
        <v>6.4616590574452081E-4</v>
      </c>
    </row>
    <row r="285" spans="2:14">
      <c r="B285" s="301" t="s">
        <v>315</v>
      </c>
      <c r="C285" s="34">
        <v>247</v>
      </c>
      <c r="D285" s="34">
        <v>249</v>
      </c>
      <c r="E285" s="285">
        <v>24624</v>
      </c>
      <c r="F285" s="285">
        <v>24887</v>
      </c>
      <c r="G285" s="302">
        <v>264</v>
      </c>
      <c r="H285" s="303" t="s">
        <v>71</v>
      </c>
      <c r="I285" s="308">
        <v>1</v>
      </c>
      <c r="J285" s="304">
        <v>264</v>
      </c>
      <c r="K285" s="285">
        <v>1000000</v>
      </c>
      <c r="L285" s="285">
        <v>264000000</v>
      </c>
      <c r="M285" s="305">
        <v>7.0507170899767645E-3</v>
      </c>
      <c r="N285" s="306">
        <v>2.7965212969926802E-3</v>
      </c>
    </row>
    <row r="286" spans="2:14">
      <c r="B286" s="301" t="s">
        <v>321</v>
      </c>
      <c r="C286" s="34">
        <v>249</v>
      </c>
      <c r="D286" s="34">
        <v>249</v>
      </c>
      <c r="E286" s="285">
        <v>24888</v>
      </c>
      <c r="F286" s="285">
        <v>24898</v>
      </c>
      <c r="G286" s="302">
        <v>11</v>
      </c>
      <c r="H286" s="303" t="s">
        <v>71</v>
      </c>
      <c r="I286" s="308">
        <v>1</v>
      </c>
      <c r="J286" s="304">
        <v>11</v>
      </c>
      <c r="K286" s="285">
        <v>1000000</v>
      </c>
      <c r="L286" s="285">
        <v>11000000</v>
      </c>
      <c r="M286" s="305">
        <v>2.9377987874903185E-4</v>
      </c>
      <c r="N286" s="306">
        <v>1.1652172070802835E-4</v>
      </c>
    </row>
    <row r="287" spans="2:14">
      <c r="B287" s="301" t="s">
        <v>53</v>
      </c>
      <c r="C287" s="34">
        <v>249</v>
      </c>
      <c r="D287" s="34">
        <v>250</v>
      </c>
      <c r="E287" s="286">
        <v>24899</v>
      </c>
      <c r="F287" s="286">
        <v>24904</v>
      </c>
      <c r="G287" s="302">
        <v>6</v>
      </c>
      <c r="H287" s="303" t="s">
        <v>71</v>
      </c>
      <c r="I287" s="308">
        <v>1</v>
      </c>
      <c r="J287" s="304">
        <v>6</v>
      </c>
      <c r="K287" s="285">
        <v>1000000</v>
      </c>
      <c r="L287" s="285">
        <v>6000000</v>
      </c>
      <c r="M287" s="305">
        <v>1.6024357022674467E-4</v>
      </c>
      <c r="N287" s="307">
        <v>6.3557302204379104E-5</v>
      </c>
    </row>
    <row r="288" spans="2:14">
      <c r="B288" s="301" t="s">
        <v>313</v>
      </c>
      <c r="C288" s="34">
        <v>250</v>
      </c>
      <c r="D288" s="34">
        <v>252</v>
      </c>
      <c r="E288" s="286">
        <v>24905</v>
      </c>
      <c r="F288" s="286">
        <v>25163</v>
      </c>
      <c r="G288" s="302">
        <v>259</v>
      </c>
      <c r="H288" s="303" t="s">
        <v>71</v>
      </c>
      <c r="I288" s="308">
        <v>1</v>
      </c>
      <c r="J288" s="304">
        <v>259</v>
      </c>
      <c r="K288" s="285">
        <v>1000000</v>
      </c>
      <c r="L288" s="285">
        <v>259000000</v>
      </c>
      <c r="M288" s="305">
        <v>6.9171807814544777E-3</v>
      </c>
      <c r="N288" s="306">
        <v>2.7435568784890309E-3</v>
      </c>
    </row>
    <row r="289" spans="2:14">
      <c r="B289" s="301" t="s">
        <v>320</v>
      </c>
      <c r="C289" s="34">
        <v>252</v>
      </c>
      <c r="D289" s="34">
        <v>252</v>
      </c>
      <c r="E289" s="286">
        <v>25164</v>
      </c>
      <c r="F289" s="286">
        <v>25199</v>
      </c>
      <c r="G289" s="302">
        <v>36</v>
      </c>
      <c r="H289" s="303" t="s">
        <v>71</v>
      </c>
      <c r="I289" s="308">
        <v>1</v>
      </c>
      <c r="J289" s="304">
        <v>36</v>
      </c>
      <c r="K289" s="285">
        <v>1000000</v>
      </c>
      <c r="L289" s="285">
        <v>36000000</v>
      </c>
      <c r="M289" s="305">
        <v>9.6146142136046794E-4</v>
      </c>
      <c r="N289" s="306">
        <v>3.8134381322627459E-4</v>
      </c>
    </row>
    <row r="290" spans="2:14">
      <c r="B290" s="301" t="s">
        <v>51</v>
      </c>
      <c r="C290" s="34">
        <v>252</v>
      </c>
      <c r="D290" s="34">
        <v>253</v>
      </c>
      <c r="E290" s="286">
        <v>25200</v>
      </c>
      <c r="F290" s="286">
        <v>25206</v>
      </c>
      <c r="G290" s="302">
        <v>7</v>
      </c>
      <c r="H290" s="303" t="s">
        <v>71</v>
      </c>
      <c r="I290" s="308">
        <v>1</v>
      </c>
      <c r="J290" s="304">
        <v>7</v>
      </c>
      <c r="K290" s="285">
        <v>1000000</v>
      </c>
      <c r="L290" s="285">
        <v>7000000</v>
      </c>
      <c r="M290" s="305">
        <v>1.8695083193120209E-4</v>
      </c>
      <c r="N290" s="306">
        <v>7.4150185905108947E-5</v>
      </c>
    </row>
    <row r="291" spans="2:14">
      <c r="B291" s="301" t="s">
        <v>45</v>
      </c>
      <c r="C291" s="34">
        <v>253</v>
      </c>
      <c r="D291" s="34">
        <v>255</v>
      </c>
      <c r="E291" s="286">
        <v>25207</v>
      </c>
      <c r="F291" s="286">
        <v>25405</v>
      </c>
      <c r="G291" s="302">
        <v>199</v>
      </c>
      <c r="H291" s="303" t="s">
        <v>71</v>
      </c>
      <c r="I291" s="308">
        <v>1</v>
      </c>
      <c r="J291" s="304">
        <v>199</v>
      </c>
      <c r="K291" s="285">
        <v>1000000</v>
      </c>
      <c r="L291" s="285">
        <v>199000000</v>
      </c>
      <c r="M291" s="305">
        <v>5.3147450791870311E-3</v>
      </c>
      <c r="N291" s="307">
        <v>2.1079838564452402E-3</v>
      </c>
    </row>
    <row r="292" spans="2:14">
      <c r="B292" s="301" t="s">
        <v>43</v>
      </c>
      <c r="C292" s="34">
        <v>255</v>
      </c>
      <c r="D292" s="34">
        <v>257</v>
      </c>
      <c r="E292" s="286">
        <v>25406</v>
      </c>
      <c r="F292" s="286">
        <v>25603</v>
      </c>
      <c r="G292" s="302">
        <v>198</v>
      </c>
      <c r="H292" s="303" t="s">
        <v>71</v>
      </c>
      <c r="I292" s="308">
        <v>1</v>
      </c>
      <c r="J292" s="304">
        <v>198</v>
      </c>
      <c r="K292" s="285">
        <v>1000000</v>
      </c>
      <c r="L292" s="285">
        <v>198000000</v>
      </c>
      <c r="M292" s="305">
        <v>5.2880378174825736E-3</v>
      </c>
      <c r="N292" s="306">
        <v>2.0973909727445101E-3</v>
      </c>
    </row>
    <row r="293" spans="2:14">
      <c r="B293" s="301" t="s">
        <v>41</v>
      </c>
      <c r="C293" s="34">
        <v>257</v>
      </c>
      <c r="D293" s="34">
        <v>259</v>
      </c>
      <c r="E293" s="286">
        <v>25604</v>
      </c>
      <c r="F293" s="286">
        <v>25802</v>
      </c>
      <c r="G293" s="302">
        <v>199</v>
      </c>
      <c r="H293" s="303" t="s">
        <v>71</v>
      </c>
      <c r="I293" s="308">
        <v>1</v>
      </c>
      <c r="J293" s="304">
        <v>199</v>
      </c>
      <c r="K293" s="285">
        <v>1000000</v>
      </c>
      <c r="L293" s="285">
        <v>199000000</v>
      </c>
      <c r="M293" s="305">
        <v>5.3147450791870311E-3</v>
      </c>
      <c r="N293" s="306">
        <v>2.1079838564452402E-3</v>
      </c>
    </row>
    <row r="294" spans="2:14">
      <c r="B294" s="301" t="s">
        <v>306</v>
      </c>
      <c r="C294" s="34">
        <v>259</v>
      </c>
      <c r="D294" s="34">
        <v>260</v>
      </c>
      <c r="E294" s="286">
        <v>25803</v>
      </c>
      <c r="F294" s="286">
        <v>26000</v>
      </c>
      <c r="G294" s="302">
        <v>198</v>
      </c>
      <c r="H294" s="303" t="s">
        <v>71</v>
      </c>
      <c r="I294" s="308">
        <v>1</v>
      </c>
      <c r="J294" s="304">
        <v>198</v>
      </c>
      <c r="K294" s="285">
        <v>1000000</v>
      </c>
      <c r="L294" s="285">
        <v>198000000</v>
      </c>
      <c r="M294" s="305">
        <v>5.2880378174825736E-3</v>
      </c>
      <c r="N294" s="306">
        <v>2.0973909727445101E-3</v>
      </c>
    </row>
    <row r="295" spans="2:14">
      <c r="B295" s="301" t="s">
        <v>316</v>
      </c>
      <c r="C295" s="309">
        <v>301</v>
      </c>
      <c r="D295" s="309">
        <v>301</v>
      </c>
      <c r="E295" s="286">
        <v>30001</v>
      </c>
      <c r="F295" s="286">
        <v>30703</v>
      </c>
      <c r="G295" s="302">
        <v>703</v>
      </c>
      <c r="H295" s="303" t="s">
        <v>71</v>
      </c>
      <c r="I295" s="308">
        <v>1</v>
      </c>
      <c r="J295" s="304">
        <v>703</v>
      </c>
      <c r="K295" s="285">
        <v>1000000</v>
      </c>
      <c r="L295" s="285">
        <v>703000000</v>
      </c>
      <c r="M295" s="305">
        <v>1.8775204978233581E-2</v>
      </c>
      <c r="N295" s="306">
        <v>7.4467972416130844E-3</v>
      </c>
    </row>
    <row r="296" spans="2:14">
      <c r="B296" s="301" t="s">
        <v>318</v>
      </c>
      <c r="C296" s="309">
        <v>301</v>
      </c>
      <c r="D296" s="309">
        <v>301</v>
      </c>
      <c r="E296" s="286">
        <v>30704</v>
      </c>
      <c r="F296" s="286">
        <v>30738</v>
      </c>
      <c r="G296" s="302">
        <v>35</v>
      </c>
      <c r="H296" s="303" t="s">
        <v>71</v>
      </c>
      <c r="I296" s="308">
        <v>1</v>
      </c>
      <c r="J296" s="304">
        <v>35</v>
      </c>
      <c r="K296" s="285">
        <v>1000000</v>
      </c>
      <c r="L296" s="285">
        <v>35000000</v>
      </c>
      <c r="M296" s="305">
        <v>9.3475415965601051E-4</v>
      </c>
      <c r="N296" s="306">
        <v>3.7075092952554474E-4</v>
      </c>
    </row>
    <row r="297" spans="2:14">
      <c r="B297" s="301" t="s">
        <v>510</v>
      </c>
      <c r="C297" s="309">
        <v>301</v>
      </c>
      <c r="D297" s="309">
        <v>318</v>
      </c>
      <c r="E297" s="286">
        <v>30739</v>
      </c>
      <c r="F297" s="286">
        <v>31742</v>
      </c>
      <c r="G297" s="302">
        <v>1004</v>
      </c>
      <c r="H297" s="303" t="s">
        <v>71</v>
      </c>
      <c r="I297" s="308">
        <v>1</v>
      </c>
      <c r="J297" s="304">
        <v>1004</v>
      </c>
      <c r="K297" s="285">
        <v>1000000</v>
      </c>
      <c r="L297" s="285">
        <v>1004000000</v>
      </c>
      <c r="M297" s="305">
        <v>2.6814090751275273E-2</v>
      </c>
      <c r="N297" s="306">
        <v>1.0635255235532768E-2</v>
      </c>
    </row>
    <row r="298" spans="2:14">
      <c r="B298" s="301" t="s">
        <v>617</v>
      </c>
      <c r="C298" s="309">
        <v>318</v>
      </c>
      <c r="D298" s="309">
        <v>321</v>
      </c>
      <c r="E298" s="286">
        <v>31743</v>
      </c>
      <c r="F298" s="286">
        <v>32077</v>
      </c>
      <c r="G298" s="302">
        <v>335</v>
      </c>
      <c r="H298" s="303" t="s">
        <v>71</v>
      </c>
      <c r="I298" s="308">
        <v>1</v>
      </c>
      <c r="J298" s="304">
        <v>335</v>
      </c>
      <c r="K298" s="285">
        <v>1000000</v>
      </c>
      <c r="L298" s="285">
        <v>335000000</v>
      </c>
      <c r="M298" s="305">
        <v>8.9469326709932431E-3</v>
      </c>
      <c r="N298" s="306">
        <v>3.5486160397444995E-3</v>
      </c>
    </row>
    <row r="299" spans="2:14">
      <c r="B299" s="301" t="s">
        <v>43</v>
      </c>
      <c r="C299" s="34">
        <v>321</v>
      </c>
      <c r="D299" s="34">
        <v>322</v>
      </c>
      <c r="E299" s="286">
        <v>32078</v>
      </c>
      <c r="F299" s="286">
        <v>32121</v>
      </c>
      <c r="G299" s="34">
        <v>44</v>
      </c>
      <c r="H299" s="303" t="s">
        <v>71</v>
      </c>
      <c r="I299" s="34">
        <v>1</v>
      </c>
      <c r="J299" s="34">
        <v>44</v>
      </c>
      <c r="K299" s="285">
        <v>1000000</v>
      </c>
      <c r="L299" s="285">
        <v>44000000</v>
      </c>
      <c r="M299" s="305">
        <v>1.1751195149961274E-3</v>
      </c>
      <c r="N299" s="306">
        <v>4.660868828321134E-4</v>
      </c>
    </row>
    <row r="300" spans="2:14">
      <c r="B300" s="301" t="s">
        <v>500</v>
      </c>
      <c r="C300" s="309">
        <v>322</v>
      </c>
      <c r="D300" s="309">
        <v>322</v>
      </c>
      <c r="E300" s="286">
        <v>32122</v>
      </c>
      <c r="F300" s="286">
        <v>32124</v>
      </c>
      <c r="G300" s="302">
        <v>3</v>
      </c>
      <c r="H300" s="303" t="s">
        <v>71</v>
      </c>
      <c r="I300" s="308">
        <v>1</v>
      </c>
      <c r="J300" s="304">
        <v>3</v>
      </c>
      <c r="K300" s="285">
        <v>1000000</v>
      </c>
      <c r="L300" s="285">
        <v>3000000</v>
      </c>
      <c r="M300" s="305">
        <v>8.0121785113372333E-5</v>
      </c>
      <c r="N300" s="306">
        <v>3.1778651102189552E-5</v>
      </c>
    </row>
    <row r="301" spans="2:14">
      <c r="B301" s="301" t="s">
        <v>41</v>
      </c>
      <c r="C301" s="309">
        <v>322</v>
      </c>
      <c r="D301" s="309">
        <v>322</v>
      </c>
      <c r="E301" s="286">
        <v>32125</v>
      </c>
      <c r="F301" s="286">
        <v>32167</v>
      </c>
      <c r="G301" s="302">
        <v>43</v>
      </c>
      <c r="H301" s="303" t="s">
        <v>71</v>
      </c>
      <c r="I301" s="308">
        <v>1</v>
      </c>
      <c r="J301" s="304">
        <v>43</v>
      </c>
      <c r="K301" s="285">
        <v>1000000</v>
      </c>
      <c r="L301" s="285">
        <v>43000000</v>
      </c>
      <c r="M301" s="305">
        <v>1.1484122532916701E-3</v>
      </c>
      <c r="N301" s="306">
        <v>4.5549399913138354E-4</v>
      </c>
    </row>
    <row r="302" spans="2:14">
      <c r="B302" s="301" t="s">
        <v>311</v>
      </c>
      <c r="C302" s="34">
        <v>322</v>
      </c>
      <c r="D302" s="34">
        <v>325</v>
      </c>
      <c r="E302" s="286">
        <v>32168</v>
      </c>
      <c r="F302" s="286">
        <v>32429</v>
      </c>
      <c r="G302" s="34">
        <v>262</v>
      </c>
      <c r="H302" s="303" t="s">
        <v>71</v>
      </c>
      <c r="I302" s="34">
        <v>1</v>
      </c>
      <c r="J302" s="34">
        <v>262</v>
      </c>
      <c r="K302" s="285">
        <v>1000000</v>
      </c>
      <c r="L302" s="302">
        <v>262000000</v>
      </c>
      <c r="M302" s="305">
        <v>6.9973025665678494E-3</v>
      </c>
      <c r="N302" s="306">
        <v>2.7753355295912206E-3</v>
      </c>
    </row>
    <row r="303" spans="2:14">
      <c r="B303" s="301" t="s">
        <v>322</v>
      </c>
      <c r="C303" s="34">
        <v>325</v>
      </c>
      <c r="D303" s="34">
        <v>326</v>
      </c>
      <c r="E303" s="286">
        <v>32430</v>
      </c>
      <c r="F303" s="286">
        <v>32504</v>
      </c>
      <c r="G303" s="302">
        <v>75</v>
      </c>
      <c r="H303" s="303" t="s">
        <v>71</v>
      </c>
      <c r="I303" s="308">
        <v>1</v>
      </c>
      <c r="J303" s="304">
        <v>75</v>
      </c>
      <c r="K303" s="285">
        <v>1000000</v>
      </c>
      <c r="L303" s="285">
        <v>75000000</v>
      </c>
      <c r="M303" s="305">
        <v>2.0030446278343082E-3</v>
      </c>
      <c r="N303" s="306">
        <v>7.9446627755473871E-4</v>
      </c>
    </row>
    <row r="304" spans="2:14">
      <c r="B304" s="301" t="s">
        <v>314</v>
      </c>
      <c r="C304" s="34">
        <v>326</v>
      </c>
      <c r="D304" s="34">
        <v>327</v>
      </c>
      <c r="E304" s="286">
        <v>32505</v>
      </c>
      <c r="F304" s="286">
        <v>32658</v>
      </c>
      <c r="G304" s="302">
        <v>154</v>
      </c>
      <c r="H304" s="303" t="s">
        <v>71</v>
      </c>
      <c r="I304" s="308">
        <v>1</v>
      </c>
      <c r="J304" s="304">
        <v>154</v>
      </c>
      <c r="K304" s="285">
        <v>1000000</v>
      </c>
      <c r="L304" s="285">
        <v>154000000</v>
      </c>
      <c r="M304" s="305">
        <v>4.1129183024864457E-3</v>
      </c>
      <c r="N304" s="306">
        <v>1.6313040899123968E-3</v>
      </c>
    </row>
    <row r="305" spans="2:14">
      <c r="B305" s="301" t="s">
        <v>45</v>
      </c>
      <c r="C305" s="34">
        <v>327</v>
      </c>
      <c r="D305" s="34">
        <v>328</v>
      </c>
      <c r="E305" s="286">
        <v>32659</v>
      </c>
      <c r="F305" s="286">
        <v>32701</v>
      </c>
      <c r="G305" s="302">
        <v>43</v>
      </c>
      <c r="H305" s="303" t="s">
        <v>71</v>
      </c>
      <c r="I305" s="308">
        <v>1</v>
      </c>
      <c r="J305" s="304">
        <v>43</v>
      </c>
      <c r="K305" s="285">
        <v>1000000</v>
      </c>
      <c r="L305" s="285">
        <v>43000000</v>
      </c>
      <c r="M305" s="305">
        <v>1.1484122532916701E-3</v>
      </c>
      <c r="N305" s="306">
        <v>4.5549399913138354E-4</v>
      </c>
    </row>
    <row r="306" spans="2:14">
      <c r="B306" s="310" t="s">
        <v>312</v>
      </c>
      <c r="C306" s="309">
        <v>328</v>
      </c>
      <c r="D306" s="309">
        <v>329</v>
      </c>
      <c r="E306" s="286">
        <v>32702</v>
      </c>
      <c r="F306" s="286">
        <v>32870</v>
      </c>
      <c r="G306" s="311">
        <v>169</v>
      </c>
      <c r="H306" s="312" t="s">
        <v>71</v>
      </c>
      <c r="I306" s="287">
        <v>1</v>
      </c>
      <c r="J306" s="288">
        <v>169</v>
      </c>
      <c r="K306" s="286">
        <v>1000000</v>
      </c>
      <c r="L306" s="286">
        <v>169000000</v>
      </c>
      <c r="M306" s="305">
        <v>4.5135272280533078E-3</v>
      </c>
      <c r="N306" s="306">
        <v>1.7901973454233445E-3</v>
      </c>
    </row>
    <row r="307" spans="2:14">
      <c r="B307" s="310" t="s">
        <v>307</v>
      </c>
      <c r="C307" s="309">
        <v>329</v>
      </c>
      <c r="D307" s="309">
        <v>331</v>
      </c>
      <c r="E307" s="286">
        <v>32871</v>
      </c>
      <c r="F307" s="286">
        <v>33052</v>
      </c>
      <c r="G307" s="311">
        <v>182</v>
      </c>
      <c r="H307" s="312" t="s">
        <v>71</v>
      </c>
      <c r="I307" s="287">
        <v>1</v>
      </c>
      <c r="J307" s="288">
        <v>182</v>
      </c>
      <c r="K307" s="286">
        <v>1000000</v>
      </c>
      <c r="L307" s="286">
        <v>182000000</v>
      </c>
      <c r="M307" s="305">
        <v>4.8607216302112548E-3</v>
      </c>
      <c r="N307" s="307">
        <v>1.9279048335328326E-3</v>
      </c>
    </row>
    <row r="308" spans="2:14">
      <c r="B308" s="310" t="s">
        <v>310</v>
      </c>
      <c r="C308" s="303">
        <v>331</v>
      </c>
      <c r="D308" s="303">
        <v>333</v>
      </c>
      <c r="E308" s="286">
        <v>33053</v>
      </c>
      <c r="F308" s="286">
        <v>33214</v>
      </c>
      <c r="G308" s="302">
        <v>162</v>
      </c>
      <c r="H308" s="312" t="s">
        <v>71</v>
      </c>
      <c r="I308" s="34">
        <v>1</v>
      </c>
      <c r="J308" s="302">
        <v>162</v>
      </c>
      <c r="K308" s="286">
        <v>1000000</v>
      </c>
      <c r="L308" s="302">
        <v>162000000</v>
      </c>
      <c r="M308" s="305">
        <v>4.326576396122106E-3</v>
      </c>
      <c r="N308" s="306">
        <v>1.7160471595182357E-3</v>
      </c>
    </row>
    <row r="309" spans="2:14">
      <c r="B309" s="301" t="s">
        <v>317</v>
      </c>
      <c r="C309" s="34">
        <v>333</v>
      </c>
      <c r="D309" s="34">
        <v>335</v>
      </c>
      <c r="E309" s="286">
        <v>33215</v>
      </c>
      <c r="F309" s="286">
        <v>33460</v>
      </c>
      <c r="G309" s="311">
        <v>246</v>
      </c>
      <c r="H309" s="312" t="s">
        <v>71</v>
      </c>
      <c r="I309" s="287">
        <v>1</v>
      </c>
      <c r="J309" s="288">
        <v>246</v>
      </c>
      <c r="K309" s="285">
        <v>1000000</v>
      </c>
      <c r="L309" s="285">
        <v>246000000</v>
      </c>
      <c r="M309" s="305">
        <v>6.5699863792965307E-3</v>
      </c>
      <c r="N309" s="306">
        <v>2.6058493903795429E-3</v>
      </c>
    </row>
    <row r="310" spans="2:14">
      <c r="B310" s="301" t="s">
        <v>306</v>
      </c>
      <c r="C310" s="34">
        <v>335</v>
      </c>
      <c r="D310" s="34">
        <v>335</v>
      </c>
      <c r="E310" s="286">
        <v>33461</v>
      </c>
      <c r="F310" s="286">
        <v>33489</v>
      </c>
      <c r="G310" s="302">
        <v>29</v>
      </c>
      <c r="H310" s="303" t="s">
        <v>71</v>
      </c>
      <c r="I310" s="308">
        <v>1</v>
      </c>
      <c r="J310" s="304">
        <v>29</v>
      </c>
      <c r="K310" s="285">
        <v>1000000</v>
      </c>
      <c r="L310" s="285">
        <v>29000000</v>
      </c>
      <c r="M310" s="305">
        <v>7.7451058942926577E-4</v>
      </c>
      <c r="N310" s="306">
        <v>3.0719362732116565E-4</v>
      </c>
    </row>
    <row r="311" spans="2:14">
      <c r="B311" s="301" t="s">
        <v>308</v>
      </c>
      <c r="C311" s="34">
        <v>335</v>
      </c>
      <c r="D311" s="34">
        <v>336</v>
      </c>
      <c r="E311" s="286">
        <v>33490</v>
      </c>
      <c r="F311" s="286">
        <v>33596</v>
      </c>
      <c r="G311" s="302">
        <v>107</v>
      </c>
      <c r="H311" s="303" t="s">
        <v>71</v>
      </c>
      <c r="I311" s="308">
        <v>1</v>
      </c>
      <c r="J311" s="304">
        <v>107</v>
      </c>
      <c r="K311" s="285">
        <v>1000000</v>
      </c>
      <c r="L311" s="285">
        <v>107000000</v>
      </c>
      <c r="M311" s="305">
        <v>2.8576770023769462E-3</v>
      </c>
      <c r="N311" s="306">
        <v>1.1334385559780939E-3</v>
      </c>
    </row>
    <row r="312" spans="2:14">
      <c r="B312" s="301" t="s">
        <v>309</v>
      </c>
      <c r="C312" s="34">
        <v>336</v>
      </c>
      <c r="D312" s="34">
        <v>338</v>
      </c>
      <c r="E312" s="286">
        <v>33597</v>
      </c>
      <c r="F312" s="286">
        <v>33756</v>
      </c>
      <c r="G312" s="302">
        <v>160</v>
      </c>
      <c r="H312" s="303" t="s">
        <v>71</v>
      </c>
      <c r="I312" s="308">
        <v>1</v>
      </c>
      <c r="J312" s="304">
        <v>160</v>
      </c>
      <c r="K312" s="285">
        <v>1000000</v>
      </c>
      <c r="L312" s="285">
        <v>160000000</v>
      </c>
      <c r="M312" s="305">
        <v>4.2731618727131909E-3</v>
      </c>
      <c r="N312" s="306">
        <v>1.6948613921167759E-3</v>
      </c>
    </row>
    <row r="313" spans="2:14">
      <c r="B313" s="301" t="s">
        <v>319</v>
      </c>
      <c r="C313" s="34">
        <v>338</v>
      </c>
      <c r="D313" s="34">
        <v>338</v>
      </c>
      <c r="E313" s="286">
        <v>33757</v>
      </c>
      <c r="F313" s="286">
        <v>33797</v>
      </c>
      <c r="G313" s="302">
        <v>41</v>
      </c>
      <c r="H313" s="303" t="s">
        <v>71</v>
      </c>
      <c r="I313" s="308">
        <v>1</v>
      </c>
      <c r="J313" s="304">
        <v>41</v>
      </c>
      <c r="K313" s="285">
        <v>1000000</v>
      </c>
      <c r="L313" s="285">
        <v>41000000</v>
      </c>
      <c r="M313" s="305">
        <v>1.094997729882755E-3</v>
      </c>
      <c r="N313" s="306">
        <v>4.3430823172992383E-4</v>
      </c>
    </row>
    <row r="314" spans="2:14">
      <c r="B314" s="301" t="s">
        <v>236</v>
      </c>
      <c r="C314" s="34">
        <v>338</v>
      </c>
      <c r="D314" s="34">
        <v>339</v>
      </c>
      <c r="E314" s="286">
        <v>33798</v>
      </c>
      <c r="F314" s="286">
        <v>33808</v>
      </c>
      <c r="G314" s="302">
        <v>11</v>
      </c>
      <c r="H314" s="303" t="s">
        <v>71</v>
      </c>
      <c r="I314" s="308">
        <v>1</v>
      </c>
      <c r="J314" s="304">
        <v>11</v>
      </c>
      <c r="K314" s="285">
        <v>1000000</v>
      </c>
      <c r="L314" s="285">
        <v>11000000</v>
      </c>
      <c r="M314" s="305">
        <v>2.9377987874903185E-4</v>
      </c>
      <c r="N314" s="306">
        <v>1.1652172070802835E-4</v>
      </c>
    </row>
    <row r="315" spans="2:14">
      <c r="B315" s="301" t="s">
        <v>50</v>
      </c>
      <c r="C315" s="34">
        <v>339</v>
      </c>
      <c r="D315" s="34">
        <v>340</v>
      </c>
      <c r="E315" s="286">
        <v>33809</v>
      </c>
      <c r="F315" s="286">
        <v>33901</v>
      </c>
      <c r="G315" s="302">
        <v>93</v>
      </c>
      <c r="H315" s="303" t="s">
        <v>71</v>
      </c>
      <c r="I315" s="308">
        <v>1</v>
      </c>
      <c r="J315" s="304">
        <v>93</v>
      </c>
      <c r="K315" s="285">
        <v>1000000</v>
      </c>
      <c r="L315" s="285">
        <v>93000000</v>
      </c>
      <c r="M315" s="305">
        <v>2.4837753385145421E-3</v>
      </c>
      <c r="N315" s="306">
        <v>9.8513818416787603E-4</v>
      </c>
    </row>
    <row r="316" spans="2:14">
      <c r="B316" s="301" t="s">
        <v>315</v>
      </c>
      <c r="C316" s="34">
        <v>340</v>
      </c>
      <c r="D316" s="34">
        <v>344</v>
      </c>
      <c r="E316" s="286">
        <v>33902</v>
      </c>
      <c r="F316" s="286">
        <v>34305</v>
      </c>
      <c r="G316" s="302">
        <v>404</v>
      </c>
      <c r="H316" s="303" t="s">
        <v>71</v>
      </c>
      <c r="I316" s="308">
        <v>1</v>
      </c>
      <c r="J316" s="304">
        <v>404</v>
      </c>
      <c r="K316" s="285">
        <v>1000000</v>
      </c>
      <c r="L316" s="285">
        <v>404000000</v>
      </c>
      <c r="M316" s="305">
        <v>1.0789733728600806E-2</v>
      </c>
      <c r="N316" s="306">
        <v>4.2795250150948596E-3</v>
      </c>
    </row>
    <row r="317" spans="2:14">
      <c r="B317" s="301" t="s">
        <v>321</v>
      </c>
      <c r="C317" s="34">
        <v>344</v>
      </c>
      <c r="D317" s="34">
        <v>344</v>
      </c>
      <c r="E317" s="286">
        <v>34306</v>
      </c>
      <c r="F317" s="286">
        <v>34325</v>
      </c>
      <c r="G317" s="302">
        <v>20</v>
      </c>
      <c r="H317" s="303" t="s">
        <v>71</v>
      </c>
      <c r="I317" s="308">
        <v>1</v>
      </c>
      <c r="J317" s="304">
        <v>20</v>
      </c>
      <c r="K317" s="285">
        <v>1000000</v>
      </c>
      <c r="L317" s="285">
        <v>20000000</v>
      </c>
      <c r="M317" s="305">
        <v>5.3414523408914887E-4</v>
      </c>
      <c r="N317" s="306">
        <v>2.1185767401459698E-4</v>
      </c>
    </row>
    <row r="318" spans="2:14">
      <c r="B318" s="301" t="s">
        <v>53</v>
      </c>
      <c r="C318" s="34">
        <v>344</v>
      </c>
      <c r="D318" s="34">
        <v>344</v>
      </c>
      <c r="E318" s="286">
        <v>34326</v>
      </c>
      <c r="F318" s="286">
        <v>34334</v>
      </c>
      <c r="G318" s="302">
        <v>9</v>
      </c>
      <c r="H318" s="303" t="s">
        <v>71</v>
      </c>
      <c r="I318" s="308">
        <v>1</v>
      </c>
      <c r="J318" s="304">
        <v>9</v>
      </c>
      <c r="K318" s="285">
        <v>1000000</v>
      </c>
      <c r="L318" s="285">
        <v>9000000</v>
      </c>
      <c r="M318" s="305">
        <v>2.4036535534011698E-4</v>
      </c>
      <c r="N318" s="306">
        <v>9.5335953306568649E-5</v>
      </c>
    </row>
    <row r="319" spans="2:14">
      <c r="B319" s="301" t="s">
        <v>313</v>
      </c>
      <c r="C319" s="34">
        <v>344</v>
      </c>
      <c r="D319" s="34">
        <v>347</v>
      </c>
      <c r="E319" s="286">
        <v>34335</v>
      </c>
      <c r="F319" s="286">
        <v>34682</v>
      </c>
      <c r="G319" s="302">
        <v>348</v>
      </c>
      <c r="H319" s="303" t="s">
        <v>71</v>
      </c>
      <c r="I319" s="308">
        <v>1</v>
      </c>
      <c r="J319" s="304">
        <v>348</v>
      </c>
      <c r="K319" s="285">
        <v>1000000</v>
      </c>
      <c r="L319" s="285">
        <v>348000000</v>
      </c>
      <c r="M319" s="305">
        <v>9.2941270731511892E-3</v>
      </c>
      <c r="N319" s="306">
        <v>3.6863235278539875E-3</v>
      </c>
    </row>
    <row r="320" spans="2:14">
      <c r="B320" s="301" t="s">
        <v>320</v>
      </c>
      <c r="C320" s="34">
        <v>347</v>
      </c>
      <c r="D320" s="34">
        <v>348</v>
      </c>
      <c r="E320" s="286">
        <v>34683</v>
      </c>
      <c r="F320" s="286">
        <v>34706</v>
      </c>
      <c r="G320" s="302">
        <v>24</v>
      </c>
      <c r="H320" s="303" t="s">
        <v>71</v>
      </c>
      <c r="I320" s="308">
        <v>1</v>
      </c>
      <c r="J320" s="304">
        <v>24</v>
      </c>
      <c r="K320" s="285">
        <v>1000000</v>
      </c>
      <c r="L320" s="285">
        <v>24000000</v>
      </c>
      <c r="M320" s="305">
        <v>6.4097428090697866E-4</v>
      </c>
      <c r="N320" s="306">
        <v>2.5422920881751641E-4</v>
      </c>
    </row>
    <row r="321" spans="2:14">
      <c r="B321" s="301" t="s">
        <v>618</v>
      </c>
      <c r="C321" s="34">
        <v>348</v>
      </c>
      <c r="D321" s="34">
        <v>348</v>
      </c>
      <c r="E321" s="286">
        <v>34707</v>
      </c>
      <c r="F321" s="286">
        <v>34730</v>
      </c>
      <c r="G321" s="302">
        <v>24</v>
      </c>
      <c r="H321" s="303" t="s">
        <v>71</v>
      </c>
      <c r="I321" s="308">
        <v>1</v>
      </c>
      <c r="J321" s="304">
        <v>24</v>
      </c>
      <c r="K321" s="285">
        <v>1000000</v>
      </c>
      <c r="L321" s="285">
        <v>24000000</v>
      </c>
      <c r="M321" s="305">
        <v>6.4097428090697866E-4</v>
      </c>
      <c r="N321" s="306">
        <v>2.5422920881751641E-4</v>
      </c>
    </row>
    <row r="322" spans="2:14">
      <c r="B322" s="301" t="s">
        <v>320</v>
      </c>
      <c r="C322" s="34">
        <v>348</v>
      </c>
      <c r="D322" s="34">
        <v>348</v>
      </c>
      <c r="E322" s="286">
        <v>34731</v>
      </c>
      <c r="F322" s="286">
        <v>34786</v>
      </c>
      <c r="G322" s="302">
        <v>56</v>
      </c>
      <c r="H322" s="303" t="s">
        <v>71</v>
      </c>
      <c r="I322" s="308">
        <v>1</v>
      </c>
      <c r="J322" s="304">
        <v>56</v>
      </c>
      <c r="K322" s="285">
        <v>1000000</v>
      </c>
      <c r="L322" s="285">
        <v>56000000</v>
      </c>
      <c r="M322" s="305">
        <v>1.4956066554496167E-3</v>
      </c>
      <c r="N322" s="306">
        <v>5.9320148724087158E-4</v>
      </c>
    </row>
    <row r="323" spans="2:14">
      <c r="B323" s="301" t="s">
        <v>51</v>
      </c>
      <c r="C323" s="34">
        <v>348</v>
      </c>
      <c r="D323" s="34">
        <v>348</v>
      </c>
      <c r="E323" s="286">
        <v>34787</v>
      </c>
      <c r="F323" s="286">
        <v>34797</v>
      </c>
      <c r="G323" s="302">
        <v>11</v>
      </c>
      <c r="H323" s="303" t="s">
        <v>71</v>
      </c>
      <c r="I323" s="308">
        <v>1</v>
      </c>
      <c r="J323" s="304">
        <v>11</v>
      </c>
      <c r="K323" s="285">
        <v>1000000</v>
      </c>
      <c r="L323" s="285">
        <v>11000000</v>
      </c>
      <c r="M323" s="305">
        <v>2.9377987874903185E-4</v>
      </c>
      <c r="N323" s="306">
        <v>1.1652172070802835E-4</v>
      </c>
    </row>
    <row r="324" spans="2:14">
      <c r="B324" s="301" t="s">
        <v>316</v>
      </c>
      <c r="C324" s="34">
        <v>348</v>
      </c>
      <c r="D324" s="34">
        <v>350</v>
      </c>
      <c r="E324" s="286">
        <v>34798</v>
      </c>
      <c r="F324" s="286">
        <v>34911</v>
      </c>
      <c r="G324" s="302">
        <v>114</v>
      </c>
      <c r="H324" s="303" t="s">
        <v>71</v>
      </c>
      <c r="I324" s="308">
        <v>1</v>
      </c>
      <c r="J324" s="304">
        <v>114</v>
      </c>
      <c r="K324" s="285">
        <v>1000000</v>
      </c>
      <c r="L324" s="285">
        <v>114000000</v>
      </c>
      <c r="M324" s="305">
        <v>3.0446278343081484E-3</v>
      </c>
      <c r="N324" s="306">
        <v>1.2075887418832028E-3</v>
      </c>
    </row>
    <row r="325" spans="2:14">
      <c r="B325" s="301" t="s">
        <v>318</v>
      </c>
      <c r="C325" s="34">
        <v>350</v>
      </c>
      <c r="D325" s="34">
        <v>350</v>
      </c>
      <c r="E325" s="286">
        <v>34912</v>
      </c>
      <c r="F325" s="286">
        <v>34916</v>
      </c>
      <c r="G325" s="302">
        <v>5</v>
      </c>
      <c r="H325" s="303" t="s">
        <v>71</v>
      </c>
      <c r="I325" s="308">
        <v>1</v>
      </c>
      <c r="J325" s="304">
        <v>5</v>
      </c>
      <c r="K325" s="285">
        <v>1000000</v>
      </c>
      <c r="L325" s="285">
        <v>5000000</v>
      </c>
      <c r="M325" s="305">
        <v>1.3353630852228722E-4</v>
      </c>
      <c r="N325" s="307">
        <v>5.2964418503649246E-5</v>
      </c>
    </row>
    <row r="326" spans="2:14">
      <c r="B326" s="301" t="s">
        <v>510</v>
      </c>
      <c r="C326" s="34">
        <v>350</v>
      </c>
      <c r="D326" s="34">
        <v>351</v>
      </c>
      <c r="E326" s="286">
        <v>34917</v>
      </c>
      <c r="F326" s="286">
        <v>35079</v>
      </c>
      <c r="G326" s="302">
        <v>163</v>
      </c>
      <c r="H326" s="303" t="s">
        <v>71</v>
      </c>
      <c r="I326" s="308">
        <v>1</v>
      </c>
      <c r="J326" s="304">
        <v>163</v>
      </c>
      <c r="K326" s="285">
        <v>1000000</v>
      </c>
      <c r="L326" s="285">
        <v>163000000</v>
      </c>
      <c r="M326" s="305">
        <v>4.3532836578265626E-3</v>
      </c>
      <c r="N326" s="306">
        <v>1.7266400432189655E-3</v>
      </c>
    </row>
    <row r="327" spans="2:14">
      <c r="B327" s="301" t="s">
        <v>617</v>
      </c>
      <c r="C327" s="34">
        <v>351</v>
      </c>
      <c r="D327" s="34">
        <v>352</v>
      </c>
      <c r="E327" s="286">
        <v>35080</v>
      </c>
      <c r="F327" s="286">
        <v>35133</v>
      </c>
      <c r="G327" s="302">
        <v>54</v>
      </c>
      <c r="H327" s="303" t="s">
        <v>71</v>
      </c>
      <c r="I327" s="308">
        <v>1</v>
      </c>
      <c r="J327" s="304">
        <v>54</v>
      </c>
      <c r="K327" s="285">
        <v>1000000</v>
      </c>
      <c r="L327" s="285">
        <v>54000000</v>
      </c>
      <c r="M327" s="305">
        <v>1.4421921320407018E-3</v>
      </c>
      <c r="N327" s="306">
        <v>5.7201571983941186E-4</v>
      </c>
    </row>
    <row r="328" spans="2:14">
      <c r="B328" s="301" t="s">
        <v>43</v>
      </c>
      <c r="C328" s="34">
        <v>352</v>
      </c>
      <c r="D328" s="34">
        <v>352</v>
      </c>
      <c r="E328" s="286">
        <v>35134</v>
      </c>
      <c r="F328" s="286">
        <v>35173</v>
      </c>
      <c r="G328" s="302">
        <v>40</v>
      </c>
      <c r="H328" s="303" t="s">
        <v>71</v>
      </c>
      <c r="I328" s="308">
        <v>1</v>
      </c>
      <c r="J328" s="304">
        <v>40</v>
      </c>
      <c r="K328" s="285">
        <v>1000000</v>
      </c>
      <c r="L328" s="285">
        <v>40000000</v>
      </c>
      <c r="M328" s="305">
        <v>1.0682904681782977E-3</v>
      </c>
      <c r="N328" s="306">
        <v>4.2371534802919397E-4</v>
      </c>
    </row>
    <row r="329" spans="2:14">
      <c r="B329" s="301" t="s">
        <v>41</v>
      </c>
      <c r="C329" s="34">
        <v>352</v>
      </c>
      <c r="D329" s="34">
        <v>353</v>
      </c>
      <c r="E329" s="286">
        <v>35174</v>
      </c>
      <c r="F329" s="286">
        <v>35213</v>
      </c>
      <c r="G329" s="302">
        <v>40</v>
      </c>
      <c r="H329" s="303" t="s">
        <v>71</v>
      </c>
      <c r="I329" s="308">
        <v>1</v>
      </c>
      <c r="J329" s="304">
        <v>40</v>
      </c>
      <c r="K329" s="285">
        <v>1000000</v>
      </c>
      <c r="L329" s="285">
        <v>40000000</v>
      </c>
      <c r="M329" s="305">
        <v>1.0682904681782977E-3</v>
      </c>
      <c r="N329" s="306">
        <v>4.2371534802919397E-4</v>
      </c>
    </row>
    <row r="330" spans="2:14">
      <c r="B330" s="301" t="s">
        <v>311</v>
      </c>
      <c r="C330" s="34">
        <v>353</v>
      </c>
      <c r="D330" s="34">
        <v>353</v>
      </c>
      <c r="E330" s="286">
        <v>35214</v>
      </c>
      <c r="F330" s="286">
        <v>35255</v>
      </c>
      <c r="G330" s="302">
        <v>42</v>
      </c>
      <c r="H330" s="303" t="s">
        <v>71</v>
      </c>
      <c r="I330" s="308">
        <v>1</v>
      </c>
      <c r="J330" s="304">
        <v>42</v>
      </c>
      <c r="K330" s="285">
        <v>1000000</v>
      </c>
      <c r="L330" s="285">
        <v>42000000</v>
      </c>
      <c r="M330" s="305">
        <v>1.1217049915872126E-3</v>
      </c>
      <c r="N330" s="306">
        <v>4.4490111543065368E-4</v>
      </c>
    </row>
    <row r="331" spans="2:14">
      <c r="B331" s="301" t="s">
        <v>322</v>
      </c>
      <c r="C331" s="34">
        <v>353</v>
      </c>
      <c r="D331" s="34">
        <v>353</v>
      </c>
      <c r="E331" s="286">
        <v>35256</v>
      </c>
      <c r="F331" s="286">
        <v>35267</v>
      </c>
      <c r="G331" s="302">
        <v>12</v>
      </c>
      <c r="H331" s="303" t="s">
        <v>71</v>
      </c>
      <c r="I331" s="308">
        <v>1</v>
      </c>
      <c r="J331" s="304">
        <v>12</v>
      </c>
      <c r="K331" s="285">
        <v>1000000</v>
      </c>
      <c r="L331" s="285">
        <v>12000000</v>
      </c>
      <c r="M331" s="305">
        <v>3.2048714045348933E-4</v>
      </c>
      <c r="N331" s="306">
        <v>1.2711460440875821E-4</v>
      </c>
    </row>
    <row r="332" spans="2:14">
      <c r="B332" s="301" t="s">
        <v>314</v>
      </c>
      <c r="C332" s="34">
        <v>353</v>
      </c>
      <c r="D332" s="34">
        <v>353</v>
      </c>
      <c r="E332" s="286">
        <v>35268</v>
      </c>
      <c r="F332" s="286">
        <v>35292</v>
      </c>
      <c r="G332" s="302">
        <v>25</v>
      </c>
      <c r="H332" s="303" t="s">
        <v>71</v>
      </c>
      <c r="I332" s="308">
        <v>1</v>
      </c>
      <c r="J332" s="304">
        <v>25</v>
      </c>
      <c r="K332" s="285">
        <v>1000000</v>
      </c>
      <c r="L332" s="285">
        <v>25000000</v>
      </c>
      <c r="M332" s="305">
        <v>6.6768154261143608E-4</v>
      </c>
      <c r="N332" s="306">
        <v>2.6482209251824622E-4</v>
      </c>
    </row>
    <row r="333" spans="2:14">
      <c r="B333" s="301" t="s">
        <v>45</v>
      </c>
      <c r="C333" s="34">
        <v>353</v>
      </c>
      <c r="D333" s="34">
        <v>354</v>
      </c>
      <c r="E333" s="286">
        <v>35293</v>
      </c>
      <c r="F333" s="286">
        <v>35332</v>
      </c>
      <c r="G333" s="302">
        <v>40</v>
      </c>
      <c r="H333" s="303" t="s">
        <v>71</v>
      </c>
      <c r="I333" s="308">
        <v>1</v>
      </c>
      <c r="J333" s="304">
        <v>40</v>
      </c>
      <c r="K333" s="285">
        <v>1000000</v>
      </c>
      <c r="L333" s="285">
        <v>40000000</v>
      </c>
      <c r="M333" s="305">
        <v>1.0682904681782977E-3</v>
      </c>
      <c r="N333" s="306">
        <v>4.2371534802919397E-4</v>
      </c>
    </row>
    <row r="334" spans="2:14">
      <c r="B334" s="301" t="s">
        <v>312</v>
      </c>
      <c r="C334" s="34">
        <v>354</v>
      </c>
      <c r="D334" s="34">
        <v>354</v>
      </c>
      <c r="E334" s="286">
        <v>35333</v>
      </c>
      <c r="F334" s="286">
        <v>35359</v>
      </c>
      <c r="G334" s="302">
        <v>27</v>
      </c>
      <c r="H334" s="303" t="s">
        <v>71</v>
      </c>
      <c r="I334" s="308">
        <v>1</v>
      </c>
      <c r="J334" s="304">
        <v>27</v>
      </c>
      <c r="K334" s="285">
        <v>1000000</v>
      </c>
      <c r="L334" s="285">
        <v>27000000</v>
      </c>
      <c r="M334" s="305">
        <v>7.2109606602035092E-4</v>
      </c>
      <c r="N334" s="306">
        <v>2.8600785991970593E-4</v>
      </c>
    </row>
    <row r="335" spans="2:14">
      <c r="B335" s="301" t="s">
        <v>307</v>
      </c>
      <c r="C335" s="34">
        <v>354</v>
      </c>
      <c r="D335" s="34">
        <v>354</v>
      </c>
      <c r="E335" s="286">
        <v>35360</v>
      </c>
      <c r="F335" s="286">
        <v>35388</v>
      </c>
      <c r="G335" s="302">
        <v>29</v>
      </c>
      <c r="H335" s="303" t="s">
        <v>71</v>
      </c>
      <c r="I335" s="308">
        <v>1</v>
      </c>
      <c r="J335" s="304">
        <v>29</v>
      </c>
      <c r="K335" s="285">
        <v>1000000</v>
      </c>
      <c r="L335" s="285">
        <v>29000000</v>
      </c>
      <c r="M335" s="305">
        <v>7.7451058942926577E-4</v>
      </c>
      <c r="N335" s="306">
        <v>3.0719362732116565E-4</v>
      </c>
    </row>
    <row r="336" spans="2:14">
      <c r="B336" s="301" t="s">
        <v>310</v>
      </c>
      <c r="C336" s="34">
        <v>354</v>
      </c>
      <c r="D336" s="34">
        <v>355</v>
      </c>
      <c r="E336" s="286">
        <v>35389</v>
      </c>
      <c r="F336" s="286">
        <v>35414</v>
      </c>
      <c r="G336" s="302">
        <v>26</v>
      </c>
      <c r="H336" s="303" t="s">
        <v>71</v>
      </c>
      <c r="I336" s="308">
        <v>1</v>
      </c>
      <c r="J336" s="304">
        <v>26</v>
      </c>
      <c r="K336" s="285">
        <v>1000000</v>
      </c>
      <c r="L336" s="285">
        <v>26000000</v>
      </c>
      <c r="M336" s="305">
        <v>6.943888043158935E-4</v>
      </c>
      <c r="N336" s="306">
        <v>2.7541497621897607E-4</v>
      </c>
    </row>
    <row r="337" spans="2:14">
      <c r="B337" s="301" t="s">
        <v>317</v>
      </c>
      <c r="C337" s="34">
        <v>355</v>
      </c>
      <c r="D337" s="34">
        <v>355</v>
      </c>
      <c r="E337" s="286">
        <v>35415</v>
      </c>
      <c r="F337" s="286">
        <v>35454</v>
      </c>
      <c r="G337" s="302">
        <v>40</v>
      </c>
      <c r="H337" s="303" t="s">
        <v>71</v>
      </c>
      <c r="I337" s="308">
        <v>1</v>
      </c>
      <c r="J337" s="304">
        <v>40</v>
      </c>
      <c r="K337" s="285">
        <v>1000000</v>
      </c>
      <c r="L337" s="285">
        <v>40000000</v>
      </c>
      <c r="M337" s="305">
        <v>1.0682904681782977E-3</v>
      </c>
      <c r="N337" s="306">
        <v>4.2371534802919397E-4</v>
      </c>
    </row>
    <row r="338" spans="2:14">
      <c r="B338" s="301" t="s">
        <v>306</v>
      </c>
      <c r="C338" s="34">
        <v>355</v>
      </c>
      <c r="D338" s="34">
        <v>355</v>
      </c>
      <c r="E338" s="286">
        <v>35455</v>
      </c>
      <c r="F338" s="286">
        <v>35491</v>
      </c>
      <c r="G338" s="302">
        <v>37</v>
      </c>
      <c r="H338" s="303" t="s">
        <v>71</v>
      </c>
      <c r="I338" s="308">
        <v>1</v>
      </c>
      <c r="J338" s="304">
        <v>37</v>
      </c>
      <c r="K338" s="285">
        <v>1000000</v>
      </c>
      <c r="L338" s="285">
        <v>37000000</v>
      </c>
      <c r="M338" s="305">
        <v>9.8816868306492536E-4</v>
      </c>
      <c r="N338" s="307">
        <v>3.9193669692700445E-4</v>
      </c>
    </row>
    <row r="339" spans="2:14">
      <c r="B339" s="301" t="s">
        <v>308</v>
      </c>
      <c r="C339" s="34">
        <v>355</v>
      </c>
      <c r="D339" s="34">
        <v>356</v>
      </c>
      <c r="E339" s="286">
        <v>35492</v>
      </c>
      <c r="F339" s="286">
        <v>35508</v>
      </c>
      <c r="G339" s="302">
        <v>17</v>
      </c>
      <c r="H339" s="303" t="s">
        <v>71</v>
      </c>
      <c r="I339" s="308">
        <v>1</v>
      </c>
      <c r="J339" s="304">
        <v>17</v>
      </c>
      <c r="K339" s="285">
        <v>1000000</v>
      </c>
      <c r="L339" s="285">
        <v>17000000</v>
      </c>
      <c r="M339" s="305">
        <v>4.5402344897577649E-4</v>
      </c>
      <c r="N339" s="306">
        <v>1.8007902291240744E-4</v>
      </c>
    </row>
    <row r="340" spans="2:14">
      <c r="B340" s="301" t="s">
        <v>309</v>
      </c>
      <c r="C340" s="34">
        <v>356</v>
      </c>
      <c r="D340" s="34">
        <v>356</v>
      </c>
      <c r="E340" s="286">
        <v>35509</v>
      </c>
      <c r="F340" s="286">
        <v>35534</v>
      </c>
      <c r="G340" s="302">
        <v>26</v>
      </c>
      <c r="H340" s="303" t="s">
        <v>71</v>
      </c>
      <c r="I340" s="308">
        <v>1</v>
      </c>
      <c r="J340" s="304">
        <v>26</v>
      </c>
      <c r="K340" s="285">
        <v>1000000</v>
      </c>
      <c r="L340" s="285">
        <v>26000000</v>
      </c>
      <c r="M340" s="305">
        <v>6.943888043158935E-4</v>
      </c>
      <c r="N340" s="306">
        <v>2.7541497621897607E-4</v>
      </c>
    </row>
    <row r="341" spans="2:14">
      <c r="B341" s="301" t="s">
        <v>319</v>
      </c>
      <c r="C341" s="34">
        <v>356</v>
      </c>
      <c r="D341" s="34">
        <v>356</v>
      </c>
      <c r="E341" s="286">
        <v>35535</v>
      </c>
      <c r="F341" s="286">
        <v>35541</v>
      </c>
      <c r="G341" s="302">
        <v>7</v>
      </c>
      <c r="H341" s="303" t="s">
        <v>71</v>
      </c>
      <c r="I341" s="308">
        <v>1</v>
      </c>
      <c r="J341" s="304">
        <v>7</v>
      </c>
      <c r="K341" s="285">
        <v>1000000</v>
      </c>
      <c r="L341" s="285">
        <v>7000000</v>
      </c>
      <c r="M341" s="305">
        <v>1.8695083193120209E-4</v>
      </c>
      <c r="N341" s="306">
        <v>7.4150185905108947E-5</v>
      </c>
    </row>
    <row r="342" spans="2:14">
      <c r="B342" s="301" t="s">
        <v>236</v>
      </c>
      <c r="C342" s="34">
        <v>356</v>
      </c>
      <c r="D342" s="34">
        <v>356</v>
      </c>
      <c r="E342" s="286">
        <v>35542</v>
      </c>
      <c r="F342" s="286">
        <v>35543</v>
      </c>
      <c r="G342" s="302">
        <v>2</v>
      </c>
      <c r="H342" s="303" t="s">
        <v>71</v>
      </c>
      <c r="I342" s="308">
        <v>1</v>
      </c>
      <c r="J342" s="304">
        <v>2</v>
      </c>
      <c r="K342" s="285">
        <v>1000000</v>
      </c>
      <c r="L342" s="285">
        <v>2000000</v>
      </c>
      <c r="M342" s="305">
        <v>5.3414523408914884E-5</v>
      </c>
      <c r="N342" s="306">
        <v>2.1185767401459698E-5</v>
      </c>
    </row>
    <row r="343" spans="2:14">
      <c r="B343" s="301" t="s">
        <v>50</v>
      </c>
      <c r="C343" s="34">
        <v>356</v>
      </c>
      <c r="D343" s="34">
        <v>356</v>
      </c>
      <c r="E343" s="286">
        <v>35544</v>
      </c>
      <c r="F343" s="286">
        <v>35558</v>
      </c>
      <c r="G343" s="302">
        <v>15</v>
      </c>
      <c r="H343" s="303" t="s">
        <v>71</v>
      </c>
      <c r="I343" s="308">
        <v>1</v>
      </c>
      <c r="J343" s="304">
        <v>15</v>
      </c>
      <c r="K343" s="285">
        <v>1000000</v>
      </c>
      <c r="L343" s="285">
        <v>15000000</v>
      </c>
      <c r="M343" s="305">
        <v>4.0060892556686165E-4</v>
      </c>
      <c r="N343" s="306">
        <v>1.5889325551094775E-4</v>
      </c>
    </row>
    <row r="344" spans="2:14">
      <c r="B344" s="301" t="s">
        <v>315</v>
      </c>
      <c r="C344" s="34">
        <v>356</v>
      </c>
      <c r="D344" s="34">
        <v>357</v>
      </c>
      <c r="E344" s="286">
        <v>35559</v>
      </c>
      <c r="F344" s="286">
        <v>35623</v>
      </c>
      <c r="G344" s="302">
        <v>65</v>
      </c>
      <c r="H344" s="303" t="s">
        <v>71</v>
      </c>
      <c r="I344" s="308">
        <v>1</v>
      </c>
      <c r="J344" s="304">
        <v>65</v>
      </c>
      <c r="K344" s="285">
        <v>1000000</v>
      </c>
      <c r="L344" s="285">
        <v>65000000</v>
      </c>
      <c r="M344" s="305">
        <v>1.7359720107897338E-3</v>
      </c>
      <c r="N344" s="306">
        <v>6.8853744054744024E-4</v>
      </c>
    </row>
    <row r="345" spans="2:14">
      <c r="B345" s="301" t="s">
        <v>321</v>
      </c>
      <c r="C345" s="34">
        <v>357</v>
      </c>
      <c r="D345" s="34">
        <v>357</v>
      </c>
      <c r="E345" s="286">
        <v>35624</v>
      </c>
      <c r="F345" s="286">
        <v>35626</v>
      </c>
      <c r="G345" s="302">
        <v>3</v>
      </c>
      <c r="H345" s="303" t="s">
        <v>71</v>
      </c>
      <c r="I345" s="308">
        <v>1</v>
      </c>
      <c r="J345" s="304">
        <v>3</v>
      </c>
      <c r="K345" s="285">
        <v>1000000</v>
      </c>
      <c r="L345" s="285">
        <v>3000000</v>
      </c>
      <c r="M345" s="305">
        <v>8.0121785113372333E-5</v>
      </c>
      <c r="N345" s="306">
        <v>3.1778651102189552E-5</v>
      </c>
    </row>
    <row r="346" spans="2:14">
      <c r="B346" s="301" t="s">
        <v>53</v>
      </c>
      <c r="C346" s="34">
        <v>357</v>
      </c>
      <c r="D346" s="34">
        <v>357</v>
      </c>
      <c r="E346" s="286">
        <v>35627</v>
      </c>
      <c r="F346" s="286">
        <v>35628</v>
      </c>
      <c r="G346" s="302">
        <v>2</v>
      </c>
      <c r="H346" s="303" t="s">
        <v>71</v>
      </c>
      <c r="I346" s="308">
        <v>1</v>
      </c>
      <c r="J346" s="304">
        <v>2</v>
      </c>
      <c r="K346" s="285">
        <v>1000000</v>
      </c>
      <c r="L346" s="285">
        <v>2000000</v>
      </c>
      <c r="M346" s="305">
        <v>5.3414523408914884E-5</v>
      </c>
      <c r="N346" s="306">
        <v>2.1185767401459698E-5</v>
      </c>
    </row>
    <row r="347" spans="2:14">
      <c r="B347" s="301" t="s">
        <v>313</v>
      </c>
      <c r="C347" s="34">
        <v>357</v>
      </c>
      <c r="D347" s="34">
        <v>357</v>
      </c>
      <c r="E347" s="286">
        <v>35629</v>
      </c>
      <c r="F347" s="286">
        <v>35689</v>
      </c>
      <c r="G347" s="302">
        <v>61</v>
      </c>
      <c r="H347" s="303" t="s">
        <v>71</v>
      </c>
      <c r="I347" s="308">
        <v>1</v>
      </c>
      <c r="J347" s="304">
        <v>61</v>
      </c>
      <c r="K347" s="285">
        <v>1000000</v>
      </c>
      <c r="L347" s="285">
        <v>61000000</v>
      </c>
      <c r="M347" s="305">
        <v>1.6291429639719039E-3</v>
      </c>
      <c r="N347" s="306">
        <v>6.4616590574452081E-4</v>
      </c>
    </row>
    <row r="348" spans="2:14">
      <c r="B348" s="301" t="s">
        <v>320</v>
      </c>
      <c r="C348" s="34">
        <v>357</v>
      </c>
      <c r="D348" s="34">
        <v>357</v>
      </c>
      <c r="E348" s="286">
        <v>35690</v>
      </c>
      <c r="F348" s="286">
        <v>35699</v>
      </c>
      <c r="G348" s="302">
        <v>10</v>
      </c>
      <c r="H348" s="303" t="s">
        <v>71</v>
      </c>
      <c r="I348" s="308">
        <v>1</v>
      </c>
      <c r="J348" s="304">
        <v>10</v>
      </c>
      <c r="K348" s="285">
        <v>1000000</v>
      </c>
      <c r="L348" s="285">
        <v>10000000</v>
      </c>
      <c r="M348" s="305">
        <v>2.6707261704457443E-4</v>
      </c>
      <c r="N348" s="306">
        <v>1.0592883700729849E-4</v>
      </c>
    </row>
    <row r="349" spans="2:14">
      <c r="B349" s="301" t="s">
        <v>618</v>
      </c>
      <c r="C349" s="34">
        <v>358</v>
      </c>
      <c r="D349" s="34">
        <v>358</v>
      </c>
      <c r="E349" s="286">
        <v>35700</v>
      </c>
      <c r="F349" s="286">
        <v>35701</v>
      </c>
      <c r="G349" s="302">
        <v>2</v>
      </c>
      <c r="H349" s="303" t="s">
        <v>71</v>
      </c>
      <c r="I349" s="308">
        <v>1</v>
      </c>
      <c r="J349" s="304">
        <v>2</v>
      </c>
      <c r="K349" s="285">
        <v>1000000</v>
      </c>
      <c r="L349" s="285">
        <v>2000000</v>
      </c>
      <c r="M349" s="305">
        <v>5.3414523408914884E-5</v>
      </c>
      <c r="N349" s="306">
        <v>2.1185767401459698E-5</v>
      </c>
    </row>
    <row r="350" spans="2:14">
      <c r="B350" s="301" t="s">
        <v>51</v>
      </c>
      <c r="C350" s="34">
        <v>358</v>
      </c>
      <c r="D350" s="34">
        <v>358</v>
      </c>
      <c r="E350" s="286">
        <v>35702</v>
      </c>
      <c r="F350" s="286">
        <v>35703</v>
      </c>
      <c r="G350" s="302">
        <v>2</v>
      </c>
      <c r="H350" s="303" t="s">
        <v>71</v>
      </c>
      <c r="I350" s="308">
        <v>1</v>
      </c>
      <c r="J350" s="304">
        <v>2</v>
      </c>
      <c r="K350" s="285">
        <v>1000000</v>
      </c>
      <c r="L350" s="285">
        <v>2000000</v>
      </c>
      <c r="M350" s="305">
        <v>5.3414523408914884E-5</v>
      </c>
      <c r="N350" s="306">
        <v>2.1185767401459698E-5</v>
      </c>
    </row>
    <row r="351" spans="2:14">
      <c r="B351" s="301" t="s">
        <v>45</v>
      </c>
      <c r="C351" s="34">
        <v>441</v>
      </c>
      <c r="D351" s="34">
        <v>453</v>
      </c>
      <c r="E351" s="286">
        <v>44001</v>
      </c>
      <c r="F351" s="286">
        <v>45208</v>
      </c>
      <c r="G351" s="302">
        <v>1208</v>
      </c>
      <c r="H351" s="303" t="s">
        <v>70</v>
      </c>
      <c r="I351" s="308">
        <v>5</v>
      </c>
      <c r="J351" s="304">
        <v>6040</v>
      </c>
      <c r="K351" s="285">
        <v>1000000</v>
      </c>
      <c r="L351" s="285">
        <v>1208000000</v>
      </c>
      <c r="M351" s="305">
        <v>3.2262372138984592E-2</v>
      </c>
      <c r="N351" s="306">
        <v>6.3981017552408287E-2</v>
      </c>
    </row>
    <row r="352" spans="2:14">
      <c r="B352" s="301" t="s">
        <v>43</v>
      </c>
      <c r="C352" s="34">
        <v>453</v>
      </c>
      <c r="D352" s="34">
        <v>465</v>
      </c>
      <c r="E352" s="286">
        <v>45209</v>
      </c>
      <c r="F352" s="286">
        <v>46416</v>
      </c>
      <c r="G352" s="302">
        <v>1208</v>
      </c>
      <c r="H352" s="303" t="s">
        <v>70</v>
      </c>
      <c r="I352" s="308">
        <v>5</v>
      </c>
      <c r="J352" s="304">
        <v>6040</v>
      </c>
      <c r="K352" s="285">
        <v>1000000</v>
      </c>
      <c r="L352" s="285">
        <v>1208000000</v>
      </c>
      <c r="M352" s="305">
        <v>3.2262372138984592E-2</v>
      </c>
      <c r="N352" s="306">
        <v>6.3981017552408287E-2</v>
      </c>
    </row>
    <row r="353" spans="2:14">
      <c r="B353" s="301" t="s">
        <v>41</v>
      </c>
      <c r="C353" s="34">
        <v>465</v>
      </c>
      <c r="D353" s="34">
        <v>477</v>
      </c>
      <c r="E353" s="286">
        <v>46417</v>
      </c>
      <c r="F353" s="286">
        <v>47624</v>
      </c>
      <c r="G353" s="302">
        <v>1208</v>
      </c>
      <c r="H353" s="303" t="s">
        <v>70</v>
      </c>
      <c r="I353" s="308">
        <v>5</v>
      </c>
      <c r="J353" s="304">
        <v>6040</v>
      </c>
      <c r="K353" s="285">
        <v>1000000</v>
      </c>
      <c r="L353" s="285">
        <v>1208000000</v>
      </c>
      <c r="M353" s="305">
        <v>3.2262372138984592E-2</v>
      </c>
      <c r="N353" s="306">
        <v>6.3981017552408287E-2</v>
      </c>
    </row>
    <row r="354" spans="2:14">
      <c r="B354" s="301" t="s">
        <v>306</v>
      </c>
      <c r="C354" s="34">
        <v>477</v>
      </c>
      <c r="D354" s="34">
        <v>489</v>
      </c>
      <c r="E354" s="286">
        <v>47625</v>
      </c>
      <c r="F354" s="286">
        <v>48832</v>
      </c>
      <c r="G354" s="302">
        <v>1208</v>
      </c>
      <c r="H354" s="303" t="s">
        <v>70</v>
      </c>
      <c r="I354" s="308">
        <v>5</v>
      </c>
      <c r="J354" s="304">
        <v>6040</v>
      </c>
      <c r="K354" s="285">
        <v>1000000</v>
      </c>
      <c r="L354" s="285">
        <v>1208000000</v>
      </c>
      <c r="M354" s="305">
        <v>3.2262372138984592E-2</v>
      </c>
      <c r="N354" s="306">
        <v>6.3981017552408287E-2</v>
      </c>
    </row>
    <row r="355" spans="2:14">
      <c r="B355" s="301" t="s">
        <v>45</v>
      </c>
      <c r="C355" s="34">
        <v>489</v>
      </c>
      <c r="D355" s="34">
        <v>491</v>
      </c>
      <c r="E355" s="286">
        <v>48833</v>
      </c>
      <c r="F355" s="286">
        <v>49059</v>
      </c>
      <c r="G355" s="302">
        <v>227</v>
      </c>
      <c r="H355" s="303" t="s">
        <v>70</v>
      </c>
      <c r="I355" s="308">
        <v>5</v>
      </c>
      <c r="J355" s="304">
        <v>1135</v>
      </c>
      <c r="K355" s="285">
        <v>1000000</v>
      </c>
      <c r="L355" s="285">
        <v>227000000</v>
      </c>
      <c r="M355" s="305">
        <v>6.0625484069118394E-3</v>
      </c>
      <c r="N355" s="307">
        <v>1.2022923000328379E-2</v>
      </c>
    </row>
    <row r="356" spans="2:14">
      <c r="B356" s="301" t="s">
        <v>43</v>
      </c>
      <c r="C356" s="34">
        <v>491</v>
      </c>
      <c r="D356" s="34">
        <v>493</v>
      </c>
      <c r="E356" s="286">
        <v>49060</v>
      </c>
      <c r="F356" s="286">
        <v>49286</v>
      </c>
      <c r="G356" s="302">
        <v>227</v>
      </c>
      <c r="H356" s="303" t="s">
        <v>70</v>
      </c>
      <c r="I356" s="308">
        <v>5</v>
      </c>
      <c r="J356" s="304">
        <v>1135</v>
      </c>
      <c r="K356" s="285">
        <v>1000000</v>
      </c>
      <c r="L356" s="285">
        <v>227000000</v>
      </c>
      <c r="M356" s="305">
        <v>6.0625484069118394E-3</v>
      </c>
      <c r="N356" s="306">
        <v>1.2022923000328379E-2</v>
      </c>
    </row>
    <row r="357" spans="2:14">
      <c r="B357" s="301" t="s">
        <v>41</v>
      </c>
      <c r="C357" s="34">
        <v>493</v>
      </c>
      <c r="D357" s="34">
        <v>496</v>
      </c>
      <c r="E357" s="286">
        <v>49287</v>
      </c>
      <c r="F357" s="286">
        <v>49513</v>
      </c>
      <c r="G357" s="302">
        <v>227</v>
      </c>
      <c r="H357" s="303" t="s">
        <v>70</v>
      </c>
      <c r="I357" s="308">
        <v>5</v>
      </c>
      <c r="J357" s="304">
        <v>1135</v>
      </c>
      <c r="K357" s="285">
        <v>1000000</v>
      </c>
      <c r="L357" s="285">
        <v>227000000</v>
      </c>
      <c r="M357" s="305">
        <v>6.0625484069118394E-3</v>
      </c>
      <c r="N357" s="306">
        <v>1.2022923000328379E-2</v>
      </c>
    </row>
    <row r="358" spans="2:14">
      <c r="B358" s="301" t="s">
        <v>306</v>
      </c>
      <c r="C358" s="34">
        <v>496</v>
      </c>
      <c r="D358" s="34">
        <v>498</v>
      </c>
      <c r="E358" s="286">
        <v>49514</v>
      </c>
      <c r="F358" s="286">
        <v>49740</v>
      </c>
      <c r="G358" s="302">
        <v>227</v>
      </c>
      <c r="H358" s="303" t="s">
        <v>70</v>
      </c>
      <c r="I358" s="308">
        <v>5</v>
      </c>
      <c r="J358" s="304">
        <v>1135</v>
      </c>
      <c r="K358" s="285">
        <v>1000000</v>
      </c>
      <c r="L358" s="285">
        <v>227000000</v>
      </c>
      <c r="M358" s="305">
        <v>6.0625484069118394E-3</v>
      </c>
      <c r="N358" s="306">
        <v>1.2022923000328379E-2</v>
      </c>
    </row>
    <row r="359" spans="2:14" ht="15.75" thickBot="1">
      <c r="B359" s="289"/>
      <c r="C359" s="290"/>
      <c r="D359" s="290"/>
      <c r="E359" s="291"/>
      <c r="F359" s="291"/>
      <c r="G359" s="292"/>
      <c r="H359" s="293"/>
      <c r="I359" s="294"/>
      <c r="J359" s="295"/>
      <c r="K359" s="296"/>
      <c r="L359" s="296"/>
      <c r="M359" s="297"/>
      <c r="N359" s="298"/>
    </row>
    <row r="360" spans="2:14" ht="15.75" thickBot="1">
      <c r="B360" s="529" t="s">
        <v>75</v>
      </c>
      <c r="C360" s="530"/>
      <c r="D360" s="530"/>
      <c r="E360" s="530"/>
      <c r="F360" s="531"/>
      <c r="G360" s="299">
        <f>SUM(G9:G359)</f>
        <v>37443</v>
      </c>
      <c r="H360" s="299"/>
      <c r="I360" s="299"/>
      <c r="J360" s="299">
        <f>SUM(J9:J359)</f>
        <v>94403</v>
      </c>
      <c r="K360" s="299"/>
      <c r="L360" s="299">
        <f>SUM(L9:L359)</f>
        <v>37443000000</v>
      </c>
      <c r="M360" s="300">
        <f>SUM(M9:M359)</f>
        <v>0.99999999999999967</v>
      </c>
      <c r="N360" s="300">
        <f>SUM(N9:N359)</f>
        <v>1.0000000000000004</v>
      </c>
    </row>
  </sheetData>
  <mergeCells count="12">
    <mergeCell ref="N7:N8"/>
    <mergeCell ref="B360:F360"/>
    <mergeCell ref="I7:I8"/>
    <mergeCell ref="J7:J8"/>
    <mergeCell ref="K7:K8"/>
    <mergeCell ref="L7:L8"/>
    <mergeCell ref="M7:M8"/>
    <mergeCell ref="B7:B8"/>
    <mergeCell ref="C7:D7"/>
    <mergeCell ref="E7:F7"/>
    <mergeCell ref="G7:G8"/>
    <mergeCell ref="H7:H8"/>
  </mergeCells>
  <hyperlinks>
    <hyperlink ref="A1" location="ÍNDICE!A1" display="Indice" xr:uid="{0AE18FD8-87CE-4959-9BBD-193BDB70F061}"/>
  </hyperlink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D7C2-84D8-443D-ADED-6DC70F9496E7}">
  <sheetPr>
    <pageSetUpPr fitToPage="1"/>
  </sheetPr>
  <dimension ref="B2:C17"/>
  <sheetViews>
    <sheetView showGridLines="0" topLeftCell="A4" zoomScaleNormal="100" workbookViewId="0">
      <selection activeCell="B5" sqref="B5"/>
    </sheetView>
  </sheetViews>
  <sheetFormatPr baseColWidth="10" defaultColWidth="11.42578125" defaultRowHeight="15"/>
  <cols>
    <col min="1" max="1" width="2.85546875" style="118" customWidth="1"/>
    <col min="2" max="2" width="68.85546875" style="118" customWidth="1"/>
    <col min="3" max="3" width="11.42578125" style="118"/>
    <col min="4" max="4" width="2.85546875" style="118" customWidth="1"/>
    <col min="5" max="16384" width="11.42578125" style="118"/>
  </cols>
  <sheetData>
    <row r="2" spans="2:3">
      <c r="B2" s="479" t="s">
        <v>0</v>
      </c>
      <c r="C2" s="479"/>
    </row>
    <row r="3" spans="2:3">
      <c r="B3" s="2"/>
    </row>
    <row r="4" spans="2:3">
      <c r="B4" s="1" t="s">
        <v>1</v>
      </c>
      <c r="C4" s="116" t="s">
        <v>2</v>
      </c>
    </row>
    <row r="5" spans="2:3">
      <c r="B5" s="1" t="s">
        <v>3</v>
      </c>
      <c r="C5" s="116" t="s">
        <v>4</v>
      </c>
    </row>
    <row r="6" spans="2:3">
      <c r="B6" s="1" t="s">
        <v>5</v>
      </c>
      <c r="C6" s="116" t="s">
        <v>6</v>
      </c>
    </row>
    <row r="7" spans="2:3">
      <c r="B7" s="1" t="s">
        <v>466</v>
      </c>
      <c r="C7" s="116" t="s">
        <v>7</v>
      </c>
    </row>
    <row r="8" spans="2:3">
      <c r="B8" s="1" t="s">
        <v>8</v>
      </c>
      <c r="C8" s="116" t="s">
        <v>9</v>
      </c>
    </row>
    <row r="9" spans="2:3">
      <c r="B9" s="117" t="s">
        <v>340</v>
      </c>
      <c r="C9" s="116" t="s">
        <v>10</v>
      </c>
    </row>
    <row r="10" spans="2:3">
      <c r="B10" s="117" t="s">
        <v>338</v>
      </c>
      <c r="C10" s="116" t="s">
        <v>11</v>
      </c>
    </row>
    <row r="11" spans="2:3">
      <c r="B11" s="117" t="s">
        <v>12</v>
      </c>
      <c r="C11" s="116" t="s">
        <v>13</v>
      </c>
    </row>
    <row r="12" spans="2:3">
      <c r="B12" s="117" t="s">
        <v>339</v>
      </c>
      <c r="C12" s="116" t="s">
        <v>14</v>
      </c>
    </row>
    <row r="13" spans="2:3">
      <c r="B13" s="117" t="s">
        <v>465</v>
      </c>
      <c r="C13" s="116" t="s">
        <v>15</v>
      </c>
    </row>
    <row r="14" spans="2:3">
      <c r="B14" s="117" t="s">
        <v>355</v>
      </c>
      <c r="C14" s="116" t="s">
        <v>16</v>
      </c>
    </row>
    <row r="15" spans="2:3">
      <c r="B15" s="117" t="s">
        <v>354</v>
      </c>
      <c r="C15" s="116" t="s">
        <v>17</v>
      </c>
    </row>
    <row r="16" spans="2:3">
      <c r="B16" s="117" t="s">
        <v>468</v>
      </c>
      <c r="C16" s="116" t="s">
        <v>18</v>
      </c>
    </row>
    <row r="17" spans="2:3">
      <c r="B17" s="117" t="s">
        <v>353</v>
      </c>
      <c r="C17" s="116" t="s">
        <v>467</v>
      </c>
    </row>
  </sheetData>
  <mergeCells count="1">
    <mergeCell ref="B2:C2"/>
  </mergeCells>
  <hyperlinks>
    <hyperlink ref="B4" location="'01'!A1" display="INFORMACIÓN GENERAL DE LA ENTIDAD" xr:uid="{26B9E2BD-767D-4606-9BF1-F5E8F2CE311C}"/>
    <hyperlink ref="B5" location="'02'!A1" display="BALANCE GENERAL" xr:uid="{D3020F31-60B1-4DB6-BF4E-0B987120D268}"/>
    <hyperlink ref="B6" location="'03'!A1" display="ESTADO DE RESULTADO" xr:uid="{402EA977-F9FD-4263-ACC4-6696DE36DE1D}"/>
    <hyperlink ref="B7" location="'04'!A1" display="FLUJO DE CAJA" xr:uid="{D206098C-A661-474F-8C3E-3629BE7D8A99}"/>
    <hyperlink ref="B8" location="'05'!A1" display="EVOLUCIÓN DEL PATRIMONIO NETO" xr:uid="{5ADDA97C-DB5E-4AA3-BA18-DD17EE1CBEC0}"/>
    <hyperlink ref="B9" location="'06'!A1" display="NOTAS A LOS ESTADOS CONRABLES (NOTA 1 A NOTA 4)" xr:uid="{0D3166B4-A42C-4CF7-9E6F-817BD1FC07AF}"/>
    <hyperlink ref="B10" location="'07'!A1" display="NOTAS A LOS ESTADOS CONRABLES NOTA 5 (INCISO A A I)" xr:uid="{AAE48104-1575-4D8B-89F6-451AA6ADBC3A}"/>
    <hyperlink ref="B11" location="'08'!A1" display="NOTAS A LOS ESTADOS CONRABLES NOTA 5 (INCISO J)" xr:uid="{76B7F85D-6E98-4A40-AD2C-AC560975EB36}"/>
    <hyperlink ref="B12" location="'09'!A1" display="NOTAS A LOS ESTADOS CONRABLES NOTA 5 (INCISO K A W)" xr:uid="{89E94D3F-F68E-4EA0-93D9-43C3FC8B7CA0}"/>
    <hyperlink ref="B13" location="'10'!A1" display="NOTAS A LOS ESTADOS CONRABLES (NOTA 6 A NOTA 13)" xr:uid="{EE5E2D2D-A13E-4DBD-B60F-91AB3E0AEF75}"/>
    <hyperlink ref="B14" location="'11'!A1" display="CARTERA DE INVERSIONES - ANEXO I" xr:uid="{28E56AC8-4DC2-406D-9B4E-4ADF11FCB415}"/>
    <hyperlink ref="B15" location="'12'!A1" display="BIENES DE USO - ANEXO II" xr:uid="{E3CB6384-E84F-4249-8B26-E0C0040999A3}"/>
    <hyperlink ref="B17" location="'13'!A1" display="COMPOSICIÓN ACCIONARIA - ANEXO DE CAPITAL" xr:uid="{26C64653-22D6-4F6A-A507-E02858869B25}"/>
    <hyperlink ref="B16" location="'13'!A1" display="INTAGIBLES - ANEXO III" xr:uid="{89BB330E-76B0-4F90-B73F-C9611B8AA26D}"/>
  </hyperlinks>
  <pageMargins left="0.25" right="0.25" top="0.75" bottom="0.75" header="0.3" footer="0.3"/>
  <pageSetup paperSize="9" orientation="portrait" r:id="rId1"/>
  <ignoredErrors>
    <ignoredError sqref="C4: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059F-0E00-4A15-9F03-7D9E0B7FE5D7}">
  <sheetPr>
    <pageSetUpPr fitToPage="1"/>
  </sheetPr>
  <dimension ref="A1:M93"/>
  <sheetViews>
    <sheetView showGridLines="0" topLeftCell="A58" zoomScaleNormal="100" workbookViewId="0">
      <selection activeCell="B76" sqref="B76"/>
    </sheetView>
  </sheetViews>
  <sheetFormatPr baseColWidth="10" defaultColWidth="11.42578125" defaultRowHeight="15"/>
  <cols>
    <col min="1" max="1" width="2.85546875" style="118" customWidth="1"/>
    <col min="2" max="2" width="6.140625" style="118" customWidth="1"/>
    <col min="3" max="3" width="23.140625" style="118" customWidth="1"/>
    <col min="4" max="8" width="22.5703125" style="118" customWidth="1"/>
    <col min="9" max="9" width="2.7109375" style="118" customWidth="1"/>
    <col min="10" max="16384" width="11.42578125" style="118"/>
  </cols>
  <sheetData>
    <row r="1" spans="1:8">
      <c r="A1" s="1" t="s">
        <v>463</v>
      </c>
    </row>
    <row r="2" spans="1:8" ht="15" customHeight="1">
      <c r="B2" s="457" t="s">
        <v>1</v>
      </c>
      <c r="C2" s="457"/>
      <c r="D2" s="457"/>
      <c r="E2" s="457"/>
      <c r="F2" s="457"/>
    </row>
    <row r="3" spans="1:8" ht="15" customHeight="1">
      <c r="B3" s="458" t="s">
        <v>655</v>
      </c>
      <c r="C3" s="458"/>
      <c r="D3" s="458"/>
      <c r="E3" s="458"/>
      <c r="F3" s="458"/>
    </row>
    <row r="4" spans="1:8">
      <c r="B4" s="459" t="s">
        <v>19</v>
      </c>
      <c r="C4" s="459"/>
      <c r="D4" s="459"/>
      <c r="E4" s="459"/>
      <c r="F4" s="459"/>
    </row>
    <row r="5" spans="1:8">
      <c r="B5" s="185"/>
      <c r="C5" s="185"/>
      <c r="D5" s="185"/>
      <c r="E5" s="185"/>
      <c r="F5" s="185"/>
    </row>
    <row r="6" spans="1:8">
      <c r="B6" s="2" t="s">
        <v>20</v>
      </c>
      <c r="E6" s="159" t="s">
        <v>347</v>
      </c>
      <c r="F6" s="159"/>
      <c r="G6" s="159"/>
      <c r="H6" s="159"/>
    </row>
    <row r="7" spans="1:8">
      <c r="B7" s="2" t="s">
        <v>21</v>
      </c>
      <c r="C7" s="2"/>
      <c r="D7" s="2"/>
      <c r="E7" s="118" t="s">
        <v>22</v>
      </c>
    </row>
    <row r="8" spans="1:8">
      <c r="B8" s="2" t="s">
        <v>23</v>
      </c>
      <c r="C8" s="2"/>
      <c r="D8" s="2"/>
      <c r="E8" s="118" t="s">
        <v>24</v>
      </c>
    </row>
    <row r="9" spans="1:8">
      <c r="B9" s="2" t="s">
        <v>25</v>
      </c>
      <c r="C9" s="2"/>
      <c r="D9" s="2"/>
      <c r="E9" s="118" t="s">
        <v>26</v>
      </c>
    </row>
    <row r="10" spans="1:8">
      <c r="B10" s="2" t="s">
        <v>27</v>
      </c>
      <c r="C10" s="2"/>
      <c r="D10" s="2"/>
      <c r="E10" s="118" t="s">
        <v>28</v>
      </c>
    </row>
    <row r="11" spans="1:8">
      <c r="B11" s="2" t="s">
        <v>29</v>
      </c>
      <c r="C11" s="2"/>
      <c r="D11" s="2"/>
      <c r="E11" s="118" t="s">
        <v>30</v>
      </c>
    </row>
    <row r="12" spans="1:8">
      <c r="B12" s="2" t="s">
        <v>31</v>
      </c>
      <c r="C12" s="2"/>
      <c r="D12" s="2"/>
      <c r="E12" s="118" t="s">
        <v>32</v>
      </c>
    </row>
    <row r="13" spans="1:8">
      <c r="B13" s="2" t="s">
        <v>33</v>
      </c>
      <c r="C13" s="2"/>
      <c r="D13" s="2"/>
      <c r="E13" s="118" t="s">
        <v>26</v>
      </c>
    </row>
    <row r="15" spans="1:8">
      <c r="B15" s="459" t="s">
        <v>34</v>
      </c>
      <c r="C15" s="459"/>
      <c r="D15" s="459"/>
      <c r="E15" s="459"/>
      <c r="F15" s="459"/>
    </row>
    <row r="17" spans="2:8" ht="16.5" customHeight="1">
      <c r="B17" s="482" t="s">
        <v>35</v>
      </c>
      <c r="C17" s="482"/>
      <c r="D17" s="482"/>
      <c r="E17" s="482"/>
      <c r="F17" s="482"/>
      <c r="G17" s="482"/>
      <c r="H17" s="482"/>
    </row>
    <row r="18" spans="2:8">
      <c r="B18" s="482"/>
      <c r="C18" s="482"/>
      <c r="D18" s="482"/>
      <c r="E18" s="482"/>
      <c r="F18" s="482"/>
      <c r="G18" s="482"/>
      <c r="H18" s="482"/>
    </row>
    <row r="19" spans="2:8">
      <c r="B19" s="482"/>
      <c r="C19" s="482"/>
      <c r="D19" s="482"/>
      <c r="E19" s="482"/>
      <c r="F19" s="482"/>
      <c r="G19" s="482"/>
      <c r="H19" s="482"/>
    </row>
    <row r="20" spans="2:8">
      <c r="B20" s="482"/>
      <c r="C20" s="482"/>
      <c r="D20" s="482"/>
      <c r="E20" s="482"/>
      <c r="F20" s="482"/>
      <c r="G20" s="482"/>
      <c r="H20" s="482"/>
    </row>
    <row r="21" spans="2:8">
      <c r="B21" s="482"/>
      <c r="C21" s="482"/>
      <c r="D21" s="482"/>
      <c r="E21" s="482"/>
      <c r="F21" s="482"/>
      <c r="G21" s="482"/>
      <c r="H21" s="482"/>
    </row>
    <row r="23" spans="2:8" ht="15" customHeight="1">
      <c r="B23" s="459" t="s">
        <v>36</v>
      </c>
      <c r="C23" s="459"/>
      <c r="D23" s="459"/>
      <c r="E23" s="459"/>
      <c r="F23" s="459"/>
      <c r="G23" s="459"/>
      <c r="H23" s="459"/>
    </row>
    <row r="25" spans="2:8">
      <c r="B25" s="421" t="s">
        <v>37</v>
      </c>
      <c r="C25" s="421"/>
      <c r="D25" s="187"/>
      <c r="E25" s="483" t="s">
        <v>38</v>
      </c>
      <c r="F25" s="483"/>
    </row>
    <row r="26" spans="2:8">
      <c r="B26" s="2" t="s">
        <v>39</v>
      </c>
      <c r="C26" s="2"/>
      <c r="D26" s="188"/>
    </row>
    <row r="27" spans="2:8">
      <c r="B27" s="118" t="s">
        <v>40</v>
      </c>
      <c r="D27" s="159"/>
      <c r="E27" s="482" t="s">
        <v>41</v>
      </c>
      <c r="F27" s="482"/>
    </row>
    <row r="28" spans="2:8">
      <c r="B28" s="118" t="s">
        <v>42</v>
      </c>
      <c r="D28" s="159"/>
      <c r="E28" s="482" t="s">
        <v>43</v>
      </c>
      <c r="F28" s="482"/>
    </row>
    <row r="29" spans="2:8">
      <c r="B29" s="118" t="s">
        <v>44</v>
      </c>
      <c r="D29" s="159"/>
      <c r="E29" s="482" t="s">
        <v>45</v>
      </c>
      <c r="F29" s="482"/>
    </row>
    <row r="30" spans="2:8" ht="15" customHeight="1">
      <c r="B30" s="118" t="s">
        <v>348</v>
      </c>
      <c r="D30" s="159"/>
      <c r="E30" s="186" t="s">
        <v>239</v>
      </c>
      <c r="F30" s="186"/>
    </row>
    <row r="31" spans="2:8" ht="15" customHeight="1">
      <c r="B31" s="2" t="s">
        <v>46</v>
      </c>
      <c r="C31" s="460"/>
      <c r="D31" s="189"/>
      <c r="E31" s="186"/>
      <c r="F31" s="186"/>
    </row>
    <row r="32" spans="2:8">
      <c r="B32" s="118" t="s">
        <v>47</v>
      </c>
      <c r="D32" s="159"/>
      <c r="E32" s="482" t="s">
        <v>48</v>
      </c>
      <c r="F32" s="482"/>
    </row>
    <row r="33" spans="2:8">
      <c r="B33" s="118" t="s">
        <v>49</v>
      </c>
      <c r="D33" s="159"/>
      <c r="E33" s="482" t="s">
        <v>484</v>
      </c>
      <c r="F33" s="482"/>
    </row>
    <row r="34" spans="2:8">
      <c r="B34" s="118" t="s">
        <v>343</v>
      </c>
      <c r="D34" s="159"/>
      <c r="E34" s="482" t="s">
        <v>485</v>
      </c>
      <c r="F34" s="482"/>
    </row>
    <row r="35" spans="2:8">
      <c r="B35" s="118" t="s">
        <v>52</v>
      </c>
      <c r="E35" s="482" t="s">
        <v>486</v>
      </c>
      <c r="F35" s="482"/>
    </row>
    <row r="36" spans="2:8">
      <c r="B36" s="118" t="s">
        <v>344</v>
      </c>
      <c r="D36" s="159"/>
      <c r="E36" s="482" t="s">
        <v>487</v>
      </c>
      <c r="F36" s="482"/>
    </row>
    <row r="37" spans="2:8">
      <c r="B37" s="118" t="s">
        <v>54</v>
      </c>
      <c r="D37" s="159"/>
      <c r="E37" s="482" t="s">
        <v>488</v>
      </c>
      <c r="F37" s="482"/>
    </row>
    <row r="39" spans="2:8">
      <c r="B39" s="188" t="s">
        <v>55</v>
      </c>
    </row>
    <row r="41" spans="2:8" ht="16.5" customHeight="1">
      <c r="B41" s="482" t="s">
        <v>511</v>
      </c>
      <c r="C41" s="482"/>
      <c r="D41" s="482"/>
      <c r="E41" s="482"/>
      <c r="F41" s="482"/>
      <c r="G41" s="482"/>
      <c r="H41" s="482"/>
    </row>
    <row r="42" spans="2:8">
      <c r="B42" s="482"/>
      <c r="C42" s="482"/>
      <c r="D42" s="482"/>
      <c r="E42" s="482"/>
      <c r="F42" s="482"/>
      <c r="G42" s="482"/>
      <c r="H42" s="482"/>
    </row>
    <row r="43" spans="2:8">
      <c r="B43" s="2" t="s">
        <v>56</v>
      </c>
      <c r="E43" s="118" t="s">
        <v>512</v>
      </c>
    </row>
    <row r="44" spans="2:8">
      <c r="B44" s="2" t="s">
        <v>57</v>
      </c>
      <c r="E44" s="118" t="s">
        <v>615</v>
      </c>
    </row>
    <row r="45" spans="2:8">
      <c r="B45" s="2" t="s">
        <v>58</v>
      </c>
      <c r="E45" s="118" t="s">
        <v>616</v>
      </c>
    </row>
    <row r="46" spans="2:8">
      <c r="B46" s="2" t="s">
        <v>59</v>
      </c>
      <c r="E46" s="118" t="s">
        <v>60</v>
      </c>
    </row>
    <row r="48" spans="2:8" ht="15" customHeight="1">
      <c r="B48" s="461" t="s">
        <v>61</v>
      </c>
      <c r="C48" s="462"/>
      <c r="D48" s="462"/>
      <c r="E48" s="462"/>
      <c r="F48" s="462"/>
      <c r="G48" s="462"/>
      <c r="H48" s="463"/>
    </row>
    <row r="49" spans="2:8" ht="59.25" customHeight="1">
      <c r="B49" s="104" t="s">
        <v>62</v>
      </c>
      <c r="C49" s="104" t="s">
        <v>63</v>
      </c>
      <c r="D49" s="104" t="s">
        <v>64</v>
      </c>
      <c r="E49" s="104" t="s">
        <v>65</v>
      </c>
      <c r="F49" s="104" t="s">
        <v>66</v>
      </c>
      <c r="G49" s="105" t="s">
        <v>67</v>
      </c>
      <c r="H49" s="106" t="s">
        <v>68</v>
      </c>
    </row>
    <row r="50" spans="2:8">
      <c r="B50" s="107">
        <v>1</v>
      </c>
      <c r="C50" s="107" t="s">
        <v>69</v>
      </c>
      <c r="D50" s="39">
        <v>15740</v>
      </c>
      <c r="E50" s="109" t="s">
        <v>70</v>
      </c>
      <c r="F50" s="110">
        <v>78700</v>
      </c>
      <c r="G50" s="39">
        <v>15740000000</v>
      </c>
      <c r="H50" s="111">
        <f>+G50/$G$55</f>
        <v>0.42037229922816016</v>
      </c>
    </row>
    <row r="51" spans="2:8">
      <c r="B51" s="107">
        <v>2</v>
      </c>
      <c r="C51" s="107" t="s">
        <v>69</v>
      </c>
      <c r="D51" s="39">
        <v>15703</v>
      </c>
      <c r="E51" s="109" t="s">
        <v>71</v>
      </c>
      <c r="F51" s="110">
        <v>15703</v>
      </c>
      <c r="G51" s="39">
        <v>15703000000</v>
      </c>
      <c r="H51" s="111">
        <f t="shared" ref="H51:H54" si="0">+G51/$G$55</f>
        <v>0.41938413054509521</v>
      </c>
    </row>
    <row r="52" spans="2:8">
      <c r="B52" s="107">
        <v>3</v>
      </c>
      <c r="C52" s="107" t="s">
        <v>69</v>
      </c>
      <c r="D52" s="39">
        <v>2000</v>
      </c>
      <c r="E52" s="109" t="s">
        <v>72</v>
      </c>
      <c r="F52" s="110">
        <v>0</v>
      </c>
      <c r="G52" s="39">
        <v>2000000000</v>
      </c>
      <c r="H52" s="111">
        <f t="shared" si="0"/>
        <v>5.3414523408914887E-2</v>
      </c>
    </row>
    <row r="53" spans="2:8">
      <c r="B53" s="107">
        <v>4</v>
      </c>
      <c r="C53" s="107" t="s">
        <v>69</v>
      </c>
      <c r="D53" s="39">
        <v>2000</v>
      </c>
      <c r="E53" s="109" t="s">
        <v>73</v>
      </c>
      <c r="F53" s="110">
        <v>0</v>
      </c>
      <c r="G53" s="39">
        <v>2000000000</v>
      </c>
      <c r="H53" s="111">
        <f t="shared" si="0"/>
        <v>5.3414523408914887E-2</v>
      </c>
    </row>
    <row r="54" spans="2:8">
      <c r="B54" s="107">
        <v>5</v>
      </c>
      <c r="C54" s="138" t="s">
        <v>69</v>
      </c>
      <c r="D54" s="39">
        <v>2000</v>
      </c>
      <c r="E54" s="109" t="s">
        <v>74</v>
      </c>
      <c r="F54" s="110">
        <v>0</v>
      </c>
      <c r="G54" s="39">
        <v>2000000000</v>
      </c>
      <c r="H54" s="111">
        <f t="shared" si="0"/>
        <v>5.3414523408914887E-2</v>
      </c>
    </row>
    <row r="55" spans="2:8">
      <c r="B55" s="480" t="s">
        <v>75</v>
      </c>
      <c r="C55" s="481"/>
      <c r="D55" s="29">
        <f>SUM(D50:D54)</f>
        <v>37443</v>
      </c>
      <c r="E55" s="113"/>
      <c r="F55" s="29">
        <f>SUM(F50:F54)</f>
        <v>94403</v>
      </c>
      <c r="G55" s="56">
        <f>SUM(G50:G54)</f>
        <v>37443000000</v>
      </c>
      <c r="H55" s="114">
        <f>SUM(H50:H54)</f>
        <v>0.99999999999999989</v>
      </c>
    </row>
    <row r="57" spans="2:8" ht="15" customHeight="1">
      <c r="B57" s="461" t="s">
        <v>76</v>
      </c>
      <c r="C57" s="462"/>
      <c r="D57" s="462"/>
      <c r="E57" s="462"/>
      <c r="F57" s="462"/>
      <c r="G57" s="462"/>
      <c r="H57" s="463"/>
    </row>
    <row r="58" spans="2:8" ht="59.25" customHeight="1">
      <c r="B58" s="104" t="s">
        <v>62</v>
      </c>
      <c r="C58" s="104" t="s">
        <v>63</v>
      </c>
      <c r="D58" s="104" t="s">
        <v>64</v>
      </c>
      <c r="E58" s="104" t="s">
        <v>65</v>
      </c>
      <c r="F58" s="104" t="s">
        <v>66</v>
      </c>
      <c r="G58" s="105" t="s">
        <v>67</v>
      </c>
      <c r="H58" s="106" t="s">
        <v>77</v>
      </c>
    </row>
    <row r="59" spans="2:8">
      <c r="B59" s="107">
        <v>1</v>
      </c>
      <c r="C59" s="108" t="s">
        <v>69</v>
      </c>
      <c r="D59" s="101">
        <v>24000</v>
      </c>
      <c r="E59" s="109" t="s">
        <v>70</v>
      </c>
      <c r="F59" s="110">
        <v>120000</v>
      </c>
      <c r="G59" s="39">
        <v>24000000000</v>
      </c>
      <c r="H59" s="111">
        <f>+G59/$G$64</f>
        <v>0.52512964138021578</v>
      </c>
    </row>
    <row r="60" spans="2:8">
      <c r="B60" s="107">
        <v>2</v>
      </c>
      <c r="C60" s="108" t="s">
        <v>69</v>
      </c>
      <c r="D60" s="101">
        <v>15703</v>
      </c>
      <c r="E60" s="109" t="s">
        <v>71</v>
      </c>
      <c r="F60" s="110">
        <v>15703</v>
      </c>
      <c r="G60" s="39">
        <v>15703000000</v>
      </c>
      <c r="H60" s="111">
        <f t="shared" ref="H60:H63" si="1">+G60/$G$64</f>
        <v>0.34358794827473033</v>
      </c>
    </row>
    <row r="61" spans="2:8">
      <c r="B61" s="107">
        <v>3</v>
      </c>
      <c r="C61" s="108" t="s">
        <v>69</v>
      </c>
      <c r="D61" s="101">
        <v>2000</v>
      </c>
      <c r="E61" s="109" t="s">
        <v>72</v>
      </c>
      <c r="F61" s="110">
        <v>0</v>
      </c>
      <c r="G61" s="39">
        <v>2000000000</v>
      </c>
      <c r="H61" s="111">
        <f t="shared" si="1"/>
        <v>4.3760803448351308E-2</v>
      </c>
    </row>
    <row r="62" spans="2:8">
      <c r="B62" s="107">
        <v>4</v>
      </c>
      <c r="C62" s="108" t="s">
        <v>69</v>
      </c>
      <c r="D62" s="101">
        <v>2000</v>
      </c>
      <c r="E62" s="109" t="s">
        <v>73</v>
      </c>
      <c r="F62" s="110">
        <v>0</v>
      </c>
      <c r="G62" s="39">
        <v>2000000000</v>
      </c>
      <c r="H62" s="111">
        <f t="shared" si="1"/>
        <v>4.3760803448351308E-2</v>
      </c>
    </row>
    <row r="63" spans="2:8">
      <c r="B63" s="107">
        <v>5</v>
      </c>
      <c r="C63" s="112" t="s">
        <v>69</v>
      </c>
      <c r="D63" s="101">
        <v>2000</v>
      </c>
      <c r="E63" s="109" t="s">
        <v>74</v>
      </c>
      <c r="F63" s="110">
        <v>0</v>
      </c>
      <c r="G63" s="39">
        <v>2000000000</v>
      </c>
      <c r="H63" s="111">
        <f t="shared" si="1"/>
        <v>4.3760803448351308E-2</v>
      </c>
    </row>
    <row r="64" spans="2:8">
      <c r="B64" s="480" t="s">
        <v>75</v>
      </c>
      <c r="C64" s="481"/>
      <c r="D64" s="29">
        <f>SUM(D59:D63)</f>
        <v>45703</v>
      </c>
      <c r="E64" s="113"/>
      <c r="F64" s="29">
        <f>SUM(F59:F63)</f>
        <v>135703</v>
      </c>
      <c r="G64" s="56">
        <f>SUM(G59:G63)</f>
        <v>45703000000</v>
      </c>
      <c r="H64" s="114">
        <f>SUM(H59:H63)</f>
        <v>1</v>
      </c>
    </row>
    <row r="65" spans="2:8">
      <c r="B65" s="464" t="s">
        <v>345</v>
      </c>
      <c r="C65" s="464"/>
      <c r="D65" s="464"/>
      <c r="E65" s="464"/>
    </row>
    <row r="67" spans="2:8" ht="15" customHeight="1">
      <c r="B67" s="459" t="s">
        <v>78</v>
      </c>
      <c r="C67" s="459"/>
      <c r="D67" s="459"/>
      <c r="E67" s="459"/>
      <c r="F67" s="459"/>
      <c r="G67" s="459"/>
      <c r="H67" s="459"/>
    </row>
    <row r="69" spans="2:8">
      <c r="B69" s="2" t="s">
        <v>79</v>
      </c>
      <c r="D69" s="118" t="s">
        <v>80</v>
      </c>
    </row>
    <row r="70" spans="2:8">
      <c r="B70" s="2" t="s">
        <v>21</v>
      </c>
      <c r="D70" s="118" t="s">
        <v>81</v>
      </c>
    </row>
    <row r="71" spans="2:8">
      <c r="B71" s="2" t="s">
        <v>82</v>
      </c>
      <c r="D71" s="118" t="s">
        <v>83</v>
      </c>
    </row>
    <row r="72" spans="2:8">
      <c r="B72" s="2" t="s">
        <v>27</v>
      </c>
      <c r="D72" s="118" t="s">
        <v>84</v>
      </c>
    </row>
    <row r="74" spans="2:8">
      <c r="B74" s="459" t="s">
        <v>85</v>
      </c>
      <c r="C74" s="459"/>
      <c r="D74" s="459"/>
      <c r="E74" s="459"/>
      <c r="F74" s="459"/>
      <c r="G74" s="459"/>
      <c r="H74" s="459"/>
    </row>
    <row r="76" spans="2:8">
      <c r="B76" s="459" t="s">
        <v>364</v>
      </c>
      <c r="C76" s="459"/>
      <c r="D76" s="459"/>
      <c r="E76" s="459"/>
      <c r="F76" s="459"/>
      <c r="G76" s="459"/>
      <c r="H76" s="459"/>
    </row>
    <row r="77" spans="2:8">
      <c r="B77" s="2" t="s">
        <v>86</v>
      </c>
      <c r="E77" s="118" t="s">
        <v>87</v>
      </c>
    </row>
    <row r="78" spans="2:8">
      <c r="B78" s="2" t="s">
        <v>82</v>
      </c>
      <c r="E78" s="118" t="s">
        <v>26</v>
      </c>
    </row>
    <row r="79" spans="2:8">
      <c r="B79" s="2" t="s">
        <v>88</v>
      </c>
      <c r="E79" s="118" t="s">
        <v>89</v>
      </c>
    </row>
    <row r="80" spans="2:8">
      <c r="B80" s="2" t="s">
        <v>90</v>
      </c>
      <c r="E80" s="115">
        <v>0.81899999999999995</v>
      </c>
    </row>
    <row r="81" spans="2:13">
      <c r="B81" s="2" t="s">
        <v>91</v>
      </c>
      <c r="E81" s="115">
        <v>0.81899999999999995</v>
      </c>
    </row>
    <row r="82" spans="2:13">
      <c r="B82" s="459" t="s">
        <v>365</v>
      </c>
      <c r="C82" s="459"/>
      <c r="D82" s="459"/>
      <c r="E82" s="459"/>
      <c r="F82" s="459"/>
      <c r="G82" s="459"/>
      <c r="H82" s="459"/>
    </row>
    <row r="83" spans="2:13">
      <c r="B83" s="2" t="s">
        <v>92</v>
      </c>
      <c r="D83" s="118" t="s">
        <v>621</v>
      </c>
      <c r="L83" s="209"/>
      <c r="M83" s="209"/>
    </row>
    <row r="84" spans="2:13">
      <c r="B84" s="2" t="s">
        <v>93</v>
      </c>
      <c r="D84" s="118" t="s">
        <v>620</v>
      </c>
      <c r="L84" s="209"/>
      <c r="M84" s="209"/>
    </row>
    <row r="85" spans="2:13">
      <c r="B85" s="2" t="s">
        <v>94</v>
      </c>
      <c r="D85" s="118" t="s">
        <v>619</v>
      </c>
      <c r="L85" s="209"/>
      <c r="M85" s="209"/>
    </row>
    <row r="86" spans="2:13">
      <c r="B86" s="2" t="s">
        <v>491</v>
      </c>
      <c r="D86" s="118" t="s">
        <v>622</v>
      </c>
      <c r="L86" s="209"/>
      <c r="M86" s="209"/>
    </row>
    <row r="87" spans="2:13">
      <c r="B87" s="2" t="s">
        <v>95</v>
      </c>
      <c r="D87" s="118" t="s">
        <v>96</v>
      </c>
    </row>
    <row r="88" spans="2:13">
      <c r="B88" s="2" t="s">
        <v>97</v>
      </c>
      <c r="D88" s="118" t="s">
        <v>98</v>
      </c>
    </row>
    <row r="89" spans="2:13">
      <c r="B89" s="2" t="s">
        <v>492</v>
      </c>
      <c r="D89" s="118" t="s">
        <v>99</v>
      </c>
    </row>
    <row r="90" spans="2:13">
      <c r="B90" s="2" t="s">
        <v>493</v>
      </c>
      <c r="D90" s="118" t="s">
        <v>100</v>
      </c>
    </row>
    <row r="91" spans="2:13">
      <c r="B91" s="2" t="s">
        <v>494</v>
      </c>
      <c r="D91" s="118" t="s">
        <v>101</v>
      </c>
    </row>
    <row r="92" spans="2:13">
      <c r="B92" s="2" t="s">
        <v>488</v>
      </c>
      <c r="D92" s="118" t="s">
        <v>54</v>
      </c>
    </row>
    <row r="93" spans="2:13">
      <c r="B93" s="2" t="s">
        <v>102</v>
      </c>
      <c r="D93" s="118" t="s">
        <v>103</v>
      </c>
    </row>
  </sheetData>
  <mergeCells count="14">
    <mergeCell ref="B64:C64"/>
    <mergeCell ref="B17:H21"/>
    <mergeCell ref="B41:H42"/>
    <mergeCell ref="E32:F32"/>
    <mergeCell ref="E36:F36"/>
    <mergeCell ref="B55:C55"/>
    <mergeCell ref="E37:F37"/>
    <mergeCell ref="E33:F33"/>
    <mergeCell ref="E34:F34"/>
    <mergeCell ref="E35:F35"/>
    <mergeCell ref="E25:F25"/>
    <mergeCell ref="E27:F27"/>
    <mergeCell ref="E28:F28"/>
    <mergeCell ref="E29:F29"/>
  </mergeCells>
  <hyperlinks>
    <hyperlink ref="B65:E65" location="'14'!A1" display="Cuadro s/ Res. 950/06 expresado en el Anexo de Capital" xr:uid="{6E4C359A-86FC-46E0-99D3-E10723B8E899}"/>
    <hyperlink ref="A1" location="ÍNDICE!A1" display="Indice" xr:uid="{E58AC891-5EA3-4A73-B657-58433CADD0F8}"/>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506-38D7-4615-BD76-655EF24BAB6A}">
  <sheetPr>
    <pageSetUpPr fitToPage="1"/>
  </sheetPr>
  <dimension ref="A1:L56"/>
  <sheetViews>
    <sheetView showGridLines="0" zoomScale="80" zoomScaleNormal="80" workbookViewId="0">
      <selection activeCell="D11" sqref="D11"/>
    </sheetView>
  </sheetViews>
  <sheetFormatPr baseColWidth="10" defaultColWidth="11.42578125" defaultRowHeight="15"/>
  <cols>
    <col min="1" max="1" width="2.85546875" style="118" customWidth="1"/>
    <col min="2" max="2" width="81.7109375" style="118" bestFit="1" customWidth="1"/>
    <col min="3" max="3" width="10.5703125" style="118" customWidth="1"/>
    <col min="4" max="5" width="19.85546875" style="118" customWidth="1"/>
    <col min="6" max="6" width="59.140625" style="118" bestFit="1" customWidth="1"/>
    <col min="7" max="7" width="9.85546875" style="118" customWidth="1"/>
    <col min="8" max="9" width="19.85546875" style="118" customWidth="1"/>
    <col min="10" max="10" width="2.85546875" style="118" customWidth="1"/>
    <col min="11" max="11" width="16" style="118" bestFit="1" customWidth="1"/>
    <col min="12" max="12" width="15.85546875" style="118" bestFit="1" customWidth="1"/>
    <col min="13" max="13" width="16.140625" style="118" bestFit="1" customWidth="1"/>
    <col min="14" max="16384" width="11.42578125" style="118"/>
  </cols>
  <sheetData>
    <row r="1" spans="1:9">
      <c r="A1" s="1" t="s">
        <v>463</v>
      </c>
    </row>
    <row r="2" spans="1:9">
      <c r="B2" s="439" t="s">
        <v>104</v>
      </c>
      <c r="C2" s="439"/>
      <c r="D2" s="439"/>
      <c r="E2" s="439"/>
      <c r="F2" s="439"/>
      <c r="G2" s="439"/>
      <c r="H2" s="439"/>
      <c r="I2" s="439"/>
    </row>
    <row r="3" spans="1:9">
      <c r="B3" s="440" t="s">
        <v>3</v>
      </c>
      <c r="C3" s="440"/>
      <c r="D3" s="440"/>
      <c r="E3" s="440"/>
      <c r="F3" s="440"/>
      <c r="G3" s="440"/>
      <c r="H3" s="440"/>
      <c r="I3" s="440"/>
    </row>
    <row r="4" spans="1:9">
      <c r="B4" s="440" t="s">
        <v>656</v>
      </c>
      <c r="C4" s="440"/>
      <c r="D4" s="440"/>
      <c r="E4" s="440"/>
      <c r="F4" s="440"/>
      <c r="G4" s="440"/>
      <c r="H4" s="440"/>
      <c r="I4" s="440"/>
    </row>
    <row r="5" spans="1:9">
      <c r="B5" s="440" t="s">
        <v>105</v>
      </c>
      <c r="C5" s="440"/>
      <c r="D5" s="440"/>
      <c r="E5" s="440"/>
      <c r="F5" s="440"/>
      <c r="G5" s="440"/>
      <c r="H5" s="440"/>
      <c r="I5" s="440"/>
    </row>
    <row r="6" spans="1:9">
      <c r="B6" s="132"/>
      <c r="C6" s="132"/>
      <c r="D6" s="132"/>
      <c r="E6" s="127"/>
      <c r="F6" s="132"/>
      <c r="G6" s="132"/>
      <c r="H6" s="132"/>
      <c r="I6" s="132"/>
    </row>
    <row r="7" spans="1:9">
      <c r="B7" s="168" t="s">
        <v>106</v>
      </c>
      <c r="C7" s="126" t="s">
        <v>107</v>
      </c>
      <c r="D7" s="398">
        <v>45107</v>
      </c>
      <c r="E7" s="399">
        <v>44926</v>
      </c>
      <c r="F7" s="168" t="s">
        <v>108</v>
      </c>
      <c r="G7" s="126" t="s">
        <v>107</v>
      </c>
      <c r="H7" s="399">
        <f>+D7</f>
        <v>45107</v>
      </c>
      <c r="I7" s="399">
        <f>+E7</f>
        <v>44926</v>
      </c>
    </row>
    <row r="8" spans="1:9">
      <c r="B8" s="169" t="s">
        <v>109</v>
      </c>
      <c r="C8" s="170"/>
      <c r="D8" s="170"/>
      <c r="E8" s="171"/>
      <c r="F8" s="172" t="s">
        <v>110</v>
      </c>
      <c r="G8" s="173"/>
      <c r="H8" s="173"/>
      <c r="I8" s="174"/>
    </row>
    <row r="9" spans="1:9">
      <c r="B9" s="172" t="s">
        <v>111</v>
      </c>
      <c r="C9" s="219"/>
      <c r="D9" s="220">
        <f>SUM(D10:D12)</f>
        <v>7128263459</v>
      </c>
      <c r="E9" s="220">
        <f>SUM(E10:E12)</f>
        <v>3294094932</v>
      </c>
      <c r="F9" s="378" t="s">
        <v>113</v>
      </c>
      <c r="G9" s="173"/>
      <c r="H9" s="385">
        <f>SUM(H10:H12)</f>
        <v>5888235311</v>
      </c>
      <c r="I9" s="174">
        <f>SUM(I10:I12)</f>
        <v>2321710666</v>
      </c>
    </row>
    <row r="10" spans="1:9">
      <c r="B10" s="175" t="s">
        <v>114</v>
      </c>
      <c r="C10" s="219"/>
      <c r="D10" s="391">
        <v>2500000</v>
      </c>
      <c r="E10" s="392">
        <v>2500000</v>
      </c>
      <c r="F10" s="379" t="s">
        <v>115</v>
      </c>
      <c r="G10" s="383" t="s">
        <v>557</v>
      </c>
      <c r="H10" s="395">
        <v>5768550468</v>
      </c>
      <c r="I10" s="176">
        <v>2015441617</v>
      </c>
    </row>
    <row r="11" spans="1:9">
      <c r="B11" s="175" t="s">
        <v>561</v>
      </c>
      <c r="C11" s="219" t="s">
        <v>112</v>
      </c>
      <c r="D11" s="391">
        <v>842556620</v>
      </c>
      <c r="E11" s="392">
        <v>650916635</v>
      </c>
      <c r="F11" s="379" t="s">
        <v>116</v>
      </c>
      <c r="G11" s="383" t="s">
        <v>127</v>
      </c>
      <c r="H11" s="395">
        <v>80531288</v>
      </c>
      <c r="I11" s="176">
        <v>199550078</v>
      </c>
    </row>
    <row r="12" spans="1:9">
      <c r="B12" s="175" t="s">
        <v>535</v>
      </c>
      <c r="C12" s="219" t="s">
        <v>112</v>
      </c>
      <c r="D12" s="57">
        <v>6283206839</v>
      </c>
      <c r="E12" s="392">
        <v>2640678297</v>
      </c>
      <c r="F12" s="379" t="s">
        <v>117</v>
      </c>
      <c r="G12" s="383" t="s">
        <v>560</v>
      </c>
      <c r="H12" s="395">
        <v>39153555</v>
      </c>
      <c r="I12" s="176">
        <v>106718971</v>
      </c>
    </row>
    <row r="13" spans="1:9">
      <c r="B13" s="177" t="s">
        <v>118</v>
      </c>
      <c r="C13" s="219" t="s">
        <v>352</v>
      </c>
      <c r="D13" s="133">
        <f>SUM(D14:D16)</f>
        <v>178006423683</v>
      </c>
      <c r="E13" s="133">
        <f>SUM(E14:E16)</f>
        <v>189184135427</v>
      </c>
      <c r="F13" s="380" t="s">
        <v>120</v>
      </c>
      <c r="G13" s="383"/>
      <c r="H13" s="382">
        <f>SUM(H14:H16)</f>
        <v>161593944843</v>
      </c>
      <c r="I13" s="178">
        <f>SUM(I14:I16)</f>
        <v>177178032536</v>
      </c>
    </row>
    <row r="14" spans="1:9">
      <c r="B14" s="175" t="s">
        <v>119</v>
      </c>
      <c r="C14" s="219"/>
      <c r="D14" s="391">
        <v>84505297231</v>
      </c>
      <c r="E14" s="392">
        <v>95356616876</v>
      </c>
      <c r="F14" s="379" t="s">
        <v>122</v>
      </c>
      <c r="G14" s="383" t="s">
        <v>556</v>
      </c>
      <c r="H14" s="199">
        <v>74299650140</v>
      </c>
      <c r="I14" s="176">
        <v>86904901655</v>
      </c>
    </row>
    <row r="15" spans="1:9">
      <c r="B15" s="24" t="s">
        <v>121</v>
      </c>
      <c r="D15" s="391">
        <v>87004133000</v>
      </c>
      <c r="E15" s="392">
        <v>87330525099</v>
      </c>
      <c r="F15" s="379" t="s">
        <v>517</v>
      </c>
      <c r="G15" s="383" t="s">
        <v>556</v>
      </c>
      <c r="H15" s="199">
        <v>0</v>
      </c>
      <c r="I15" s="176">
        <v>2569893405</v>
      </c>
    </row>
    <row r="16" spans="1:9">
      <c r="B16" s="24" t="s">
        <v>625</v>
      </c>
      <c r="D16" s="391">
        <v>6496993452</v>
      </c>
      <c r="E16" s="392">
        <v>6496993452</v>
      </c>
      <c r="F16" s="379" t="s">
        <v>126</v>
      </c>
      <c r="G16" s="383" t="s">
        <v>434</v>
      </c>
      <c r="H16" s="199">
        <v>87294294703</v>
      </c>
      <c r="I16" s="176">
        <v>87703237476</v>
      </c>
    </row>
    <row r="17" spans="2:9">
      <c r="B17" s="177" t="s">
        <v>123</v>
      </c>
      <c r="C17" s="219"/>
      <c r="D17" s="133">
        <f>SUM(D18:D20)</f>
        <v>1889552062</v>
      </c>
      <c r="E17" s="133">
        <f>SUM(E18:E20)</f>
        <v>5785370785</v>
      </c>
      <c r="F17" s="380" t="s">
        <v>129</v>
      </c>
      <c r="G17" s="383"/>
      <c r="H17" s="382">
        <f>SUM(H18:H21)</f>
        <v>724162029</v>
      </c>
      <c r="I17" s="178">
        <f>SUM(I18:I21)</f>
        <v>557529992</v>
      </c>
    </row>
    <row r="18" spans="2:9">
      <c r="B18" s="175" t="s">
        <v>124</v>
      </c>
      <c r="C18" s="219" t="s">
        <v>125</v>
      </c>
      <c r="D18" s="391">
        <v>609840094</v>
      </c>
      <c r="E18" s="392">
        <v>180086490</v>
      </c>
      <c r="F18" s="379" t="s">
        <v>459</v>
      </c>
      <c r="G18" s="383"/>
      <c r="H18" s="199">
        <v>0</v>
      </c>
      <c r="I18" s="176">
        <v>0</v>
      </c>
    </row>
    <row r="19" spans="2:9">
      <c r="B19" s="175" t="s">
        <v>128</v>
      </c>
      <c r="C19" s="219" t="s">
        <v>125</v>
      </c>
      <c r="D19" s="391">
        <v>6511078</v>
      </c>
      <c r="E19" s="392">
        <v>19423977</v>
      </c>
      <c r="F19" s="379" t="s">
        <v>505</v>
      </c>
      <c r="G19" s="383"/>
      <c r="H19" s="199">
        <v>5305426</v>
      </c>
      <c r="I19" s="176">
        <v>430889880</v>
      </c>
    </row>
    <row r="20" spans="2:9">
      <c r="B20" s="175" t="s">
        <v>130</v>
      </c>
      <c r="C20" s="219" t="s">
        <v>560</v>
      </c>
      <c r="D20" s="391">
        <v>1273200890</v>
      </c>
      <c r="E20" s="392">
        <v>5585860318</v>
      </c>
      <c r="F20" s="379" t="s">
        <v>131</v>
      </c>
      <c r="G20" s="383"/>
      <c r="H20" s="199">
        <v>513006164</v>
      </c>
      <c r="I20" s="176">
        <v>721655</v>
      </c>
    </row>
    <row r="21" spans="2:9">
      <c r="B21" s="177" t="s">
        <v>133</v>
      </c>
      <c r="C21" s="219"/>
      <c r="D21" s="133">
        <f>SUM(D22)</f>
        <v>1528505986</v>
      </c>
      <c r="E21" s="133">
        <f>SUM(E22)</f>
        <v>827551505</v>
      </c>
      <c r="F21" s="379" t="s">
        <v>460</v>
      </c>
      <c r="G21" s="383"/>
      <c r="H21" s="199">
        <v>205850439</v>
      </c>
      <c r="I21" s="176">
        <v>125918457</v>
      </c>
    </row>
    <row r="22" spans="2:9">
      <c r="B22" s="175" t="s">
        <v>134</v>
      </c>
      <c r="C22" s="219" t="s">
        <v>587</v>
      </c>
      <c r="D22" s="391">
        <v>1528505986</v>
      </c>
      <c r="E22" s="391">
        <v>827551505</v>
      </c>
      <c r="F22" s="380" t="s">
        <v>132</v>
      </c>
      <c r="G22" s="383"/>
      <c r="H22" s="382">
        <f>SUM(H23:H24)</f>
        <v>3809699837</v>
      </c>
      <c r="I22" s="178">
        <f>SUM(I23:I24)</f>
        <v>700294983</v>
      </c>
    </row>
    <row r="23" spans="2:9">
      <c r="B23" s="175"/>
      <c r="C23" s="219"/>
      <c r="D23" s="393"/>
      <c r="E23" s="392"/>
      <c r="F23" s="379" t="s">
        <v>506</v>
      </c>
      <c r="G23" s="383"/>
      <c r="H23" s="199">
        <v>2152623187</v>
      </c>
      <c r="I23" s="176">
        <v>0</v>
      </c>
    </row>
    <row r="24" spans="2:9">
      <c r="B24" s="177" t="s">
        <v>136</v>
      </c>
      <c r="C24" s="219"/>
      <c r="D24" s="133">
        <f>+D9+D13+D17+D21</f>
        <v>188552745190</v>
      </c>
      <c r="E24" s="133">
        <f>+E9+E13+E17+E21</f>
        <v>199091152649</v>
      </c>
      <c r="F24" s="379" t="s">
        <v>135</v>
      </c>
      <c r="G24" s="383" t="s">
        <v>597</v>
      </c>
      <c r="H24" s="199">
        <v>1657076650</v>
      </c>
      <c r="I24" s="176">
        <v>700294983</v>
      </c>
    </row>
    <row r="25" spans="2:9">
      <c r="B25" s="177"/>
      <c r="C25" s="219"/>
      <c r="D25" s="393"/>
      <c r="E25" s="394"/>
      <c r="G25" s="24"/>
      <c r="I25" s="24"/>
    </row>
    <row r="26" spans="2:9">
      <c r="B26" s="177" t="s">
        <v>138</v>
      </c>
      <c r="C26" s="219"/>
      <c r="D26" s="393"/>
      <c r="E26" s="394"/>
      <c r="F26" s="380" t="s">
        <v>137</v>
      </c>
      <c r="G26" s="383"/>
      <c r="H26" s="382">
        <f>+H9+H13+H17+H22</f>
        <v>172016042020</v>
      </c>
      <c r="I26" s="178">
        <f>+I9+I13+I17+I22</f>
        <v>180757568177</v>
      </c>
    </row>
    <row r="27" spans="2:9">
      <c r="B27" s="177"/>
      <c r="C27" s="219"/>
      <c r="D27" s="393"/>
      <c r="E27" s="394"/>
      <c r="F27" s="380"/>
      <c r="G27" s="383"/>
      <c r="H27" s="219"/>
      <c r="I27" s="178"/>
    </row>
    <row r="28" spans="2:9">
      <c r="B28" s="177" t="s">
        <v>139</v>
      </c>
      <c r="C28" s="219" t="s">
        <v>352</v>
      </c>
      <c r="D28" s="133">
        <f>SUM(D29:D30)</f>
        <v>25550527838</v>
      </c>
      <c r="E28" s="133">
        <f>SUM(E29:E30)</f>
        <v>27408316538</v>
      </c>
      <c r="F28" s="380" t="s">
        <v>144</v>
      </c>
      <c r="G28" s="383"/>
      <c r="H28" s="382">
        <f>+H26</f>
        <v>172016042020</v>
      </c>
      <c r="I28" s="178">
        <f>+I26</f>
        <v>180757568177</v>
      </c>
    </row>
    <row r="29" spans="2:9">
      <c r="B29" s="175" t="s">
        <v>140</v>
      </c>
      <c r="C29" s="219"/>
      <c r="D29" s="391">
        <v>24547527838</v>
      </c>
      <c r="E29" s="392">
        <v>26406316538</v>
      </c>
      <c r="F29" s="379"/>
      <c r="G29" s="383"/>
      <c r="H29" s="219"/>
      <c r="I29" s="176"/>
    </row>
    <row r="30" spans="2:9">
      <c r="B30" s="175" t="s">
        <v>141</v>
      </c>
      <c r="C30" s="219"/>
      <c r="D30" s="391">
        <v>1003000000</v>
      </c>
      <c r="E30" s="392">
        <v>1002000000</v>
      </c>
      <c r="F30" s="380" t="s">
        <v>147</v>
      </c>
      <c r="G30" s="383"/>
      <c r="H30" s="219"/>
      <c r="I30" s="178"/>
    </row>
    <row r="31" spans="2:9">
      <c r="B31" s="177" t="s">
        <v>142</v>
      </c>
      <c r="C31" s="219" t="s">
        <v>356</v>
      </c>
      <c r="D31" s="133">
        <f>SUM(D32:D33)</f>
        <v>1484277290</v>
      </c>
      <c r="E31" s="133">
        <f>SUM(E32:E33)</f>
        <v>1540790116</v>
      </c>
      <c r="F31" s="379" t="s">
        <v>148</v>
      </c>
      <c r="G31" s="383" t="s">
        <v>559</v>
      </c>
      <c r="H31" s="199">
        <v>37443000000</v>
      </c>
      <c r="I31" s="176">
        <v>35629000000</v>
      </c>
    </row>
    <row r="32" spans="2:9">
      <c r="B32" s="175" t="s">
        <v>504</v>
      </c>
      <c r="C32" s="219"/>
      <c r="D32" s="391">
        <v>3583664152</v>
      </c>
      <c r="E32" s="392">
        <v>3520460982</v>
      </c>
      <c r="F32" s="379" t="s">
        <v>555</v>
      </c>
      <c r="G32" s="383" t="s">
        <v>559</v>
      </c>
      <c r="H32" s="199">
        <v>988500000</v>
      </c>
      <c r="I32" s="176">
        <v>987500000</v>
      </c>
    </row>
    <row r="33" spans="2:12">
      <c r="B33" s="175" t="s">
        <v>143</v>
      </c>
      <c r="C33" s="219"/>
      <c r="D33" s="391">
        <v>-2099386862</v>
      </c>
      <c r="E33" s="392">
        <v>-1979670866</v>
      </c>
      <c r="F33" s="379" t="s">
        <v>150</v>
      </c>
      <c r="G33" s="383" t="s">
        <v>559</v>
      </c>
      <c r="H33" s="199">
        <v>2614568486</v>
      </c>
      <c r="I33" s="176">
        <v>2188225071</v>
      </c>
    </row>
    <row r="34" spans="2:12">
      <c r="B34" s="177" t="s">
        <v>145</v>
      </c>
      <c r="C34" s="219" t="s">
        <v>469</v>
      </c>
      <c r="D34" s="393">
        <f>SUM(D35:D36)</f>
        <v>146600515</v>
      </c>
      <c r="E34" s="394">
        <f>SUM(E35:E36)</f>
        <v>161728201</v>
      </c>
      <c r="F34" s="379" t="s">
        <v>151</v>
      </c>
      <c r="G34" s="383" t="s">
        <v>559</v>
      </c>
      <c r="H34" s="199">
        <v>227468427</v>
      </c>
      <c r="I34" s="176">
        <v>227468427</v>
      </c>
    </row>
    <row r="35" spans="2:12">
      <c r="B35" s="175" t="s">
        <v>146</v>
      </c>
      <c r="C35" s="219"/>
      <c r="D35" s="391">
        <v>283752644</v>
      </c>
      <c r="E35" s="392">
        <v>283752644</v>
      </c>
      <c r="F35" s="379" t="s">
        <v>155</v>
      </c>
      <c r="G35" s="383" t="s">
        <v>559</v>
      </c>
      <c r="H35" s="199">
        <v>2616240780</v>
      </c>
      <c r="I35" s="176">
        <v>8526868302</v>
      </c>
    </row>
    <row r="36" spans="2:12">
      <c r="B36" s="175" t="s">
        <v>149</v>
      </c>
      <c r="C36" s="219"/>
      <c r="D36" s="391">
        <v>-137152129</v>
      </c>
      <c r="E36" s="392">
        <v>-122024443</v>
      </c>
      <c r="F36" s="379"/>
      <c r="G36" s="383"/>
      <c r="H36" s="199"/>
      <c r="I36" s="176"/>
    </row>
    <row r="37" spans="2:12">
      <c r="B37" s="177" t="s">
        <v>152</v>
      </c>
      <c r="C37" s="219" t="s">
        <v>587</v>
      </c>
      <c r="D37" s="178">
        <f>SUM(D38)</f>
        <v>171668880</v>
      </c>
      <c r="E37" s="221">
        <f>SUM(E38)</f>
        <v>114642473</v>
      </c>
      <c r="F37" s="380"/>
      <c r="G37" s="383"/>
      <c r="H37" s="382"/>
      <c r="I37" s="178"/>
    </row>
    <row r="38" spans="2:12">
      <c r="B38" s="175" t="s">
        <v>154</v>
      </c>
      <c r="D38" s="176">
        <v>171668880</v>
      </c>
      <c r="E38" s="222">
        <v>114642473</v>
      </c>
      <c r="F38" s="380"/>
      <c r="G38" s="383"/>
      <c r="H38" s="382"/>
      <c r="I38" s="178"/>
      <c r="K38" s="3"/>
      <c r="L38" s="37"/>
    </row>
    <row r="39" spans="2:12">
      <c r="B39" s="175"/>
      <c r="C39" s="219"/>
      <c r="D39" s="179"/>
      <c r="E39" s="222"/>
      <c r="F39" s="380" t="s">
        <v>157</v>
      </c>
      <c r="G39" s="383"/>
      <c r="H39" s="382">
        <f>SUM(H31:H38)</f>
        <v>43889777693</v>
      </c>
      <c r="I39" s="178">
        <f>SUM(I31:I38)</f>
        <v>47559061800</v>
      </c>
    </row>
    <row r="40" spans="2:12">
      <c r="B40" s="177" t="s">
        <v>156</v>
      </c>
      <c r="C40" s="219"/>
      <c r="D40" s="178">
        <f>+D28+D31+D34+D37</f>
        <v>27353074523</v>
      </c>
      <c r="E40" s="221">
        <f>+E28+E31+E34+E37</f>
        <v>29225477328</v>
      </c>
      <c r="F40" s="380"/>
      <c r="G40" s="383"/>
      <c r="H40" s="382"/>
      <c r="I40" s="178"/>
    </row>
    <row r="41" spans="2:12">
      <c r="B41" s="175"/>
      <c r="C41" s="219"/>
      <c r="D41" s="179"/>
      <c r="E41" s="222"/>
      <c r="F41" s="379"/>
      <c r="G41" s="383"/>
      <c r="H41" s="219"/>
      <c r="I41" s="178"/>
    </row>
    <row r="42" spans="2:12">
      <c r="B42" s="177" t="s">
        <v>158</v>
      </c>
      <c r="C42" s="219"/>
      <c r="D42" s="178">
        <f>+D40+D24</f>
        <v>215905819713</v>
      </c>
      <c r="E42" s="221">
        <f>+E40+E24</f>
        <v>228316629977</v>
      </c>
      <c r="F42" s="380" t="s">
        <v>159</v>
      </c>
      <c r="G42" s="383"/>
      <c r="H42" s="382">
        <f>+H28+H39</f>
        <v>215905819713</v>
      </c>
      <c r="I42" s="178">
        <f>+I28+I39</f>
        <v>228316629977</v>
      </c>
    </row>
    <row r="43" spans="2:12">
      <c r="B43" s="180"/>
      <c r="C43" s="223"/>
      <c r="D43" s="275"/>
      <c r="E43" s="224"/>
      <c r="F43" s="381"/>
      <c r="G43" s="384"/>
      <c r="H43" s="223"/>
      <c r="I43" s="181"/>
    </row>
    <row r="44" spans="2:12">
      <c r="F44" s="225"/>
      <c r="G44" s="219"/>
      <c r="H44" s="219"/>
      <c r="I44" s="199"/>
    </row>
    <row r="45" spans="2:12">
      <c r="B45" s="126" t="s">
        <v>341</v>
      </c>
      <c r="C45" s="124" t="s">
        <v>107</v>
      </c>
      <c r="D45" s="212">
        <f>+D7</f>
        <v>45107</v>
      </c>
      <c r="E45" s="125">
        <f>+E7</f>
        <v>44926</v>
      </c>
      <c r="F45" s="126" t="s">
        <v>342</v>
      </c>
      <c r="G45" s="126" t="s">
        <v>107</v>
      </c>
      <c r="H45" s="125">
        <f t="shared" ref="H45:I48" si="0">+D45</f>
        <v>45107</v>
      </c>
      <c r="I45" s="125">
        <f t="shared" si="0"/>
        <v>44926</v>
      </c>
    </row>
    <row r="46" spans="2:12">
      <c r="B46" s="129" t="s">
        <v>371</v>
      </c>
      <c r="C46" s="484">
        <v>12</v>
      </c>
      <c r="D46" s="128">
        <v>379594835569</v>
      </c>
      <c r="E46" s="325">
        <v>513957103830</v>
      </c>
      <c r="F46" s="129" t="s">
        <v>373</v>
      </c>
      <c r="G46" s="487">
        <v>12</v>
      </c>
      <c r="H46" s="128">
        <f t="shared" si="0"/>
        <v>379594835569</v>
      </c>
      <c r="I46" s="135">
        <f t="shared" si="0"/>
        <v>513957103830</v>
      </c>
    </row>
    <row r="47" spans="2:12">
      <c r="B47" s="150" t="s">
        <v>372</v>
      </c>
      <c r="C47" s="485"/>
      <c r="D47" s="151">
        <v>38168622.060000002</v>
      </c>
      <c r="E47" s="376">
        <v>33718191.159999996</v>
      </c>
      <c r="F47" s="150" t="s">
        <v>374</v>
      </c>
      <c r="G47" s="488"/>
      <c r="H47" s="151">
        <f t="shared" si="0"/>
        <v>38168622.060000002</v>
      </c>
      <c r="I47" s="152">
        <f t="shared" si="0"/>
        <v>33718191.159999996</v>
      </c>
    </row>
    <row r="48" spans="2:12">
      <c r="B48" s="134" t="s">
        <v>458</v>
      </c>
      <c r="C48" s="486"/>
      <c r="D48" s="130">
        <v>2800000</v>
      </c>
      <c r="E48" s="377">
        <v>2000000</v>
      </c>
      <c r="F48" s="134" t="s">
        <v>374</v>
      </c>
      <c r="G48" s="489"/>
      <c r="H48" s="130">
        <f t="shared" si="0"/>
        <v>2800000</v>
      </c>
      <c r="I48" s="136">
        <f>+E48</f>
        <v>2000000</v>
      </c>
    </row>
    <row r="50" spans="2:4">
      <c r="B50" s="191" t="s">
        <v>470</v>
      </c>
      <c r="D50" s="37"/>
    </row>
    <row r="51" spans="2:4">
      <c r="D51" s="37"/>
    </row>
    <row r="52" spans="2:4">
      <c r="D52" s="37"/>
    </row>
    <row r="53" spans="2:4">
      <c r="D53" s="37"/>
    </row>
    <row r="54" spans="2:4">
      <c r="D54" s="37"/>
    </row>
    <row r="55" spans="2:4">
      <c r="D55" s="37"/>
    </row>
    <row r="56" spans="2:4">
      <c r="D56" s="37"/>
    </row>
  </sheetData>
  <mergeCells count="2">
    <mergeCell ref="C46:C48"/>
    <mergeCell ref="G46:G48"/>
  </mergeCells>
  <hyperlinks>
    <hyperlink ref="A1" location="ÍNDICE!A1" display="Indice" xr:uid="{0EB71D50-0B54-478A-8667-514F6BB43E98}"/>
    <hyperlink ref="C46" location="'10'!A35" display="'10'!A35" xr:uid="{BA0F2327-1ABF-4F3C-96D4-E40D0798CE05}"/>
    <hyperlink ref="G46" location="'10'!A35" display="'10'!A35" xr:uid="{EB5EB9DA-DCB7-4534-80F4-F06B59C144EA}"/>
  </hyperlinks>
  <pageMargins left="0.25" right="0.25" top="0.75" bottom="0.75" header="0.3" footer="0.3"/>
  <pageSetup paperSize="9" orientation="portrait" r:id="rId1"/>
  <ignoredErrors>
    <ignoredError sqref="E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8E2E-9668-446E-9907-5FBB9C2F347D}">
  <sheetPr>
    <pageSetUpPr fitToPage="1"/>
  </sheetPr>
  <dimension ref="A1:I81"/>
  <sheetViews>
    <sheetView showGridLines="0" topLeftCell="A58" zoomScaleNormal="100" workbookViewId="0">
      <selection activeCell="E76" sqref="E76"/>
    </sheetView>
  </sheetViews>
  <sheetFormatPr baseColWidth="10" defaultColWidth="11.42578125" defaultRowHeight="15"/>
  <cols>
    <col min="1" max="1" width="2.85546875" style="118" customWidth="1"/>
    <col min="2" max="2" width="80.85546875" style="118" bestFit="1" customWidth="1"/>
    <col min="3" max="3" width="10.5703125" style="118" customWidth="1"/>
    <col min="4" max="4" width="20" style="118" customWidth="1"/>
    <col min="5" max="5" width="18.5703125" style="118" customWidth="1"/>
    <col min="6" max="6" width="5" style="118" customWidth="1"/>
    <col min="7" max="7" width="2.85546875" style="118" customWidth="1"/>
    <col min="8" max="8" width="13.28515625" style="118" bestFit="1" customWidth="1"/>
    <col min="9" max="16384" width="11.42578125" style="118"/>
  </cols>
  <sheetData>
    <row r="1" spans="1:5">
      <c r="A1" s="1" t="s">
        <v>463</v>
      </c>
    </row>
    <row r="2" spans="1:5">
      <c r="B2" s="441" t="s">
        <v>104</v>
      </c>
      <c r="C2" s="441"/>
      <c r="D2" s="441"/>
      <c r="E2" s="441"/>
    </row>
    <row r="3" spans="1:5">
      <c r="B3" s="442" t="s">
        <v>5</v>
      </c>
      <c r="C3" s="442"/>
      <c r="D3" s="442"/>
      <c r="E3" s="442"/>
    </row>
    <row r="4" spans="1:5">
      <c r="B4" s="443" t="s">
        <v>657</v>
      </c>
      <c r="C4" s="443"/>
      <c r="D4" s="443"/>
      <c r="E4" s="443"/>
    </row>
    <row r="5" spans="1:5">
      <c r="B5" s="443" t="s">
        <v>105</v>
      </c>
      <c r="C5" s="443"/>
      <c r="D5" s="443"/>
      <c r="E5" s="443"/>
    </row>
    <row r="6" spans="1:5">
      <c r="B6" s="142"/>
      <c r="C6" s="142"/>
      <c r="D6" s="142"/>
      <c r="E6" s="143"/>
    </row>
    <row r="7" spans="1:5">
      <c r="B7" s="265" t="s">
        <v>160</v>
      </c>
      <c r="C7" s="126" t="s">
        <v>107</v>
      </c>
      <c r="D7" s="400">
        <v>45107</v>
      </c>
      <c r="E7" s="401">
        <v>44742</v>
      </c>
    </row>
    <row r="8" spans="1:5">
      <c r="B8" s="266"/>
      <c r="C8" s="147"/>
      <c r="D8" s="273"/>
      <c r="E8" s="148"/>
    </row>
    <row r="9" spans="1:5">
      <c r="B9" s="267" t="s">
        <v>399</v>
      </c>
      <c r="C9" s="144"/>
      <c r="D9" s="274"/>
      <c r="E9" s="145"/>
    </row>
    <row r="10" spans="1:5" s="2" customFormat="1">
      <c r="B10" s="268" t="s">
        <v>400</v>
      </c>
      <c r="C10" s="144"/>
      <c r="D10" s="274">
        <f>SUM(D11:D12)</f>
        <v>2202543294</v>
      </c>
      <c r="E10" s="274">
        <f>SUM(E11:E12)</f>
        <v>1427741394</v>
      </c>
    </row>
    <row r="11" spans="1:5">
      <c r="B11" s="63" t="s">
        <v>401</v>
      </c>
      <c r="C11" s="144"/>
      <c r="D11" s="48">
        <v>7068822</v>
      </c>
      <c r="E11" s="149">
        <v>27865444</v>
      </c>
    </row>
    <row r="12" spans="1:5">
      <c r="B12" s="63" t="s">
        <v>402</v>
      </c>
      <c r="C12" s="144"/>
      <c r="D12" s="48">
        <v>2195474472</v>
      </c>
      <c r="E12" s="149">
        <v>1399875950</v>
      </c>
    </row>
    <row r="13" spans="1:5">
      <c r="B13" s="269" t="s">
        <v>435</v>
      </c>
      <c r="C13" s="144"/>
      <c r="D13" s="264"/>
      <c r="E13" s="146">
        <v>0</v>
      </c>
    </row>
    <row r="14" spans="1:5">
      <c r="B14" s="63" t="s">
        <v>436</v>
      </c>
      <c r="C14" s="144"/>
      <c r="D14" s="264">
        <v>0</v>
      </c>
      <c r="E14" s="149">
        <v>0</v>
      </c>
    </row>
    <row r="15" spans="1:5">
      <c r="B15" s="63" t="s">
        <v>437</v>
      </c>
      <c r="C15" s="144"/>
      <c r="D15" s="444">
        <v>0</v>
      </c>
      <c r="E15" s="149">
        <v>0</v>
      </c>
    </row>
    <row r="16" spans="1:5" s="2" customFormat="1">
      <c r="B16" s="271" t="s">
        <v>403</v>
      </c>
      <c r="C16" s="144"/>
      <c r="D16" s="274">
        <f>SUM(D17:D19)</f>
        <v>0</v>
      </c>
      <c r="E16" s="274">
        <f>SUM(E17:E19)</f>
        <v>0</v>
      </c>
    </row>
    <row r="17" spans="2:5">
      <c r="B17" s="270" t="s">
        <v>438</v>
      </c>
      <c r="C17" s="144"/>
      <c r="D17" s="264">
        <v>0</v>
      </c>
      <c r="E17" s="149">
        <v>0</v>
      </c>
    </row>
    <row r="18" spans="2:5">
      <c r="B18" s="270" t="s">
        <v>439</v>
      </c>
      <c r="C18" s="144"/>
      <c r="D18" s="264">
        <v>0</v>
      </c>
      <c r="E18" s="149">
        <v>0</v>
      </c>
    </row>
    <row r="19" spans="2:5">
      <c r="B19" s="270"/>
      <c r="C19" s="144"/>
      <c r="D19" s="264"/>
      <c r="E19" s="149"/>
    </row>
    <row r="20" spans="2:5">
      <c r="B20" s="270" t="s">
        <v>440</v>
      </c>
      <c r="C20" s="144"/>
      <c r="D20" s="264">
        <v>0</v>
      </c>
      <c r="E20" s="149">
        <v>0</v>
      </c>
    </row>
    <row r="21" spans="2:5">
      <c r="B21" s="63" t="s">
        <v>441</v>
      </c>
      <c r="C21" s="144"/>
      <c r="D21" s="264">
        <v>0</v>
      </c>
      <c r="E21" s="149">
        <v>0</v>
      </c>
    </row>
    <row r="22" spans="2:5">
      <c r="B22" s="63" t="s">
        <v>404</v>
      </c>
      <c r="C22" s="144"/>
      <c r="D22" s="264">
        <v>1323617211</v>
      </c>
      <c r="E22" s="149">
        <v>401991700</v>
      </c>
    </row>
    <row r="23" spans="2:5">
      <c r="B23" s="63" t="s">
        <v>405</v>
      </c>
      <c r="C23" s="144"/>
      <c r="D23" s="264">
        <v>5674387766</v>
      </c>
      <c r="E23" s="149">
        <v>1177435778</v>
      </c>
    </row>
    <row r="24" spans="2:5">
      <c r="B24" s="63" t="s">
        <v>406</v>
      </c>
      <c r="C24" s="144"/>
      <c r="D24" s="264">
        <v>193638936</v>
      </c>
      <c r="E24" s="149">
        <v>0</v>
      </c>
    </row>
    <row r="25" spans="2:5">
      <c r="B25" s="63" t="s">
        <v>607</v>
      </c>
      <c r="C25" s="144"/>
      <c r="D25" s="264">
        <v>-1543464213</v>
      </c>
      <c r="E25" s="149">
        <v>-4502238847</v>
      </c>
    </row>
    <row r="26" spans="2:5">
      <c r="B26" s="63" t="s">
        <v>442</v>
      </c>
      <c r="C26" s="397"/>
      <c r="D26" s="264">
        <v>0</v>
      </c>
      <c r="E26" s="149">
        <v>0</v>
      </c>
    </row>
    <row r="27" spans="2:5">
      <c r="B27" s="396" t="s">
        <v>161</v>
      </c>
      <c r="C27" s="397" t="s">
        <v>560</v>
      </c>
      <c r="D27" s="264">
        <v>9389309799</v>
      </c>
      <c r="E27" s="149">
        <v>13119631341</v>
      </c>
    </row>
    <row r="28" spans="2:5">
      <c r="B28" s="63" t="s">
        <v>443</v>
      </c>
      <c r="C28" s="144"/>
      <c r="D28" s="264">
        <v>0</v>
      </c>
      <c r="E28" s="149">
        <v>0</v>
      </c>
    </row>
    <row r="29" spans="2:5">
      <c r="B29" s="63" t="s">
        <v>162</v>
      </c>
      <c r="C29" s="144" t="s">
        <v>558</v>
      </c>
      <c r="D29" s="184">
        <v>513160720</v>
      </c>
      <c r="E29" s="149">
        <v>278769105</v>
      </c>
    </row>
    <row r="30" spans="2:5">
      <c r="B30" s="63"/>
      <c r="C30" s="144"/>
      <c r="D30" s="274"/>
      <c r="E30" s="144"/>
    </row>
    <row r="31" spans="2:5">
      <c r="B31" s="272" t="s">
        <v>407</v>
      </c>
      <c r="C31" s="144"/>
      <c r="D31" s="274">
        <f>SUM(D32:D34)</f>
        <v>5791037263</v>
      </c>
      <c r="E31" s="146">
        <f>SUM(E32:E34)</f>
        <v>2655891116</v>
      </c>
    </row>
    <row r="32" spans="2:5">
      <c r="B32" s="63" t="s">
        <v>408</v>
      </c>
      <c r="C32" s="144"/>
      <c r="D32" s="264">
        <v>2133469896</v>
      </c>
      <c r="E32" s="149">
        <v>1579082171</v>
      </c>
    </row>
    <row r="33" spans="2:9">
      <c r="B33" s="63" t="s">
        <v>409</v>
      </c>
      <c r="C33" s="144"/>
      <c r="D33" s="264">
        <v>572561231</v>
      </c>
      <c r="E33" s="149">
        <v>97592750</v>
      </c>
    </row>
    <row r="34" spans="2:9">
      <c r="B34" s="63" t="s">
        <v>163</v>
      </c>
      <c r="C34" s="144" t="s">
        <v>602</v>
      </c>
      <c r="D34" s="264">
        <v>3085006136</v>
      </c>
      <c r="E34" s="149">
        <v>979216195</v>
      </c>
    </row>
    <row r="35" spans="2:9">
      <c r="B35" s="63"/>
      <c r="C35" s="144"/>
      <c r="D35" s="264"/>
      <c r="E35" s="149"/>
    </row>
    <row r="36" spans="2:9">
      <c r="B36" s="272" t="s">
        <v>410</v>
      </c>
      <c r="C36" s="144"/>
      <c r="D36" s="274">
        <f>+D10+D16+SUM(D20:D29)-D31</f>
        <v>11962156250</v>
      </c>
      <c r="E36" s="274">
        <f>+E10+E16+SUM(E20:E29)-E31</f>
        <v>9247439355</v>
      </c>
    </row>
    <row r="37" spans="2:9">
      <c r="B37" s="272"/>
      <c r="C37" s="144"/>
      <c r="D37" s="274"/>
      <c r="E37" s="144"/>
    </row>
    <row r="38" spans="2:9">
      <c r="B38" s="272" t="s">
        <v>411</v>
      </c>
      <c r="C38" s="144"/>
      <c r="D38" s="274">
        <f>SUM(D39:D40)</f>
        <v>603418012</v>
      </c>
      <c r="E38" s="146">
        <f>SUM(E39:E40)</f>
        <v>302559379</v>
      </c>
    </row>
    <row r="39" spans="2:9">
      <c r="B39" s="63" t="s">
        <v>412</v>
      </c>
      <c r="C39" s="144"/>
      <c r="D39" s="264">
        <v>25924503</v>
      </c>
      <c r="E39" s="149">
        <v>0</v>
      </c>
    </row>
    <row r="40" spans="2:9">
      <c r="B40" s="63" t="s">
        <v>164</v>
      </c>
      <c r="C40" s="144" t="s">
        <v>602</v>
      </c>
      <c r="D40" s="264">
        <v>577493509</v>
      </c>
      <c r="E40" s="149">
        <v>302559379</v>
      </c>
    </row>
    <row r="41" spans="2:9">
      <c r="B41" s="272" t="s">
        <v>413</v>
      </c>
      <c r="C41" s="144"/>
      <c r="D41" s="274">
        <f>SUM(D42:D50)</f>
        <v>5657283821</v>
      </c>
      <c r="E41" s="146">
        <f>SUM(E42:E50)</f>
        <v>5409605875</v>
      </c>
      <c r="I41" s="3"/>
    </row>
    <row r="42" spans="2:9">
      <c r="B42" s="63" t="s">
        <v>414</v>
      </c>
      <c r="C42" s="144"/>
      <c r="D42" s="264">
        <v>3275246674</v>
      </c>
      <c r="E42" s="149">
        <v>3620206215</v>
      </c>
    </row>
    <row r="43" spans="2:9">
      <c r="B43" s="63" t="s">
        <v>415</v>
      </c>
      <c r="C43" s="144"/>
      <c r="D43" s="264">
        <v>134843682</v>
      </c>
      <c r="E43" s="149">
        <v>175518006</v>
      </c>
    </row>
    <row r="44" spans="2:9">
      <c r="B44" s="63" t="s">
        <v>416</v>
      </c>
      <c r="C44" s="144"/>
      <c r="D44" s="264">
        <v>23697415</v>
      </c>
      <c r="E44" s="149">
        <v>36867884</v>
      </c>
    </row>
    <row r="45" spans="2:9">
      <c r="B45" s="63" t="s">
        <v>417</v>
      </c>
      <c r="C45" s="144"/>
      <c r="D45" s="264">
        <v>507842409</v>
      </c>
      <c r="E45" s="149">
        <v>406738606</v>
      </c>
    </row>
    <row r="46" spans="2:9">
      <c r="B46" s="63" t="s">
        <v>418</v>
      </c>
      <c r="C46" s="144"/>
      <c r="D46" s="264">
        <v>219510995</v>
      </c>
      <c r="E46" s="149">
        <v>176167441</v>
      </c>
    </row>
    <row r="47" spans="2:9">
      <c r="B47" s="63" t="s">
        <v>419</v>
      </c>
      <c r="C47" s="144"/>
      <c r="D47" s="264">
        <v>7639352</v>
      </c>
      <c r="E47" s="149">
        <v>7242642</v>
      </c>
    </row>
    <row r="48" spans="2:9">
      <c r="B48" s="63" t="s">
        <v>420</v>
      </c>
      <c r="C48" s="144"/>
      <c r="D48" s="264">
        <v>20085053</v>
      </c>
      <c r="E48" s="149">
        <v>0</v>
      </c>
    </row>
    <row r="49" spans="2:8">
      <c r="B49" s="63" t="s">
        <v>421</v>
      </c>
      <c r="C49" s="144"/>
      <c r="D49" s="264">
        <v>36674680</v>
      </c>
      <c r="E49" s="149">
        <v>68719637</v>
      </c>
    </row>
    <row r="50" spans="2:8">
      <c r="B50" s="63" t="s">
        <v>165</v>
      </c>
      <c r="C50" s="144" t="s">
        <v>602</v>
      </c>
      <c r="D50" s="264">
        <v>1431743561</v>
      </c>
      <c r="E50" s="149">
        <v>918145444</v>
      </c>
    </row>
    <row r="51" spans="2:8">
      <c r="B51" s="63"/>
      <c r="C51" s="144"/>
      <c r="D51" s="264"/>
      <c r="E51" s="149"/>
    </row>
    <row r="52" spans="2:8">
      <c r="B52" s="272" t="s">
        <v>422</v>
      </c>
      <c r="C52" s="144"/>
      <c r="D52" s="146">
        <f>+D36-D38-D41</f>
        <v>5701454417</v>
      </c>
      <c r="E52" s="146">
        <f>+E36-E38-E41</f>
        <v>3535274101</v>
      </c>
    </row>
    <row r="53" spans="2:8">
      <c r="B53" s="272"/>
      <c r="C53" s="144"/>
      <c r="D53" s="274"/>
      <c r="E53" s="144"/>
    </row>
    <row r="54" spans="2:8">
      <c r="B54" s="272" t="s">
        <v>423</v>
      </c>
      <c r="C54" s="144" t="s">
        <v>603</v>
      </c>
      <c r="D54" s="274">
        <f>SUM(D55)</f>
        <v>44202460</v>
      </c>
      <c r="E54" s="146">
        <f>SUM(E55)</f>
        <v>55893656</v>
      </c>
    </row>
    <row r="55" spans="2:8">
      <c r="B55" s="63" t="s">
        <v>166</v>
      </c>
      <c r="C55" s="144"/>
      <c r="D55" s="264">
        <v>44202460</v>
      </c>
      <c r="E55" s="149">
        <v>55893656</v>
      </c>
    </row>
    <row r="56" spans="2:8">
      <c r="B56" s="63" t="s">
        <v>167</v>
      </c>
      <c r="C56" s="144"/>
      <c r="D56" s="403" t="s">
        <v>626</v>
      </c>
      <c r="E56" s="149">
        <v>0</v>
      </c>
    </row>
    <row r="57" spans="2:8">
      <c r="B57" s="63"/>
      <c r="C57" s="144"/>
      <c r="D57" s="274"/>
      <c r="E57" s="144"/>
    </row>
    <row r="58" spans="2:8">
      <c r="B58" s="272" t="s">
        <v>424</v>
      </c>
      <c r="C58" s="144"/>
      <c r="D58" s="274">
        <f>+D59-D62</f>
        <v>-3109099685</v>
      </c>
      <c r="E58" s="146">
        <f>+E59+E62</f>
        <v>249057167</v>
      </c>
    </row>
    <row r="59" spans="2:8">
      <c r="B59" s="272" t="s">
        <v>425</v>
      </c>
      <c r="C59" s="144"/>
      <c r="D59" s="274">
        <f>SUM(D60:D61)</f>
        <v>3436823997</v>
      </c>
      <c r="E59" s="146">
        <f>SUM(E60:E61)</f>
        <v>269897587</v>
      </c>
    </row>
    <row r="60" spans="2:8">
      <c r="B60" s="63" t="s">
        <v>168</v>
      </c>
      <c r="C60" s="144"/>
      <c r="D60" s="264" t="s">
        <v>626</v>
      </c>
      <c r="E60" s="149">
        <v>0</v>
      </c>
    </row>
    <row r="61" spans="2:8">
      <c r="B61" s="63" t="s">
        <v>426</v>
      </c>
      <c r="C61" s="144"/>
      <c r="D61" s="264">
        <v>3436823997</v>
      </c>
      <c r="E61" s="149">
        <v>269897587</v>
      </c>
      <c r="H61" s="3"/>
    </row>
    <row r="62" spans="2:8">
      <c r="B62" s="272" t="s">
        <v>427</v>
      </c>
      <c r="C62" s="144"/>
      <c r="D62" s="274">
        <f>SUM(D63:D64)</f>
        <v>6545923682</v>
      </c>
      <c r="E62" s="146">
        <f>SUM(E63:E64)</f>
        <v>-20840420</v>
      </c>
    </row>
    <row r="63" spans="2:8">
      <c r="B63" s="63" t="s">
        <v>393</v>
      </c>
      <c r="C63" s="144"/>
      <c r="D63" s="264">
        <v>3456990311</v>
      </c>
      <c r="E63" s="149">
        <v>0</v>
      </c>
    </row>
    <row r="64" spans="2:8">
      <c r="B64" s="63" t="s">
        <v>426</v>
      </c>
      <c r="C64" s="144"/>
      <c r="D64" s="184">
        <v>3088933371</v>
      </c>
      <c r="E64" s="149">
        <v>-20840420</v>
      </c>
    </row>
    <row r="65" spans="2:7">
      <c r="B65" s="63"/>
      <c r="C65" s="144"/>
      <c r="D65" s="274"/>
      <c r="E65" s="144"/>
    </row>
    <row r="66" spans="2:7">
      <c r="B66" s="272" t="s">
        <v>444</v>
      </c>
      <c r="C66" s="144"/>
      <c r="D66" s="264">
        <v>0</v>
      </c>
      <c r="E66" s="146">
        <v>0</v>
      </c>
    </row>
    <row r="67" spans="2:7">
      <c r="B67" s="63" t="s">
        <v>445</v>
      </c>
      <c r="C67" s="144"/>
      <c r="D67" s="264">
        <v>0</v>
      </c>
      <c r="E67" s="149">
        <v>0</v>
      </c>
    </row>
    <row r="68" spans="2:7">
      <c r="B68" s="63" t="s">
        <v>446</v>
      </c>
      <c r="C68" s="144"/>
      <c r="D68" s="264">
        <v>0</v>
      </c>
      <c r="E68" s="149">
        <v>0</v>
      </c>
    </row>
    <row r="69" spans="2:7">
      <c r="B69" s="63"/>
      <c r="C69" s="144"/>
      <c r="D69" s="264"/>
      <c r="E69" s="144"/>
    </row>
    <row r="70" spans="2:7">
      <c r="B70" s="272" t="s">
        <v>428</v>
      </c>
      <c r="C70" s="144"/>
      <c r="D70" s="274">
        <f>+D71-D72</f>
        <v>-20316412</v>
      </c>
      <c r="E70" s="146">
        <v>0</v>
      </c>
    </row>
    <row r="71" spans="2:7">
      <c r="B71" s="63" t="s">
        <v>429</v>
      </c>
      <c r="C71" s="144"/>
      <c r="D71" s="264">
        <v>0</v>
      </c>
      <c r="E71" s="149">
        <v>0</v>
      </c>
    </row>
    <row r="72" spans="2:7">
      <c r="B72" s="63" t="s">
        <v>430</v>
      </c>
      <c r="C72" s="144"/>
      <c r="D72" s="264">
        <v>20316412</v>
      </c>
      <c r="E72" s="149">
        <v>0</v>
      </c>
    </row>
    <row r="73" spans="2:7">
      <c r="B73" s="63"/>
      <c r="C73" s="144"/>
      <c r="D73" s="145"/>
      <c r="E73" s="144"/>
    </row>
    <row r="74" spans="2:7">
      <c r="B74" s="65" t="s">
        <v>431</v>
      </c>
      <c r="C74" s="226"/>
      <c r="D74" s="227">
        <f>+D52+D54+D58+D70</f>
        <v>2616240780</v>
      </c>
      <c r="E74" s="227">
        <f>+E52+E54+E58</f>
        <v>3840224924</v>
      </c>
    </row>
    <row r="75" spans="2:7">
      <c r="B75" s="65" t="s">
        <v>432</v>
      </c>
      <c r="C75" s="226"/>
      <c r="D75" s="227">
        <v>0</v>
      </c>
      <c r="E75" s="260">
        <v>0</v>
      </c>
    </row>
    <row r="76" spans="2:7" ht="15.75" thickBot="1">
      <c r="B76" s="263" t="s">
        <v>433</v>
      </c>
      <c r="C76" s="226"/>
      <c r="D76" s="228">
        <f>+D74-D75</f>
        <v>2616240780</v>
      </c>
      <c r="E76" s="328">
        <f>+E74-E75</f>
        <v>3840224924</v>
      </c>
    </row>
    <row r="77" spans="2:7" ht="15.75" thickTop="1">
      <c r="B77" s="191"/>
      <c r="C77" s="191"/>
      <c r="D77" s="191"/>
      <c r="E77" s="191"/>
      <c r="F77" s="191"/>
      <c r="G77" s="191"/>
    </row>
    <row r="78" spans="2:7">
      <c r="E78" s="3"/>
    </row>
    <row r="79" spans="2:7">
      <c r="B79" s="191" t="s">
        <v>471</v>
      </c>
      <c r="D79" s="3"/>
      <c r="E79" s="37"/>
    </row>
    <row r="80" spans="2:7">
      <c r="D80" s="3"/>
      <c r="E80" s="3"/>
    </row>
    <row r="81" spans="4:4">
      <c r="D81" s="37"/>
    </row>
  </sheetData>
  <hyperlinks>
    <hyperlink ref="A1" location="ÍNDICE!A1" display="Indice" xr:uid="{AF95ED49-9A71-4304-999B-0021030C25E3}"/>
  </hyperlinks>
  <pageMargins left="0.25" right="0.25" top="0.75" bottom="0.75" header="0.3" footer="0.3"/>
  <pageSetup paperSize="9" orientation="portrait" r:id="rId1"/>
  <ignoredErrors>
    <ignoredError sqref="E41 E59 E10 D16:E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BB84-B9CD-4D5D-9AE2-72957592747A}">
  <sheetPr>
    <pageSetUpPr fitToPage="1"/>
  </sheetPr>
  <dimension ref="A1:G44"/>
  <sheetViews>
    <sheetView showGridLines="0" topLeftCell="B25" zoomScaleNormal="100" workbookViewId="0">
      <selection activeCell="E40" sqref="E40"/>
    </sheetView>
  </sheetViews>
  <sheetFormatPr baseColWidth="10" defaultColWidth="11.42578125" defaultRowHeight="15"/>
  <cols>
    <col min="1" max="1" width="2.85546875" style="118" customWidth="1"/>
    <col min="2" max="2" width="2.7109375" style="118" customWidth="1"/>
    <col min="3" max="3" width="101.140625" style="118" bestFit="1" customWidth="1"/>
    <col min="4" max="4" width="4.28515625" style="118" customWidth="1"/>
    <col min="5" max="6" width="20.42578125" style="118" customWidth="1"/>
    <col min="7" max="7" width="2.85546875" style="118" customWidth="1"/>
    <col min="8" max="16384" width="11.42578125" style="118"/>
  </cols>
  <sheetData>
    <row r="1" spans="1:7">
      <c r="A1" s="1" t="s">
        <v>463</v>
      </c>
    </row>
    <row r="2" spans="1:7">
      <c r="B2" s="441" t="s">
        <v>104</v>
      </c>
      <c r="C2" s="441"/>
      <c r="D2" s="441"/>
      <c r="E2" s="441"/>
      <c r="F2" s="441"/>
      <c r="G2" s="441"/>
    </row>
    <row r="3" spans="1:7">
      <c r="B3" s="442" t="s">
        <v>376</v>
      </c>
      <c r="C3" s="442"/>
      <c r="D3" s="442"/>
      <c r="E3" s="442"/>
      <c r="F3" s="442"/>
      <c r="G3" s="442"/>
    </row>
    <row r="4" spans="1:7">
      <c r="B4" s="443" t="str">
        <f>+'03'!B4</f>
        <v>Correspondiente al 30/06/2023, presentado en forma comparativa con el ejercicio cerrado al 30/06/2022</v>
      </c>
      <c r="C4" s="443"/>
      <c r="D4" s="443"/>
      <c r="E4" s="443"/>
      <c r="F4" s="443"/>
      <c r="G4" s="443"/>
    </row>
    <row r="5" spans="1:7">
      <c r="B5" s="190"/>
      <c r="C5" s="190"/>
      <c r="D5" s="190"/>
      <c r="E5" s="190"/>
      <c r="F5" s="190"/>
      <c r="G5" s="190"/>
    </row>
    <row r="6" spans="1:7">
      <c r="E6" s="402">
        <f>+'03'!D7</f>
        <v>45107</v>
      </c>
      <c r="F6" s="402">
        <f>+'03'!E7</f>
        <v>44742</v>
      </c>
      <c r="G6" s="40"/>
    </row>
    <row r="7" spans="1:7">
      <c r="B7" s="2" t="s">
        <v>377</v>
      </c>
      <c r="C7" s="187" t="s">
        <v>378</v>
      </c>
      <c r="D7" s="2"/>
      <c r="E7" s="2"/>
      <c r="F7" s="140"/>
      <c r="G7" s="140"/>
    </row>
    <row r="8" spans="1:7">
      <c r="B8" s="141"/>
      <c r="C8" s="118" t="s">
        <v>379</v>
      </c>
      <c r="E8" s="102">
        <v>18645945840</v>
      </c>
      <c r="F8" s="102">
        <v>9472955690</v>
      </c>
      <c r="G8" s="102"/>
    </row>
    <row r="9" spans="1:7">
      <c r="C9" s="118" t="s">
        <v>380</v>
      </c>
      <c r="E9" s="102">
        <v>-3449499403</v>
      </c>
      <c r="F9" s="102">
        <v>-4620487625</v>
      </c>
      <c r="G9" s="102"/>
    </row>
    <row r="10" spans="1:7">
      <c r="C10" s="118" t="s">
        <v>447</v>
      </c>
      <c r="E10" s="102">
        <v>105892286</v>
      </c>
      <c r="F10" s="102">
        <v>387666204</v>
      </c>
      <c r="G10" s="102"/>
    </row>
    <row r="11" spans="1:7">
      <c r="B11" s="75"/>
      <c r="C11" s="218" t="s">
        <v>381</v>
      </c>
      <c r="D11" s="75"/>
      <c r="E11" s="162">
        <f>SUM(E8:E10)</f>
        <v>15302338723</v>
      </c>
      <c r="F11" s="162">
        <f>SUM(F8:F10)</f>
        <v>5240134269</v>
      </c>
      <c r="G11" s="162"/>
    </row>
    <row r="12" spans="1:7">
      <c r="B12" s="2"/>
      <c r="C12" s="2" t="s">
        <v>448</v>
      </c>
      <c r="D12" s="2"/>
      <c r="E12" s="163">
        <v>0</v>
      </c>
      <c r="F12" s="163">
        <v>0</v>
      </c>
      <c r="G12" s="163"/>
    </row>
    <row r="13" spans="1:7">
      <c r="C13" s="118" t="s">
        <v>449</v>
      </c>
      <c r="E13" s="102">
        <v>0</v>
      </c>
      <c r="F13" s="102">
        <v>0</v>
      </c>
      <c r="G13" s="102"/>
    </row>
    <row r="14" spans="1:7">
      <c r="B14" s="141"/>
      <c r="C14" s="2" t="s">
        <v>382</v>
      </c>
      <c r="D14" s="2"/>
      <c r="E14" s="162">
        <f>SUM(E15)</f>
        <v>-5318076591</v>
      </c>
      <c r="F14" s="163">
        <f>SUM(F15)</f>
        <v>-4019558608</v>
      </c>
      <c r="G14" s="163"/>
    </row>
    <row r="15" spans="1:7">
      <c r="C15" s="118" t="s">
        <v>383</v>
      </c>
      <c r="E15" s="102">
        <v>-5318076591</v>
      </c>
      <c r="F15" s="102">
        <v>-4019558608</v>
      </c>
      <c r="G15" s="102"/>
    </row>
    <row r="16" spans="1:7">
      <c r="B16" s="2"/>
      <c r="C16" s="2" t="s">
        <v>450</v>
      </c>
      <c r="D16" s="2"/>
      <c r="E16" s="163">
        <f>+E11+E14</f>
        <v>9984262132</v>
      </c>
      <c r="F16" s="163">
        <f>+F11+F14</f>
        <v>1220575661</v>
      </c>
      <c r="G16" s="163"/>
    </row>
    <row r="17" spans="2:7">
      <c r="C17" s="118" t="s">
        <v>451</v>
      </c>
      <c r="E17" s="102">
        <v>-3779565</v>
      </c>
      <c r="F17" s="102">
        <v>-44690272</v>
      </c>
      <c r="G17" s="102"/>
    </row>
    <row r="18" spans="2:7">
      <c r="C18" s="2" t="s">
        <v>384</v>
      </c>
      <c r="E18" s="163">
        <f>+E16+E17</f>
        <v>9980482567</v>
      </c>
      <c r="F18" s="163">
        <f>+F16+F17</f>
        <v>1175885389</v>
      </c>
      <c r="G18" s="163"/>
    </row>
    <row r="19" spans="2:7">
      <c r="C19" s="2"/>
      <c r="E19" s="102"/>
      <c r="F19" s="102"/>
      <c r="G19" s="163"/>
    </row>
    <row r="20" spans="2:7">
      <c r="B20" s="2" t="s">
        <v>385</v>
      </c>
      <c r="C20" s="187" t="s">
        <v>386</v>
      </c>
      <c r="D20" s="2"/>
      <c r="E20" s="163"/>
      <c r="F20" s="163"/>
      <c r="G20" s="163"/>
    </row>
    <row r="21" spans="2:7">
      <c r="C21" s="118" t="s">
        <v>452</v>
      </c>
      <c r="E21" s="102">
        <v>0</v>
      </c>
      <c r="F21" s="102">
        <v>0</v>
      </c>
      <c r="G21" s="102"/>
    </row>
    <row r="22" spans="2:7">
      <c r="C22" s="118" t="s">
        <v>118</v>
      </c>
      <c r="E22" s="102">
        <v>11505896940</v>
      </c>
      <c r="F22" s="102">
        <v>9562990345</v>
      </c>
      <c r="G22" s="102"/>
    </row>
    <row r="23" spans="2:7">
      <c r="C23" s="118" t="s">
        <v>453</v>
      </c>
      <c r="E23" s="102">
        <v>0</v>
      </c>
      <c r="F23" s="102">
        <v>0</v>
      </c>
      <c r="G23" s="102"/>
    </row>
    <row r="24" spans="2:7">
      <c r="C24" s="118" t="s">
        <v>387</v>
      </c>
      <c r="E24" s="102">
        <v>-63203170</v>
      </c>
      <c r="F24" s="102">
        <v>-182267756</v>
      </c>
      <c r="G24" s="102"/>
    </row>
    <row r="25" spans="2:7">
      <c r="C25" s="118" t="s">
        <v>454</v>
      </c>
      <c r="E25" s="102">
        <v>0</v>
      </c>
      <c r="F25" s="102">
        <v>0</v>
      </c>
      <c r="G25" s="102"/>
    </row>
    <row r="26" spans="2:7">
      <c r="B26" s="491"/>
      <c r="C26" s="118" t="s">
        <v>455</v>
      </c>
      <c r="E26" s="102">
        <v>0</v>
      </c>
      <c r="F26" s="102">
        <v>0</v>
      </c>
      <c r="G26" s="102"/>
    </row>
    <row r="27" spans="2:7">
      <c r="B27" s="491"/>
      <c r="C27" s="118" t="s">
        <v>388</v>
      </c>
      <c r="E27" s="102">
        <v>4116761286</v>
      </c>
      <c r="F27" s="102">
        <v>2790873841</v>
      </c>
      <c r="G27" s="102"/>
    </row>
    <row r="28" spans="2:7">
      <c r="C28" s="2" t="s">
        <v>389</v>
      </c>
      <c r="D28" s="182"/>
      <c r="E28" s="163">
        <f>SUM(E21:E27)</f>
        <v>15559455056</v>
      </c>
      <c r="F28" s="163">
        <f>SUM(F21:F27)</f>
        <v>12171596430</v>
      </c>
      <c r="G28" s="163"/>
    </row>
    <row r="29" spans="2:7">
      <c r="B29" s="141"/>
      <c r="E29" s="102"/>
      <c r="F29" s="102"/>
      <c r="G29" s="102"/>
    </row>
    <row r="30" spans="2:7">
      <c r="B30" s="2" t="s">
        <v>390</v>
      </c>
      <c r="C30" s="187" t="s">
        <v>501</v>
      </c>
      <c r="D30" s="2"/>
      <c r="E30" s="163"/>
      <c r="F30" s="163"/>
      <c r="G30" s="163"/>
    </row>
    <row r="31" spans="2:7">
      <c r="B31" s="141"/>
      <c r="C31" s="118" t="s">
        <v>456</v>
      </c>
      <c r="E31" s="102">
        <v>0</v>
      </c>
      <c r="F31" s="102">
        <v>0</v>
      </c>
      <c r="G31" s="102"/>
    </row>
    <row r="32" spans="2:7">
      <c r="C32" s="118" t="s">
        <v>391</v>
      </c>
      <c r="E32" s="102">
        <v>-11936132874</v>
      </c>
      <c r="F32" s="102">
        <v>-5247891632</v>
      </c>
      <c r="G32" s="102"/>
    </row>
    <row r="33" spans="2:7">
      <c r="B33" s="141"/>
      <c r="C33" s="118" t="s">
        <v>392</v>
      </c>
      <c r="E33" s="102">
        <v>-3630979708</v>
      </c>
      <c r="F33" s="102">
        <v>-882305485</v>
      </c>
      <c r="G33" s="102"/>
    </row>
    <row r="34" spans="2:7">
      <c r="C34" s="118" t="s">
        <v>393</v>
      </c>
      <c r="E34" s="102">
        <v>-6388687140</v>
      </c>
      <c r="F34" s="102">
        <v>-751156905</v>
      </c>
      <c r="G34" s="102"/>
    </row>
    <row r="35" spans="2:7">
      <c r="C35" s="118" t="s">
        <v>394</v>
      </c>
      <c r="E35" s="102">
        <v>250030626</v>
      </c>
      <c r="F35" s="102">
        <v>189162172</v>
      </c>
      <c r="G35" s="102"/>
    </row>
    <row r="36" spans="2:7">
      <c r="C36" s="2" t="s">
        <v>395</v>
      </c>
      <c r="E36" s="163">
        <f>SUM(E32:E35)</f>
        <v>-21705769096</v>
      </c>
      <c r="F36" s="163">
        <f>SUM(F32:F35)</f>
        <v>-6692191850</v>
      </c>
      <c r="G36" s="163"/>
    </row>
    <row r="37" spans="2:7">
      <c r="C37" s="2"/>
      <c r="E37" s="102"/>
      <c r="F37" s="102"/>
      <c r="G37" s="163"/>
    </row>
    <row r="38" spans="2:7">
      <c r="B38" s="2"/>
      <c r="C38" s="22" t="s">
        <v>396</v>
      </c>
      <c r="D38" s="29"/>
      <c r="E38" s="29">
        <f>+E28+E36+E18</f>
        <v>3834168527</v>
      </c>
      <c r="F38" s="164">
        <f>+F28+F36+F18</f>
        <v>6655289969</v>
      </c>
      <c r="G38" s="163"/>
    </row>
    <row r="39" spans="2:7">
      <c r="C39" s="22" t="s">
        <v>397</v>
      </c>
      <c r="D39" s="34"/>
      <c r="E39" s="285">
        <v>3294094932</v>
      </c>
      <c r="F39" s="285">
        <v>3546141121</v>
      </c>
      <c r="G39" s="163"/>
    </row>
    <row r="40" spans="2:7" ht="15.75" thickBot="1">
      <c r="C40" s="22" t="s">
        <v>398</v>
      </c>
      <c r="D40" s="34"/>
      <c r="E40" s="165">
        <f>+E38+E39</f>
        <v>7128263459</v>
      </c>
      <c r="F40" s="165">
        <f>+F38+F39</f>
        <v>10201431090</v>
      </c>
      <c r="G40" s="163"/>
    </row>
    <row r="41" spans="2:7" ht="15.75" thickTop="1"/>
    <row r="42" spans="2:7">
      <c r="C42" s="536" t="s">
        <v>471</v>
      </c>
      <c r="D42" s="536"/>
      <c r="E42" s="536"/>
      <c r="F42" s="536"/>
      <c r="G42" s="536"/>
    </row>
    <row r="44" spans="2:7">
      <c r="E44" s="3"/>
      <c r="F44" s="3"/>
    </row>
  </sheetData>
  <mergeCells count="1">
    <mergeCell ref="B26:B27"/>
  </mergeCells>
  <hyperlinks>
    <hyperlink ref="A1" location="ÍNDICE!A1" display="Indice" xr:uid="{28402A13-8E7C-4AA6-B150-D422C8DB4D67}"/>
  </hyperlinks>
  <pageMargins left="0.25" right="0.25" top="0.75" bottom="0.75" header="0.3" footer="0.3"/>
  <pageSetup paperSize="9" orientation="portrait" r:id="rId1"/>
  <ignoredErrors>
    <ignoredError sqref="E36:F3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E0F0-6BA6-4A38-B1EB-457DF84AC825}">
  <sheetPr>
    <pageSetUpPr fitToPage="1"/>
  </sheetPr>
  <dimension ref="A1:N21"/>
  <sheetViews>
    <sheetView showGridLines="0" topLeftCell="D2" zoomScaleNormal="100" workbookViewId="0">
      <selection activeCell="L18" sqref="L18"/>
    </sheetView>
  </sheetViews>
  <sheetFormatPr baseColWidth="10" defaultColWidth="11.42578125" defaultRowHeight="15"/>
  <cols>
    <col min="1" max="1" width="2.85546875" style="118" customWidth="1"/>
    <col min="2" max="2" width="29.85546875" style="118" bestFit="1" customWidth="1"/>
    <col min="3" max="3" width="19.5703125" style="118" bestFit="1" customWidth="1"/>
    <col min="4" max="4" width="18.85546875" style="118" bestFit="1" customWidth="1"/>
    <col min="5" max="5" width="19.85546875" style="118" bestFit="1" customWidth="1"/>
    <col min="6" max="6" width="16.28515625" style="118" customWidth="1"/>
    <col min="7" max="7" width="17.140625" style="118" bestFit="1" customWidth="1"/>
    <col min="8" max="8" width="12.7109375" style="118" bestFit="1" customWidth="1"/>
    <col min="9" max="9" width="15.28515625" style="118" bestFit="1" customWidth="1"/>
    <col min="10" max="10" width="18.28515625" style="118" bestFit="1" customWidth="1"/>
    <col min="11" max="13" width="18.7109375" style="118" bestFit="1" customWidth="1"/>
    <col min="14" max="14" width="2.85546875" style="118" customWidth="1"/>
    <col min="15" max="16384" width="11.42578125" style="118"/>
  </cols>
  <sheetData>
    <row r="1" spans="1:13">
      <c r="A1" s="1" t="s">
        <v>463</v>
      </c>
    </row>
    <row r="2" spans="1:13">
      <c r="B2" s="421" t="s">
        <v>104</v>
      </c>
      <c r="C2" s="421"/>
      <c r="D2" s="421"/>
      <c r="E2" s="421"/>
      <c r="F2" s="421"/>
      <c r="G2" s="421"/>
      <c r="H2" s="421"/>
      <c r="I2" s="421"/>
      <c r="J2" s="421"/>
      <c r="K2" s="421"/>
      <c r="L2" s="421"/>
      <c r="M2" s="421"/>
    </row>
    <row r="3" spans="1:13">
      <c r="B3" s="421" t="s">
        <v>169</v>
      </c>
      <c r="C3" s="421"/>
      <c r="D3" s="421"/>
      <c r="E3" s="421"/>
      <c r="F3" s="421"/>
      <c r="G3" s="421"/>
      <c r="H3" s="421"/>
      <c r="I3" s="421"/>
      <c r="J3" s="421"/>
      <c r="K3" s="421"/>
      <c r="L3" s="421"/>
      <c r="M3" s="421"/>
    </row>
    <row r="4" spans="1:13">
      <c r="B4" s="421" t="str">
        <f>+'04'!B4</f>
        <v>Correspondiente al 30/06/2023, presentado en forma comparativa con el ejercicio cerrado al 30/06/2022</v>
      </c>
      <c r="C4" s="421"/>
      <c r="D4" s="421"/>
      <c r="E4" s="421"/>
      <c r="F4" s="421"/>
      <c r="G4" s="421"/>
      <c r="H4" s="421"/>
      <c r="I4" s="421"/>
      <c r="J4" s="421"/>
      <c r="K4" s="421"/>
      <c r="L4" s="421"/>
      <c r="M4" s="421"/>
    </row>
    <row r="5" spans="1:13">
      <c r="B5" s="421" t="s">
        <v>105</v>
      </c>
      <c r="C5" s="421"/>
      <c r="D5" s="421"/>
      <c r="E5" s="421"/>
      <c r="F5" s="421"/>
      <c r="G5" s="421"/>
      <c r="H5" s="421"/>
      <c r="I5" s="421"/>
      <c r="J5" s="421"/>
      <c r="K5" s="421"/>
      <c r="L5" s="421"/>
      <c r="M5" s="421"/>
    </row>
    <row r="7" spans="1:13">
      <c r="B7" s="492" t="s">
        <v>170</v>
      </c>
      <c r="C7" s="494" t="s">
        <v>171</v>
      </c>
      <c r="D7" s="495"/>
      <c r="E7" s="495"/>
      <c r="F7" s="496"/>
      <c r="G7" s="494" t="s">
        <v>172</v>
      </c>
      <c r="H7" s="495"/>
      <c r="I7" s="496"/>
      <c r="J7" s="494" t="s">
        <v>173</v>
      </c>
      <c r="K7" s="496"/>
      <c r="L7" s="494" t="s">
        <v>147</v>
      </c>
      <c r="M7" s="496"/>
    </row>
    <row r="8" spans="1:13" ht="45">
      <c r="B8" s="493"/>
      <c r="C8" s="41" t="s">
        <v>174</v>
      </c>
      <c r="D8" s="41" t="s">
        <v>175</v>
      </c>
      <c r="E8" s="41" t="s">
        <v>176</v>
      </c>
      <c r="F8" s="50" t="s">
        <v>596</v>
      </c>
      <c r="G8" s="41" t="s">
        <v>177</v>
      </c>
      <c r="H8" s="41" t="s">
        <v>178</v>
      </c>
      <c r="I8" s="41" t="s">
        <v>179</v>
      </c>
      <c r="J8" s="41" t="s">
        <v>180</v>
      </c>
      <c r="K8" s="41" t="s">
        <v>181</v>
      </c>
      <c r="L8" s="42">
        <f>+'04'!E6</f>
        <v>45107</v>
      </c>
      <c r="M8" s="42">
        <f>+'04'!F6</f>
        <v>44742</v>
      </c>
    </row>
    <row r="9" spans="1:13">
      <c r="B9" s="34" t="s">
        <v>182</v>
      </c>
      <c r="C9" s="29">
        <v>35629000000</v>
      </c>
      <c r="D9" s="29">
        <v>0</v>
      </c>
      <c r="E9" s="29">
        <v>35629000000</v>
      </c>
      <c r="F9" s="29">
        <v>987500000</v>
      </c>
      <c r="G9" s="29">
        <v>2188225071</v>
      </c>
      <c r="H9" s="29">
        <v>0</v>
      </c>
      <c r="I9" s="29">
        <v>227468427</v>
      </c>
      <c r="J9" s="29">
        <v>0</v>
      </c>
      <c r="K9" s="29">
        <v>8526868302</v>
      </c>
      <c r="L9" s="29">
        <v>47559061800</v>
      </c>
      <c r="M9" s="29">
        <v>39826186349</v>
      </c>
    </row>
    <row r="10" spans="1:13">
      <c r="B10" s="22" t="s">
        <v>183</v>
      </c>
      <c r="C10" s="101">
        <v>0</v>
      </c>
      <c r="D10" s="101">
        <v>0</v>
      </c>
      <c r="E10" s="101">
        <v>0</v>
      </c>
      <c r="F10" s="101">
        <v>0</v>
      </c>
      <c r="G10" s="101">
        <v>0</v>
      </c>
      <c r="H10" s="101">
        <v>0</v>
      </c>
      <c r="I10" s="101">
        <v>0</v>
      </c>
      <c r="J10" s="29">
        <v>8526868302</v>
      </c>
      <c r="K10" s="29">
        <v>-8526868302</v>
      </c>
      <c r="L10" s="101">
        <v>0</v>
      </c>
      <c r="M10" s="29"/>
    </row>
    <row r="11" spans="1:13">
      <c r="B11" s="34" t="s">
        <v>473</v>
      </c>
      <c r="C11" s="101">
        <v>1814000000</v>
      </c>
      <c r="D11" s="101">
        <v>0</v>
      </c>
      <c r="E11" s="101">
        <v>1814000000</v>
      </c>
      <c r="F11" s="101">
        <v>0</v>
      </c>
      <c r="G11" s="101">
        <v>0</v>
      </c>
      <c r="H11" s="101">
        <v>0</v>
      </c>
      <c r="I11" s="101">
        <v>0</v>
      </c>
      <c r="J11" s="101">
        <v>-1814000000</v>
      </c>
      <c r="K11" s="101">
        <v>0</v>
      </c>
      <c r="L11" s="101">
        <v>0</v>
      </c>
      <c r="M11" s="29"/>
    </row>
    <row r="12" spans="1:13">
      <c r="B12" s="34" t="s">
        <v>474</v>
      </c>
      <c r="C12" s="101">
        <v>0</v>
      </c>
      <c r="D12" s="101">
        <v>0</v>
      </c>
      <c r="E12" s="101">
        <v>0</v>
      </c>
      <c r="F12" s="101">
        <v>0</v>
      </c>
      <c r="G12" s="101">
        <v>0</v>
      </c>
      <c r="H12" s="101">
        <v>0</v>
      </c>
      <c r="I12" s="101">
        <v>0</v>
      </c>
      <c r="J12" s="101">
        <v>0</v>
      </c>
      <c r="K12" s="101">
        <v>0</v>
      </c>
      <c r="L12" s="101">
        <v>0</v>
      </c>
      <c r="M12" s="101"/>
    </row>
    <row r="13" spans="1:13">
      <c r="B13" s="34" t="s">
        <v>184</v>
      </c>
      <c r="C13" s="101">
        <v>0</v>
      </c>
      <c r="D13" s="101">
        <v>0</v>
      </c>
      <c r="E13" s="101">
        <v>0</v>
      </c>
      <c r="F13" s="101">
        <v>0</v>
      </c>
      <c r="G13" s="101">
        <v>0</v>
      </c>
      <c r="H13" s="101">
        <v>0</v>
      </c>
      <c r="I13" s="101">
        <v>0</v>
      </c>
      <c r="J13" s="101">
        <v>-6286524887</v>
      </c>
      <c r="K13" s="101">
        <v>0</v>
      </c>
      <c r="L13" s="101">
        <v>-6286524887</v>
      </c>
      <c r="M13" s="101">
        <v>-895992851</v>
      </c>
    </row>
    <row r="14" spans="1:13">
      <c r="B14" s="34" t="s">
        <v>150</v>
      </c>
      <c r="C14" s="101">
        <v>0</v>
      </c>
      <c r="D14" s="101">
        <v>0</v>
      </c>
      <c r="E14" s="101">
        <v>0</v>
      </c>
      <c r="F14" s="101">
        <v>0</v>
      </c>
      <c r="G14" s="101">
        <v>426343415</v>
      </c>
      <c r="H14" s="101">
        <v>0</v>
      </c>
      <c r="I14" s="101">
        <v>0</v>
      </c>
      <c r="J14" s="101">
        <v>-426343415</v>
      </c>
      <c r="K14" s="101">
        <v>0</v>
      </c>
      <c r="L14" s="101">
        <v>0</v>
      </c>
      <c r="M14" s="101">
        <v>0</v>
      </c>
    </row>
    <row r="15" spans="1:13">
      <c r="B15" s="34" t="s">
        <v>595</v>
      </c>
      <c r="C15" s="101">
        <v>0</v>
      </c>
      <c r="D15" s="101">
        <v>0</v>
      </c>
      <c r="E15" s="101">
        <v>0</v>
      </c>
      <c r="F15" s="101">
        <v>1000000</v>
      </c>
      <c r="G15" s="101">
        <v>0</v>
      </c>
      <c r="H15" s="101">
        <v>0</v>
      </c>
      <c r="I15" s="101">
        <v>0</v>
      </c>
      <c r="J15" s="101">
        <v>0</v>
      </c>
      <c r="K15" s="101">
        <v>0</v>
      </c>
      <c r="L15" s="101">
        <v>1000000</v>
      </c>
      <c r="M15" s="101">
        <v>0</v>
      </c>
    </row>
    <row r="16" spans="1:13">
      <c r="B16" s="34" t="s">
        <v>368</v>
      </c>
      <c r="C16" s="101">
        <v>0</v>
      </c>
      <c r="D16" s="101">
        <v>0</v>
      </c>
      <c r="E16" s="101">
        <v>0</v>
      </c>
      <c r="F16" s="101">
        <v>0</v>
      </c>
      <c r="G16" s="101">
        <v>0</v>
      </c>
      <c r="H16" s="101">
        <v>0</v>
      </c>
      <c r="I16" s="101">
        <v>0</v>
      </c>
      <c r="J16" s="101">
        <v>0</v>
      </c>
      <c r="K16" s="101">
        <v>0</v>
      </c>
      <c r="L16" s="101">
        <v>0</v>
      </c>
      <c r="M16" s="101">
        <v>0</v>
      </c>
    </row>
    <row r="17" spans="2:14">
      <c r="B17" s="34" t="s">
        <v>155</v>
      </c>
      <c r="C17" s="101">
        <v>0</v>
      </c>
      <c r="D17" s="101">
        <v>0</v>
      </c>
      <c r="E17" s="101">
        <v>0</v>
      </c>
      <c r="F17" s="101">
        <v>0</v>
      </c>
      <c r="G17" s="101">
        <v>0</v>
      </c>
      <c r="H17" s="101">
        <v>0</v>
      </c>
      <c r="I17" s="101">
        <v>0</v>
      </c>
      <c r="J17" s="101">
        <v>0</v>
      </c>
      <c r="K17" s="101">
        <v>2616240780</v>
      </c>
      <c r="L17" s="101">
        <v>2616240780</v>
      </c>
      <c r="M17" s="101">
        <v>3840224924</v>
      </c>
    </row>
    <row r="18" spans="2:14">
      <c r="B18" s="42">
        <f>+L8</f>
        <v>45107</v>
      </c>
      <c r="C18" s="29">
        <v>37443000000</v>
      </c>
      <c r="D18" s="29">
        <v>0</v>
      </c>
      <c r="E18" s="29">
        <v>37443000000</v>
      </c>
      <c r="F18" s="29">
        <v>988500000</v>
      </c>
      <c r="G18" s="29">
        <v>2614568486</v>
      </c>
      <c r="H18" s="29">
        <v>0</v>
      </c>
      <c r="I18" s="29">
        <v>227468427</v>
      </c>
      <c r="J18" s="29">
        <v>0</v>
      </c>
      <c r="K18" s="29">
        <v>2616240780</v>
      </c>
      <c r="L18" s="29">
        <v>43889777693</v>
      </c>
      <c r="M18" s="101">
        <v>0</v>
      </c>
    </row>
    <row r="19" spans="2:14">
      <c r="B19" s="42">
        <f>+M8</f>
        <v>44742</v>
      </c>
      <c r="C19" s="29">
        <v>35629000000</v>
      </c>
      <c r="D19" s="29">
        <v>0</v>
      </c>
      <c r="E19" s="29">
        <v>35629000000</v>
      </c>
      <c r="F19" s="29">
        <v>885500000</v>
      </c>
      <c r="G19" s="29">
        <v>2188225071</v>
      </c>
      <c r="H19" s="29">
        <v>0</v>
      </c>
      <c r="I19" s="29">
        <v>227468427</v>
      </c>
      <c r="J19" s="29">
        <v>0</v>
      </c>
      <c r="K19" s="29">
        <v>3840224924</v>
      </c>
      <c r="L19" s="29">
        <v>0</v>
      </c>
      <c r="M19" s="29">
        <v>42770418422</v>
      </c>
    </row>
    <row r="20" spans="2:14">
      <c r="C20" s="3"/>
      <c r="D20" s="3"/>
      <c r="E20" s="3"/>
      <c r="F20" s="3"/>
      <c r="G20" s="3"/>
      <c r="H20" s="3"/>
      <c r="I20" s="3"/>
      <c r="J20" s="3"/>
      <c r="K20" s="3"/>
      <c r="L20" s="3"/>
      <c r="M20" s="3"/>
      <c r="N20" s="3"/>
    </row>
    <row r="21" spans="2:14">
      <c r="B21" s="490" t="s">
        <v>471</v>
      </c>
      <c r="C21" s="490"/>
      <c r="D21" s="490"/>
      <c r="E21" s="490"/>
      <c r="F21" s="490"/>
      <c r="G21" s="490"/>
      <c r="H21" s="490"/>
      <c r="I21" s="490"/>
      <c r="J21" s="490"/>
      <c r="K21" s="490"/>
      <c r="L21" s="490"/>
      <c r="M21" s="490"/>
    </row>
  </sheetData>
  <mergeCells count="6">
    <mergeCell ref="B21:M21"/>
    <mergeCell ref="B7:B8"/>
    <mergeCell ref="C7:F7"/>
    <mergeCell ref="G7:I7"/>
    <mergeCell ref="J7:K7"/>
    <mergeCell ref="L7:M7"/>
  </mergeCells>
  <hyperlinks>
    <hyperlink ref="A1" location="ÍNDICE!A1" display="Indice" xr:uid="{66EE9E98-529F-4337-A065-2472FB672370}"/>
  </hyperlink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24E6-0C3A-4355-A4A5-355343C737DD}">
  <sheetPr>
    <pageSetUpPr fitToPage="1"/>
  </sheetPr>
  <dimension ref="A1:K93"/>
  <sheetViews>
    <sheetView showGridLines="0" topLeftCell="A32" zoomScaleNormal="100" workbookViewId="0">
      <selection activeCell="B53" sqref="B53"/>
    </sheetView>
  </sheetViews>
  <sheetFormatPr baseColWidth="10" defaultColWidth="11.42578125" defaultRowHeight="15"/>
  <cols>
    <col min="1" max="1" width="7.140625" style="118" bestFit="1" customWidth="1"/>
    <col min="2" max="2" width="38.5703125" style="118" customWidth="1"/>
    <col min="3" max="4" width="15.7109375" style="118" customWidth="1"/>
    <col min="5" max="5" width="19.85546875" style="118" customWidth="1"/>
    <col min="6" max="6" width="14.85546875" style="118" bestFit="1" customWidth="1"/>
    <col min="7" max="7" width="14.5703125" style="118" bestFit="1" customWidth="1"/>
    <col min="8" max="8" width="13.28515625" style="118" bestFit="1" customWidth="1"/>
    <col min="9" max="9" width="2.85546875" style="118" customWidth="1"/>
    <col min="10" max="10" width="14" style="118" customWidth="1"/>
    <col min="11" max="11" width="16.5703125" style="118" bestFit="1" customWidth="1"/>
    <col min="12" max="16384" width="11.42578125" style="118"/>
  </cols>
  <sheetData>
    <row r="1" spans="1:8">
      <c r="A1" s="1" t="s">
        <v>463</v>
      </c>
    </row>
    <row r="2" spans="1:8">
      <c r="B2" s="497" t="s">
        <v>104</v>
      </c>
      <c r="C2" s="497"/>
      <c r="D2" s="497"/>
      <c r="E2" s="497"/>
      <c r="F2" s="497"/>
      <c r="G2" s="497"/>
      <c r="H2" s="497"/>
    </row>
    <row r="3" spans="1:8">
      <c r="B3" s="506" t="s">
        <v>658</v>
      </c>
      <c r="C3" s="506"/>
      <c r="D3" s="506"/>
      <c r="E3" s="506"/>
      <c r="F3" s="506"/>
      <c r="G3" s="506"/>
      <c r="H3" s="506"/>
    </row>
    <row r="5" spans="1:8">
      <c r="B5" s="499" t="s">
        <v>185</v>
      </c>
      <c r="C5" s="499"/>
      <c r="D5" s="499"/>
      <c r="E5" s="499"/>
      <c r="F5" s="499"/>
      <c r="G5" s="499"/>
      <c r="H5" s="499"/>
    </row>
    <row r="7" spans="1:8" ht="15" customHeight="1">
      <c r="B7" s="508" t="s">
        <v>661</v>
      </c>
      <c r="C7" s="508"/>
      <c r="D7" s="508"/>
      <c r="E7" s="508"/>
      <c r="F7" s="508"/>
      <c r="G7" s="508"/>
      <c r="H7" s="508"/>
    </row>
    <row r="8" spans="1:8">
      <c r="B8" s="508"/>
      <c r="C8" s="508"/>
      <c r="D8" s="508"/>
      <c r="E8" s="508"/>
      <c r="F8" s="508"/>
      <c r="G8" s="508"/>
      <c r="H8" s="508"/>
    </row>
    <row r="9" spans="1:8">
      <c r="B9" s="185" t="s">
        <v>186</v>
      </c>
      <c r="C9" s="185"/>
      <c r="D9" s="185"/>
      <c r="E9" s="185"/>
      <c r="F9" s="185"/>
      <c r="G9" s="185"/>
      <c r="H9" s="185"/>
    </row>
    <row r="11" spans="1:8">
      <c r="B11" s="507" t="s">
        <v>187</v>
      </c>
      <c r="C11" s="507"/>
      <c r="D11" s="507"/>
      <c r="E11" s="507"/>
      <c r="F11" s="507"/>
      <c r="G11" s="507"/>
      <c r="H11" s="507"/>
    </row>
    <row r="12" spans="1:8">
      <c r="B12" s="482" t="s">
        <v>489</v>
      </c>
      <c r="C12" s="482"/>
      <c r="D12" s="482"/>
      <c r="E12" s="482"/>
      <c r="F12" s="482"/>
      <c r="G12" s="482"/>
      <c r="H12" s="482"/>
    </row>
    <row r="13" spans="1:8">
      <c r="B13" s="482"/>
      <c r="C13" s="482"/>
      <c r="D13" s="482"/>
      <c r="E13" s="482"/>
      <c r="F13" s="482"/>
      <c r="G13" s="482"/>
      <c r="H13" s="482"/>
    </row>
    <row r="14" spans="1:8">
      <c r="B14" s="482"/>
      <c r="C14" s="482"/>
      <c r="D14" s="482"/>
      <c r="E14" s="482"/>
      <c r="F14" s="482"/>
      <c r="G14" s="482"/>
      <c r="H14" s="482"/>
    </row>
    <row r="15" spans="1:8">
      <c r="B15" s="482"/>
      <c r="C15" s="482"/>
      <c r="D15" s="482"/>
      <c r="E15" s="482"/>
      <c r="F15" s="482"/>
      <c r="G15" s="482"/>
      <c r="H15" s="482"/>
    </row>
    <row r="16" spans="1:8">
      <c r="B16" s="482"/>
      <c r="C16" s="482"/>
      <c r="D16" s="482"/>
      <c r="E16" s="482"/>
      <c r="F16" s="482"/>
      <c r="G16" s="482"/>
      <c r="H16" s="482"/>
    </row>
    <row r="17" spans="2:11">
      <c r="B17" s="482"/>
      <c r="C17" s="482"/>
      <c r="D17" s="482"/>
      <c r="E17" s="482"/>
      <c r="F17" s="482"/>
      <c r="G17" s="482"/>
      <c r="H17" s="482"/>
    </row>
    <row r="18" spans="2:11">
      <c r="B18" s="482"/>
      <c r="C18" s="482"/>
      <c r="D18" s="482"/>
      <c r="E18" s="482"/>
      <c r="F18" s="482"/>
      <c r="G18" s="482"/>
      <c r="H18" s="482"/>
    </row>
    <row r="19" spans="2:11">
      <c r="B19" s="482"/>
      <c r="C19" s="482"/>
      <c r="D19" s="482"/>
      <c r="E19" s="482"/>
      <c r="F19" s="482"/>
      <c r="G19" s="482"/>
      <c r="H19" s="482"/>
    </row>
    <row r="20" spans="2:11">
      <c r="B20" s="482"/>
      <c r="C20" s="482"/>
      <c r="D20" s="482"/>
      <c r="E20" s="482"/>
      <c r="F20" s="482"/>
      <c r="G20" s="482"/>
      <c r="H20" s="482"/>
    </row>
    <row r="21" spans="2:11">
      <c r="B21" s="482"/>
      <c r="C21" s="482"/>
      <c r="D21" s="482"/>
      <c r="E21" s="482"/>
      <c r="F21" s="482"/>
      <c r="G21" s="482"/>
      <c r="H21" s="482"/>
    </row>
    <row r="22" spans="2:11">
      <c r="B22" s="482"/>
      <c r="C22" s="482"/>
      <c r="D22" s="482"/>
      <c r="E22" s="482"/>
      <c r="F22" s="482"/>
      <c r="G22" s="482"/>
      <c r="H22" s="482"/>
    </row>
    <row r="23" spans="2:11">
      <c r="B23" s="482"/>
      <c r="C23" s="482"/>
      <c r="D23" s="482"/>
      <c r="E23" s="482"/>
      <c r="F23" s="482"/>
      <c r="G23" s="482"/>
      <c r="H23" s="482"/>
    </row>
    <row r="24" spans="2:11">
      <c r="B24" s="482"/>
      <c r="C24" s="482"/>
      <c r="D24" s="482"/>
      <c r="E24" s="482"/>
      <c r="F24" s="482"/>
      <c r="G24" s="482"/>
      <c r="H24" s="482"/>
    </row>
    <row r="25" spans="2:11">
      <c r="B25" s="482"/>
      <c r="C25" s="482"/>
      <c r="D25" s="482"/>
      <c r="E25" s="482"/>
      <c r="F25" s="482"/>
      <c r="G25" s="482"/>
      <c r="H25" s="482"/>
    </row>
    <row r="26" spans="2:11">
      <c r="B26" s="482"/>
      <c r="C26" s="482"/>
      <c r="D26" s="482"/>
      <c r="E26" s="482"/>
      <c r="F26" s="482"/>
      <c r="G26" s="482"/>
      <c r="H26" s="482"/>
    </row>
    <row r="28" spans="2:11">
      <c r="B28" s="499" t="s">
        <v>188</v>
      </c>
      <c r="C28" s="499"/>
      <c r="D28" s="499"/>
      <c r="E28" s="499"/>
      <c r="F28" s="499"/>
      <c r="G28" s="499"/>
      <c r="H28" s="499"/>
    </row>
    <row r="30" spans="2:11" ht="75">
      <c r="B30" s="500" t="s">
        <v>189</v>
      </c>
      <c r="C30" s="501"/>
      <c r="D30" s="502"/>
      <c r="E30" s="20" t="s">
        <v>190</v>
      </c>
      <c r="F30" s="20" t="s">
        <v>191</v>
      </c>
      <c r="G30" s="20" t="s">
        <v>375</v>
      </c>
      <c r="H30" s="20" t="s">
        <v>192</v>
      </c>
    </row>
    <row r="31" spans="2:11">
      <c r="B31" s="503" t="s">
        <v>193</v>
      </c>
      <c r="C31" s="504"/>
      <c r="D31" s="505"/>
      <c r="E31" s="407">
        <v>16499300000</v>
      </c>
      <c r="F31" s="408">
        <v>0.81897420369993501</v>
      </c>
      <c r="G31" s="408">
        <v>0.4406511230403547</v>
      </c>
      <c r="H31" s="409" t="s">
        <v>627</v>
      </c>
      <c r="K31" s="37"/>
    </row>
    <row r="32" spans="2:11">
      <c r="F32" s="115"/>
    </row>
    <row r="33" spans="2:8">
      <c r="B33" s="499" t="s">
        <v>194</v>
      </c>
      <c r="C33" s="499"/>
      <c r="D33" s="499"/>
      <c r="E33" s="499"/>
      <c r="F33" s="499"/>
      <c r="G33" s="499"/>
      <c r="H33" s="499"/>
    </row>
    <row r="35" spans="2:8">
      <c r="B35" s="499" t="s">
        <v>195</v>
      </c>
      <c r="C35" s="499"/>
      <c r="D35" s="499"/>
      <c r="E35" s="499"/>
      <c r="F35" s="499"/>
      <c r="G35" s="499"/>
      <c r="H35" s="499"/>
    </row>
    <row r="37" spans="2:8">
      <c r="B37" s="482" t="s">
        <v>584</v>
      </c>
      <c r="C37" s="482"/>
      <c r="D37" s="482"/>
      <c r="E37" s="482"/>
      <c r="F37" s="482"/>
      <c r="G37" s="482"/>
      <c r="H37" s="482"/>
    </row>
    <row r="38" spans="2:8">
      <c r="B38" s="482"/>
      <c r="C38" s="482"/>
      <c r="D38" s="482"/>
      <c r="E38" s="482"/>
      <c r="F38" s="482"/>
      <c r="G38" s="482"/>
      <c r="H38" s="482"/>
    </row>
    <row r="39" spans="2:8">
      <c r="B39" s="482"/>
      <c r="C39" s="482"/>
      <c r="D39" s="482"/>
      <c r="E39" s="482"/>
      <c r="F39" s="482"/>
      <c r="G39" s="482"/>
      <c r="H39" s="482"/>
    </row>
    <row r="40" spans="2:8">
      <c r="B40" s="482"/>
      <c r="C40" s="482"/>
      <c r="D40" s="482"/>
      <c r="E40" s="482"/>
      <c r="F40" s="482"/>
      <c r="G40" s="482"/>
      <c r="H40" s="482"/>
    </row>
    <row r="41" spans="2:8">
      <c r="B41" s="482"/>
      <c r="C41" s="482"/>
      <c r="D41" s="482"/>
      <c r="E41" s="482"/>
      <c r="F41" s="482"/>
      <c r="G41" s="482"/>
      <c r="H41" s="482"/>
    </row>
    <row r="42" spans="2:8">
      <c r="B42" s="482"/>
      <c r="C42" s="482"/>
      <c r="D42" s="482"/>
      <c r="E42" s="482"/>
      <c r="F42" s="482"/>
      <c r="G42" s="482"/>
      <c r="H42" s="482"/>
    </row>
    <row r="44" spans="2:8">
      <c r="B44" s="499" t="s">
        <v>196</v>
      </c>
      <c r="C44" s="499"/>
      <c r="D44" s="499"/>
      <c r="E44" s="499"/>
      <c r="F44" s="499"/>
      <c r="G44" s="499"/>
      <c r="H44" s="499"/>
    </row>
    <row r="46" spans="2:8">
      <c r="B46" s="511" t="s">
        <v>197</v>
      </c>
      <c r="C46" s="511"/>
      <c r="D46" s="511"/>
      <c r="E46" s="511"/>
      <c r="F46" s="511"/>
      <c r="G46" s="511"/>
      <c r="H46" s="511"/>
    </row>
    <row r="47" spans="2:8">
      <c r="B47" s="511"/>
      <c r="C47" s="511"/>
      <c r="D47" s="511"/>
      <c r="E47" s="511"/>
      <c r="F47" s="511"/>
      <c r="G47" s="511"/>
      <c r="H47" s="511"/>
    </row>
    <row r="49" spans="2:8">
      <c r="B49" s="188" t="s">
        <v>198</v>
      </c>
      <c r="C49" s="188"/>
      <c r="D49" s="188"/>
      <c r="E49" s="188"/>
      <c r="F49" s="188"/>
      <c r="G49" s="188"/>
      <c r="H49" s="188"/>
    </row>
    <row r="51" spans="2:8">
      <c r="B51" s="482" t="s">
        <v>349</v>
      </c>
      <c r="C51" s="482"/>
      <c r="D51" s="482"/>
      <c r="E51" s="482"/>
      <c r="F51" s="482"/>
      <c r="G51" s="482"/>
      <c r="H51" s="482"/>
    </row>
    <row r="52" spans="2:8">
      <c r="B52" s="482"/>
      <c r="C52" s="482"/>
      <c r="D52" s="482"/>
      <c r="E52" s="482"/>
      <c r="F52" s="482"/>
      <c r="G52" s="482"/>
      <c r="H52" s="482"/>
    </row>
    <row r="54" spans="2:8">
      <c r="B54" s="499" t="s">
        <v>350</v>
      </c>
      <c r="C54" s="499"/>
      <c r="D54" s="499"/>
      <c r="E54" s="499"/>
      <c r="F54" s="499"/>
      <c r="G54" s="499"/>
      <c r="H54" s="499"/>
    </row>
    <row r="56" spans="2:8">
      <c r="B56" s="482" t="s">
        <v>585</v>
      </c>
      <c r="C56" s="482"/>
      <c r="D56" s="482"/>
      <c r="E56" s="482"/>
      <c r="F56" s="482"/>
      <c r="G56" s="482"/>
      <c r="H56" s="482"/>
    </row>
    <row r="57" spans="2:8">
      <c r="B57" s="482"/>
      <c r="C57" s="482"/>
      <c r="D57" s="482"/>
      <c r="E57" s="482"/>
      <c r="F57" s="482"/>
      <c r="G57" s="482"/>
      <c r="H57" s="482"/>
    </row>
    <row r="58" spans="2:8">
      <c r="B58" s="482"/>
      <c r="C58" s="482"/>
      <c r="D58" s="482"/>
      <c r="E58" s="482"/>
      <c r="F58" s="482"/>
      <c r="G58" s="482"/>
      <c r="H58" s="482"/>
    </row>
    <row r="59" spans="2:8">
      <c r="B59" s="482"/>
      <c r="C59" s="482"/>
      <c r="D59" s="482"/>
      <c r="E59" s="482"/>
      <c r="F59" s="482"/>
      <c r="G59" s="482"/>
      <c r="H59" s="482"/>
    </row>
    <row r="60" spans="2:8">
      <c r="B60" s="482"/>
      <c r="C60" s="482"/>
      <c r="D60" s="482"/>
      <c r="E60" s="482"/>
      <c r="F60" s="482"/>
      <c r="G60" s="482"/>
      <c r="H60" s="482"/>
    </row>
    <row r="61" spans="2:8">
      <c r="B61" s="482"/>
      <c r="C61" s="482"/>
      <c r="D61" s="482"/>
      <c r="E61" s="482"/>
      <c r="F61" s="482"/>
      <c r="G61" s="482"/>
      <c r="H61" s="482"/>
    </row>
    <row r="62" spans="2:8">
      <c r="B62" s="482"/>
      <c r="C62" s="482"/>
      <c r="D62" s="482"/>
      <c r="E62" s="482"/>
      <c r="F62" s="482"/>
      <c r="G62" s="482"/>
      <c r="H62" s="482"/>
    </row>
    <row r="63" spans="2:8">
      <c r="B63" s="482"/>
      <c r="C63" s="482"/>
      <c r="D63" s="482"/>
      <c r="E63" s="482"/>
      <c r="F63" s="482"/>
      <c r="G63" s="482"/>
      <c r="H63" s="482"/>
    </row>
    <row r="64" spans="2:8">
      <c r="B64" s="482"/>
      <c r="C64" s="482"/>
      <c r="D64" s="482"/>
      <c r="E64" s="482"/>
      <c r="F64" s="482"/>
      <c r="G64" s="482"/>
      <c r="H64" s="482"/>
    </row>
    <row r="65" spans="2:8">
      <c r="B65" s="482"/>
      <c r="C65" s="482"/>
      <c r="D65" s="482"/>
      <c r="E65" s="482"/>
      <c r="F65" s="482"/>
      <c r="G65" s="482"/>
      <c r="H65" s="482"/>
    </row>
    <row r="66" spans="2:8">
      <c r="B66" s="482"/>
      <c r="C66" s="482"/>
      <c r="D66" s="482"/>
      <c r="E66" s="482"/>
      <c r="F66" s="482"/>
      <c r="G66" s="482"/>
      <c r="H66" s="482"/>
    </row>
    <row r="67" spans="2:8">
      <c r="B67" s="482"/>
      <c r="C67" s="482"/>
      <c r="D67" s="482"/>
      <c r="E67" s="482"/>
      <c r="F67" s="482"/>
      <c r="G67" s="482"/>
      <c r="H67" s="482"/>
    </row>
    <row r="68" spans="2:8">
      <c r="B68" s="482"/>
      <c r="C68" s="482"/>
      <c r="D68" s="482"/>
      <c r="E68" s="482"/>
      <c r="F68" s="482"/>
      <c r="G68" s="482"/>
      <c r="H68" s="482"/>
    </row>
    <row r="69" spans="2:8">
      <c r="B69" s="482"/>
      <c r="C69" s="482"/>
      <c r="D69" s="482"/>
      <c r="E69" s="482"/>
      <c r="F69" s="482"/>
      <c r="G69" s="482"/>
      <c r="H69" s="482"/>
    </row>
    <row r="70" spans="2:8">
      <c r="B70" s="482"/>
      <c r="C70" s="482"/>
      <c r="D70" s="482"/>
      <c r="E70" s="482"/>
      <c r="F70" s="482"/>
      <c r="G70" s="482"/>
      <c r="H70" s="482"/>
    </row>
    <row r="71" spans="2:8">
      <c r="B71" s="482"/>
      <c r="C71" s="482"/>
      <c r="D71" s="482"/>
      <c r="E71" s="482"/>
      <c r="F71" s="482"/>
      <c r="G71" s="482"/>
      <c r="H71" s="482"/>
    </row>
    <row r="73" spans="2:8">
      <c r="B73" s="188" t="s">
        <v>351</v>
      </c>
      <c r="C73" s="188"/>
      <c r="D73" s="188"/>
      <c r="E73" s="188"/>
      <c r="F73" s="188"/>
      <c r="G73" s="188"/>
      <c r="H73" s="188"/>
    </row>
    <row r="75" spans="2:8">
      <c r="B75" s="482" t="s">
        <v>199</v>
      </c>
      <c r="C75" s="482"/>
      <c r="D75" s="482"/>
      <c r="E75" s="482"/>
      <c r="F75" s="482"/>
      <c r="G75" s="482"/>
      <c r="H75" s="482"/>
    </row>
    <row r="76" spans="2:8">
      <c r="B76" s="482"/>
      <c r="C76" s="482"/>
      <c r="D76" s="482"/>
      <c r="E76" s="482"/>
      <c r="F76" s="482"/>
      <c r="G76" s="482"/>
      <c r="H76" s="482"/>
    </row>
    <row r="77" spans="2:8">
      <c r="B77" s="482"/>
      <c r="C77" s="482"/>
      <c r="D77" s="482"/>
      <c r="E77" s="482"/>
      <c r="F77" s="482"/>
      <c r="G77" s="482"/>
      <c r="H77" s="482"/>
    </row>
    <row r="78" spans="2:8">
      <c r="B78" s="482"/>
      <c r="C78" s="482"/>
      <c r="D78" s="482"/>
      <c r="E78" s="482"/>
      <c r="F78" s="482"/>
      <c r="G78" s="482"/>
      <c r="H78" s="482"/>
    </row>
    <row r="80" spans="2:8">
      <c r="B80" s="185" t="s">
        <v>200</v>
      </c>
      <c r="C80" s="185"/>
      <c r="D80" s="185"/>
      <c r="E80" s="185"/>
      <c r="F80" s="185"/>
      <c r="G80" s="185"/>
      <c r="H80" s="185"/>
    </row>
    <row r="82" spans="2:8">
      <c r="B82" s="498" t="s">
        <v>201</v>
      </c>
      <c r="C82" s="498"/>
      <c r="D82" s="498"/>
      <c r="E82" s="498"/>
      <c r="F82" s="498"/>
      <c r="G82" s="498"/>
      <c r="H82" s="498"/>
    </row>
    <row r="84" spans="2:8">
      <c r="B84" s="185" t="s">
        <v>366</v>
      </c>
      <c r="C84" s="185"/>
      <c r="D84" s="185"/>
      <c r="E84" s="185"/>
      <c r="F84" s="185"/>
      <c r="G84" s="185"/>
      <c r="H84" s="185"/>
    </row>
    <row r="86" spans="2:8">
      <c r="B86" s="482" t="s">
        <v>495</v>
      </c>
      <c r="C86" s="482"/>
      <c r="D86" s="482"/>
      <c r="E86" s="482"/>
      <c r="F86" s="482"/>
      <c r="G86" s="482"/>
      <c r="H86" s="482"/>
    </row>
    <row r="87" spans="2:8">
      <c r="B87" s="482"/>
      <c r="C87" s="482"/>
      <c r="D87" s="482"/>
      <c r="E87" s="482"/>
      <c r="F87" s="482"/>
      <c r="G87" s="482"/>
      <c r="H87" s="482"/>
    </row>
    <row r="89" spans="2:8">
      <c r="B89" s="188" t="s">
        <v>202</v>
      </c>
      <c r="C89" s="188"/>
      <c r="D89" s="188"/>
      <c r="E89" s="188"/>
      <c r="F89" s="188"/>
      <c r="G89" s="188"/>
      <c r="H89" s="188"/>
    </row>
    <row r="91" spans="2:8">
      <c r="B91" s="509" t="s">
        <v>513</v>
      </c>
      <c r="C91" s="510"/>
      <c r="D91" s="510"/>
      <c r="E91" s="510"/>
      <c r="F91" s="510"/>
      <c r="G91" s="510"/>
      <c r="H91" s="510"/>
    </row>
    <row r="93" spans="2:8">
      <c r="B93" s="25"/>
    </row>
  </sheetData>
  <mergeCells count="21">
    <mergeCell ref="B91:H91"/>
    <mergeCell ref="B44:H44"/>
    <mergeCell ref="B46:H47"/>
    <mergeCell ref="B51:H52"/>
    <mergeCell ref="B54:H54"/>
    <mergeCell ref="B56:H71"/>
    <mergeCell ref="B86:H87"/>
    <mergeCell ref="B2:H2"/>
    <mergeCell ref="B75:H78"/>
    <mergeCell ref="B82:H82"/>
    <mergeCell ref="B28:H28"/>
    <mergeCell ref="B30:D30"/>
    <mergeCell ref="B31:D31"/>
    <mergeCell ref="B33:H33"/>
    <mergeCell ref="B35:H35"/>
    <mergeCell ref="B37:H42"/>
    <mergeCell ref="B3:H3"/>
    <mergeCell ref="B5:H5"/>
    <mergeCell ref="B11:H11"/>
    <mergeCell ref="B7:H8"/>
    <mergeCell ref="B12:H26"/>
  </mergeCells>
  <hyperlinks>
    <hyperlink ref="A1" location="ÍNDICE!A1" display="Indice" xr:uid="{18B84307-4B0F-4C71-A482-09F81D0A6177}"/>
  </hyperlink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39B4-8100-42CA-9902-643A759C16CF}">
  <sheetPr>
    <pageSetUpPr fitToPage="1"/>
  </sheetPr>
  <dimension ref="A1:H160"/>
  <sheetViews>
    <sheetView showGridLines="0" topLeftCell="A157" zoomScaleNormal="100" workbookViewId="0">
      <selection activeCell="D178" sqref="D178"/>
    </sheetView>
  </sheetViews>
  <sheetFormatPr baseColWidth="10" defaultColWidth="11.42578125" defaultRowHeight="15"/>
  <cols>
    <col min="1" max="1" width="7.140625" style="118" bestFit="1" customWidth="1"/>
    <col min="2" max="2" width="39.85546875" style="118" bestFit="1" customWidth="1"/>
    <col min="3" max="4" width="19" style="118" customWidth="1"/>
    <col min="5" max="5" width="14.5703125" style="118" customWidth="1"/>
    <col min="6" max="6" width="17.5703125" style="118" bestFit="1" customWidth="1"/>
    <col min="7" max="7" width="14" style="118" customWidth="1"/>
    <col min="8" max="8" width="18.28515625" style="37" bestFit="1" customWidth="1"/>
    <col min="9" max="9" width="3" style="118" customWidth="1"/>
    <col min="10" max="10" width="18.42578125" style="118" customWidth="1"/>
    <col min="11" max="11" width="15" style="118" customWidth="1"/>
    <col min="12" max="16384" width="11.42578125" style="118"/>
  </cols>
  <sheetData>
    <row r="1" spans="1:8">
      <c r="A1" s="1" t="s">
        <v>463</v>
      </c>
    </row>
    <row r="2" spans="1:8">
      <c r="B2" s="497" t="s">
        <v>104</v>
      </c>
      <c r="C2" s="497"/>
      <c r="D2" s="497"/>
      <c r="E2" s="497"/>
      <c r="F2" s="497"/>
      <c r="G2" s="497"/>
      <c r="H2" s="497"/>
    </row>
    <row r="3" spans="1:8">
      <c r="B3" s="506" t="str">
        <f>+'06'!B3</f>
        <v>Notas a los Estados Contables al 30 de junio de 2023</v>
      </c>
      <c r="C3" s="506"/>
      <c r="D3" s="506"/>
      <c r="E3" s="506"/>
      <c r="F3" s="506"/>
      <c r="G3" s="506"/>
      <c r="H3" s="506"/>
    </row>
    <row r="4" spans="1:8">
      <c r="B4" s="193"/>
      <c r="C4" s="193"/>
      <c r="D4" s="193"/>
      <c r="E4" s="193"/>
      <c r="F4" s="193"/>
      <c r="G4" s="193"/>
      <c r="H4" s="103"/>
    </row>
    <row r="5" spans="1:8">
      <c r="B5" s="483" t="s">
        <v>203</v>
      </c>
      <c r="C5" s="483"/>
      <c r="D5" s="483"/>
      <c r="E5" s="483"/>
      <c r="F5" s="483"/>
      <c r="G5" s="483"/>
      <c r="H5" s="483"/>
    </row>
    <row r="7" spans="1:8">
      <c r="B7" s="499" t="s">
        <v>204</v>
      </c>
      <c r="C7" s="499"/>
      <c r="D7" s="499"/>
      <c r="E7" s="499"/>
      <c r="F7" s="499"/>
      <c r="G7" s="499"/>
      <c r="H7" s="499"/>
    </row>
    <row r="8" spans="1:8">
      <c r="B8" s="192" t="s">
        <v>160</v>
      </c>
      <c r="C8" s="153">
        <v>45107</v>
      </c>
      <c r="D8" s="153">
        <v>44742</v>
      </c>
      <c r="E8" s="153">
        <v>44926</v>
      </c>
    </row>
    <row r="9" spans="1:8">
      <c r="B9" s="47" t="s">
        <v>475</v>
      </c>
      <c r="C9" s="154">
        <v>7258.03</v>
      </c>
      <c r="D9" s="154">
        <v>6837.9</v>
      </c>
      <c r="E9" s="155">
        <v>7322.9</v>
      </c>
      <c r="G9" s="37"/>
    </row>
    <row r="10" spans="1:8">
      <c r="B10" s="123" t="s">
        <v>476</v>
      </c>
      <c r="C10" s="156">
        <v>7262.6</v>
      </c>
      <c r="D10" s="156">
        <v>6850.05</v>
      </c>
      <c r="E10" s="157">
        <v>7339.62</v>
      </c>
    </row>
    <row r="11" spans="1:8">
      <c r="G11" s="37"/>
      <c r="H11" s="183"/>
    </row>
    <row r="12" spans="1:8">
      <c r="B12" s="499" t="s">
        <v>346</v>
      </c>
      <c r="C12" s="499"/>
      <c r="D12" s="499"/>
      <c r="E12" s="499"/>
      <c r="F12" s="499"/>
      <c r="G12" s="499"/>
      <c r="H12" s="499"/>
    </row>
    <row r="14" spans="1:8" ht="42" customHeight="1">
      <c r="B14" s="512" t="s">
        <v>206</v>
      </c>
      <c r="C14" s="512" t="s">
        <v>207</v>
      </c>
      <c r="D14" s="512" t="s">
        <v>208</v>
      </c>
      <c r="E14" s="20" t="s">
        <v>277</v>
      </c>
      <c r="F14" s="20" t="s">
        <v>496</v>
      </c>
      <c r="G14" s="20" t="s">
        <v>277</v>
      </c>
      <c r="H14" s="119" t="s">
        <v>496</v>
      </c>
    </row>
    <row r="15" spans="1:8">
      <c r="B15" s="513"/>
      <c r="C15" s="513"/>
      <c r="D15" s="513"/>
      <c r="E15" s="51">
        <f>+'02'!D7</f>
        <v>45107</v>
      </c>
      <c r="F15" s="51">
        <f>+E15</f>
        <v>45107</v>
      </c>
      <c r="G15" s="51">
        <f>+'02'!E7</f>
        <v>44926</v>
      </c>
      <c r="H15" s="213">
        <f>+G15</f>
        <v>44926</v>
      </c>
    </row>
    <row r="16" spans="1:8">
      <c r="B16" s="22" t="s">
        <v>106</v>
      </c>
      <c r="C16" s="29"/>
      <c r="D16" s="32"/>
      <c r="E16" s="29"/>
      <c r="F16" s="29"/>
      <c r="G16" s="22"/>
      <c r="H16" s="29"/>
    </row>
    <row r="17" spans="2:8">
      <c r="B17" s="23" t="s">
        <v>109</v>
      </c>
      <c r="C17" s="29"/>
      <c r="D17" s="32"/>
      <c r="E17" s="29"/>
      <c r="F17" s="30"/>
      <c r="G17" s="23"/>
      <c r="H17" s="29"/>
    </row>
    <row r="18" spans="2:8">
      <c r="B18" s="35" t="s">
        <v>111</v>
      </c>
      <c r="C18" s="76" t="s">
        <v>209</v>
      </c>
      <c r="D18" s="38">
        <v>549810.81023363094</v>
      </c>
      <c r="E18" s="83">
        <v>7258.03</v>
      </c>
      <c r="F18" s="27">
        <v>3990543355</v>
      </c>
      <c r="G18" s="84">
        <v>7322.9</v>
      </c>
      <c r="H18" s="27">
        <v>1614446489</v>
      </c>
    </row>
    <row r="19" spans="2:8">
      <c r="B19" s="24" t="s">
        <v>123</v>
      </c>
      <c r="C19" s="77" t="s">
        <v>209</v>
      </c>
      <c r="D19" s="31">
        <v>80010.160057205605</v>
      </c>
      <c r="E19" s="85">
        <v>7258.03</v>
      </c>
      <c r="F19" s="26">
        <v>580716142</v>
      </c>
      <c r="G19" s="86">
        <v>7322.9</v>
      </c>
      <c r="H19" s="26">
        <v>1368065935</v>
      </c>
    </row>
    <row r="20" spans="2:8">
      <c r="B20" s="24" t="s">
        <v>210</v>
      </c>
      <c r="C20" s="77" t="s">
        <v>209</v>
      </c>
      <c r="D20" s="31">
        <v>5667352.5491076782</v>
      </c>
      <c r="E20" s="85">
        <v>7258.03</v>
      </c>
      <c r="F20" s="26">
        <v>41133814822</v>
      </c>
      <c r="G20" s="86">
        <v>7322.9</v>
      </c>
      <c r="H20" s="26">
        <v>60306328825</v>
      </c>
    </row>
    <row r="21" spans="2:8">
      <c r="B21" s="36" t="s">
        <v>133</v>
      </c>
      <c r="C21" s="78" t="s">
        <v>209</v>
      </c>
      <c r="D21" s="87">
        <v>22551.199981262132</v>
      </c>
      <c r="E21" s="88">
        <v>7258.03</v>
      </c>
      <c r="F21" s="28">
        <v>163677286</v>
      </c>
      <c r="G21" s="89">
        <v>7322.9</v>
      </c>
      <c r="H21" s="28">
        <v>106556982</v>
      </c>
    </row>
    <row r="22" spans="2:8" s="2" customFormat="1">
      <c r="B22" s="339" t="s">
        <v>520</v>
      </c>
      <c r="C22" s="90"/>
      <c r="D22" s="334">
        <f>SUM(D18:D21)</f>
        <v>6319724.7193797771</v>
      </c>
      <c r="E22" s="334"/>
      <c r="F22" s="334"/>
      <c r="G22" s="334"/>
      <c r="H22" s="335"/>
    </row>
    <row r="23" spans="2:8">
      <c r="B23" s="22" t="s">
        <v>108</v>
      </c>
      <c r="C23" s="22"/>
      <c r="D23" s="32"/>
      <c r="E23" s="79"/>
      <c r="F23" s="29"/>
      <c r="G23" s="79"/>
      <c r="H23" s="164"/>
    </row>
    <row r="24" spans="2:8">
      <c r="B24" s="22" t="s">
        <v>110</v>
      </c>
      <c r="C24" s="22"/>
      <c r="D24" s="32"/>
      <c r="E24" s="79"/>
      <c r="F24" s="29"/>
      <c r="G24" s="79"/>
      <c r="H24" s="164"/>
    </row>
    <row r="25" spans="2:8">
      <c r="B25" s="35" t="s">
        <v>211</v>
      </c>
      <c r="C25" s="76" t="s">
        <v>209</v>
      </c>
      <c r="D25" s="38">
        <v>120896.24996557707</v>
      </c>
      <c r="E25" s="91">
        <v>7262.6</v>
      </c>
      <c r="F25" s="26">
        <v>878021105</v>
      </c>
      <c r="G25" s="93">
        <v>7339.62</v>
      </c>
      <c r="H25" s="26">
        <v>236806160</v>
      </c>
    </row>
    <row r="26" spans="2:8">
      <c r="B26" s="24" t="s">
        <v>115</v>
      </c>
      <c r="C26" s="77" t="s">
        <v>209</v>
      </c>
      <c r="D26" s="31">
        <v>448441.47399003111</v>
      </c>
      <c r="E26" s="94">
        <v>7262.6</v>
      </c>
      <c r="F26" s="26">
        <v>3256851049</v>
      </c>
      <c r="G26" s="95">
        <v>7339.62</v>
      </c>
      <c r="H26" s="26">
        <v>1008181903</v>
      </c>
    </row>
    <row r="27" spans="2:8">
      <c r="B27" s="36" t="s">
        <v>212</v>
      </c>
      <c r="C27" s="78" t="s">
        <v>209</v>
      </c>
      <c r="D27" s="87">
        <v>5022404.7499518078</v>
      </c>
      <c r="E27" s="92">
        <v>7262.6</v>
      </c>
      <c r="F27" s="26">
        <v>36475716737</v>
      </c>
      <c r="G27" s="96">
        <v>7339.62</v>
      </c>
      <c r="H27" s="26">
        <v>54118943635</v>
      </c>
    </row>
    <row r="28" spans="2:8" s="2" customFormat="1">
      <c r="B28" s="340" t="s">
        <v>519</v>
      </c>
      <c r="C28" s="79"/>
      <c r="D28" s="333">
        <f>SUM(D25:D27)</f>
        <v>5591742.4739074158</v>
      </c>
      <c r="E28" s="79"/>
      <c r="F28" s="79"/>
      <c r="G28" s="79"/>
      <c r="H28" s="99"/>
    </row>
    <row r="29" spans="2:8" ht="2.25" customHeight="1"/>
    <row r="30" spans="2:8">
      <c r="B30" s="49" t="s">
        <v>518</v>
      </c>
      <c r="C30" s="81"/>
      <c r="D30" s="336">
        <f>+D22-D28</f>
        <v>727982.24547236133</v>
      </c>
      <c r="E30" s="337"/>
      <c r="F30" s="337"/>
      <c r="G30" s="337"/>
      <c r="H30" s="338"/>
    </row>
    <row r="31" spans="2:8">
      <c r="B31" s="2"/>
      <c r="C31" s="2"/>
      <c r="D31" s="332"/>
    </row>
    <row r="32" spans="2:8">
      <c r="B32" s="483" t="s">
        <v>213</v>
      </c>
      <c r="C32" s="483"/>
      <c r="D32" s="483"/>
      <c r="E32" s="483"/>
      <c r="F32" s="483"/>
      <c r="G32" s="483"/>
      <c r="H32" s="483"/>
    </row>
    <row r="34" spans="2:8" ht="45">
      <c r="B34" s="514" t="s">
        <v>205</v>
      </c>
      <c r="C34" s="20" t="s">
        <v>497</v>
      </c>
      <c r="D34" s="20" t="s">
        <v>498</v>
      </c>
      <c r="E34" s="20" t="s">
        <v>497</v>
      </c>
      <c r="F34" s="20" t="s">
        <v>498</v>
      </c>
      <c r="H34" s="118"/>
    </row>
    <row r="35" spans="2:8">
      <c r="B35" s="514"/>
      <c r="C35" s="51">
        <f>+'04'!E6</f>
        <v>45107</v>
      </c>
      <c r="D35" s="51">
        <f>+C35</f>
        <v>45107</v>
      </c>
      <c r="E35" s="51">
        <f>+'04'!F6</f>
        <v>44742</v>
      </c>
      <c r="F35" s="51">
        <f>+E35</f>
        <v>44742</v>
      </c>
      <c r="H35" s="118"/>
    </row>
    <row r="36" spans="2:8" ht="15" customHeight="1">
      <c r="B36" s="214" t="s">
        <v>214</v>
      </c>
      <c r="C36" s="82">
        <v>7258.03</v>
      </c>
      <c r="D36" s="39">
        <v>1935447933</v>
      </c>
      <c r="E36" s="82">
        <v>6837.9</v>
      </c>
      <c r="F36" s="39">
        <v>988663623</v>
      </c>
      <c r="H36" s="118"/>
    </row>
    <row r="37" spans="2:8" ht="15" customHeight="1">
      <c r="B37" s="214" t="s">
        <v>215</v>
      </c>
      <c r="C37" s="82">
        <v>7262.6</v>
      </c>
      <c r="D37" s="39">
        <v>1501376064</v>
      </c>
      <c r="E37" s="82">
        <v>6850.05</v>
      </c>
      <c r="F37" s="39">
        <v>215623756</v>
      </c>
      <c r="H37" s="118"/>
    </row>
    <row r="38" spans="2:8" ht="15" customHeight="1">
      <c r="B38" s="214" t="s">
        <v>216</v>
      </c>
      <c r="C38" s="82">
        <v>7258.03</v>
      </c>
      <c r="D38" s="39">
        <v>2493810339</v>
      </c>
      <c r="E38" s="82">
        <v>6837.9</v>
      </c>
      <c r="F38" s="39">
        <v>721182580</v>
      </c>
      <c r="H38" s="118"/>
    </row>
    <row r="39" spans="2:8" ht="15" customHeight="1">
      <c r="B39" s="214" t="s">
        <v>217</v>
      </c>
      <c r="C39" s="82">
        <v>7262.6</v>
      </c>
      <c r="D39" s="39">
        <v>595123032</v>
      </c>
      <c r="E39" s="82">
        <v>6850.05</v>
      </c>
      <c r="F39" s="39">
        <v>234047632</v>
      </c>
      <c r="H39" s="118"/>
    </row>
    <row r="40" spans="2:8" ht="2.25" customHeight="1">
      <c r="B40" s="375"/>
      <c r="C40" s="386"/>
      <c r="D40" s="346"/>
      <c r="E40" s="386"/>
      <c r="F40" s="346"/>
      <c r="H40" s="118"/>
    </row>
    <row r="41" spans="2:8" ht="15" customHeight="1">
      <c r="B41" s="389" t="s">
        <v>75</v>
      </c>
      <c r="C41" s="390"/>
      <c r="D41" s="388">
        <f>+D36+D37-D38-D39</f>
        <v>347890626</v>
      </c>
      <c r="E41" s="387"/>
      <c r="F41" s="388">
        <f>+F36+F37-F38-F39</f>
        <v>249057167</v>
      </c>
      <c r="H41" s="118"/>
    </row>
    <row r="43" spans="2:8">
      <c r="B43" s="507" t="s">
        <v>481</v>
      </c>
      <c r="C43" s="507"/>
      <c r="D43" s="507"/>
      <c r="E43" s="507"/>
      <c r="F43" s="507"/>
      <c r="G43" s="507"/>
      <c r="H43" s="507"/>
    </row>
    <row r="44" spans="2:8">
      <c r="B44" s="507"/>
      <c r="C44" s="507"/>
      <c r="D44" s="507"/>
      <c r="E44" s="507"/>
      <c r="F44" s="507"/>
      <c r="G44" s="507"/>
      <c r="H44" s="507"/>
    </row>
    <row r="46" spans="2:8">
      <c r="B46" s="340" t="s">
        <v>523</v>
      </c>
      <c r="C46" s="42">
        <f>+'02'!D7</f>
        <v>45107</v>
      </c>
      <c r="D46" s="42">
        <f>+'02'!E7</f>
        <v>44926</v>
      </c>
    </row>
    <row r="47" spans="2:8">
      <c r="B47" s="258" t="s">
        <v>477</v>
      </c>
      <c r="C47" s="55">
        <v>169071141</v>
      </c>
      <c r="D47" s="55">
        <v>113035787</v>
      </c>
      <c r="E47" s="207"/>
      <c r="H47" s="118"/>
    </row>
    <row r="48" spans="2:8">
      <c r="B48" s="258" t="s">
        <v>525</v>
      </c>
      <c r="C48" s="55">
        <v>57487939</v>
      </c>
      <c r="D48" s="55">
        <v>88588999</v>
      </c>
      <c r="E48" s="207"/>
      <c r="H48" s="118"/>
    </row>
    <row r="49" spans="2:8">
      <c r="B49" s="258" t="s">
        <v>533</v>
      </c>
      <c r="C49" s="55">
        <v>15010150</v>
      </c>
      <c r="D49" s="55">
        <v>15023038</v>
      </c>
      <c r="E49" s="207"/>
      <c r="H49" s="118"/>
    </row>
    <row r="50" spans="2:8">
      <c r="B50" s="258" t="s">
        <v>529</v>
      </c>
      <c r="C50" s="55">
        <v>10000000</v>
      </c>
      <c r="D50" s="55">
        <v>10000000</v>
      </c>
      <c r="E50" s="207"/>
      <c r="H50" s="118"/>
    </row>
    <row r="51" spans="2:8">
      <c r="B51" s="258" t="s">
        <v>524</v>
      </c>
      <c r="C51" s="55">
        <v>10000000</v>
      </c>
      <c r="D51" s="55">
        <v>10000000</v>
      </c>
      <c r="E51" s="207"/>
      <c r="H51" s="118"/>
    </row>
    <row r="52" spans="2:8">
      <c r="B52" s="258" t="s">
        <v>534</v>
      </c>
      <c r="C52" s="55">
        <v>10000000</v>
      </c>
      <c r="D52" s="55">
        <v>8857700</v>
      </c>
      <c r="E52" s="207"/>
      <c r="H52" s="118"/>
    </row>
    <row r="53" spans="2:8">
      <c r="B53" s="258" t="s">
        <v>532</v>
      </c>
      <c r="C53" s="55">
        <v>10000000</v>
      </c>
      <c r="D53" s="55">
        <v>0</v>
      </c>
      <c r="E53" s="207"/>
      <c r="H53" s="118"/>
    </row>
    <row r="54" spans="2:8">
      <c r="B54" s="258" t="s">
        <v>528</v>
      </c>
      <c r="C54" s="55">
        <v>9983500</v>
      </c>
      <c r="D54" s="55">
        <v>10394459</v>
      </c>
      <c r="E54" s="207"/>
      <c r="H54" s="118"/>
    </row>
    <row r="55" spans="2:8">
      <c r="B55" s="258" t="s">
        <v>526</v>
      </c>
      <c r="C55" s="55">
        <v>5000000</v>
      </c>
      <c r="D55" s="55">
        <v>5000000</v>
      </c>
      <c r="E55" s="207"/>
      <c r="H55" s="118"/>
    </row>
    <row r="56" spans="2:8">
      <c r="B56" s="258" t="s">
        <v>562</v>
      </c>
      <c r="C56" s="55">
        <v>2179630</v>
      </c>
      <c r="D56" s="55">
        <v>10103359</v>
      </c>
      <c r="E56" s="207"/>
      <c r="H56" s="118"/>
    </row>
    <row r="57" spans="2:8">
      <c r="B57" s="258" t="s">
        <v>527</v>
      </c>
      <c r="C57" s="55">
        <v>0</v>
      </c>
      <c r="D57" s="55">
        <v>686</v>
      </c>
      <c r="E57" s="207"/>
      <c r="H57" s="118"/>
    </row>
    <row r="58" spans="2:8" ht="15.75" thickBot="1">
      <c r="B58" s="258" t="s">
        <v>218</v>
      </c>
      <c r="C58" s="55">
        <v>32577117</v>
      </c>
      <c r="D58" s="55">
        <v>29633358</v>
      </c>
      <c r="E58" s="97"/>
      <c r="H58" s="118"/>
    </row>
    <row r="59" spans="2:8" ht="15.75" thickBot="1">
      <c r="B59" s="341" t="s">
        <v>530</v>
      </c>
      <c r="C59" s="342">
        <f>SUM(C47:C58)</f>
        <v>331309477</v>
      </c>
      <c r="D59" s="342">
        <f>SUM(D47:D58)</f>
        <v>300637386</v>
      </c>
      <c r="E59" s="97"/>
    </row>
    <row r="60" spans="2:8" ht="15.75" thickBot="1">
      <c r="B60" s="188"/>
      <c r="C60" s="158"/>
      <c r="D60" s="158"/>
      <c r="E60" s="97"/>
      <c r="H60" s="118"/>
    </row>
    <row r="61" spans="2:8" ht="15.75" thickBot="1">
      <c r="B61" s="343" t="s">
        <v>531</v>
      </c>
      <c r="C61" s="359">
        <f>+C46</f>
        <v>45107</v>
      </c>
      <c r="D61" s="359">
        <f>+D46</f>
        <v>44926</v>
      </c>
      <c r="E61" s="97"/>
      <c r="H61" s="118"/>
    </row>
    <row r="62" spans="2:8">
      <c r="B62" s="258" t="s">
        <v>662</v>
      </c>
      <c r="C62" s="55">
        <v>158625480</v>
      </c>
      <c r="D62" s="55">
        <v>0</v>
      </c>
      <c r="E62" s="97"/>
      <c r="H62" s="118"/>
    </row>
    <row r="63" spans="2:8">
      <c r="B63" s="258" t="s">
        <v>614</v>
      </c>
      <c r="C63" s="55">
        <v>73258635</v>
      </c>
      <c r="D63" s="55">
        <v>73912519</v>
      </c>
      <c r="E63" s="97"/>
      <c r="H63" s="118"/>
    </row>
    <row r="64" spans="2:8">
      <c r="B64" s="258" t="s">
        <v>532</v>
      </c>
      <c r="C64" s="55">
        <v>36291602</v>
      </c>
      <c r="D64" s="55">
        <v>36615965</v>
      </c>
      <c r="E64" s="97"/>
      <c r="H64" s="118"/>
    </row>
    <row r="65" spans="2:8">
      <c r="B65" s="258" t="s">
        <v>608</v>
      </c>
      <c r="C65" s="55">
        <v>36290150</v>
      </c>
      <c r="D65" s="55">
        <v>36614500</v>
      </c>
      <c r="E65" s="97"/>
      <c r="H65" s="118"/>
    </row>
    <row r="66" spans="2:8">
      <c r="B66" s="258" t="s">
        <v>609</v>
      </c>
      <c r="C66" s="55">
        <v>36290150</v>
      </c>
      <c r="D66" s="55">
        <v>36614500</v>
      </c>
      <c r="H66" s="118"/>
    </row>
    <row r="67" spans="2:8">
      <c r="B67" s="258" t="s">
        <v>612</v>
      </c>
      <c r="C67" s="55">
        <v>36290150</v>
      </c>
      <c r="D67" s="55">
        <v>36614500</v>
      </c>
      <c r="H67" s="118"/>
    </row>
    <row r="68" spans="2:8">
      <c r="B68" s="258" t="s">
        <v>563</v>
      </c>
      <c r="C68" s="55">
        <v>30440105</v>
      </c>
      <c r="D68" s="55">
        <v>30712169</v>
      </c>
      <c r="H68" s="118"/>
    </row>
    <row r="69" spans="2:8">
      <c r="B69" s="258" t="s">
        <v>534</v>
      </c>
      <c r="C69" s="55">
        <v>28553090</v>
      </c>
      <c r="D69" s="55">
        <v>21968700</v>
      </c>
      <c r="H69" s="118"/>
    </row>
    <row r="70" spans="2:8">
      <c r="B70" s="258" t="s">
        <v>533</v>
      </c>
      <c r="C70" s="55">
        <v>21774090</v>
      </c>
      <c r="D70" s="55">
        <v>21968700</v>
      </c>
      <c r="H70" s="118"/>
    </row>
    <row r="71" spans="2:8">
      <c r="B71" s="258" t="s">
        <v>611</v>
      </c>
      <c r="C71" s="55">
        <v>14517802</v>
      </c>
      <c r="D71" s="55">
        <v>10680202</v>
      </c>
      <c r="H71" s="118"/>
    </row>
    <row r="72" spans="2:8">
      <c r="B72" s="258" t="s">
        <v>613</v>
      </c>
      <c r="C72" s="55">
        <v>7258103</v>
      </c>
      <c r="D72" s="55">
        <v>7322973</v>
      </c>
      <c r="H72" s="118"/>
    </row>
    <row r="73" spans="2:8">
      <c r="B73" s="258" t="s">
        <v>610</v>
      </c>
      <c r="C73" s="55">
        <v>7246490</v>
      </c>
      <c r="D73" s="55">
        <v>2339813</v>
      </c>
      <c r="E73" s="158"/>
      <c r="H73" s="118"/>
    </row>
    <row r="74" spans="2:8">
      <c r="B74" s="259" t="s">
        <v>219</v>
      </c>
      <c r="C74" s="98">
        <v>24411296</v>
      </c>
      <c r="D74" s="98">
        <v>34914708</v>
      </c>
      <c r="E74" s="160"/>
      <c r="F74" s="37"/>
      <c r="G74" s="37"/>
      <c r="H74" s="118"/>
    </row>
    <row r="75" spans="2:8">
      <c r="B75" s="340" t="s">
        <v>530</v>
      </c>
      <c r="C75" s="99">
        <f>SUM(C62:C74)</f>
        <v>511247143</v>
      </c>
      <c r="D75" s="99">
        <f>SUM(D62:D74)</f>
        <v>350279249</v>
      </c>
      <c r="E75" s="160"/>
      <c r="F75" s="37"/>
      <c r="G75" s="3"/>
      <c r="H75" s="3"/>
    </row>
    <row r="76" spans="2:8">
      <c r="B76" s="159"/>
      <c r="C76" s="159"/>
      <c r="D76" s="159"/>
      <c r="E76" s="160"/>
      <c r="F76" s="37"/>
      <c r="G76" s="37"/>
      <c r="H76" s="118"/>
    </row>
    <row r="77" spans="2:8">
      <c r="B77" s="340" t="s">
        <v>535</v>
      </c>
      <c r="C77" s="42">
        <f>+C61</f>
        <v>45107</v>
      </c>
      <c r="D77" s="42">
        <f>+D61</f>
        <v>44926</v>
      </c>
      <c r="E77" s="160"/>
      <c r="F77" s="37"/>
      <c r="G77" s="37"/>
      <c r="H77" s="118"/>
    </row>
    <row r="78" spans="2:8">
      <c r="B78" s="257" t="s">
        <v>522</v>
      </c>
      <c r="C78" s="55">
        <v>3479296212</v>
      </c>
      <c r="D78" s="55">
        <v>1264167240</v>
      </c>
      <c r="E78" s="160"/>
      <c r="F78" s="37"/>
      <c r="G78" s="37"/>
      <c r="H78" s="118"/>
    </row>
    <row r="79" spans="2:8">
      <c r="B79" s="258" t="s">
        <v>521</v>
      </c>
      <c r="C79" s="55">
        <v>2803910627</v>
      </c>
      <c r="D79" s="55">
        <v>1376511057</v>
      </c>
      <c r="E79" s="160"/>
      <c r="F79" s="37"/>
      <c r="G79" s="37"/>
      <c r="H79" s="118"/>
    </row>
    <row r="80" spans="2:8">
      <c r="B80" s="340" t="s">
        <v>530</v>
      </c>
      <c r="C80" s="99">
        <f>SUM(C78:C79)</f>
        <v>6283206839</v>
      </c>
      <c r="D80" s="99">
        <f>SUM(D78:D79)</f>
        <v>2640678297</v>
      </c>
      <c r="E80" s="160"/>
      <c r="F80" s="37"/>
      <c r="G80" s="37"/>
      <c r="H80" s="118"/>
    </row>
    <row r="81" spans="2:8">
      <c r="B81" s="159"/>
      <c r="C81" s="159"/>
      <c r="D81" s="159"/>
      <c r="E81" s="160"/>
      <c r="F81" s="37"/>
      <c r="G81" s="37"/>
      <c r="H81" s="118"/>
    </row>
    <row r="82" spans="2:8">
      <c r="B82" s="340" t="s">
        <v>220</v>
      </c>
      <c r="C82" s="100">
        <f>+C59+C75+C80</f>
        <v>7125763459</v>
      </c>
      <c r="D82" s="100">
        <f>+D59+D75+D80</f>
        <v>3291594932</v>
      </c>
      <c r="E82" s="160"/>
      <c r="F82" s="37"/>
      <c r="G82" s="37"/>
      <c r="H82" s="118"/>
    </row>
    <row r="83" spans="2:8">
      <c r="B83" s="344"/>
      <c r="C83" s="160"/>
      <c r="D83" s="160"/>
      <c r="E83" s="160"/>
      <c r="F83" s="37"/>
      <c r="G83" s="37"/>
      <c r="H83" s="118"/>
    </row>
    <row r="85" spans="2:8">
      <c r="B85" s="499" t="s">
        <v>221</v>
      </c>
      <c r="C85" s="499"/>
      <c r="D85" s="499"/>
      <c r="E85" s="499"/>
      <c r="F85" s="499"/>
      <c r="G85" s="499"/>
      <c r="H85" s="499"/>
    </row>
    <row r="86" spans="2:8" ht="6.75" customHeight="1"/>
    <row r="87" spans="2:8">
      <c r="B87" s="188" t="s">
        <v>359</v>
      </c>
      <c r="C87" s="188"/>
      <c r="D87" s="188"/>
      <c r="E87" s="188"/>
      <c r="F87" s="188"/>
      <c r="G87" s="188"/>
      <c r="H87" s="188"/>
    </row>
    <row r="88" spans="2:8">
      <c r="B88" s="188"/>
      <c r="C88" s="188"/>
      <c r="D88" s="188"/>
      <c r="E88" s="188"/>
      <c r="F88" s="188"/>
      <c r="G88" s="188"/>
      <c r="H88" s="120"/>
    </row>
    <row r="89" spans="2:8">
      <c r="B89" s="20" t="s">
        <v>160</v>
      </c>
      <c r="C89" s="51">
        <f>+C46</f>
        <v>45107</v>
      </c>
      <c r="D89" s="51">
        <f>+D46</f>
        <v>44926</v>
      </c>
    </row>
    <row r="90" spans="2:8">
      <c r="B90" s="121" t="s">
        <v>235</v>
      </c>
      <c r="C90" s="53">
        <v>206894950</v>
      </c>
      <c r="D90" s="53">
        <v>94719840</v>
      </c>
      <c r="H90" s="118"/>
    </row>
    <row r="91" spans="2:8">
      <c r="B91" s="404" t="s">
        <v>223</v>
      </c>
      <c r="C91" s="53">
        <v>353500144</v>
      </c>
      <c r="D91" s="53">
        <v>42501649.862000003</v>
      </c>
      <c r="H91" s="118"/>
    </row>
    <row r="92" spans="2:8">
      <c r="B92" s="404" t="s">
        <v>225</v>
      </c>
      <c r="C92" s="53">
        <v>41800000</v>
      </c>
      <c r="D92" s="53">
        <v>37750000</v>
      </c>
      <c r="H92" s="118"/>
    </row>
    <row r="93" spans="2:8">
      <c r="B93" s="404" t="s">
        <v>224</v>
      </c>
      <c r="C93" s="53">
        <v>6545000</v>
      </c>
      <c r="D93" s="53">
        <v>4015000</v>
      </c>
      <c r="H93" s="118"/>
    </row>
    <row r="94" spans="2:8">
      <c r="B94" s="404" t="s">
        <v>564</v>
      </c>
      <c r="C94" s="53">
        <v>1100000</v>
      </c>
      <c r="D94" s="53">
        <v>1100000</v>
      </c>
      <c r="H94" s="118"/>
    </row>
    <row r="95" spans="2:8">
      <c r="B95" s="49" t="s">
        <v>222</v>
      </c>
      <c r="C95" s="56">
        <f>SUM(C90:C94)</f>
        <v>609840094</v>
      </c>
      <c r="D95" s="56">
        <f>SUM(D90:D94)</f>
        <v>180086489.86199999</v>
      </c>
      <c r="F95" s="37"/>
      <c r="H95" s="118"/>
    </row>
    <row r="97" spans="2:8">
      <c r="B97" s="499" t="s">
        <v>360</v>
      </c>
      <c r="C97" s="499"/>
      <c r="D97" s="499"/>
      <c r="E97" s="499"/>
      <c r="F97" s="499"/>
      <c r="G97" s="499"/>
      <c r="H97" s="499"/>
    </row>
    <row r="99" spans="2:8">
      <c r="B99" s="52" t="s">
        <v>160</v>
      </c>
      <c r="C99" s="51">
        <f>+C89</f>
        <v>45107</v>
      </c>
      <c r="D99" s="51">
        <f>+D89</f>
        <v>44926</v>
      </c>
      <c r="H99" s="118"/>
    </row>
    <row r="100" spans="2:8">
      <c r="B100" s="24" t="s">
        <v>536</v>
      </c>
      <c r="C100" s="26">
        <v>2433818</v>
      </c>
      <c r="D100" s="166">
        <v>8643997</v>
      </c>
      <c r="H100" s="118"/>
    </row>
    <row r="101" spans="2:8">
      <c r="B101" s="24" t="s">
        <v>226</v>
      </c>
      <c r="C101" s="26">
        <v>4077260</v>
      </c>
      <c r="D101" s="166">
        <v>10779980</v>
      </c>
      <c r="H101" s="118"/>
    </row>
    <row r="102" spans="2:8">
      <c r="B102" s="49" t="s">
        <v>222</v>
      </c>
      <c r="C102" s="56">
        <f>SUM(C100:C101)</f>
        <v>6511078</v>
      </c>
      <c r="D102" s="56">
        <f>SUM(D100:D101)</f>
        <v>19423977</v>
      </c>
      <c r="H102" s="118"/>
    </row>
    <row r="104" spans="2:8">
      <c r="B104" s="518" t="s">
        <v>361</v>
      </c>
      <c r="C104" s="518"/>
      <c r="D104" s="518"/>
      <c r="E104" s="518"/>
      <c r="F104" s="518"/>
      <c r="G104" s="518"/>
      <c r="H104" s="518"/>
    </row>
    <row r="105" spans="2:8">
      <c r="B105" s="518"/>
      <c r="C105" s="518"/>
      <c r="D105" s="518"/>
      <c r="E105" s="518"/>
      <c r="F105" s="518"/>
      <c r="G105" s="518"/>
      <c r="H105" s="518"/>
    </row>
    <row r="107" spans="2:8">
      <c r="B107" s="483" t="s">
        <v>362</v>
      </c>
      <c r="C107" s="483"/>
      <c r="D107" s="483"/>
      <c r="E107" s="483"/>
      <c r="F107" s="483"/>
      <c r="G107" s="483"/>
      <c r="H107" s="483"/>
    </row>
    <row r="110" spans="2:8">
      <c r="B110" s="499" t="s">
        <v>586</v>
      </c>
      <c r="C110" s="499"/>
      <c r="D110" s="499"/>
      <c r="E110" s="499"/>
      <c r="F110" s="499"/>
      <c r="G110" s="499"/>
      <c r="H110" s="499"/>
    </row>
    <row r="112" spans="2:8">
      <c r="B112" s="515" t="s">
        <v>227</v>
      </c>
      <c r="C112" s="516"/>
      <c r="D112" s="517"/>
    </row>
    <row r="113" spans="2:8">
      <c r="B113" s="52" t="s">
        <v>160</v>
      </c>
      <c r="C113" s="215">
        <f>+C99</f>
        <v>45107</v>
      </c>
      <c r="D113" s="215">
        <f>+D99</f>
        <v>44926</v>
      </c>
      <c r="F113" s="37"/>
      <c r="H113" s="118"/>
    </row>
    <row r="114" spans="2:8">
      <c r="B114" s="24" t="s">
        <v>538</v>
      </c>
      <c r="C114" s="26">
        <v>1082925802</v>
      </c>
      <c r="D114" s="55">
        <v>641902866</v>
      </c>
      <c r="F114" s="37"/>
      <c r="H114" s="118"/>
    </row>
    <row r="115" spans="2:8">
      <c r="B115" s="24" t="s">
        <v>537</v>
      </c>
      <c r="C115" s="26">
        <v>160096830</v>
      </c>
      <c r="D115" s="55">
        <v>124265001</v>
      </c>
      <c r="H115" s="118"/>
    </row>
    <row r="116" spans="2:8">
      <c r="B116" s="24" t="s">
        <v>464</v>
      </c>
      <c r="C116" s="26">
        <v>134689443</v>
      </c>
      <c r="D116" s="55">
        <v>58773550</v>
      </c>
      <c r="H116" s="118"/>
    </row>
    <row r="117" spans="2:8">
      <c r="B117" s="24" t="s">
        <v>605</v>
      </c>
      <c r="C117" s="26">
        <v>97860000</v>
      </c>
      <c r="D117" s="55">
        <v>0</v>
      </c>
      <c r="H117" s="118"/>
    </row>
    <row r="118" spans="2:8">
      <c r="B118" s="24" t="s">
        <v>228</v>
      </c>
      <c r="C118" s="26">
        <v>52923911</v>
      </c>
      <c r="D118" s="55">
        <v>2600088</v>
      </c>
      <c r="H118" s="118"/>
    </row>
    <row r="119" spans="2:8">
      <c r="B119" s="54" t="s">
        <v>604</v>
      </c>
      <c r="C119" s="26">
        <v>10000</v>
      </c>
      <c r="D119" s="55">
        <v>10000</v>
      </c>
      <c r="H119" s="118"/>
    </row>
    <row r="120" spans="2:8">
      <c r="B120" s="49" t="s">
        <v>222</v>
      </c>
      <c r="C120" s="56">
        <f>SUM(C114:C119)</f>
        <v>1528505986</v>
      </c>
      <c r="D120" s="56">
        <f>SUM(D114:D119)</f>
        <v>827551505</v>
      </c>
      <c r="E120" s="161"/>
      <c r="G120" s="3"/>
      <c r="H120" s="118"/>
    </row>
    <row r="121" spans="2:8">
      <c r="B121" s="2"/>
      <c r="C121" s="161"/>
      <c r="D121" s="161"/>
      <c r="E121" s="161"/>
      <c r="F121" s="37"/>
      <c r="H121" s="118"/>
    </row>
    <row r="122" spans="2:8">
      <c r="B122" s="515" t="s">
        <v>229</v>
      </c>
      <c r="C122" s="516"/>
      <c r="D122" s="517"/>
    </row>
    <row r="123" spans="2:8">
      <c r="B123" s="20" t="s">
        <v>160</v>
      </c>
      <c r="C123" s="51">
        <f>+C113</f>
        <v>45107</v>
      </c>
      <c r="D123" s="51">
        <f>+D113</f>
        <v>44926</v>
      </c>
    </row>
    <row r="124" spans="2:8">
      <c r="B124" s="24" t="s">
        <v>508</v>
      </c>
      <c r="C124" s="26">
        <v>109363046</v>
      </c>
      <c r="D124" s="55">
        <v>110306982</v>
      </c>
      <c r="F124" s="37"/>
      <c r="H124" s="118"/>
    </row>
    <row r="125" spans="2:8">
      <c r="B125" s="24" t="s">
        <v>628</v>
      </c>
      <c r="C125" s="26">
        <v>58064240</v>
      </c>
      <c r="D125" s="55">
        <v>0</v>
      </c>
      <c r="F125" s="37"/>
      <c r="H125" s="118"/>
    </row>
    <row r="126" spans="2:8">
      <c r="B126" s="24" t="s">
        <v>464</v>
      </c>
      <c r="C126" s="26">
        <v>4241594</v>
      </c>
      <c r="D126" s="55">
        <v>4335491</v>
      </c>
      <c r="F126" s="37"/>
      <c r="H126" s="118"/>
    </row>
    <row r="127" spans="2:8">
      <c r="B127" s="49" t="s">
        <v>222</v>
      </c>
      <c r="C127" s="56">
        <f>SUM(C124:C126)</f>
        <v>171668880</v>
      </c>
      <c r="D127" s="56">
        <f>SUM(D124:D126)</f>
        <v>114642473</v>
      </c>
      <c r="F127" s="37"/>
      <c r="H127" s="118"/>
    </row>
    <row r="129" spans="2:8">
      <c r="B129" s="185" t="s">
        <v>588</v>
      </c>
      <c r="C129" s="185"/>
      <c r="D129" s="185"/>
      <c r="E129" s="185"/>
      <c r="F129" s="185"/>
      <c r="G129" s="185"/>
      <c r="H129" s="185"/>
    </row>
    <row r="131" spans="2:8">
      <c r="B131" s="499" t="s">
        <v>363</v>
      </c>
      <c r="C131" s="499"/>
      <c r="D131" s="499"/>
      <c r="E131" s="499"/>
      <c r="F131" s="499"/>
      <c r="G131" s="499"/>
      <c r="H131" s="499"/>
    </row>
    <row r="133" spans="2:8">
      <c r="B133" s="45" t="s">
        <v>189</v>
      </c>
      <c r="C133" s="42">
        <f>+C123</f>
        <v>45107</v>
      </c>
      <c r="D133" s="42">
        <f>+D123</f>
        <v>44926</v>
      </c>
    </row>
    <row r="134" spans="2:8">
      <c r="B134" s="362" t="s">
        <v>549</v>
      </c>
      <c r="C134" s="46"/>
      <c r="D134" s="46"/>
    </row>
    <row r="135" spans="2:8">
      <c r="B135" s="363" t="s">
        <v>663</v>
      </c>
      <c r="C135" s="366">
        <v>30073446017</v>
      </c>
      <c r="D135" s="364">
        <v>0</v>
      </c>
    </row>
    <row r="136" spans="2:8">
      <c r="B136" s="363" t="s">
        <v>528</v>
      </c>
      <c r="C136" s="366">
        <v>30000000000</v>
      </c>
      <c r="D136" s="364">
        <v>30000000000</v>
      </c>
    </row>
    <row r="137" spans="2:8">
      <c r="B137" s="363" t="s">
        <v>525</v>
      </c>
      <c r="C137" s="366">
        <v>13000000000</v>
      </c>
      <c r="D137" s="364">
        <v>0</v>
      </c>
    </row>
    <row r="138" spans="2:8">
      <c r="B138" s="363" t="s">
        <v>477</v>
      </c>
      <c r="C138" s="366">
        <v>0</v>
      </c>
      <c r="D138" s="364">
        <v>40000000000</v>
      </c>
    </row>
    <row r="139" spans="2:8">
      <c r="B139" s="363" t="s">
        <v>565</v>
      </c>
      <c r="C139" s="366">
        <v>1857161544</v>
      </c>
      <c r="D139" s="364">
        <v>2385539731</v>
      </c>
    </row>
    <row r="140" spans="2:8">
      <c r="B140" s="363" t="s">
        <v>566</v>
      </c>
      <c r="C140" s="366">
        <v>-630957421</v>
      </c>
      <c r="D140" s="364">
        <v>-324657536</v>
      </c>
    </row>
    <row r="141" spans="2:8">
      <c r="B141" s="365"/>
      <c r="C141" s="366"/>
      <c r="D141" s="366"/>
    </row>
    <row r="142" spans="2:8">
      <c r="B142" s="365" t="s">
        <v>550</v>
      </c>
      <c r="C142" s="369"/>
      <c r="D142" s="366"/>
      <c r="F142" s="37"/>
      <c r="H142" s="118"/>
    </row>
    <row r="143" spans="2:8">
      <c r="B143" s="363" t="s">
        <v>551</v>
      </c>
      <c r="C143" s="366">
        <v>0</v>
      </c>
      <c r="D143" s="366">
        <v>136526286</v>
      </c>
      <c r="E143" s="18"/>
      <c r="F143" s="37"/>
      <c r="H143" s="118"/>
    </row>
    <row r="144" spans="2:8">
      <c r="B144" s="363"/>
      <c r="C144" s="435"/>
      <c r="D144" s="366"/>
      <c r="E144" s="18"/>
      <c r="F144" s="37"/>
      <c r="H144" s="118"/>
    </row>
    <row r="145" spans="2:8">
      <c r="B145" s="340" t="s">
        <v>552</v>
      </c>
      <c r="C145" s="368">
        <f>SUM(C135:C144)</f>
        <v>74299650140</v>
      </c>
      <c r="D145" s="368">
        <f>SUM(D135:D143)</f>
        <v>72197408481</v>
      </c>
      <c r="F145" s="37"/>
      <c r="H145" s="118"/>
    </row>
    <row r="146" spans="2:8">
      <c r="B146" s="365"/>
      <c r="C146" s="436"/>
      <c r="D146" s="369"/>
    </row>
    <row r="147" spans="2:8">
      <c r="B147" s="365" t="s">
        <v>553</v>
      </c>
      <c r="C147" s="366"/>
      <c r="D147" s="366"/>
    </row>
    <row r="148" spans="2:8">
      <c r="B148" s="54" t="s">
        <v>477</v>
      </c>
      <c r="C148" s="437">
        <v>0</v>
      </c>
      <c r="D148" s="370">
        <v>500000</v>
      </c>
    </row>
    <row r="149" spans="2:8">
      <c r="B149" s="54" t="s">
        <v>567</v>
      </c>
      <c r="C149" s="437">
        <v>0</v>
      </c>
      <c r="D149" s="370">
        <v>1000000</v>
      </c>
    </row>
    <row r="150" spans="2:8">
      <c r="B150" s="54" t="s">
        <v>507</v>
      </c>
      <c r="C150" s="437">
        <v>0</v>
      </c>
      <c r="D150" s="370">
        <v>500000</v>
      </c>
    </row>
    <row r="151" spans="2:8">
      <c r="B151" s="54" t="s">
        <v>565</v>
      </c>
      <c r="C151" s="437">
        <v>0</v>
      </c>
      <c r="D151" s="370">
        <v>22450.679999999997</v>
      </c>
    </row>
    <row r="152" spans="2:8">
      <c r="B152" s="54"/>
      <c r="C152" s="437"/>
      <c r="D152" s="370"/>
    </row>
    <row r="153" spans="2:8">
      <c r="B153" s="371" t="s">
        <v>550</v>
      </c>
      <c r="C153" s="438"/>
      <c r="D153" s="465"/>
    </row>
    <row r="154" spans="2:8">
      <c r="B154" s="54" t="s">
        <v>568</v>
      </c>
      <c r="C154" s="38">
        <v>0</v>
      </c>
      <c r="D154" s="370">
        <v>32250.41</v>
      </c>
    </row>
    <row r="155" spans="2:8">
      <c r="B155" s="54" t="s">
        <v>569</v>
      </c>
      <c r="C155" s="437">
        <v>0</v>
      </c>
      <c r="D155" s="370">
        <v>299288.15999999997</v>
      </c>
    </row>
    <row r="156" spans="2:8">
      <c r="B156" s="54"/>
      <c r="C156" s="437"/>
      <c r="D156" s="370"/>
    </row>
    <row r="157" spans="2:8" ht="17.25">
      <c r="B157" s="372" t="s">
        <v>542</v>
      </c>
      <c r="C157" s="466">
        <v>7262.6</v>
      </c>
      <c r="D157" s="467">
        <v>7339.62</v>
      </c>
    </row>
    <row r="158" spans="2:8">
      <c r="B158" s="373" t="s">
        <v>552</v>
      </c>
      <c r="C158" s="368">
        <f>+SUM(C148:C156)*C157</f>
        <v>0</v>
      </c>
      <c r="D158" s="368">
        <f>+SUM(D148:D156)*D157</f>
        <v>17277386579.084999</v>
      </c>
    </row>
    <row r="159" spans="2:8">
      <c r="B159" s="374"/>
      <c r="C159" s="367"/>
      <c r="D159" s="364"/>
    </row>
    <row r="160" spans="2:8">
      <c r="B160" s="340" t="s">
        <v>554</v>
      </c>
      <c r="C160" s="29">
        <f>+C145+C158</f>
        <v>74299650140</v>
      </c>
      <c r="D160" s="29">
        <f>+D145+D158</f>
        <v>89474795060.084991</v>
      </c>
    </row>
  </sheetData>
  <sortState xmlns:xlrd2="http://schemas.microsoft.com/office/spreadsheetml/2017/richdata2" ref="B135:D140">
    <sortCondition descending="1" ref="C135:C140"/>
  </sortState>
  <mergeCells count="19">
    <mergeCell ref="B122:D122"/>
    <mergeCell ref="B131:H131"/>
    <mergeCell ref="B110:H110"/>
    <mergeCell ref="B107:H107"/>
    <mergeCell ref="B104:H105"/>
    <mergeCell ref="C14:C15"/>
    <mergeCell ref="D14:D15"/>
    <mergeCell ref="B34:B35"/>
    <mergeCell ref="B2:H2"/>
    <mergeCell ref="B112:D112"/>
    <mergeCell ref="B97:H97"/>
    <mergeCell ref="B85:H85"/>
    <mergeCell ref="B3:H3"/>
    <mergeCell ref="B5:H5"/>
    <mergeCell ref="B7:H7"/>
    <mergeCell ref="B43:H44"/>
    <mergeCell ref="B12:H12"/>
    <mergeCell ref="B32:H32"/>
    <mergeCell ref="B14:B15"/>
  </mergeCells>
  <hyperlinks>
    <hyperlink ref="A1" location="ÍNDICE!A1" display="Indice" xr:uid="{633A7F9E-5445-4137-867C-DC684C628620}"/>
  </hyperlinks>
  <pageMargins left="0.25" right="0.25" top="0.75" bottom="0.75" header="0.3" footer="0.3"/>
  <pageSetup paperSize="9" orientation="portrait" r:id="rId1"/>
  <ignoredErrors>
    <ignoredError sqref="C59:D59 D75 C80:D80" formulaRange="1"/>
    <ignoredError sqref="E35:F35 F15:G15" formula="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Eohai/OoPQiTJXu/ogvDroVUMqlsooCoiQ+S9XhHmCI=</DigestValue>
    </Reference>
    <Reference Type="http://www.w3.org/2000/09/xmldsig#Object" URI="#idOfficeObject">
      <DigestMethod Algorithm="http://www.w3.org/2001/04/xmlenc#sha256"/>
      <DigestValue>d7KxUgJoseatPN4Z/CSc6NURkjDaOa5XD3F+n08MHWw=</DigestValue>
    </Reference>
    <Reference Type="http://uri.etsi.org/01903#SignedProperties" URI="#idSignedProperties">
      <Transforms>
        <Transform Algorithm="http://www.w3.org/TR/2001/REC-xml-c14n-20010315"/>
      </Transforms>
      <DigestMethod Algorithm="http://www.w3.org/2001/04/xmlenc#sha256"/>
      <DigestValue>+oIesD0OQ9WhMV62LFf8aeQ2PD1RcZTOx17TePqcedM=</DigestValue>
    </Reference>
  </SignedInfo>
  <SignatureValue>EM8GdQAzwJ20RT5qUlFhkwaHldz5fBruzKx6bJAiA7F8UkyO+0oLlM3wKZCGAyd2s7JVdNAVwz3g
VF2soYtZaq4sXaCk8YNbiZDgiqYILAIA6tF2+KS/3m+Wo8VdedT1NOEc+otT/kUmlz2Urgad/eXK
Eq+GAytXUe0qvhP1+BU0KWJBzSztJBdgYBCvQjYsKb+yRCT9HyAoWwr8VaS65Qw8goRCG0WeGXn1
NudTBapzwR+FY+NsUFy3PQxgDjZ/5FCna7RD5HXhQJOfrJdDGZ4+5vhS0oBev2O4Ew7lWhO8ABX9
sjS3cFI8beFkOhT/LMxKJ+e9GC83VoMhOUWneQ==</SignatureValue>
  <KeyInfo>
    <X509Data>
      <X509Certificate>MIIIgzCCBmugAwIBAgIICXObfQmYPu8wDQYJKoZIhvcNAQELBQAwWjEaMBgGA1UEAwwRQ0EtRE9DVU1FTlRBIFMuQS4xFjAUBgNVBAUTDVJVQzgwMDUwMTcyLTExFzAVBgNVBAoMDkRPQ1VNRU5UQSBTLkEuMQswCQYDVQQGEwJQWTAeFw0yMzA1MTcxNTA0MDBaFw0yNTA1MTYxNTA0MDBaMIG7MSQwIgYDVQQDDBtKT1JHRSBSQU1PTiBVR0FSVEUgVklMTEFMQkExEjAQBgNVBAUTCUNJMzg1Mzc4MjEUMBIGA1UEKgwLSk9SR0UgUkFNT04xGDAWBgNVBAQMD1VHQVJURSBWSUxMQUxCQTELMAkGA1UECwwCRjIxNTAzBgNVBAoMLENFUlRJRklDQURPIENVQUxJRklDQURPIERFIEZJUk1BIEVMRUNUUk9OSUNBMQswCQYDVQQGEwJQWTCCASIwDQYJKoZIhvcNAQEBBQADggEPADCCAQoCggEBAL5FcC3VPRURSFu03HWE9gpVzS5E1U7oE7KyAazcSaMTXYguQ4E5Xt8W416vNStK6KqZeZ56rASRh8EvryIodxPjrV3Ng0u3+u1kEY6VLVqFU466lyIJ/gshpb8hS0Xlry30g1cJ2dDqQ8KvHosAb/2J32yWAGD12xt1jC4BJ1GNUxGbsWRD3zMkcreGKaxddDeiN9HsmTvhwFGq40/pkNob5udx4AvUWzjFyu+clRHQn6xcJHvpImuRf75HR4L16YRvrrdXmeQ2Occ8Wlh0OLDLqyRuLmDeWijnB+lCwMFy00rjhjjGau2jHFT6xR481lDkBDYJJdX234qiqLR2BRsCAwEAAaOCA+kwggPlMAwGA1UdEwEB/wQCMAAwHwYDVR0jBBgwFoAUoT2FK83YLJYfOQIMn1M7WNiVC3swgZQGCCsGAQUFBwEBBIGHMIGEMFUGCCsGAQUFBzAChklodHRwczovL3d3dy5kaWdpdG8uY29tLnB5L3VwbG9hZHMvY2VydGlmaWNhZG8tZG9jdW1lbnRhLXNhLTE1MzUxMTc3NzEuY3J0MCsGCCsGAQUFBzABhh9odHRwczovL3d3dy5kaWdpdG8uY29tLnB5L29jc3AvMEwGA1UdEQRFMEOBFWp1Z2FydGV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BYS7htHzCcTmA/B2f2PL1tE05QQMA4GA1UdDwEB/wQEAwIF4DANBgkqhkiG9w0BAQsFAAOCAgEAGfc0JsKLIijtDZ00AGIdbj6LX6EpILQ1n9Gh28V0hOOJWENsVC7d0luPwaBlSTrv128WwVKlEG4N0G2MJGmwVF4taOfTrKIoR7UbmjeMKkPGORT0C988Qi1y/QtsLYBe1f7l+5QLV8iZTVM6s3Z4uYNGJCbZ2zROainnSY3YKuEL9LFeJ3mAtoMJfPQZQcBbMZCquqOe+/u5Wi2LimP9Yrt7utW4GVZmmDgXTgnmbnvh8P/Hn6r0Gqc/NeYGcKzDt5dUHpgJaMRXFtYkYKB7DZ5KQRFxCWlbir19Y9LRBcTbaPBiVIy7wSomVJqYpC4tboQQ/hVv0Ld8Vbf0EZBEfe/XWD9S47DtBhYyNHQPLRXrSj0/uU8vQm/5Gel1v1U/3GhoNU1vtlnPvAluY5IXoBnsad8W9BJRF9Xnqih6HvmmxLj4yIJFoHXyUafhbaISL9pvtfkHQBRM22+ztUwb+9AgN+4YQUN9X1Q3H8Kd83hBnKqd6jgQ34I95+NpCngGwtSYzUAZbUeTtjCzgv8mUlweLc6Ry+oPUKn/6GBUVNBX/SkmowE8IUBNoSlrS7Un+snHbGvglifnt1908RXR3rUckajXnBO6JM/TMx4rNam4SqEebr746mxE2algyHYOpXdHXxIHnBLJ1PKBtHXdKdGyV2HbGsI2b9c5mgeDRp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KQ9ZaHW5nrp1MIAST0oCeT030hdJv3iPER14hrFvzgU=</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TaA6KX/SRWPpmiasS8KGCRFI/mFTpQlGqiM07LbibG8=</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s6l80irlBTW+uFk7nR5c7WcaDa2jSh3MPBgl0IjaDO0=</DigestValue>
      </Reference>
      <Reference URI="/xl/printerSettings/printerSettings16.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SzH8mg+4wj5fJWrPe4Ra13mHu3DbzOiapyxHH+7nL+U=</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SzH8mg+4wj5fJWrPe4Ra13mHu3DbzOiapyxHH+7nL+U=</DigestValue>
      </Reference>
      <Reference URI="/xl/printerSettings/printerSettings6.bin?ContentType=application/vnd.openxmlformats-officedocument.spreadsheetml.printerSettings">
        <DigestMethod Algorithm="http://www.w3.org/2001/04/xmlenc#sha256"/>
        <DigestValue>SzH8mg+4wj5fJWrPe4Ra13mHu3DbzOiapyxHH+7nL+U=</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SzH8mg+4wj5fJWrPe4Ra13mHu3DbzOiapyxHH+7nL+U=</DigestValue>
      </Reference>
      <Reference URI="/xl/sharedStrings.xml?ContentType=application/vnd.openxmlformats-officedocument.spreadsheetml.sharedStrings+xml">
        <DigestMethod Algorithm="http://www.w3.org/2001/04/xmlenc#sha256"/>
        <DigestValue>lk75mmG3t7dw9f0jeZP0DNl05lfl1QIuGwZdg6f5ryc=</DigestValue>
      </Reference>
      <Reference URI="/xl/styles.xml?ContentType=application/vnd.openxmlformats-officedocument.spreadsheetml.styles+xml">
        <DigestMethod Algorithm="http://www.w3.org/2001/04/xmlenc#sha256"/>
        <DigestValue>1S5wBOypXC//F1ljbO7Hbc6IMviSty6jna/HFpduJmI=</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lkiYqAx3BvAaovfcIlqTLG90lIFm7ztjgwhXUPLCNOg=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4Z2UJFxr5JV2/wmo8mbJA7RjVTTReOG05iQjiFR1K3U=</DigestValue>
      </Reference>
      <Reference URI="/xl/worksheets/sheet10.xml?ContentType=application/vnd.openxmlformats-officedocument.spreadsheetml.worksheet+xml">
        <DigestMethod Algorithm="http://www.w3.org/2001/04/xmlenc#sha256"/>
        <DigestValue>iCioph6CEq9tRhsq8cw/FBEJU3w08jo3Y+mauz7fB58=</DigestValue>
      </Reference>
      <Reference URI="/xl/worksheets/sheet11.xml?ContentType=application/vnd.openxmlformats-officedocument.spreadsheetml.worksheet+xml">
        <DigestMethod Algorithm="http://www.w3.org/2001/04/xmlenc#sha256"/>
        <DigestValue>UsKVdD89G/JdQNEwekhDMZrby2wgwfBwGk258R7EW6o=</DigestValue>
      </Reference>
      <Reference URI="/xl/worksheets/sheet12.xml?ContentType=application/vnd.openxmlformats-officedocument.spreadsheetml.worksheet+xml">
        <DigestMethod Algorithm="http://www.w3.org/2001/04/xmlenc#sha256"/>
        <DigestValue>4tVvVQeOnZl0tCXdg5vvmK4v8cCbQdmvO/eaWXAlQN0=</DigestValue>
      </Reference>
      <Reference URI="/xl/worksheets/sheet13.xml?ContentType=application/vnd.openxmlformats-officedocument.spreadsheetml.worksheet+xml">
        <DigestMethod Algorithm="http://www.w3.org/2001/04/xmlenc#sha256"/>
        <DigestValue>w/t/ACdGTAvNYpgesuIwFDEZ6h9FfBxwBnlHWURHN5k=</DigestValue>
      </Reference>
      <Reference URI="/xl/worksheets/sheet14.xml?ContentType=application/vnd.openxmlformats-officedocument.spreadsheetml.worksheet+xml">
        <DigestMethod Algorithm="http://www.w3.org/2001/04/xmlenc#sha256"/>
        <DigestValue>acH3GjOeVuf3d1QAeFK0I1VY+yXRXHdReWwXdjX257c=</DigestValue>
      </Reference>
      <Reference URI="/xl/worksheets/sheet15.xml?ContentType=application/vnd.openxmlformats-officedocument.spreadsheetml.worksheet+xml">
        <DigestMethod Algorithm="http://www.w3.org/2001/04/xmlenc#sha256"/>
        <DigestValue>5CJ9WwGhDR5HDZeplsrksOmyleazWo6XGu4JG539emE=</DigestValue>
      </Reference>
      <Reference URI="/xl/worksheets/sheet16.xml?ContentType=application/vnd.openxmlformats-officedocument.spreadsheetml.worksheet+xml">
        <DigestMethod Algorithm="http://www.w3.org/2001/04/xmlenc#sha256"/>
        <DigestValue>w+8tRwmemBnyJ9b5TunV5JEjaa6irZlYzKVCgoWzkkw=</DigestValue>
      </Reference>
      <Reference URI="/xl/worksheets/sheet2.xml?ContentType=application/vnd.openxmlformats-officedocument.spreadsheetml.worksheet+xml">
        <DigestMethod Algorithm="http://www.w3.org/2001/04/xmlenc#sha256"/>
        <DigestValue>yrdyMJpwmvte1hxoshBeKEVgTckarZI0ivjsDkademI=</DigestValue>
      </Reference>
      <Reference URI="/xl/worksheets/sheet3.xml?ContentType=application/vnd.openxmlformats-officedocument.spreadsheetml.worksheet+xml">
        <DigestMethod Algorithm="http://www.w3.org/2001/04/xmlenc#sha256"/>
        <DigestValue>UV58dhIRE4c8Pcncmerui9gjzoMGfvbJrsyvrongtk0=</DigestValue>
      </Reference>
      <Reference URI="/xl/worksheets/sheet4.xml?ContentType=application/vnd.openxmlformats-officedocument.spreadsheetml.worksheet+xml">
        <DigestMethod Algorithm="http://www.w3.org/2001/04/xmlenc#sha256"/>
        <DigestValue>kMJIMo8oM+Wpui58vqFwRNefejwsI7+M7BZLnuK4Vb0=</DigestValue>
      </Reference>
      <Reference URI="/xl/worksheets/sheet5.xml?ContentType=application/vnd.openxmlformats-officedocument.spreadsheetml.worksheet+xml">
        <DigestMethod Algorithm="http://www.w3.org/2001/04/xmlenc#sha256"/>
        <DigestValue>cqMzFNzgyOdMceo9Lt4YxGZObyzziwN9D618JkxNzL4=</DigestValue>
      </Reference>
      <Reference URI="/xl/worksheets/sheet6.xml?ContentType=application/vnd.openxmlformats-officedocument.spreadsheetml.worksheet+xml">
        <DigestMethod Algorithm="http://www.w3.org/2001/04/xmlenc#sha256"/>
        <DigestValue>2VMC8183Mvi9g2Q/ori2F79IHti7dJgDFh8itVKUd90=</DigestValue>
      </Reference>
      <Reference URI="/xl/worksheets/sheet7.xml?ContentType=application/vnd.openxmlformats-officedocument.spreadsheetml.worksheet+xml">
        <DigestMethod Algorithm="http://www.w3.org/2001/04/xmlenc#sha256"/>
        <DigestValue>gsDl3NfQVLpU0oxyZGKoql2iVrQYm9cdMTwVyqcNW10=</DigestValue>
      </Reference>
      <Reference URI="/xl/worksheets/sheet8.xml?ContentType=application/vnd.openxmlformats-officedocument.spreadsheetml.worksheet+xml">
        <DigestMethod Algorithm="http://www.w3.org/2001/04/xmlenc#sha256"/>
        <DigestValue>pJ5xMWJ5Dlfu0R89GJfo+iZq39+iMaT7Ey3jxIFIgFE=</DigestValue>
      </Reference>
      <Reference URI="/xl/worksheets/sheet9.xml?ContentType=application/vnd.openxmlformats-officedocument.spreadsheetml.worksheet+xml">
        <DigestMethod Algorithm="http://www.w3.org/2001/04/xmlenc#sha256"/>
        <DigestValue>XYE6oRzkw201JsucHyF+vx47wdDJnrllApcPUVs1Z8A=</DigestValue>
      </Reference>
    </Manifest>
    <SignatureProperties>
      <SignatureProperty Id="idSignatureTime" Target="#idPackageSignature">
        <mdssi:SignatureTime xmlns:mdssi="http://schemas.openxmlformats.org/package/2006/digital-signature">
          <mdssi:Format>YYYY-MM-DDThh:mm:ssTZD</mdssi:Format>
          <mdssi:Value>2023-08-11T17:59:22Z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2023-08-11T17:59:22Z</xd:SigningTime>
          <xd:SigningCertificate>
            <xd:Cert>
              <xd:CertDigest>
                <DigestMethod Algorithm="http://www.w3.org/2001/04/xmlenc#sha256"/>
                <DigestValue>l6lxiiP59SJi/5nh819vkP3cZ82yAtfy/mmcIE9cjTg=</DigestValue>
              </xd:CertDigest>
              <xd:IssuerSerial>
                <X509IssuerName>C=PY, O=DOCUMENTA S.A., SERIALNUMBER=RUC80050172-1, CN=CA-DOCUMENTA S.A.</X509IssuerName>
                <X509SerialNumber>681058929997266671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/QTFfdImgs4of1Y+PssfL88ARnV0CzHxx/gk1T0rCfg=</DigestValue>
    </Reference>
    <Reference Type="http://www.w3.org/2000/09/xmldsig#Object" URI="#idOfficeObject">
      <DigestMethod Algorithm="http://www.w3.org/2001/04/xmlenc#sha256"/>
      <DigestValue>EpoY6eQa4dzBzR73MJx3GPy6K6RJoYTgserSsQ0z+zk=</DigestValue>
    </Reference>
    <Reference Type="http://uri.etsi.org/01903#SignedProperties" URI="#idSignedProperties">
      <Transforms>
        <Transform Algorithm="http://www.w3.org/TR/2001/REC-xml-c14n-20010315"/>
      </Transforms>
      <DigestMethod Algorithm="http://www.w3.org/2001/04/xmlenc#sha256"/>
      <DigestValue>Rv4WB/GrvbFWf92PLeVfuTYwD4O2hMnf1/al5ZNZKfo=</DigestValue>
    </Reference>
  </SignedInfo>
  <SignatureValue>FFN8yLEm92Z1ikZcIR/vwRG9fFWj9dMJXOjytz5zEmS/FspBIagE4mg4tEXM82ucLYLnFzBrBzel
w6kjSXZd/jEloBH0h9i7dssYJf8zI6kDhb11WSy2Fvx5qnQsxVlA1DIBpEQm8NaXKr5D8TOnjiR7
YFFKp7jMOrDiB4N2H4ikWgZ3gGllKAXVvt1BxwU0id8EPtu4rp6O8WI5wWcVuHyVIdqI6gB1Vys9
u8oQfbksdJiIfuN/gZRhuCX74OXFR1P06u2RucD2oQAToeJzJbrrQs+jxATc8fxIrUsPd0NZ7km7
BDKhHoHhGRrEo1aTHHR+prjYMrL+2fHOfmTj4Q==</SignatureValue>
  <KeyInfo>
    <X509Data>
      <X509Certificate>MIIIgDCCBmigAwIBAgIIEoS/10gUWEYwDQYJKoZIhvcNAQELBQAwWjEaMBgGA1UEAwwRQ0EtRE9DVU1FTlRBIFMuQS4xFjAUBgNVBAUTDVJVQzgwMDUwMTcyLTExFzAVBgNVBAoMDkRPQ1VNRU5UQSBTLkEuMQswCQYDVQQGEwJQWTAeFw0yMzA1MTcxNTEzMDBaFw0yNTA1MTYxNTEzMDBaMIG1MSEwHwYDVQQDDBhKVUFOQSBQQUJMQSBHQUxFQU5PIEJBRVoxEjAQBgNVBAUTCUNJMTM0MTU5NTEUMBIGA1UEKgwLSlVBTkEgUEFCTEExFTATBgNVBAQMDEdBTEVBTk8gQkFFWjELMAkGA1UECwwCRjIxNTAzBgNVBAoMLENFUlRJRklDQURPIENVQUxJRklDQURPIERFIEZJUk1BIEVMRUNUUk9OSUNBMQswCQYDVQQGEwJQWTCCASIwDQYJKoZIhvcNAQEBBQADggEPADCCAQoCggEBALwhngWBXEaHBJ1cguZuXSuEP6mWXqBuRhTIlwW08v0rIE6jhp2E/plWD31V3zyJzfqZzh1IRGMSfiooAJHopoZOz+TNpylBxvsvJ5WZZFDwlwV14PQjVin8ttUXhyofQ6rmX3DkbKebu3LcSnshTrGc/yNQVB6JsS1+pSMGKq1db/KzhnV2Vdw9n3gk9n4M/ZzHp76LH8jcy4Rdqolf3QXz77P7mEXSLoeGBugNNso5KxFqE8FCpIGf8DxhGAtxoWtUCjvbhwOpi1MsIGNowIcFUOKvnrC2mi0KFit2QY5xWcR5U5LHkkpIlBnIrKi0JHXCfzG/zh7NEA9QogSLc40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p1YW5pZ2FsMjAxM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D8u3+NkBMbLo9wud7oxMELlHIy7MA4GA1UdDwEB/wQEAwIF4DANBgkqhkiG9w0BAQsFAAOCAgEAfN19xcsEN5x+i4QDh4FccZ5yJM5Y7dlFZ2V3TP3uouZCXSHXWOCIngbdaOG10mETfheDGbd/c3Q3lGlTi6h1B+hhYr/mGYgkCw6jLmSMn3bANlOg9KDhtbsh/2HcJqPa4KxRCYrtxMW5256uGIp+lks3+RkPn3L54CyD0wI6eG1mC9zxYDoSdbu0jUW9yRYZcB2n4vyE3ZV2K0bzYYjVu2gFORyvgDrBaJlyPtSQwM8bg+SggQOc5Jau0ssQdIPplLaxBhfW08DqJtoy907fjGkvsbv5iHW/wXYXnu76YO6sL4gj1wcv56Kdqv3eH0XEWAycAnY24ZfdEGwmHtdF9ja1XcY0hCQ0G1DHkm2iUOVJvh5ekbNJL07jBvnMGOS6o/2lsQwtDxB1CCIlyP9EAyjMWwUq/Wl3xDlsR9Ftr62xAnROaLz5nWQIbp691A/Tv1va2odi+XdDuwx8M128pUaIr/4WMBfY1+yeaacx2ct9pjbPPw7Ps0/Po+tl7Q7AmRCX2Fc/21+LE9OqGJtNIPJg4U1LinpWonY9rhXvK+9W30YLS/lGxxovMA4Nsw6xOe9pNz2qlVSl8k4eMDwKT8GSyyPW7ytnWYJgb4+aTN3QUa0lxtc/N/6EFR5bCku59FbAn6+2jgRuv+LYbZWfzriNmUlmX3AOkPkEGSxCU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KQ9ZaHW5nrp1MIAST0oCeT030hdJv3iPER14hrFvzgU=</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TaA6KX/SRWPpmiasS8KGCRFI/mFTpQlGqiM07LbibG8=</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s6l80irlBTW+uFk7nR5c7WcaDa2jSh3MPBgl0IjaDO0=</DigestValue>
      </Reference>
      <Reference URI="/xl/printerSettings/printerSettings16.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SzH8mg+4wj5fJWrPe4Ra13mHu3DbzOiapyxHH+7nL+U=</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SzH8mg+4wj5fJWrPe4Ra13mHu3DbzOiapyxHH+7nL+U=</DigestValue>
      </Reference>
      <Reference URI="/xl/printerSettings/printerSettings6.bin?ContentType=application/vnd.openxmlformats-officedocument.spreadsheetml.printerSettings">
        <DigestMethod Algorithm="http://www.w3.org/2001/04/xmlenc#sha256"/>
        <DigestValue>SzH8mg+4wj5fJWrPe4Ra13mHu3DbzOiapyxHH+7nL+U=</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SzH8mg+4wj5fJWrPe4Ra13mHu3DbzOiapyxHH+7nL+U=</DigestValue>
      </Reference>
      <Reference URI="/xl/sharedStrings.xml?ContentType=application/vnd.openxmlformats-officedocument.spreadsheetml.sharedStrings+xml">
        <DigestMethod Algorithm="http://www.w3.org/2001/04/xmlenc#sha256"/>
        <DigestValue>lk75mmG3t7dw9f0jeZP0DNl05lfl1QIuGwZdg6f5ryc=</DigestValue>
      </Reference>
      <Reference URI="/xl/styles.xml?ContentType=application/vnd.openxmlformats-officedocument.spreadsheetml.styles+xml">
        <DigestMethod Algorithm="http://www.w3.org/2001/04/xmlenc#sha256"/>
        <DigestValue>1S5wBOypXC//F1ljbO7Hbc6IMviSty6jna/HFpduJmI=</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lkiYqAx3BvAaovfcIlqTLG90lIFm7ztjgwhXUPLCNOg=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4Z2UJFxr5JV2/wmo8mbJA7RjVTTReOG05iQjiFR1K3U=</DigestValue>
      </Reference>
      <Reference URI="/xl/worksheets/sheet10.xml?ContentType=application/vnd.openxmlformats-officedocument.spreadsheetml.worksheet+xml">
        <DigestMethod Algorithm="http://www.w3.org/2001/04/xmlenc#sha256"/>
        <DigestValue>iCioph6CEq9tRhsq8cw/FBEJU3w08jo3Y+mauz7fB58=</DigestValue>
      </Reference>
      <Reference URI="/xl/worksheets/sheet11.xml?ContentType=application/vnd.openxmlformats-officedocument.spreadsheetml.worksheet+xml">
        <DigestMethod Algorithm="http://www.w3.org/2001/04/xmlenc#sha256"/>
        <DigestValue>UsKVdD89G/JdQNEwekhDMZrby2wgwfBwGk258R7EW6o=</DigestValue>
      </Reference>
      <Reference URI="/xl/worksheets/sheet12.xml?ContentType=application/vnd.openxmlformats-officedocument.spreadsheetml.worksheet+xml">
        <DigestMethod Algorithm="http://www.w3.org/2001/04/xmlenc#sha256"/>
        <DigestValue>4tVvVQeOnZl0tCXdg5vvmK4v8cCbQdmvO/eaWXAlQN0=</DigestValue>
      </Reference>
      <Reference URI="/xl/worksheets/sheet13.xml?ContentType=application/vnd.openxmlformats-officedocument.spreadsheetml.worksheet+xml">
        <DigestMethod Algorithm="http://www.w3.org/2001/04/xmlenc#sha256"/>
        <DigestValue>w/t/ACdGTAvNYpgesuIwFDEZ6h9FfBxwBnlHWURHN5k=</DigestValue>
      </Reference>
      <Reference URI="/xl/worksheets/sheet14.xml?ContentType=application/vnd.openxmlformats-officedocument.spreadsheetml.worksheet+xml">
        <DigestMethod Algorithm="http://www.w3.org/2001/04/xmlenc#sha256"/>
        <DigestValue>acH3GjOeVuf3d1QAeFK0I1VY+yXRXHdReWwXdjX257c=</DigestValue>
      </Reference>
      <Reference URI="/xl/worksheets/sheet15.xml?ContentType=application/vnd.openxmlformats-officedocument.spreadsheetml.worksheet+xml">
        <DigestMethod Algorithm="http://www.w3.org/2001/04/xmlenc#sha256"/>
        <DigestValue>5CJ9WwGhDR5HDZeplsrksOmyleazWo6XGu4JG539emE=</DigestValue>
      </Reference>
      <Reference URI="/xl/worksheets/sheet16.xml?ContentType=application/vnd.openxmlformats-officedocument.spreadsheetml.worksheet+xml">
        <DigestMethod Algorithm="http://www.w3.org/2001/04/xmlenc#sha256"/>
        <DigestValue>w+8tRwmemBnyJ9b5TunV5JEjaa6irZlYzKVCgoWzkkw=</DigestValue>
      </Reference>
      <Reference URI="/xl/worksheets/sheet2.xml?ContentType=application/vnd.openxmlformats-officedocument.spreadsheetml.worksheet+xml">
        <DigestMethod Algorithm="http://www.w3.org/2001/04/xmlenc#sha256"/>
        <DigestValue>yrdyMJpwmvte1hxoshBeKEVgTckarZI0ivjsDkademI=</DigestValue>
      </Reference>
      <Reference URI="/xl/worksheets/sheet3.xml?ContentType=application/vnd.openxmlformats-officedocument.spreadsheetml.worksheet+xml">
        <DigestMethod Algorithm="http://www.w3.org/2001/04/xmlenc#sha256"/>
        <DigestValue>UV58dhIRE4c8Pcncmerui9gjzoMGfvbJrsyvrongtk0=</DigestValue>
      </Reference>
      <Reference URI="/xl/worksheets/sheet4.xml?ContentType=application/vnd.openxmlformats-officedocument.spreadsheetml.worksheet+xml">
        <DigestMethod Algorithm="http://www.w3.org/2001/04/xmlenc#sha256"/>
        <DigestValue>kMJIMo8oM+Wpui58vqFwRNefejwsI7+M7BZLnuK4Vb0=</DigestValue>
      </Reference>
      <Reference URI="/xl/worksheets/sheet5.xml?ContentType=application/vnd.openxmlformats-officedocument.spreadsheetml.worksheet+xml">
        <DigestMethod Algorithm="http://www.w3.org/2001/04/xmlenc#sha256"/>
        <DigestValue>cqMzFNzgyOdMceo9Lt4YxGZObyzziwN9D618JkxNzL4=</DigestValue>
      </Reference>
      <Reference URI="/xl/worksheets/sheet6.xml?ContentType=application/vnd.openxmlformats-officedocument.spreadsheetml.worksheet+xml">
        <DigestMethod Algorithm="http://www.w3.org/2001/04/xmlenc#sha256"/>
        <DigestValue>2VMC8183Mvi9g2Q/ori2F79IHti7dJgDFh8itVKUd90=</DigestValue>
      </Reference>
      <Reference URI="/xl/worksheets/sheet7.xml?ContentType=application/vnd.openxmlformats-officedocument.spreadsheetml.worksheet+xml">
        <DigestMethod Algorithm="http://www.w3.org/2001/04/xmlenc#sha256"/>
        <DigestValue>gsDl3NfQVLpU0oxyZGKoql2iVrQYm9cdMTwVyqcNW10=</DigestValue>
      </Reference>
      <Reference URI="/xl/worksheets/sheet8.xml?ContentType=application/vnd.openxmlformats-officedocument.spreadsheetml.worksheet+xml">
        <DigestMethod Algorithm="http://www.w3.org/2001/04/xmlenc#sha256"/>
        <DigestValue>pJ5xMWJ5Dlfu0R89GJfo+iZq39+iMaT7Ey3jxIFIgFE=</DigestValue>
      </Reference>
      <Reference URI="/xl/worksheets/sheet9.xml?ContentType=application/vnd.openxmlformats-officedocument.spreadsheetml.worksheet+xml">
        <DigestMethod Algorithm="http://www.w3.org/2001/04/xmlenc#sha256"/>
        <DigestValue>XYE6oRzkw201JsucHyF+vx47wdDJnrllApcPUVs1Z8A=</DigestValue>
      </Reference>
    </Manifest>
    <SignatureProperties>
      <SignatureProperty Id="idSignatureTime" Target="#idPackageSignature">
        <mdssi:SignatureTime xmlns:mdssi="http://schemas.openxmlformats.org/package/2006/digital-signature">
          <mdssi:Format>YYYY-MM-DDThh:mm:ssTZD</mdssi:Format>
          <mdssi:Value>2023-08-11T22:30:12Z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2023-08-11T22:30:12Z</xd:SigningTime>
          <xd:SigningCertificate>
            <xd:Cert>
              <xd:CertDigest>
                <DigestMethod Algorithm="http://www.w3.org/2001/04/xmlenc#sha256"/>
                <DigestValue>Q9FDmPfz1/W1Yge/lbETkav3M+WeV/onDWSqqqLe8ag=</DigestValue>
              </xd:CertDigest>
              <xd:IssuerSerial>
                <X509IssuerName>C=PY, O=DOCUMENTA S.A., SERIALNUMBER=RUC80050172-1, CN=CA-DOCUMENTA S.A.</X509IssuerName>
                <X509SerialNumber>1334402320956676166</X509SerialNumber>
              </xd:IssuerSerial>
            </xd:Cert>
          </xd:SigningCertificate>
          <xd:SignaturePolicyIdentifier>
            <xd:SignaturePolicyImplied/>
          </xd:SignaturePolicyIdentifier>
        </xd:SignedSignature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5X1PiHPLDhBwLF8/v3SQDyHKllAcPc3Rfog8yYr7agg=</DigestValue>
    </Reference>
    <Reference Type="http://www.w3.org/2000/09/xmldsig#Object" URI="#idOfficeObject">
      <DigestMethod Algorithm="http://www.w3.org/2001/04/xmlenc#sha256"/>
      <DigestValue>+99oXGjXNU+QGwOB1xf+vzYrizK70WX+TD8l7uy498A=</DigestValue>
    </Reference>
    <Reference Type="http://uri.etsi.org/01903#SignedProperties" URI="#idSignedProperties">
      <Transforms>
        <Transform Algorithm="http://www.w3.org/TR/2001/REC-xml-c14n-20010315"/>
      </Transforms>
      <DigestMethod Algorithm="http://www.w3.org/2001/04/xmlenc#sha256"/>
      <DigestValue>K7zcx1vy9ZQ6tFweql4zyb+Rf01J31/DMoP244ZzPkk=</DigestValue>
    </Reference>
  </SignedInfo>
  <SignatureValue>7Kj9BTlu0VfkzplPPjewhowQigPe+xzrBMiuQY4mQvTM7YaeLzQXYB5tDcS7Iki03S3HvctCz2VB
S1InkG6y1dUrZiQvShxkxnFnBXajsZIpe8d32TW7CLr51RnVpMXzwAPC4I/at4G1wF2FdMGXhexI
XfdeZauL5sYcd1pcVkPDDCiQ68AxR7m+LyKLgw++Q0iPKjuI+VJycjK0/3kHF2A2IDWjVYwfn0AH
Yl4y9H3eZTLa7ZUao4pl4FIn3opXEkAcyauSke57b/55BPaNqEyYuIz6cxrcNkcPY7FCKQA14tLj
OjYIspwxrhl72aJa9HpprmFqFN1GrzRq7sJ+Rg==</SignatureValue>
  <KeyInfo>
    <X509Data>
      <X509Certificate>MIIHOTCCBSGgAwIBAgIIBShUvBJmmOEwDQYJKoZIhvcNAQELBQAwWzEXMBUGA1UEBRMOUlVDIDgwMDUwMTcyLTExGjAYBgNVBAMTEUNBLURPQ1VNRU5UQSBTLkEuMRcwFQYDVQQKEw5ET0NVTUVOVEEgUy5BLjELMAkGA1UEBhMCUFkwHhcNMjIwODA5MTUyMjE5WhcNMjQwODA4MTUzMjE5WjCBkTELMAkGA1UEBhMCUFkxDjAMBgNVBAQMBUdFTEFZMRIwEAYDVQQFEwlDSTIwNTgwNjcxFTATBgNVBCoMDEVMSUFTIE1JR1VFTDEXMBUGA1UECgwOUEVSU09OQSBGSVNJQ0ExETAPBgNVBAsMCEZJUk1BIEYyMRswGQYDVQQDDBJFTElBUyBNSUdVRUwgR0VMQVkwggEiMA0GCSqGSIb3DQEBAQUAA4IBDwAwggEKAoIBAQDwWxOs+PgJycsipwqrw6og52MmKAqVCSj4Q6MglwpwG/68yY96xQPGSRfI+HX4vArjYhkuKFzw3jX9KrLksXYocEgk9OzNLOgbtqhYoxXJ9WaaWMUDgwnsbVn1XUVNLp2RQdXG8rxVgPmHCm9dCHLgkO3gUJ6NclvqGw8jK1U3euEHJ0CKrXvew7axOefxrvCTfJ5ZQvaymCd4NU1l9RceIPlKIfkRtWQkhPzjP++y7RA2S494eJX/Y2YgKhfJ+dqdz0jEKg8+LOcTG6xqs11DuR6r+UhjnWEdTaqc/zNJtzmZXVt31DqEvlMaoSZZi+9csaaKfetS7b+JdLDWvG2FAgMBAAGjggLIMIICxDAMBgNVHRMBAf8EAjAAMA4GA1UdDwEB/wQEAwIF4DAnBgNVHSUEIDAeBggrBgEFBQcDAQYIKwYBBQUHAwIGCCsGAQUFBwMEMB0GA1UdDgQWBBQI8huz11Fs9r+QZVdrC0MUtOFq8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ZWdlbGF5QGNhZGllbS5jb20ucHkwggEtBgNVHSAEggEkMIIBIDCCARwGDSsGAQQBgvk7AQEBCgEwggEJMC8GCCsGAQUFBwIBFiNodHRwczovL3d3dy5kaWdpdG8uY29tLnB5L2Rlc2NhcmdhczCB1QYIKwYBBQUHAgIwgcgagcVDZXJ0aWZpY2FkbyBjdWFsaWZpY2FkbyBkZSBmaXJtYSBlbGVjdHLzbmljYSB0aXBvIEYyIChjbGF2ZXMgZW4gZGlzcG9zaXRpdm8gY3VhbGlmaWNhZG8pLCBzdWpldGEgYSBsYXMgY29uZGljaW9uZXMgZGUgdXNvIGV4cHVlc3RhcyBlbiBsYSBEZWNsYXJhY2nzbiBkZSBQcuFjdGljYXMgZGUgQ2VydGlmaWNhY2nzbiBkZSBET0NVTUVOVEEgUy5BLjANBgkqhkiG9w0BAQsFAAOCAgEAvo228aOxSGlBeBCKOZ3JhWO+yyOFZM74HUW8j8uRbUdDuW+05unNZUVM+Rm1XcQZ8abc8xr1aInUKjeY8x1Pex9ravH2kqBO5dSRwnxN0iR0BnpE7hB5w6EIGivEWc69ASJXap7QpNd3AWl8CaSg9KDVCzzw96OUfNJL4vy1b65uZigHH3/5brXYuJqYg3xisOaqCnBOnRlbjykXBmwDOmw6a+65EGwtJ42oMYyRcrckXTmSi0pCZ9P+RmELGhYa5vdvsDtN4iQ544ElcVCotjAwJksProN/OzrUypeZPGFNTphcn5RdJ3eZ+JEyCXs7r2DrqZtqCSjMQ9vT1hc7MVuZjqay2Iz1nf93LI0UrjWRLSeOu6nCVtk/WMw7+0V4JrRY+UK4Tmwf3PyHkM3qi56VrmpKoOoOvdrp4Nm+tlU+l8uxFpMy9wXIrExUfhPs9is3UTAC5yEixM0IAc5/Tfajdz0JnI+QK8w+WHC31CkIs5j87ZtYlq9UVe7RJ2lKmuufIfrSnqUBdWZ924rLr5kDRPtuAXF2bVQzW2988ow3M47L43akuCrNPLqDzAMuNbUWJH8/WIZIt/J26TjSPoW6/w1mf/xfdY82sBnEZoh2XhSD3SeJ9TqgtM13LeYdJMcD5NFmx2bjUoLSaz7XSYd4LtqZJzIbIECqXUV0Fj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KQ9ZaHW5nrp1MIAST0oCeT030hdJv3iPER14hrFvzgU=</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TaA6KX/SRWPpmiasS8KGCRFI/mFTpQlGqiM07LbibG8=</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s6l80irlBTW+uFk7nR5c7WcaDa2jSh3MPBgl0IjaDO0=</DigestValue>
      </Reference>
      <Reference URI="/xl/printerSettings/printerSettings16.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SzH8mg+4wj5fJWrPe4Ra13mHu3DbzOiapyxHH+7nL+U=</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SzH8mg+4wj5fJWrPe4Ra13mHu3DbzOiapyxHH+7nL+U=</DigestValue>
      </Reference>
      <Reference URI="/xl/printerSettings/printerSettings6.bin?ContentType=application/vnd.openxmlformats-officedocument.spreadsheetml.printerSettings">
        <DigestMethod Algorithm="http://www.w3.org/2001/04/xmlenc#sha256"/>
        <DigestValue>SzH8mg+4wj5fJWrPe4Ra13mHu3DbzOiapyxHH+7nL+U=</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SzH8mg+4wj5fJWrPe4Ra13mHu3DbzOiapyxHH+7nL+U=</DigestValue>
      </Reference>
      <Reference URI="/xl/sharedStrings.xml?ContentType=application/vnd.openxmlformats-officedocument.spreadsheetml.sharedStrings+xml">
        <DigestMethod Algorithm="http://www.w3.org/2001/04/xmlenc#sha256"/>
        <DigestValue>lk75mmG3t7dw9f0jeZP0DNl05lfl1QIuGwZdg6f5ryc=</DigestValue>
      </Reference>
      <Reference URI="/xl/styles.xml?ContentType=application/vnd.openxmlformats-officedocument.spreadsheetml.styles+xml">
        <DigestMethod Algorithm="http://www.w3.org/2001/04/xmlenc#sha256"/>
        <DigestValue>1S5wBOypXC//F1ljbO7Hbc6IMviSty6jna/HFpduJmI=</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lkiYqAx3BvAaovfcIlqTLG90lIFm7ztjgwhXUPLCNOg=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4Z2UJFxr5JV2/wmo8mbJA7RjVTTReOG05iQjiFR1K3U=</DigestValue>
      </Reference>
      <Reference URI="/xl/worksheets/sheet10.xml?ContentType=application/vnd.openxmlformats-officedocument.spreadsheetml.worksheet+xml">
        <DigestMethod Algorithm="http://www.w3.org/2001/04/xmlenc#sha256"/>
        <DigestValue>iCioph6CEq9tRhsq8cw/FBEJU3w08jo3Y+mauz7fB58=</DigestValue>
      </Reference>
      <Reference URI="/xl/worksheets/sheet11.xml?ContentType=application/vnd.openxmlformats-officedocument.spreadsheetml.worksheet+xml">
        <DigestMethod Algorithm="http://www.w3.org/2001/04/xmlenc#sha256"/>
        <DigestValue>UsKVdD89G/JdQNEwekhDMZrby2wgwfBwGk258R7EW6o=</DigestValue>
      </Reference>
      <Reference URI="/xl/worksheets/sheet12.xml?ContentType=application/vnd.openxmlformats-officedocument.spreadsheetml.worksheet+xml">
        <DigestMethod Algorithm="http://www.w3.org/2001/04/xmlenc#sha256"/>
        <DigestValue>4tVvVQeOnZl0tCXdg5vvmK4v8cCbQdmvO/eaWXAlQN0=</DigestValue>
      </Reference>
      <Reference URI="/xl/worksheets/sheet13.xml?ContentType=application/vnd.openxmlformats-officedocument.spreadsheetml.worksheet+xml">
        <DigestMethod Algorithm="http://www.w3.org/2001/04/xmlenc#sha256"/>
        <DigestValue>w/t/ACdGTAvNYpgesuIwFDEZ6h9FfBxwBnlHWURHN5k=</DigestValue>
      </Reference>
      <Reference URI="/xl/worksheets/sheet14.xml?ContentType=application/vnd.openxmlformats-officedocument.spreadsheetml.worksheet+xml">
        <DigestMethod Algorithm="http://www.w3.org/2001/04/xmlenc#sha256"/>
        <DigestValue>acH3GjOeVuf3d1QAeFK0I1VY+yXRXHdReWwXdjX257c=</DigestValue>
      </Reference>
      <Reference URI="/xl/worksheets/sheet15.xml?ContentType=application/vnd.openxmlformats-officedocument.spreadsheetml.worksheet+xml">
        <DigestMethod Algorithm="http://www.w3.org/2001/04/xmlenc#sha256"/>
        <DigestValue>5CJ9WwGhDR5HDZeplsrksOmyleazWo6XGu4JG539emE=</DigestValue>
      </Reference>
      <Reference URI="/xl/worksheets/sheet16.xml?ContentType=application/vnd.openxmlformats-officedocument.spreadsheetml.worksheet+xml">
        <DigestMethod Algorithm="http://www.w3.org/2001/04/xmlenc#sha256"/>
        <DigestValue>w+8tRwmemBnyJ9b5TunV5JEjaa6irZlYzKVCgoWzkkw=</DigestValue>
      </Reference>
      <Reference URI="/xl/worksheets/sheet2.xml?ContentType=application/vnd.openxmlformats-officedocument.spreadsheetml.worksheet+xml">
        <DigestMethod Algorithm="http://www.w3.org/2001/04/xmlenc#sha256"/>
        <DigestValue>yrdyMJpwmvte1hxoshBeKEVgTckarZI0ivjsDkademI=</DigestValue>
      </Reference>
      <Reference URI="/xl/worksheets/sheet3.xml?ContentType=application/vnd.openxmlformats-officedocument.spreadsheetml.worksheet+xml">
        <DigestMethod Algorithm="http://www.w3.org/2001/04/xmlenc#sha256"/>
        <DigestValue>UV58dhIRE4c8Pcncmerui9gjzoMGfvbJrsyvrongtk0=</DigestValue>
      </Reference>
      <Reference URI="/xl/worksheets/sheet4.xml?ContentType=application/vnd.openxmlformats-officedocument.spreadsheetml.worksheet+xml">
        <DigestMethod Algorithm="http://www.w3.org/2001/04/xmlenc#sha256"/>
        <DigestValue>kMJIMo8oM+Wpui58vqFwRNefejwsI7+M7BZLnuK4Vb0=</DigestValue>
      </Reference>
      <Reference URI="/xl/worksheets/sheet5.xml?ContentType=application/vnd.openxmlformats-officedocument.spreadsheetml.worksheet+xml">
        <DigestMethod Algorithm="http://www.w3.org/2001/04/xmlenc#sha256"/>
        <DigestValue>cqMzFNzgyOdMceo9Lt4YxGZObyzziwN9D618JkxNzL4=</DigestValue>
      </Reference>
      <Reference URI="/xl/worksheets/sheet6.xml?ContentType=application/vnd.openxmlformats-officedocument.spreadsheetml.worksheet+xml">
        <DigestMethod Algorithm="http://www.w3.org/2001/04/xmlenc#sha256"/>
        <DigestValue>2VMC8183Mvi9g2Q/ori2F79IHti7dJgDFh8itVKUd90=</DigestValue>
      </Reference>
      <Reference URI="/xl/worksheets/sheet7.xml?ContentType=application/vnd.openxmlformats-officedocument.spreadsheetml.worksheet+xml">
        <DigestMethod Algorithm="http://www.w3.org/2001/04/xmlenc#sha256"/>
        <DigestValue>gsDl3NfQVLpU0oxyZGKoql2iVrQYm9cdMTwVyqcNW10=</DigestValue>
      </Reference>
      <Reference URI="/xl/worksheets/sheet8.xml?ContentType=application/vnd.openxmlformats-officedocument.spreadsheetml.worksheet+xml">
        <DigestMethod Algorithm="http://www.w3.org/2001/04/xmlenc#sha256"/>
        <DigestValue>pJ5xMWJ5Dlfu0R89GJfo+iZq39+iMaT7Ey3jxIFIgFE=</DigestValue>
      </Reference>
      <Reference URI="/xl/worksheets/sheet9.xml?ContentType=application/vnd.openxmlformats-officedocument.spreadsheetml.worksheet+xml">
        <DigestMethod Algorithm="http://www.w3.org/2001/04/xmlenc#sha256"/>
        <DigestValue>XYE6oRzkw201JsucHyF+vx47wdDJnrllApcPUVs1Z8A=</DigestValue>
      </Reference>
    </Manifest>
    <SignatureProperties>
      <SignatureProperty Id="idSignatureTime" Target="#idPackageSignature">
        <mdssi:SignatureTime xmlns:mdssi="http://schemas.openxmlformats.org/package/2006/digital-signature">
          <mdssi:Format>YYYY-MM-DDThh:mm:ssTZD</mdssi:Format>
          <mdssi:Value>2023-08-14T23:23:22Z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2023-08-14T23:23:22Z</xd:SigningTime>
          <xd:SigningCertificate>
            <xd:Cert>
              <xd:CertDigest>
                <DigestMethod Algorithm="http://www.w3.org/2001/04/xmlenc#sha256"/>
                <DigestValue>3YDUisgzjewudTc9EgrfUV3Xg7ysMXB5Ia2IIF2mOP4=</DigestValue>
              </xd:CertDigest>
              <xd:IssuerSerial>
                <X509IssuerName>C=PY, O=DOCUMENTA S.A., CN=CA-DOCUMENTA S.A., SERIALNUMBER=RUC 80050172-1</X509IssuerName>
                <X509SerialNumber>371640135997364449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3 6 8 4 d 7 8 a - b 8 8 6 - 4 1 2 c - b 1 c 6 - 8 3 5 3 5 6 9 7 b 4 1 0 " > < T r a n s i t i o n > M o v e T o < / T r a n s i t i o n > < E f f e c t > S t a t i o n < / E f f e c t > < T h e m e > B i n g R o a d < / T h e m e > < T h e m e W i t h L a b e l > f a l s e < / T h e m e W i t h L a b e l > < F l a t M o d e E n a b l e d > f a l s e < / F l a t M o d e E n a b l e d > < D u r a t i o n > 1 0 0 0 0 0 0 0 0 < / D u r a t i o n > < T r a n s i t i o n D u r a t i o n > 3 0 0 0 0 0 0 0 < / T r a n s i t i o n D u r a t i o n > < S p e e d > 0 . 5 < / S p e e d > < F r a m e > < C a m e r a > < L a t i t u d e > - 5 . 0 8 6 7 9 6 2 3 3 4 6 0 3 3 2 5 < / L a t i t u d e > < L o n g i t u d e > 8 8 . 6 2 2 4 4 7 3 0 7 9 2 0 8 2 2 < / L o n g i t u d e > < R o t a t i o n > 0 < / R o t a t i o n > < P i v o t A n g l e > 0 < / P i v o t A n g l e > < D i s t a n c e > 0 . 6 8 7 1 9 4 7 6 7 3 6 0 0 0 0 1 8 < / D i s t a n c e > < / C a m e r a > < 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 G u i d = " 2 9 f d a 4 2 d - 0 4 f c - 4 b 0 c - 9 2 6 3 - c d 2 e 8 9 4 1 4 6 0 a "   R e v = " 1 "   R e v G u i d = " f 0 5 1 8 2 1 6 - 9 b 5 2 - 4 6 7 0 - a 1 d 0 - 0 8 c f 5 4 b a 6 b d f " 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d = " h t t p : / / w w w . w 3 . o r g / 2 0 0 1 / X M L S c h e m a "   x m l n s : x s i = " h t t p : / / w w w . w 3 . o r g / 2 0 0 1 / X M L S c h e m a - i n s t a n c e "   x m l n s = " h t t p : / / m i c r o s o f t . d a t a . v i s u a l i z a t i o n . C l i e n t . E x c e l / 1 . 0 " > < T o u r s > < T o u r   N a m e = " P a s e o   1 "   I d = " { 2 3 0 9 5 D 8 B - 1 0 3 6 - 4 C D 5 - 8 D 0 B - 8 B 3 7 2 3 8 5 3 4 7 4 } "   T o u r I d = " d 1 4 6 6 3 4 1 - 9 b 5 1 - 4 5 c 7 - b 4 3 0 - a 9 4 e 5 7 f 4 4 7 6 3 "   X m l V e r = " 6 "   M i n X m l V e r = " 3 " > < D e s c r i p t i o n > L a   d e s c r i p c i � n   d e l   p a s e o   v a   a q u � < / D e s c r i p t i o n > < 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T o u r > < / T o u r s > < / V i s u a l i z a t i o n > 
</file>

<file path=customXml/item3.xml><?xml version="1.0" encoding="utf-8"?>
<ct:contentTypeSchema xmlns:ct="http://schemas.microsoft.com/office/2006/metadata/contentType" xmlns:ma="http://schemas.microsoft.com/office/2006/metadata/properties/metaAttributes" ct:_="" ma:_="" ma:contentTypeName="Documento" ma:contentTypeID="0x010100805D5139E737CA46B576776EB15C92A9" ma:contentTypeVersion="11" ma:contentTypeDescription="Crear nuevo documento." ma:contentTypeScope="" ma:versionID="d5ec20bac0941b1c5b5c6948cd28662b">
  <xsd:schema xmlns:xsd="http://www.w3.org/2001/XMLSchema" xmlns:xs="http://www.w3.org/2001/XMLSchema" xmlns:p="http://schemas.microsoft.com/office/2006/metadata/properties" xmlns:ns3="727e11e5-f0bc-40b2-aa03-230944aad938" xmlns:ns4="5c546f28-f963-4913-91d3-746344b8e317" targetNamespace="http://schemas.microsoft.com/office/2006/metadata/properties" ma:root="true" ma:fieldsID="cc6cb1896c00002d56073c9761bcd09a" ns3:_="" ns4:_="">
    <xsd:import namespace="727e11e5-f0bc-40b2-aa03-230944aad938"/>
    <xsd:import namespace="5c546f28-f963-4913-91d3-746344b8e317"/>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AutoTags" minOccurs="0"/>
                <xsd:element ref="ns3:MediaServiceOCR" minOccurs="0"/>
                <xsd:element ref="ns3:MediaServiceDateTaken" minOccurs="0"/>
                <xsd:element ref="ns3:MediaServiceLocation"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e11e5-f0bc-40b2-aa03-230944aad9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546f28-f963-4913-91d3-746344b8e31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095D8B-1036-4CD5-8D0B-8B3723853474}">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9B1609C0-611D-482D-80D9-A966B996431D}">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8B865FD4-915B-4EC6-8536-35124F60F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e11e5-f0bc-40b2-aa03-230944aad938"/>
    <ds:schemaRef ds:uri="5c546f28-f963-4913-91d3-746344b8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9503B3-65B8-42BD-BC83-EA595A005475}">
  <ds:schemaRefs>
    <ds:schemaRef ds:uri="http://schemas.microsoft.com/sharepoint/v3/contenttype/forms"/>
  </ds:schemaRefs>
</ds:datastoreItem>
</file>

<file path=customXml/itemProps5.xml><?xml version="1.0" encoding="utf-8"?>
<ds:datastoreItem xmlns:ds="http://schemas.openxmlformats.org/officeDocument/2006/customXml" ds:itemID="{041F4C9A-4D7C-4604-BB4C-69F935F9DFDD}">
  <ds:schemaRefs>
    <ds:schemaRef ds:uri="http://schemas.openxmlformats.org/package/2006/metadata/core-properties"/>
    <ds:schemaRef ds:uri="5c546f28-f963-4913-91d3-746344b8e317"/>
    <ds:schemaRef ds:uri="727e11e5-f0bc-40b2-aa03-230944aad938"/>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CARATULA</vt:lpstr>
      <vt:lpstr>ÍNDICE</vt:lpstr>
      <vt:lpstr>01</vt:lpstr>
      <vt:lpstr>02</vt:lpstr>
      <vt:lpstr>03</vt:lpstr>
      <vt:lpstr>04</vt:lpstr>
      <vt:lpstr>05</vt:lpstr>
      <vt:lpstr>06</vt:lpstr>
      <vt:lpstr>07</vt:lpstr>
      <vt:lpstr>08</vt:lpstr>
      <vt:lpstr>09</vt:lpstr>
      <vt:lpstr>10</vt:lpstr>
      <vt:lpstr>11</vt:lpstr>
      <vt:lpstr>12</vt:lpstr>
      <vt:lpstr>13</vt:lpstr>
      <vt:lpstr>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Jugarte</dc:creator>
  <cp:keywords/>
  <dc:description/>
  <cp:lastModifiedBy>Jorge Ugarte</cp:lastModifiedBy>
  <cp:revision/>
  <cp:lastPrinted>2022-11-16T18:17:54Z</cp:lastPrinted>
  <dcterms:created xsi:type="dcterms:W3CDTF">2015-06-05T18:19:34Z</dcterms:created>
  <dcterms:modified xsi:type="dcterms:W3CDTF">2023-08-10T17:53:44Z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