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mc:AlternateContent xmlns:mc="http://schemas.openxmlformats.org/markup-compatibility/2006">
    <mc:Choice Requires="x15">
      <x15ac:absPath xmlns:x15ac="http://schemas.microsoft.com/office/spreadsheetml/2010/11/ac" url="C:\Users\3194087\Desktop\INFORMES FINALES CNV DICIEMBRE 2022\"/>
    </mc:Choice>
  </mc:AlternateContent>
  <xr:revisionPtr revIDLastSave="0" documentId="13_ncr:201_{83E0AE73-5CA9-4235-BB54-A2AA9063B7F5}" xr6:coauthVersionLast="47" xr6:coauthVersionMax="47" xr10:uidLastSave="{00000000-0000-0000-0000-000000000000}"/>
  <bookViews>
    <workbookView xWindow="-108" yWindow="-108" windowWidth="23256" windowHeight="12456" tabRatio="936" activeTab="1" xr2:uid="{00000000-000D-0000-FFFF-FFFF00000000}"/>
  </bookViews>
  <sheets>
    <sheet name="Índice" sheetId="1" r:id="rId1"/>
    <sheet name="Información general" sheetId="2" r:id="rId2"/>
    <sheet name="BG 2021" sheetId="16" state="hidden" r:id="rId3"/>
    <sheet name="Balance General" sheetId="20" r:id="rId4"/>
    <sheet name="CA FE" sheetId="22" state="hidden" r:id="rId5"/>
    <sheet name="Estado de Resultados" sheetId="6" r:id="rId6"/>
    <sheet name="Variación Patrimonio Neto" sheetId="23" r:id="rId7"/>
    <sheet name="Flujo de Efectivo" sheetId="21" r:id="rId8"/>
    <sheet name="BG 122022" sheetId="3" state="hidden" r:id="rId9"/>
    <sheet name="Notas 1 a Nota 4" sheetId="10" r:id="rId10"/>
    <sheet name="Nota 5 - Inc. 5.a a 5.d" sheetId="24" r:id="rId11"/>
    <sheet name="Nota 5 - Inc. 5.e" sheetId="12" r:id="rId12"/>
    <sheet name="Cartera Propia" sheetId="19" state="hidden" r:id="rId13"/>
    <sheet name="ACTIVOS COMPROMETIDOS" sheetId="29" state="hidden" r:id="rId14"/>
    <sheet name="Clasificación" sheetId="4" state="hidden" r:id="rId15"/>
    <sheet name="Nota 5 - Inc. 5.f a 5aa" sheetId="13" r:id="rId16"/>
    <sheet name="Nota 6 a Nota 11" sheetId="14" r:id="rId17"/>
  </sheets>
  <definedNames>
    <definedName name="\a" localSheetId="10">#REF!</definedName>
    <definedName name="\a" localSheetId="6">#REF!</definedName>
    <definedName name="\a">#REF!</definedName>
    <definedName name="_____DAT23">#REF!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6">#REF!</definedName>
    <definedName name="__DAT23">#REF!</definedName>
    <definedName name="__DAT24" localSheetId="6">#REF!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6">#REF!</definedName>
    <definedName name="_DAT13">#REF!</definedName>
    <definedName name="_DAT14" localSheetId="6">#REF!</definedName>
    <definedName name="_DAT14">#REF!</definedName>
    <definedName name="_DAT15">#REF!</definedName>
    <definedName name="_DAT16">#REF!</definedName>
    <definedName name="_DAT17" localSheetId="6">#REF!</definedName>
    <definedName name="_DAT17">#REF!</definedName>
    <definedName name="_DAT18" localSheetId="6">#REF!</definedName>
    <definedName name="_DAT18">#REF!</definedName>
    <definedName name="_DAT19" localSheetId="6">#REF!</definedName>
    <definedName name="_DAT19">#REF!</definedName>
    <definedName name="_DAT2">#REF!</definedName>
    <definedName name="_DAT20" localSheetId="6">#REF!</definedName>
    <definedName name="_DAT20">#REF!</definedName>
    <definedName name="_DAT22" localSheetId="6">#REF!</definedName>
    <definedName name="_DAT22">#REF!</definedName>
    <definedName name="_DAT23" localSheetId="6">#REF!</definedName>
    <definedName name="_DAT23">#REF!</definedName>
    <definedName name="_DAT24" localSheetId="6">#REF!</definedName>
    <definedName name="_DAT24">#REF!</definedName>
    <definedName name="_DAT3" localSheetId="6">#REF!</definedName>
    <definedName name="_DAT3">#REF!</definedName>
    <definedName name="_DAT4" localSheetId="6">#REF!</definedName>
    <definedName name="_DAT4">#REF!</definedName>
    <definedName name="_DAT5" localSheetId="6">#REF!</definedName>
    <definedName name="_DAT5">#REF!</definedName>
    <definedName name="_DAT6">#REF!</definedName>
    <definedName name="_DAT7">#REF!</definedName>
    <definedName name="_DAT8">#REF!</definedName>
    <definedName name="_xlnm._FilterDatabase" localSheetId="8" hidden="1">'BG 122022'!$A$4:$E$691</definedName>
    <definedName name="_xlnm._FilterDatabase" localSheetId="2" hidden="1">'BG 2021'!$A$273:$D$568</definedName>
    <definedName name="_xlnm._FilterDatabase" localSheetId="4" hidden="1">'CA FE'!$A$1:$WWJ$1343</definedName>
    <definedName name="_xlnm._FilterDatabase" localSheetId="12" hidden="1">'Cartera Propia'!$8:$9</definedName>
    <definedName name="_xlnm._FilterDatabase" localSheetId="14" hidden="1">Clasificación!$A$4:$R$1561</definedName>
    <definedName name="_xlnm._FilterDatabase" localSheetId="11" hidden="1">'Nota 5 - Inc. 5.e'!$B$16:$G$41</definedName>
    <definedName name="_Key1" localSheetId="6" hidden="1">#REF!</definedName>
    <definedName name="_Key1" hidden="1">#REF!</definedName>
    <definedName name="_Key2" localSheetId="6" hidden="1">#REF!</definedName>
    <definedName name="_Key2" hidden="1">#REF!</definedName>
    <definedName name="_Order1" hidden="1">255</definedName>
    <definedName name="_Order2" hidden="1">255</definedName>
    <definedName name="_Parse_In" localSheetId="6" hidden="1">#REF!</definedName>
    <definedName name="_Parse_In" hidden="1">#REF!</definedName>
    <definedName name="_Parse_Out" localSheetId="6" hidden="1">#REF!</definedName>
    <definedName name="_Parse_Out" hidden="1">#REF!</definedName>
    <definedName name="_RSE1">#REF!</definedName>
    <definedName name="_RSE2">#REF!</definedName>
    <definedName name="_TPy530231">#REF!</definedName>
    <definedName name="a" localSheetId="5"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10" hidden="1">{#N/A,#N/A,FALSE,"Aging Summary";#N/A,#N/A,FALSE,"Ratio Analysis";#N/A,#N/A,FALSE,"Test 120 Day Accts";#N/A,#N/A,FALSE,"Tickmarks"}</definedName>
    <definedName name="A" localSheetId="6">#REF!</definedName>
    <definedName name="a" hidden="1">{#N/A,#N/A,FALSE,"Aging Summary";#N/A,#N/A,FALSE,"Ratio Analysis";#N/A,#N/A,FALSE,"Test 120 Day Accts";#N/A,#N/A,FALSE,"Tickmarks"}</definedName>
    <definedName name="A_impresión_IM" localSheetId="6">#REF!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6">#REF!</definedName>
    <definedName name="ADV_PROM">#REF!</definedName>
    <definedName name="APSUMMARY">#REF!</definedName>
    <definedName name="AR_Balance">#REF!</definedName>
    <definedName name="ARA_Threshold">#REF!</definedName>
    <definedName name="_xlnm.Print_Area" localSheetId="5">'Estado de Resultados'!$A$1:$H$77</definedName>
    <definedName name="_xlnm.Print_Area" localSheetId="10">'Nota 5 - Inc. 5.a a 5.d'!$A$1:$I$106</definedName>
    <definedName name="_xlnm.Print_Area" localSheetId="11">'Nota 5 - Inc. 5.e'!$A$1:$I$83</definedName>
    <definedName name="_xlnm.Print_Area" localSheetId="15">'Nota 5 - Inc. 5.f a 5aa'!$A$1:$I$323</definedName>
    <definedName name="_xlnm.Print_Area" localSheetId="16">'Nota 6 a Nota 11'!$A$1:$I$51</definedName>
    <definedName name="_xlnm.Print_Area" localSheetId="9">'Notas 1 a Nota 4'!$A$6:$L$104</definedName>
    <definedName name="_xlnm.Print_Area" localSheetId="6">'Variación Patrimonio Neto'!$B$5:$L$31</definedName>
    <definedName name="Area_de_impresión2" localSheetId="6">#REF!</definedName>
    <definedName name="Area_de_impresión2">#REF!</definedName>
    <definedName name="Area_de_impresión3" localSheetId="6">#REF!</definedName>
    <definedName name="Area_de_impresión3">#REF!</definedName>
    <definedName name="ARGENTINA" localSheetId="6">#REF!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6" hidden="1">#REF!</definedName>
    <definedName name="AS2StaticLS" hidden="1">#REF!</definedName>
    <definedName name="AS2SyncStepLS" hidden="1">0</definedName>
    <definedName name="AS2TickmarkLS" localSheetId="6" hidden="1">#REF!</definedName>
    <definedName name="AS2TickmarkLS" hidden="1">#REF!</definedName>
    <definedName name="AS2VersionLS" hidden="1">300</definedName>
    <definedName name="assssssssssssssssssssssssssssssssssssssssss" hidden="1">#REF!</definedName>
    <definedName name="B" localSheetId="6">#REF!</definedName>
    <definedName name="B">#REF!</definedName>
    <definedName name="_xlnm.Database" localSheetId="6">#REF!</definedName>
    <definedName name="_xlnm.Database">#REF!</definedName>
    <definedName name="basemeta" localSheetId="6">#REF!</definedName>
    <definedName name="basemeta">#REF!</definedName>
    <definedName name="basenueva" localSheetId="6">#REF!</definedName>
    <definedName name="basenueva">#REF!</definedName>
    <definedName name="BB">#REF!</definedName>
    <definedName name="BCDE" localSheetId="7" hidden="1">{#N/A,#N/A,FALSE,"Aging Summary";#N/A,#N/A,FALSE,"Ratio Analysis";#N/A,#N/A,FALSE,"Test 120 Day Accts";#N/A,#N/A,FALSE,"Tickmarks"}</definedName>
    <definedName name="BCDE" localSheetId="10" hidden="1">{#N/A,#N/A,FALSE,"Aging Summary";#N/A,#N/A,FALSE,"Ratio Analysis";#N/A,#N/A,FALSE,"Test 120 Day Accts";#N/A,#N/A,FALSE,"Tickmarks"}</definedName>
    <definedName name="BCDE" localSheetId="6"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6">#REF!</definedName>
    <definedName name="BRASIL">#REF!</definedName>
    <definedName name="bsusocomb1">#REF!</definedName>
    <definedName name="bsusonorte1">#REF!</definedName>
    <definedName name="bsusosur1">#REF!</definedName>
    <definedName name="BuiltIn_Print_Area" localSheetId="6">#REF!</definedName>
    <definedName name="BuiltIn_Print_Area">#REF!</definedName>
    <definedName name="BuiltIn_Print_Area___0___0___0___0___0" localSheetId="6">#REF!</definedName>
    <definedName name="BuiltIn_Print_Area___0___0___0___0___0">#REF!</definedName>
    <definedName name="BuiltIn_Print_Area___0___0___0___0___0___0___0___0" localSheetId="6">#REF!</definedName>
    <definedName name="BuiltIn_Print_Area___0___0___0___0___0___0___0___0">#REF!</definedName>
    <definedName name="canal" localSheetId="6">#REF!</definedName>
    <definedName name="canal">#REF!</definedName>
    <definedName name="Capitali">#REF!</definedName>
    <definedName name="CC" localSheetId="6">#REF!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6">#REF!</definedName>
    <definedName name="chart1">#REF!</definedName>
    <definedName name="cliente" localSheetId="6">#REF!</definedName>
    <definedName name="cliente">#REF!</definedName>
    <definedName name="cliente2" localSheetId="6">#REF!</definedName>
    <definedName name="cliente2">#REF!</definedName>
    <definedName name="Clientes" localSheetId="6">#REF!</definedName>
    <definedName name="Clientes">#REF!</definedName>
    <definedName name="Clients_Population_Total" localSheetId="6">#REF!</definedName>
    <definedName name="Clients_Population_Total">#REF!</definedName>
    <definedName name="cndsuuuuuuuuuuuuuuuuuuuuuuuuuuuuuuuuuuuuuuuuuuuuuuuuuuuuu" hidden="1">#REF!</definedName>
    <definedName name="co" localSheetId="6">#REF!</definedName>
    <definedName name="co">#REF!</definedName>
    <definedName name="COMPAÑIAS" localSheetId="6">#REF!</definedName>
    <definedName name="COMPAÑIAS">#REF!</definedName>
    <definedName name="Compilacion">#REF!</definedName>
    <definedName name="complacu" localSheetId="6">#REF!</definedName>
    <definedName name="complacu">#REF!</definedName>
    <definedName name="complemes" localSheetId="6">#REF!</definedName>
    <definedName name="complemes">#REF!</definedName>
    <definedName name="Computed_Sample_Population_Total" localSheetId="6">#REF!</definedName>
    <definedName name="Computed_Sample_Population_Total">#REF!</definedName>
    <definedName name="COST_MP" localSheetId="6">#REF!</definedName>
    <definedName name="COST_MP">#REF!</definedName>
    <definedName name="crin0010">#REF!</definedName>
    <definedName name="Customer">#REF!</definedName>
    <definedName name="customerld">#REF!</definedName>
    <definedName name="CustomerPCS">#REF!</definedName>
    <definedName name="CY_Accounts_Receivable" localSheetId="6">#REF!</definedName>
    <definedName name="CY_Administration" localSheetId="6">#REF!</definedName>
    <definedName name="CY_Administration">#REF!</definedName>
    <definedName name="CY_Cash" localSheetId="6">#REF!</definedName>
    <definedName name="CY_Cash_Div_Dec" localSheetId="6">#REF!</definedName>
    <definedName name="CY_CASH_DIVIDENDS_DECLARED__per_common_share" localSheetId="6">#REF!</definedName>
    <definedName name="CY_Common_Equity" localSheetId="6">#REF!</definedName>
    <definedName name="CY_Cost_of_Sales" localSheetId="6">#REF!</definedName>
    <definedName name="CY_Current_Liabilities" localSheetId="6">#REF!</definedName>
    <definedName name="CY_Depreciation" localSheetId="6">#REF!</definedName>
    <definedName name="CY_Disc._Ops." localSheetId="6">#REF!</definedName>
    <definedName name="CY_Disc_mnth">#REF!</definedName>
    <definedName name="CY_Disc_pd">#REF!</definedName>
    <definedName name="CY_Discounts">#REF!</definedName>
    <definedName name="CY_Earnings_per_share" localSheetId="6">#REF!</definedName>
    <definedName name="CY_Extraord." localSheetId="6">#REF!</definedName>
    <definedName name="CY_Gross_Profit" localSheetId="6">#REF!</definedName>
    <definedName name="CY_INC_AFT_TAX" localSheetId="6">#REF!</definedName>
    <definedName name="CY_INC_BEF_EXTRAORD" localSheetId="6">#REF!</definedName>
    <definedName name="CY_Inc_Bef_Tax" localSheetId="6">#REF!</definedName>
    <definedName name="CY_Intangible_Assets" localSheetId="6">#REF!</definedName>
    <definedName name="CY_Intangible_Assets">#REF!</definedName>
    <definedName name="CY_Interest_Expense" localSheetId="6">#REF!</definedName>
    <definedName name="CY_Inventory" localSheetId="6">#REF!</definedName>
    <definedName name="CY_LIABIL_EQUITY" localSheetId="6">#REF!</definedName>
    <definedName name="CY_LIABIL_EQUITY">#REF!</definedName>
    <definedName name="CY_Long_term_Debt__excl_Dfd_Taxes" localSheetId="6">#REF!</definedName>
    <definedName name="CY_LT_Debt" localSheetId="6">#REF!</definedName>
    <definedName name="CY_Market_Value_of_Equity" localSheetId="6">#REF!</definedName>
    <definedName name="CY_Marketable_Sec" localSheetId="6">#REF!</definedName>
    <definedName name="CY_Marketable_Sec">#REF!</definedName>
    <definedName name="CY_NET_INCOME" localSheetId="6">#REF!</definedName>
    <definedName name="CY_NET_PROFIT">#REF!</definedName>
    <definedName name="CY_Net_Revenue" localSheetId="6">#REF!</definedName>
    <definedName name="CY_Operating_Income" localSheetId="6">#REF!</definedName>
    <definedName name="CY_Operating_Income">#REF!</definedName>
    <definedName name="CY_Other" localSheetId="6">#REF!</definedName>
    <definedName name="CY_Other">#REF!</definedName>
    <definedName name="CY_Other_Curr_Assets" localSheetId="6">#REF!</definedName>
    <definedName name="CY_Other_Curr_Assets">#REF!</definedName>
    <definedName name="CY_Other_LT_Assets" localSheetId="6">#REF!</definedName>
    <definedName name="CY_Other_LT_Assets">#REF!</definedName>
    <definedName name="CY_Other_LT_Liabilities" localSheetId="6">#REF!</definedName>
    <definedName name="CY_Other_LT_Liabilities">#REF!</definedName>
    <definedName name="CY_Preferred_Stock" localSheetId="6">#REF!</definedName>
    <definedName name="CY_Preferred_Stock">#REF!</definedName>
    <definedName name="CY_QUICK_ASSETS" localSheetId="6">#REF!</definedName>
    <definedName name="CY_Ret_mnth">#REF!</definedName>
    <definedName name="CY_Ret_pd">#REF!</definedName>
    <definedName name="CY_Retained_Earnings" localSheetId="6">#REF!</definedName>
    <definedName name="CY_Retained_Earnings">#REF!</definedName>
    <definedName name="CY_Returns">#REF!</definedName>
    <definedName name="CY_Selling" localSheetId="6">#REF!</definedName>
    <definedName name="CY_Selling">#REF!</definedName>
    <definedName name="CY_Tangible_Assets" localSheetId="6">#REF!</definedName>
    <definedName name="CY_Tangible_Assets">#REF!</definedName>
    <definedName name="CY_Tangible_Net_Worth" localSheetId="6">#REF!</definedName>
    <definedName name="CY_Taxes" localSheetId="6">#REF!</definedName>
    <definedName name="CY_TOTAL_ASSETS" localSheetId="6">#REF!</definedName>
    <definedName name="CY_TOTAL_CURR_ASSETS" localSheetId="6">#REF!</definedName>
    <definedName name="CY_TOTAL_DEBT" localSheetId="6">#REF!</definedName>
    <definedName name="CY_TOTAL_EQUITY" localSheetId="6">#REF!</definedName>
    <definedName name="CY_Trade_Payables" localSheetId="6">#REF!</definedName>
    <definedName name="CY_Weighted_Average" localSheetId="6">#REF!</definedName>
    <definedName name="CY_Working_Capital" localSheetId="6">#REF!</definedName>
    <definedName name="CY_Year_Income_Statement" localSheetId="6">#REF!</definedName>
    <definedName name="da" localSheetId="5"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10" hidden="1">{#N/A,#N/A,FALSE,"Aging Summary";#N/A,#N/A,FALSE,"Ratio Analysis";#N/A,#N/A,FALSE,"Test 120 Day Accts";#N/A,#N/A,FALSE,"Tickmarks"}</definedName>
    <definedName name="da" localSheetId="6" hidden="1">{#N/A,#N/A,FALSE,"Aging Summary";#N/A,#N/A,FALSE,"Ratio Analysis";#N/A,#N/A,FALSE,"Test 120 Day Accts";#N/A,#N/A,FALSE,"Tickmarks"}</definedName>
    <definedName name="da" hidden="1">{#N/A,#N/A,FALSE,"Aging Summary";#N/A,#N/A,FALSE,"Ratio Analysis";#N/A,#N/A,FALSE,"Test 120 Day Accts";#N/A,#N/A,FALSE,"Tickmarks"}</definedName>
    <definedName name="DAFDFAD" localSheetId="5" hidden="1">{#N/A,#N/A,FALSE,"VOL"}</definedName>
    <definedName name="DAFDFAD" localSheetId="7" hidden="1">{#N/A,#N/A,FALSE,"VOL"}</definedName>
    <definedName name="DAFDFAD" localSheetId="10" hidden="1">{#N/A,#N/A,FALSE,"VOL"}</definedName>
    <definedName name="DAFDFAD" localSheetId="6" hidden="1">{#N/A,#N/A,FALSE,"VOL"}</definedName>
    <definedName name="DAFDFAD" hidden="1">{#N/A,#N/A,FALSE,"VOL"}</definedName>
    <definedName name="DASA" localSheetId="6">#REF!</definedName>
    <definedName name="DASA">#REF!</definedName>
    <definedName name="data" localSheetId="6">#REF!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6">#REF!</definedName>
    <definedName name="datos">#REF!</definedName>
    <definedName name="Definición">#REF!</definedName>
    <definedName name="desc" localSheetId="6">#REF!</definedName>
    <definedName name="desc">#REF!</definedName>
    <definedName name="detaacu" localSheetId="6">#REF!</definedName>
    <definedName name="detaacu">#REF!</definedName>
    <definedName name="detames" localSheetId="6">#REF!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6">#REF!</definedName>
    <definedName name="Dist">#REF!</definedName>
    <definedName name="distribuidores" localSheetId="6">#REF!</definedName>
    <definedName name="distribuidores">#REF!</definedName>
    <definedName name="Dollar_Threshold" localSheetId="6">#REF!</definedName>
    <definedName name="Dollar_Threshold">#REF!</definedName>
    <definedName name="dtt" hidden="1">#REF!</definedName>
    <definedName name="Edesa" localSheetId="6">#REF!</definedName>
    <definedName name="Edesa">#REF!</definedName>
    <definedName name="Enriputo" localSheetId="6">#REF!</definedName>
    <definedName name="Enriputo">#REF!</definedName>
    <definedName name="eoafh">#REF!</definedName>
    <definedName name="eoafn">#REF!</definedName>
    <definedName name="eoafs">#REF!</definedName>
    <definedName name="est" localSheetId="6">#REF!</definedName>
    <definedName name="est">#REF!</definedName>
    <definedName name="ESTBF" localSheetId="6">#REF!</definedName>
    <definedName name="ESTBF">#REF!</definedName>
    <definedName name="ESTIMADO" localSheetId="6">#REF!</definedName>
    <definedName name="ESTIMADO">#REF!</definedName>
    <definedName name="EV__LASTREFTIME__" hidden="1">38972.3597337963</definedName>
    <definedName name="EX" localSheetId="6">#REF!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6">#REF!</definedName>
    <definedName name="GASTOS">#REF!</definedName>
    <definedName name="grandes3">#REF!</definedName>
    <definedName name="histor" localSheetId="6">#REF!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6">#REF!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5" hidden="1">{#N/A,#N/A,FALSE,"VOL"}</definedName>
    <definedName name="liq" localSheetId="7" hidden="1">{#N/A,#N/A,FALSE,"VOL"}</definedName>
    <definedName name="liq" localSheetId="10" hidden="1">{#N/A,#N/A,FALSE,"VOL"}</definedName>
    <definedName name="liq" localSheetId="6" hidden="1">{#N/A,#N/A,FALSE,"VOL"}</definedName>
    <definedName name="liq" hidden="1">{#N/A,#N/A,FALSE,"VOL"}</definedName>
    <definedName name="listasuper" localSheetId="6">#REF!</definedName>
    <definedName name="listasuper">#REF!</definedName>
    <definedName name="Maintenance">#REF!</definedName>
    <definedName name="maintenanceld">#REF!</definedName>
    <definedName name="MaintenancePCS">#REF!</definedName>
    <definedName name="marca" localSheetId="6">#REF!</definedName>
    <definedName name="marca">#REF!</definedName>
    <definedName name="Marcas" localSheetId="6">#REF!</definedName>
    <definedName name="Marcas">#REF!</definedName>
    <definedName name="Minimis">#REF!</definedName>
    <definedName name="MKT">#REF!</definedName>
    <definedName name="mktld">#REF!</definedName>
    <definedName name="MKTPCS">#REF!</definedName>
    <definedName name="MP" localSheetId="6">#REF!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7" hidden="1">{#N/A,#N/A,FALSE,"Aging Summary";#N/A,#N/A,FALSE,"Ratio Analysis";#N/A,#N/A,FALSE,"Test 120 Day Accts";#N/A,#N/A,FALSE,"Tickmarks"}</definedName>
    <definedName name="new" localSheetId="10" hidden="1">{#N/A,#N/A,FALSE,"Aging Summary";#N/A,#N/A,FALSE,"Ratio Analysis";#N/A,#N/A,FALSE,"Test 120 Day Accts";#N/A,#N/A,FALSE,"Tickmarks"}</definedName>
    <definedName name="new" localSheetId="6"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hidden="1">#REF!</definedName>
    <definedName name="nmm" localSheetId="5" hidden="1">{#N/A,#N/A,FALSE,"VOL"}</definedName>
    <definedName name="nmm" localSheetId="7" hidden="1">{#N/A,#N/A,FALSE,"VOL"}</definedName>
    <definedName name="nmm" localSheetId="10" hidden="1">{#N/A,#N/A,FALSE,"VOL"}</definedName>
    <definedName name="nmm" localSheetId="6" hidden="1">{#N/A,#N/A,FALSE,"VOL"}</definedName>
    <definedName name="nmm" hidden="1">{#N/A,#N/A,FALSE,"VOL"}</definedName>
    <definedName name="NO" localSheetId="5" hidden="1">{#N/A,#N/A,FALSE,"VOL"}</definedName>
    <definedName name="NO" localSheetId="7" hidden="1">{#N/A,#N/A,FALSE,"VOL"}</definedName>
    <definedName name="NO" localSheetId="10" hidden="1">{#N/A,#N/A,FALSE,"VOL"}</definedName>
    <definedName name="NO" localSheetId="6" hidden="1">{#N/A,#N/A,FALSE,"VOL"}</definedName>
    <definedName name="NO" hidden="1">{#N/A,#N/A,FALSE,"VOL"}</definedName>
    <definedName name="NonTop_Stratum_Value" localSheetId="6">#REF!</definedName>
    <definedName name="NonTop_Stratum_Value">#REF!</definedName>
    <definedName name="Number_of_Selections">#REF!</definedName>
    <definedName name="Numof_Selections2">#REF!</definedName>
    <definedName name="ñfdsl">#REF!</definedName>
    <definedName name="ññ">#REF!</definedName>
    <definedName name="OLE_LINK1" localSheetId="10">'Nota 5 - Inc. 5.a a 5.d'!$B$19</definedName>
    <definedName name="OLE_LINK1" localSheetId="11">'Nota 5 - Inc. 5.e'!#REF!</definedName>
    <definedName name="OLE_LINK1" localSheetId="15">'Nota 5 - Inc. 5.f a 5aa'!#REF!</definedName>
    <definedName name="OLE_LINK1" localSheetId="16">'Nota 6 a Nota 11'!#REF!</definedName>
    <definedName name="OPPROD" localSheetId="6">#REF!</definedName>
    <definedName name="OPPROD">#REF!</definedName>
    <definedName name="opt">#REF!</definedName>
    <definedName name="optr">#REF!</definedName>
    <definedName name="Others">#REF!</definedName>
    <definedName name="othersld">#REF!</definedName>
    <definedName name="OthersPCS">#REF!</definedName>
    <definedName name="PARAGUAY" localSheetId="6">#REF!</definedName>
    <definedName name="PARAGUAY">#REF!</definedName>
    <definedName name="participa" localSheetId="6">#REF!</definedName>
    <definedName name="participa">#REF!</definedName>
    <definedName name="Partidas_seleccionadas_test_de_">#REF!</definedName>
    <definedName name="Partidas_Selecionadas">#REF!</definedName>
    <definedName name="Percent_Threshold" localSheetId="6">#REF!</definedName>
    <definedName name="Percent_Threshold">#REF!</definedName>
    <definedName name="PL_Dollar_Threshold" localSheetId="6">#REF!</definedName>
    <definedName name="PL_Dollar_Threshold">#REF!</definedName>
    <definedName name="PL_Percent_Threshold" localSheetId="6">#REF!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6">#REF!</definedName>
    <definedName name="POLYAR">#REF!</definedName>
    <definedName name="potir">#REF!</definedName>
    <definedName name="ppc" localSheetId="6">#REF!</definedName>
    <definedName name="ppc">#REF!</definedName>
    <definedName name="pr" localSheetId="6">#REF!</definedName>
    <definedName name="pr">#REF!</definedName>
    <definedName name="previs">#REF!</definedName>
    <definedName name="PS_Test_de_Gastos">#REF!</definedName>
    <definedName name="PY_Accounts_Receivable" localSheetId="6">#REF!</definedName>
    <definedName name="PY_Administration" localSheetId="6">#REF!</definedName>
    <definedName name="PY_Administration">#REF!</definedName>
    <definedName name="PY_Cash" localSheetId="6">#REF!</definedName>
    <definedName name="PY_Cash_Div_Dec" localSheetId="6">#REF!</definedName>
    <definedName name="PY_CASH_DIVIDENDS_DECLARED__per_common_share" localSheetId="6">#REF!</definedName>
    <definedName name="PY_Common_Equity" localSheetId="6">#REF!</definedName>
    <definedName name="PY_Cost_of_Sales" localSheetId="6">#REF!</definedName>
    <definedName name="PY_Current_Liabilities" localSheetId="6">#REF!</definedName>
    <definedName name="PY_Depreciation" localSheetId="6">#REF!</definedName>
    <definedName name="PY_Disc._Ops." localSheetId="6">#REF!</definedName>
    <definedName name="PY_Disc_allow">#REF!</definedName>
    <definedName name="PY_Disc_mnth">#REF!</definedName>
    <definedName name="PY_Disc_pd">#REF!</definedName>
    <definedName name="PY_Discounts">#REF!</definedName>
    <definedName name="PY_Earnings_per_share" localSheetId="6">#REF!</definedName>
    <definedName name="PY_Extraord." localSheetId="6">#REF!</definedName>
    <definedName name="PY_Gross_Profit" localSheetId="6">#REF!</definedName>
    <definedName name="PY_INC_AFT_TAX" localSheetId="6">#REF!</definedName>
    <definedName name="PY_INC_BEF_EXTRAORD" localSheetId="6">#REF!</definedName>
    <definedName name="PY_Inc_Bef_Tax" localSheetId="6">#REF!</definedName>
    <definedName name="PY_Intangible_Assets" localSheetId="6">#REF!</definedName>
    <definedName name="PY_Intangible_Assets">#REF!</definedName>
    <definedName name="PY_Interest_Expense" localSheetId="6">#REF!</definedName>
    <definedName name="PY_Inventory" localSheetId="6">#REF!</definedName>
    <definedName name="PY_LIABIL_EQUITY" localSheetId="6">#REF!</definedName>
    <definedName name="PY_LIABIL_EQUITY">#REF!</definedName>
    <definedName name="PY_Long_term_Debt__excl_Dfd_Taxes" localSheetId="6">#REF!</definedName>
    <definedName name="PY_LT_Debt" localSheetId="6">#REF!</definedName>
    <definedName name="PY_Market_Value_of_Equity" localSheetId="6">#REF!</definedName>
    <definedName name="PY_Marketable_Sec" localSheetId="6">#REF!</definedName>
    <definedName name="PY_Marketable_Sec">#REF!</definedName>
    <definedName name="PY_NET_INCOME" localSheetId="6">#REF!</definedName>
    <definedName name="PY_NET_PROFIT">#REF!</definedName>
    <definedName name="PY_Net_Revenue" localSheetId="6">#REF!</definedName>
    <definedName name="PY_Operating_Inc" localSheetId="6">#REF!</definedName>
    <definedName name="PY_Operating_Inc">#REF!</definedName>
    <definedName name="PY_Operating_Income" localSheetId="6">#REF!</definedName>
    <definedName name="PY_Operating_Income">#REF!</definedName>
    <definedName name="PY_Other_Curr_Assets" localSheetId="6">#REF!</definedName>
    <definedName name="PY_Other_Curr_Assets">#REF!</definedName>
    <definedName name="PY_Other_Exp" localSheetId="6">#REF!</definedName>
    <definedName name="PY_Other_Exp">#REF!</definedName>
    <definedName name="PY_Other_LT_Assets" localSheetId="6">#REF!</definedName>
    <definedName name="PY_Other_LT_Assets">#REF!</definedName>
    <definedName name="PY_Other_LT_Liabilities" localSheetId="6">#REF!</definedName>
    <definedName name="PY_Other_LT_Liabilities">#REF!</definedName>
    <definedName name="PY_Preferred_Stock" localSheetId="6">#REF!</definedName>
    <definedName name="PY_Preferred_Stock">#REF!</definedName>
    <definedName name="PY_QUICK_ASSETS" localSheetId="6">#REF!</definedName>
    <definedName name="PY_Ret_allow">#REF!</definedName>
    <definedName name="PY_Ret_mnth">#REF!</definedName>
    <definedName name="PY_Ret_pd">#REF!</definedName>
    <definedName name="PY_Retained_Earnings" localSheetId="6">#REF!</definedName>
    <definedName name="PY_Retained_Earnings">#REF!</definedName>
    <definedName name="PY_Returns">#REF!</definedName>
    <definedName name="PY_Selling" localSheetId="6">#REF!</definedName>
    <definedName name="PY_Selling">#REF!</definedName>
    <definedName name="PY_Tangible_Assets" localSheetId="6">#REF!</definedName>
    <definedName name="PY_Tangible_Assets">#REF!</definedName>
    <definedName name="PY_Tangible_Net_Worth" localSheetId="6">#REF!</definedName>
    <definedName name="PY_Taxes" localSheetId="6">#REF!</definedName>
    <definedName name="PY_TOTAL_ASSETS" localSheetId="6">#REF!</definedName>
    <definedName name="PY_TOTAL_CURR_ASSETS" localSheetId="6">#REF!</definedName>
    <definedName name="PY_TOTAL_DEBT" localSheetId="6">#REF!</definedName>
    <definedName name="PY_TOTAL_EQUITY" localSheetId="6">#REF!</definedName>
    <definedName name="PY_Trade_Payables" localSheetId="6">#REF!</definedName>
    <definedName name="PY_Weighted_Average" localSheetId="6">#REF!</definedName>
    <definedName name="PY_Working_Capital" localSheetId="6">#REF!</definedName>
    <definedName name="PY_Year_Income_Statement" localSheetId="6">#REF!</definedName>
    <definedName name="PY2_Accounts_Receivable" localSheetId="6">#REF!</definedName>
    <definedName name="PY2_Administration" localSheetId="6">#REF!</definedName>
    <definedName name="PY2_Cash" localSheetId="6">#REF!</definedName>
    <definedName name="PY2_Cash_Div_Dec" localSheetId="6">#REF!</definedName>
    <definedName name="PY2_CASH_DIVIDENDS_DECLARED__per_common_share" localSheetId="6">#REF!</definedName>
    <definedName name="PY2_Common_Equity" localSheetId="6">#REF!</definedName>
    <definedName name="PY2_Cost_of_Sales" localSheetId="6">#REF!</definedName>
    <definedName name="PY2_Current_Liabilities" localSheetId="6">#REF!</definedName>
    <definedName name="PY2_Depreciation" localSheetId="6">#REF!</definedName>
    <definedName name="PY2_Disc._Ops." localSheetId="6">#REF!</definedName>
    <definedName name="PY2_Earnings_per_share" localSheetId="6">#REF!</definedName>
    <definedName name="PY2_Extraord." localSheetId="6">#REF!</definedName>
    <definedName name="PY2_Gross_Profit" localSheetId="6">#REF!</definedName>
    <definedName name="PY2_INC_AFT_TAX" localSheetId="6">#REF!</definedName>
    <definedName name="PY2_INC_BEF_EXTRAORD" localSheetId="6">#REF!</definedName>
    <definedName name="PY2_Inc_Bef_Tax" localSheetId="6">#REF!</definedName>
    <definedName name="PY2_Intangible_Assets" localSheetId="6">#REF!</definedName>
    <definedName name="PY2_Interest_Expense" localSheetId="6">#REF!</definedName>
    <definedName name="PY2_Inventory" localSheetId="6">#REF!</definedName>
    <definedName name="PY2_LIABIL_EQUITY" localSheetId="6">#REF!</definedName>
    <definedName name="PY2_Long_term_Debt__excl_Dfd_Taxes" localSheetId="6">#REF!</definedName>
    <definedName name="PY2_LT_Debt" localSheetId="6">#REF!</definedName>
    <definedName name="PY2_Market_Value_of_Equity" localSheetId="6">#REF!</definedName>
    <definedName name="PY2_Marketable_Sec" localSheetId="6">#REF!</definedName>
    <definedName name="PY2_NET_INCOME" localSheetId="6">#REF!</definedName>
    <definedName name="PY2_Net_Revenue" localSheetId="6">#REF!</definedName>
    <definedName name="PY2_Operating_Inc" localSheetId="6">#REF!</definedName>
    <definedName name="PY2_Operating_Income" localSheetId="6">#REF!</definedName>
    <definedName name="PY2_Other_Curr_Assets" localSheetId="6">#REF!</definedName>
    <definedName name="PY2_Other_Exp." localSheetId="6">#REF!</definedName>
    <definedName name="PY2_Other_LT_Assets" localSheetId="6">#REF!</definedName>
    <definedName name="PY2_Other_LT_Liabilities" localSheetId="6">#REF!</definedName>
    <definedName name="PY2_Preferred_Stock" localSheetId="6">#REF!</definedName>
    <definedName name="PY2_QUICK_ASSETS" localSheetId="6">#REF!</definedName>
    <definedName name="PY2_Retained_Earnings" localSheetId="6">#REF!</definedName>
    <definedName name="PY2_Selling" localSheetId="6">#REF!</definedName>
    <definedName name="PY2_Tangible_Assets" localSheetId="6">#REF!</definedName>
    <definedName name="PY2_Tangible_Net_Worth" localSheetId="6">#REF!</definedName>
    <definedName name="PY2_Taxes" localSheetId="6">#REF!</definedName>
    <definedName name="PY2_TOTAL_ASSETS" localSheetId="6">#REF!</definedName>
    <definedName name="PY2_TOTAL_CURR_ASSETS" localSheetId="6">#REF!</definedName>
    <definedName name="PY2_TOTAL_DEBT" localSheetId="6">#REF!</definedName>
    <definedName name="PY2_TOTAL_EQUITY" localSheetId="6">#REF!</definedName>
    <definedName name="PY2_Trade_Payables" localSheetId="6">#REF!</definedName>
    <definedName name="PY2_Weighted_Average" localSheetId="6">#REF!</definedName>
    <definedName name="PY2_Working_Capital" localSheetId="6">#REF!</definedName>
    <definedName name="PY2_Year_Income_Statement" localSheetId="6">#REF!</definedName>
    <definedName name="PY3_Accounts_Receivable" localSheetId="6">#REF!</definedName>
    <definedName name="PY3_Administration" localSheetId="6">#REF!</definedName>
    <definedName name="PY3_Cash" localSheetId="6">#REF!</definedName>
    <definedName name="PY3_Common_Equity" localSheetId="6">#REF!</definedName>
    <definedName name="PY3_Cost_of_Sales" localSheetId="6">#REF!</definedName>
    <definedName name="PY3_Current_Liabilities" localSheetId="6">#REF!</definedName>
    <definedName name="PY3_Depreciation" localSheetId="6">#REF!</definedName>
    <definedName name="PY3_Disc._Ops." localSheetId="6">#REF!</definedName>
    <definedName name="PY3_Extraord." localSheetId="6">#REF!</definedName>
    <definedName name="PY3_Gross_Profit" localSheetId="6">#REF!</definedName>
    <definedName name="PY3_INC_AFT_TAX" localSheetId="6">#REF!</definedName>
    <definedName name="PY3_INC_BEF_EXTRAORD" localSheetId="6">#REF!</definedName>
    <definedName name="PY3_Inc_Bef_Tax" localSheetId="6">#REF!</definedName>
    <definedName name="PY3_Intangible_Assets" localSheetId="6">#REF!</definedName>
    <definedName name="PY3_Intangible_Assets">#REF!</definedName>
    <definedName name="PY3_Interest_Expense" localSheetId="6">#REF!</definedName>
    <definedName name="PY3_Inventory" localSheetId="6">#REF!</definedName>
    <definedName name="PY3_LIABIL_EQUITY" localSheetId="6">#REF!</definedName>
    <definedName name="PY3_Long_term_Debt__excl_Dfd_Taxes" localSheetId="6">#REF!</definedName>
    <definedName name="PY3_Marketable_Sec" localSheetId="6">#REF!</definedName>
    <definedName name="PY3_Marketable_Sec">#REF!</definedName>
    <definedName name="PY3_NET_INCOME" localSheetId="6">#REF!</definedName>
    <definedName name="PY3_Net_Revenue" localSheetId="6">#REF!</definedName>
    <definedName name="PY3_Operating_Inc" localSheetId="6">#REF!</definedName>
    <definedName name="PY3_Other_Curr_Assets" localSheetId="6">#REF!</definedName>
    <definedName name="PY3_Other_Curr_Assets">#REF!</definedName>
    <definedName name="PY3_Other_Exp." localSheetId="6">#REF!</definedName>
    <definedName name="PY3_Other_LT_Assets" localSheetId="6">#REF!</definedName>
    <definedName name="PY3_Other_LT_Assets">#REF!</definedName>
    <definedName name="PY3_Other_LT_Liabilities" localSheetId="6">#REF!</definedName>
    <definedName name="PY3_Other_LT_Liabilities">#REF!</definedName>
    <definedName name="PY3_Preferred_Stock" localSheetId="6">#REF!</definedName>
    <definedName name="PY3_Preferred_Stock">#REF!</definedName>
    <definedName name="PY3_QUICK_ASSETS" localSheetId="6">#REF!</definedName>
    <definedName name="PY3_Retained_Earnings" localSheetId="6">#REF!</definedName>
    <definedName name="PY3_Retained_Earnings">#REF!</definedName>
    <definedName name="PY3_Selling" localSheetId="6">#REF!</definedName>
    <definedName name="PY3_Tangible_Assets" localSheetId="6">#REF!</definedName>
    <definedName name="PY3_Tangible_Assets">#REF!</definedName>
    <definedName name="PY3_Taxes" localSheetId="6">#REF!</definedName>
    <definedName name="PY3_TOTAL_ASSETS" localSheetId="6">#REF!</definedName>
    <definedName name="PY3_TOTAL_CURR_ASSETS" localSheetId="6">#REF!</definedName>
    <definedName name="PY3_TOTAL_DEBT" localSheetId="6">#REF!</definedName>
    <definedName name="PY3_TOTAL_EQUITY" localSheetId="6">#REF!</definedName>
    <definedName name="PY3_Trade_Payables" localSheetId="6">#REF!</definedName>
    <definedName name="PY3_Year_Income_Statement" localSheetId="6">#REF!</definedName>
    <definedName name="PY4_Accounts_Receivable" localSheetId="6">#REF!</definedName>
    <definedName name="PY4_Administration" localSheetId="6">#REF!</definedName>
    <definedName name="PY4_Cash" localSheetId="6">#REF!</definedName>
    <definedName name="PY4_Common_Equity" localSheetId="6">#REF!</definedName>
    <definedName name="PY4_Cost_of_Sales" localSheetId="6">#REF!</definedName>
    <definedName name="PY4_Current_Liabilities" localSheetId="6">#REF!</definedName>
    <definedName name="PY4_Depreciation" localSheetId="6">#REF!</definedName>
    <definedName name="PY4_Disc._Ops." localSheetId="6">#REF!</definedName>
    <definedName name="PY4_Extraord." localSheetId="6">#REF!</definedName>
    <definedName name="PY4_Gross_Profit" localSheetId="6">#REF!</definedName>
    <definedName name="PY4_INC_AFT_TAX" localSheetId="6">#REF!</definedName>
    <definedName name="PY4_INC_BEF_EXTRAORD" localSheetId="6">#REF!</definedName>
    <definedName name="PY4_Inc_Bef_Tax" localSheetId="6">#REF!</definedName>
    <definedName name="PY4_Intangible_Assets" localSheetId="6">#REF!</definedName>
    <definedName name="PY4_Intangible_Assets">#REF!</definedName>
    <definedName name="PY4_Interest_Expense" localSheetId="6">#REF!</definedName>
    <definedName name="PY4_Inventory" localSheetId="6">#REF!</definedName>
    <definedName name="PY4_LIABIL_EQUITY" localSheetId="6">#REF!</definedName>
    <definedName name="PY4_Long_term_Debt__excl_Dfd_Taxes" localSheetId="6">#REF!</definedName>
    <definedName name="PY4_Marketable_Sec" localSheetId="6">#REF!</definedName>
    <definedName name="PY4_Marketable_Sec">#REF!</definedName>
    <definedName name="PY4_NET_INCOME" localSheetId="6">#REF!</definedName>
    <definedName name="PY4_Net_Revenue" localSheetId="6">#REF!</definedName>
    <definedName name="PY4_Operating_Inc" localSheetId="6">#REF!</definedName>
    <definedName name="PY4_Other_Cur_Assets" localSheetId="6">#REF!</definedName>
    <definedName name="PY4_Other_Cur_Assets">#REF!</definedName>
    <definedName name="PY4_Other_Exp." localSheetId="6">#REF!</definedName>
    <definedName name="PY4_Other_LT_Assets" localSheetId="6">#REF!</definedName>
    <definedName name="PY4_Other_LT_Assets">#REF!</definedName>
    <definedName name="PY4_Other_LT_Liabilities" localSheetId="6">#REF!</definedName>
    <definedName name="PY4_Other_LT_Liabilities">#REF!</definedName>
    <definedName name="PY4_Preferred_Stock" localSheetId="6">#REF!</definedName>
    <definedName name="PY4_Preferred_Stock">#REF!</definedName>
    <definedName name="PY4_QUICK_ASSETS" localSheetId="6">#REF!</definedName>
    <definedName name="PY4_Retained_Earnings" localSheetId="6">#REF!</definedName>
    <definedName name="PY4_Retained_Earnings">#REF!</definedName>
    <definedName name="PY4_Selling" localSheetId="6">#REF!</definedName>
    <definedName name="PY4_Tangible_Assets" localSheetId="6">#REF!</definedName>
    <definedName name="PY4_Tangible_Assets">#REF!</definedName>
    <definedName name="PY4_Taxes" localSheetId="6">#REF!</definedName>
    <definedName name="PY4_TOTAL_ASSETS" localSheetId="6">#REF!</definedName>
    <definedName name="PY4_TOTAL_CURR_ASSETS" localSheetId="6">#REF!</definedName>
    <definedName name="PY4_TOTAL_DEBT" localSheetId="6">#REF!</definedName>
    <definedName name="PY4_TOTAL_EQUITY" localSheetId="6">#REF!</definedName>
    <definedName name="PY4_Trade_Payables" localSheetId="6">#REF!</definedName>
    <definedName name="PY4_Year_Income_Statement" localSheetId="6">#REF!</definedName>
    <definedName name="PY5_Accounts_Receivable" localSheetId="6">#REF!</definedName>
    <definedName name="PY5_Accounts_Receivable">#REF!</definedName>
    <definedName name="PY5_Administration" localSheetId="6">#REF!</definedName>
    <definedName name="PY5_Cash" localSheetId="6">#REF!</definedName>
    <definedName name="PY5_Common_Equity" localSheetId="6">#REF!</definedName>
    <definedName name="PY5_Cost_of_Sales" localSheetId="6">#REF!</definedName>
    <definedName name="PY5_Current_Liabilities" localSheetId="6">#REF!</definedName>
    <definedName name="PY5_Depreciation" localSheetId="6">#REF!</definedName>
    <definedName name="PY5_Disc._Ops." localSheetId="6">#REF!</definedName>
    <definedName name="PY5_Extraord." localSheetId="6">#REF!</definedName>
    <definedName name="PY5_Gross_Profit" localSheetId="6">#REF!</definedName>
    <definedName name="PY5_INC_AFT_TAX" localSheetId="6">#REF!</definedName>
    <definedName name="PY5_INC_BEF_EXTRAORD" localSheetId="6">#REF!</definedName>
    <definedName name="PY5_Inc_Bef_Tax" localSheetId="6">#REF!</definedName>
    <definedName name="PY5_Intangible_Assets" localSheetId="6">#REF!</definedName>
    <definedName name="PY5_Intangible_Assets">#REF!</definedName>
    <definedName name="PY5_Interest_Expense" localSheetId="6">#REF!</definedName>
    <definedName name="PY5_Inventory" localSheetId="6">#REF!</definedName>
    <definedName name="PY5_Inventory">#REF!</definedName>
    <definedName name="PY5_LIABIL_EQUITY" localSheetId="6">#REF!</definedName>
    <definedName name="PY5_Long_term_Debt__excl_Dfd_Taxes" localSheetId="6">#REF!</definedName>
    <definedName name="PY5_Marketable_Sec" localSheetId="6">#REF!</definedName>
    <definedName name="PY5_Marketable_Sec">#REF!</definedName>
    <definedName name="PY5_NET_INCOME" localSheetId="6">#REF!</definedName>
    <definedName name="PY5_Net_Revenue" localSheetId="6">#REF!</definedName>
    <definedName name="PY5_Operating_Inc" localSheetId="6">#REF!</definedName>
    <definedName name="PY5_Other_Curr_Assets" localSheetId="6">#REF!</definedName>
    <definedName name="PY5_Other_Curr_Assets">#REF!</definedName>
    <definedName name="PY5_Other_Exp." localSheetId="6">#REF!</definedName>
    <definedName name="PY5_Other_LT_Assets" localSheetId="6">#REF!</definedName>
    <definedName name="PY5_Other_LT_Assets">#REF!</definedName>
    <definedName name="PY5_Other_LT_Liabilities" localSheetId="6">#REF!</definedName>
    <definedName name="PY5_Other_LT_Liabilities">#REF!</definedName>
    <definedName name="PY5_Preferred_Stock" localSheetId="6">#REF!</definedName>
    <definedName name="PY5_Preferred_Stock">#REF!</definedName>
    <definedName name="PY5_QUICK_ASSETS" localSheetId="6">#REF!</definedName>
    <definedName name="PY5_Retained_Earnings" localSheetId="6">#REF!</definedName>
    <definedName name="PY5_Retained_Earnings">#REF!</definedName>
    <definedName name="PY5_Selling" localSheetId="6">#REF!</definedName>
    <definedName name="PY5_Tangible_Assets" localSheetId="6">#REF!</definedName>
    <definedName name="PY5_Tangible_Assets">#REF!</definedName>
    <definedName name="PY5_Taxes" localSheetId="6">#REF!</definedName>
    <definedName name="PY5_TOTAL_ASSETS" localSheetId="6">#REF!</definedName>
    <definedName name="PY5_TOTAL_CURR_ASSETS" localSheetId="6">#REF!</definedName>
    <definedName name="PY5_TOTAL_DEBT" localSheetId="6">#REF!</definedName>
    <definedName name="PY5_TOTAL_EQUITY" localSheetId="6">#REF!</definedName>
    <definedName name="PY5_Trade_Payables" localSheetId="6">#REF!</definedName>
    <definedName name="PY5_Year_Income_Statement" localSheetId="6">#REF!</definedName>
    <definedName name="QGPL_CLTESLB">#REF!</definedName>
    <definedName name="quarter" localSheetId="6">#REF!</definedName>
    <definedName name="quarter">#REF!</definedName>
    <definedName name="R_Factor" localSheetId="6">#REF!</definedName>
    <definedName name="R_Factor">#REF!</definedName>
    <definedName name="R_Factor_AR_Balance">#REF!</definedName>
    <definedName name="R_Factor_SRD">#REF!</definedName>
    <definedName name="Ret_Allowance">#REF!</definedName>
    <definedName name="roie">#REF!</definedName>
    <definedName name="rr" localSheetId="10" hidden="1">{#N/A,#N/A,FALSE,"VOL"}</definedName>
    <definedName name="rr" localSheetId="6" hidden="1">{#N/A,#N/A,FALSE,"VOL"}</definedName>
    <definedName name="rr" hidden="1">{#N/A,#N/A,FALSE,"VOL"}</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6" hidden="1">1</definedName>
    <definedName name="SAPBEXrevision" hidden="1">3</definedName>
    <definedName name="SAPBEXsysID" hidden="1">"PLW"</definedName>
    <definedName name="SAPBEXwbID" localSheetId="6" hidden="1">"0B3C5WPQ1PKHTD1CRY997L2MI"</definedName>
    <definedName name="SAPBEXwbID" hidden="1">"14RHU0IXG8KL7C7PJMON454VM"</definedName>
    <definedName name="sdfnlsd" hidden="1">#REF!</definedName>
    <definedName name="sectores">#REF!</definedName>
    <definedName name="sedal" localSheetId="6">#REF!</definedName>
    <definedName name="sedal">#REF!</definedName>
    <definedName name="Selection_Remainder" localSheetId="6">#REF!</definedName>
    <definedName name="Selection_Remainder">#REF!</definedName>
    <definedName name="sku" localSheetId="6">#REF!</definedName>
    <definedName name="sku">#REF!</definedName>
    <definedName name="skus" localSheetId="6">#REF!</definedName>
    <definedName name="skus">#REF!</definedName>
    <definedName name="Starting_Point" localSheetId="6">#REF!</definedName>
    <definedName name="Starting_Point">#REF!</definedName>
    <definedName name="STKDIARIO" localSheetId="6">#REF!</definedName>
    <definedName name="STKDIARIO">#REF!</definedName>
    <definedName name="STKDIARIOPX01" localSheetId="6">#REF!</definedName>
    <definedName name="STKDIARIOPX01">#REF!</definedName>
    <definedName name="STKDIARIOPX04" localSheetId="6">#REF!</definedName>
    <definedName name="STKDIARIOPX04">#REF!</definedName>
    <definedName name="Suma_de_ABR_U_3">#REF!</definedName>
    <definedName name="SUMMARY" localSheetId="6">#REF!</definedName>
    <definedName name="SUMMARY">#REF!</definedName>
    <definedName name="super" localSheetId="6">#REF!</definedName>
    <definedName name="super">#REF!</definedName>
    <definedName name="tablasun" localSheetId="6">#REF!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6">#REF!</definedName>
    <definedName name="TEST0">#REF!</definedName>
    <definedName name="TEST1" localSheetId="6">#REF!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6">#REF!</definedName>
    <definedName name="TESTKEYS">#REF!</definedName>
    <definedName name="TextRefCopy1">#REF!</definedName>
    <definedName name="TextRefCopy10" localSheetId="6">#REF!</definedName>
    <definedName name="TextRefCopy10">#REF!</definedName>
    <definedName name="TextRefCopy100" localSheetId="6">#REF!</definedName>
    <definedName name="TextRefCopy100">#REF!</definedName>
    <definedName name="TextRefCopy102" localSheetId="6">#REF!</definedName>
    <definedName name="TextRefCopy102">#REF!</definedName>
    <definedName name="TextRefCopy103" localSheetId="6">#REF!</definedName>
    <definedName name="TextRefCopy103">#REF!</definedName>
    <definedName name="TextRefCopy104" localSheetId="6">#REF!</definedName>
    <definedName name="TextRefCopy104">#REF!</definedName>
    <definedName name="TextRefCopy105" localSheetId="6">#REF!</definedName>
    <definedName name="TextRefCopy105">#REF!</definedName>
    <definedName name="TextRefCopy107" localSheetId="6">#REF!</definedName>
    <definedName name="TextRefCopy107">#REF!</definedName>
    <definedName name="TextRefCopy108" localSheetId="6">#REF!</definedName>
    <definedName name="TextRefCopy108">#REF!</definedName>
    <definedName name="TextRefCopy109" localSheetId="6">#REF!</definedName>
    <definedName name="TextRefCopy109">#REF!</definedName>
    <definedName name="TextRefCopy11" localSheetId="6">#REF!</definedName>
    <definedName name="TextRefCopy111">#REF!</definedName>
    <definedName name="TextRefCopy112" localSheetId="6">#REF!</definedName>
    <definedName name="TextRefCopy112">#REF!</definedName>
    <definedName name="TextRefCopy113" localSheetId="6">#REF!</definedName>
    <definedName name="TextRefCopy113">#REF!</definedName>
    <definedName name="TextRefCopy114">#REF!</definedName>
    <definedName name="TextRefCopy116" localSheetId="6">#REF!</definedName>
    <definedName name="TextRefCopy116">#REF!</definedName>
    <definedName name="TextRefCopy118" localSheetId="6">#REF!</definedName>
    <definedName name="TextRefCopy118">#REF!</definedName>
    <definedName name="TextRefCopy119" localSheetId="6">#REF!</definedName>
    <definedName name="TextRefCopy119">#REF!</definedName>
    <definedName name="TextRefCopy12" localSheetId="6">#REF!</definedName>
    <definedName name="TextRefCopy120" localSheetId="6">#REF!</definedName>
    <definedName name="TextRefCopy120">#REF!</definedName>
    <definedName name="TextRefCopy121" localSheetId="6">#REF!</definedName>
    <definedName name="TextRefCopy121">#REF!</definedName>
    <definedName name="TextRefCopy122">#REF!</definedName>
    <definedName name="TextRefCopy123">#REF!</definedName>
    <definedName name="TextRefCopy127" localSheetId="6">#REF!</definedName>
    <definedName name="TextRefCopy127">#REF!</definedName>
    <definedName name="TextRefCopy13" localSheetId="6">#REF!</definedName>
    <definedName name="TextRefCopy14" localSheetId="6">#REF!</definedName>
    <definedName name="TextRefCopy15" localSheetId="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6">#REF!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6">#REF!</definedName>
    <definedName name="TextRefCopy4">#REF!</definedName>
    <definedName name="TextRefCopy41">#REF!</definedName>
    <definedName name="TextRefCopy42" localSheetId="6">#REF!</definedName>
    <definedName name="TextRefCopy42">#REF!</definedName>
    <definedName name="TextRefCopy43" localSheetId="6">#REF!</definedName>
    <definedName name="TextRefCopy44" localSheetId="6">#REF!</definedName>
    <definedName name="TextRefCopy44">#REF!</definedName>
    <definedName name="TextRefCopy46">#REF!</definedName>
    <definedName name="TextRefCopy53" localSheetId="6">#REF!</definedName>
    <definedName name="TextRefCopy53">#REF!</definedName>
    <definedName name="TextRefCopy54" localSheetId="6">#REF!</definedName>
    <definedName name="TextRefCopy54">#REF!</definedName>
    <definedName name="TextRefCopy55" localSheetId="6">#REF!</definedName>
    <definedName name="TextRefCopy55">#REF!</definedName>
    <definedName name="TextRefCopy56" localSheetId="6">#REF!</definedName>
    <definedName name="TextRefCopy56">#REF!</definedName>
    <definedName name="TextRefCopy6">#REF!</definedName>
    <definedName name="TextRefCopy63" localSheetId="6">#REF!</definedName>
    <definedName name="TextRefCopy63">#REF!</definedName>
    <definedName name="TextRefCopy65" localSheetId="6">#REF!</definedName>
    <definedName name="TextRefCopy65">#REF!</definedName>
    <definedName name="TextRefCopy66" localSheetId="6">#REF!</definedName>
    <definedName name="TextRefCopy66">#REF!</definedName>
    <definedName name="TextRefCopy67" localSheetId="6">#REF!</definedName>
    <definedName name="TextRefCopy67">#REF!</definedName>
    <definedName name="TextRefCopy68" localSheetId="6">#REF!</definedName>
    <definedName name="TextRefCopy68">#REF!</definedName>
    <definedName name="TextRefCopy7" localSheetId="6">#REF!</definedName>
    <definedName name="TextRefCopy7">#REF!</definedName>
    <definedName name="TextRefCopy70" localSheetId="6">#REF!</definedName>
    <definedName name="TextRefCopy70">#REF!</definedName>
    <definedName name="TextRefCopy71" localSheetId="6">#REF!</definedName>
    <definedName name="TextRefCopy71">#REF!</definedName>
    <definedName name="TextRefCopy73" localSheetId="6">#REF!</definedName>
    <definedName name="TextRefCopy73">#REF!</definedName>
    <definedName name="TextRefCopy75" localSheetId="6">#REF!</definedName>
    <definedName name="TextRefCopy75">#REF!</definedName>
    <definedName name="TextRefCopy77" localSheetId="6">#REF!</definedName>
    <definedName name="TextRefCopy77">#REF!</definedName>
    <definedName name="TextRefCopy79" localSheetId="6">#REF!</definedName>
    <definedName name="TextRefCopy79">#REF!</definedName>
    <definedName name="TextRefCopy8" localSheetId="6">#REF!</definedName>
    <definedName name="TextRefCopy8">#REF!</definedName>
    <definedName name="TextRefCopy80" localSheetId="6">#REF!</definedName>
    <definedName name="TextRefCopy80">#REF!</definedName>
    <definedName name="TextRefCopy82" localSheetId="6">#REF!</definedName>
    <definedName name="TextRefCopy82">#REF!</definedName>
    <definedName name="TextRefCopy85" localSheetId="6">#REF!</definedName>
    <definedName name="TextRefCopy86" localSheetId="6">#REF!</definedName>
    <definedName name="TextRefCopy88" localSheetId="6">#REF!</definedName>
    <definedName name="TextRefCopy89" localSheetId="6">#REF!</definedName>
    <definedName name="TextRefCopy90" localSheetId="6">#REF!</definedName>
    <definedName name="TextRefCopy91" localSheetId="6">#REF!</definedName>
    <definedName name="TextRefCopy92" localSheetId="6">#REF!</definedName>
    <definedName name="TextRefCopy93" localSheetId="6">#REF!</definedName>
    <definedName name="TextRefCopy97" localSheetId="6">#REF!</definedName>
    <definedName name="TextRefCopy97">#REF!</definedName>
    <definedName name="TextRefCopy98">#REF!</definedName>
    <definedName name="TextRefCopyRangeCount" localSheetId="6" hidden="1">12</definedName>
    <definedName name="TextRefCopyRangeCount" hidden="1">1</definedName>
    <definedName name="TítuloDeColumna1">#REF!</definedName>
    <definedName name="Top_Stratum_Number" localSheetId="6">#REF!</definedName>
    <definedName name="Top_Stratum_Number">#REF!</definedName>
    <definedName name="Top_Stratum_Value" localSheetId="6">#REF!</definedName>
    <definedName name="Top_Stratum_Value">#REF!</definedName>
    <definedName name="Total_Amount">#REF!</definedName>
    <definedName name="Total_Number_Selections" localSheetId="6">#REF!</definedName>
    <definedName name="Total_Number_Selections">#REF!</definedName>
    <definedName name="tp" localSheetId="6">#REF!</definedName>
    <definedName name="tp">#REF!</definedName>
    <definedName name="Unidades" localSheetId="6">#REF!</definedName>
    <definedName name="Unidades">#REF!</definedName>
    <definedName name="URUGUAY" localSheetId="6">#REF!</definedName>
    <definedName name="URUGUAY">#REF!</definedName>
    <definedName name="vencidos">#REF!</definedName>
    <definedName name="vigencia" localSheetId="6">#REF!</definedName>
    <definedName name="vigencia">#REF!</definedName>
    <definedName name="vpphold">#REF!</definedName>
    <definedName name="VTADIAR" localSheetId="6">#REF!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5" hidden="1">{#N/A,#N/A,FALSE,"VOL"}</definedName>
    <definedName name="wrn.Volumen." localSheetId="7" hidden="1">{#N/A,#N/A,FALSE,"VOL"}</definedName>
    <definedName name="wrn.Volumen." localSheetId="10" hidden="1">{#N/A,#N/A,FALSE,"VOL"}</definedName>
    <definedName name="wrn.Volumen." localSheetId="6" hidden="1">{#N/A,#N/A,FALSE,"VOL"}</definedName>
    <definedName name="wrn.Volumen." hidden="1">{#N/A,#N/A,FALSE,"VOL"}</definedName>
    <definedName name="xdc">#REF!</definedName>
    <definedName name="XREF_COLUMN_1" hidden="1">#REF!</definedName>
    <definedName name="XREF_COLUMN_10" hidden="1">#REF!</definedName>
    <definedName name="XREF_COLUMN_11" localSheetId="6" hidden="1">'Variación Patrimonio Neto'!#REF!</definedName>
    <definedName name="XREF_COLUMN_12" localSheetId="6" hidden="1">'Variación Patrimonio Neto'!#REF!</definedName>
    <definedName name="XREF_COLUMN_12" hidden="1">#REF!</definedName>
    <definedName name="XREF_COLUMN_13" localSheetId="6" hidden="1">'Variación Patrimonio Neto'!#REF!</definedName>
    <definedName name="XREF_COLUMN_13" hidden="1">#REF!</definedName>
    <definedName name="XREF_COLUMN_14" localSheetId="6" hidden="1">'Variación Patrimonio Neto'!$Q:$Q</definedName>
    <definedName name="XREF_COLUMN_14" hidden="1">#REF!</definedName>
    <definedName name="XREF_COLUMN_15" localSheetId="6" hidden="1">#REF!</definedName>
    <definedName name="XREF_COLUMN_15" hidden="1">#REF!</definedName>
    <definedName name="XREF_COLUMN_17" localSheetId="6" hidden="1">#REF!</definedName>
    <definedName name="XREF_COLUMN_17" hidden="1">#REF!</definedName>
    <definedName name="XREF_COLUMN_2" hidden="1">#REF!</definedName>
    <definedName name="XREF_COLUMN_24" hidden="1">#REF!</definedName>
    <definedName name="XREF_COLUMN_4" localSheetId="6" hidden="1">#REF!</definedName>
    <definedName name="XREF_COLUMN_5" localSheetId="6" hidden="1">'Variación Patrimonio Neto'!$D:$D</definedName>
    <definedName name="XREF_COLUMN_7" hidden="1">#REF!</definedName>
    <definedName name="XREF_COLUMN_9" hidden="1">#REF!</definedName>
    <definedName name="XRefActiveRow" localSheetId="6" hidden="1">#REF!</definedName>
    <definedName name="XRefActiveRow" hidden="1">#REF!</definedName>
    <definedName name="XRefColumnsCount" localSheetId="6" hidden="1">14</definedName>
    <definedName name="XRefColumnsCount" hidden="1">2</definedName>
    <definedName name="XRefCopy1" localSheetId="6" hidden="1">#REF!</definedName>
    <definedName name="XRefCopy1" hidden="1">#REF!</definedName>
    <definedName name="XRefCopy10" localSheetId="6" hidden="1">#REF!</definedName>
    <definedName name="XRefCopy100" localSheetId="6" hidden="1">#REF!</definedName>
    <definedName name="XRefCopy100" hidden="1">#REF!</definedName>
    <definedName name="XRefCopy100Row" localSheetId="6" hidden="1">#REF!</definedName>
    <definedName name="XRefCopy100Row" hidden="1">#REF!</definedName>
    <definedName name="XRefCopy101" localSheetId="6" hidden="1">#REF!</definedName>
    <definedName name="XRefCopy101" hidden="1">#REF!</definedName>
    <definedName name="XRefCopy101Row" localSheetId="6" hidden="1">#REF!</definedName>
    <definedName name="XRefCopy101Row" hidden="1">#REF!</definedName>
    <definedName name="XRefCopy102" localSheetId="6" hidden="1">#REF!</definedName>
    <definedName name="XRefCopy102" hidden="1">#REF!</definedName>
    <definedName name="XRefCopy102Row" localSheetId="6" hidden="1">#REF!</definedName>
    <definedName name="XRefCopy102Row" hidden="1">#REF!</definedName>
    <definedName name="XRefCopy103" localSheetId="6" hidden="1">#REF!</definedName>
    <definedName name="XRefCopy103" hidden="1">#REF!</definedName>
    <definedName name="XRefCopy103Row" localSheetId="6" hidden="1">#REF!</definedName>
    <definedName name="XRefCopy103Row" hidden="1">#REF!</definedName>
    <definedName name="XRefCopy104" localSheetId="6" hidden="1">#REF!</definedName>
    <definedName name="XRefCopy104" hidden="1">#REF!</definedName>
    <definedName name="XRefCopy104Row" localSheetId="6" hidden="1">#REF!</definedName>
    <definedName name="XRefCopy104Row" hidden="1">#REF!</definedName>
    <definedName name="XRefCopy105" hidden="1">#REF!</definedName>
    <definedName name="XRefCopy105Row" localSheetId="6" hidden="1">#REF!</definedName>
    <definedName name="XRefCopy105Row" hidden="1">#REF!</definedName>
    <definedName name="XRefCopy106" hidden="1">#REF!</definedName>
    <definedName name="XRefCopy106Row" localSheetId="6" hidden="1">#REF!</definedName>
    <definedName name="XRefCopy106Row" hidden="1">#REF!</definedName>
    <definedName name="XRefCopy107" hidden="1">#REF!</definedName>
    <definedName name="XRefCopy107Row" localSheetId="6" hidden="1">#REF!</definedName>
    <definedName name="XRefCopy107Row" hidden="1">#REF!</definedName>
    <definedName name="XRefCopy108" hidden="1">#REF!</definedName>
    <definedName name="XRefCopy108Row" localSheetId="6" hidden="1">#REF!</definedName>
    <definedName name="XRefCopy108Row" hidden="1">#REF!</definedName>
    <definedName name="XRefCopy109" hidden="1">#REF!</definedName>
    <definedName name="XRefCopy109Row" localSheetId="6" hidden="1">#REF!</definedName>
    <definedName name="XRefCopy109Row" hidden="1">#REF!</definedName>
    <definedName name="XRefCopy10Row" localSheetId="6" hidden="1">#REF!</definedName>
    <definedName name="XRefCopy10Row" hidden="1">#REF!</definedName>
    <definedName name="XRefCopy11" localSheetId="6" hidden="1">#REF!</definedName>
    <definedName name="XRefCopy110Row" localSheetId="6" hidden="1">#REF!</definedName>
    <definedName name="XRefCopy110Row" hidden="1">#REF!</definedName>
    <definedName name="XRefCopy111Row" localSheetId="6" hidden="1">#REF!</definedName>
    <definedName name="XRefCopy111Row" hidden="1">#REF!</definedName>
    <definedName name="XRefCopy112" hidden="1">#REF!</definedName>
    <definedName name="XRefCopy112Row" localSheetId="6" hidden="1">#REF!</definedName>
    <definedName name="XRefCopy112Row" hidden="1">#REF!</definedName>
    <definedName name="XRefCopy113" hidden="1">#REF!</definedName>
    <definedName name="XRefCopy113Row" localSheetId="6" hidden="1">#REF!</definedName>
    <definedName name="XRefCopy113Row" hidden="1">#REF!</definedName>
    <definedName name="XRefCopy114" hidden="1">#REF!</definedName>
    <definedName name="XRefCopy114Row" localSheetId="6" hidden="1">#REF!</definedName>
    <definedName name="XRefCopy114Row" hidden="1">#REF!</definedName>
    <definedName name="XRefCopy115" hidden="1">#REF!</definedName>
    <definedName name="XRefCopy115Row" localSheetId="6" hidden="1">#REF!</definedName>
    <definedName name="XRefCopy115Row" hidden="1">#REF!</definedName>
    <definedName name="XRefCopy116" hidden="1">#REF!</definedName>
    <definedName name="XRefCopy116Row" localSheetId="6" hidden="1">#REF!</definedName>
    <definedName name="XRefCopy116Row" hidden="1">#REF!</definedName>
    <definedName name="XRefCopy117" hidden="1">#REF!</definedName>
    <definedName name="XRefCopy117Row" localSheetId="6" hidden="1">#REF!</definedName>
    <definedName name="XRefCopy117Row" hidden="1">#REF!</definedName>
    <definedName name="XRefCopy118" localSheetId="6" hidden="1">#REF!</definedName>
    <definedName name="XRefCopy118" hidden="1">#REF!</definedName>
    <definedName name="XRefCopy118Row" localSheetId="6" hidden="1">#REF!</definedName>
    <definedName name="XRefCopy118Row" hidden="1">#REF!</definedName>
    <definedName name="XRefCopy119" localSheetId="6" hidden="1">#REF!</definedName>
    <definedName name="XRefCopy119" hidden="1">#REF!</definedName>
    <definedName name="XRefCopy119Row" localSheetId="6" hidden="1">#REF!</definedName>
    <definedName name="XRefCopy119Row" hidden="1">#REF!</definedName>
    <definedName name="XRefCopy11Row" localSheetId="6" hidden="1">#REF!</definedName>
    <definedName name="XRefCopy11Row" hidden="1">#REF!</definedName>
    <definedName name="XRefCopy12" hidden="1">#REF!</definedName>
    <definedName name="XRefCopy120" localSheetId="6" hidden="1">#REF!</definedName>
    <definedName name="XRefCopy120" hidden="1">#REF!</definedName>
    <definedName name="XRefCopy120Row" localSheetId="6" hidden="1">#REF!</definedName>
    <definedName name="XRefCopy120Row" hidden="1">#REF!</definedName>
    <definedName name="XRefCopy121" localSheetId="6" hidden="1">#REF!</definedName>
    <definedName name="XRefCopy121" hidden="1">#REF!</definedName>
    <definedName name="XRefCopy121Row" localSheetId="6" hidden="1">#REF!</definedName>
    <definedName name="XRefCopy121Row" hidden="1">#REF!</definedName>
    <definedName name="XRefCopy122" localSheetId="6" hidden="1">#REF!</definedName>
    <definedName name="XRefCopy122" hidden="1">#REF!</definedName>
    <definedName name="XRefCopy122Row" localSheetId="6" hidden="1">#REF!</definedName>
    <definedName name="XRefCopy122Row" hidden="1">#REF!</definedName>
    <definedName name="XRefCopy123" hidden="1">#REF!</definedName>
    <definedName name="XRefCopy123Row" localSheetId="6" hidden="1">#REF!</definedName>
    <definedName name="XRefCopy123Row" hidden="1">#REF!</definedName>
    <definedName name="XRefCopy124" hidden="1">#REF!</definedName>
    <definedName name="XRefCopy124Row" localSheetId="6" hidden="1">#REF!</definedName>
    <definedName name="XRefCopy124Row" hidden="1">#REF!</definedName>
    <definedName name="XRefCopy125" hidden="1">#REF!</definedName>
    <definedName name="XRefCopy125Row" localSheetId="6" hidden="1">#REF!</definedName>
    <definedName name="XRefCopy125Row" hidden="1">#REF!</definedName>
    <definedName name="XRefCopy126" hidden="1">#REF!</definedName>
    <definedName name="XRefCopy126Row" localSheetId="6" hidden="1">#REF!</definedName>
    <definedName name="XRefCopy126Row" hidden="1">#REF!</definedName>
    <definedName name="XRefCopy127" hidden="1">#REF!</definedName>
    <definedName name="XRefCopy127Row" localSheetId="6" hidden="1">#REF!</definedName>
    <definedName name="XRefCopy127Row" hidden="1">#REF!</definedName>
    <definedName name="XRefCopy128" hidden="1">#REF!</definedName>
    <definedName name="XRefCopy129" hidden="1">#REF!</definedName>
    <definedName name="XRefCopy129Row" localSheetId="6" hidden="1">#REF!</definedName>
    <definedName name="XRefCopy129Row" hidden="1">#REF!</definedName>
    <definedName name="XRefCopy12Row" localSheetId="6" hidden="1">#REF!</definedName>
    <definedName name="XRefCopy12Row" hidden="1">#REF!</definedName>
    <definedName name="XRefCopy13" localSheetId="6" hidden="1">#REF!</definedName>
    <definedName name="XRefCopy130" hidden="1">#REF!</definedName>
    <definedName name="XRefCopy130Row" localSheetId="6" hidden="1">#REF!</definedName>
    <definedName name="XRefCopy130Row" hidden="1">#REF!</definedName>
    <definedName name="XRefCopy131" hidden="1">#REF!</definedName>
    <definedName name="XRefCopy131Row" localSheetId="6" hidden="1">#REF!</definedName>
    <definedName name="XRefCopy131Row" hidden="1">#REF!</definedName>
    <definedName name="XRefCopy132" localSheetId="6" hidden="1">#REF!</definedName>
    <definedName name="XRefCopy132" hidden="1">#REF!</definedName>
    <definedName name="XRefCopy132Row" localSheetId="6" hidden="1">#REF!</definedName>
    <definedName name="XRefCopy132Row" hidden="1">#REF!</definedName>
    <definedName name="XRefCopy133" localSheetId="6" hidden="1">#REF!</definedName>
    <definedName name="XRefCopy133" hidden="1">#REF!</definedName>
    <definedName name="XRefCopy133Row" localSheetId="6" hidden="1">#REF!</definedName>
    <definedName name="XRefCopy133Row" hidden="1">#REF!</definedName>
    <definedName name="XRefCopy134" hidden="1">#REF!</definedName>
    <definedName name="XRefCopy134Row" localSheetId="6" hidden="1">#REF!</definedName>
    <definedName name="XRefCopy134Row" hidden="1">#REF!</definedName>
    <definedName name="XRefCopy135" hidden="1">#REF!</definedName>
    <definedName name="XRefCopy135Row" localSheetId="6" hidden="1">#REF!</definedName>
    <definedName name="XRefCopy135Row" hidden="1">#REF!</definedName>
    <definedName name="XRefCopy136" hidden="1">#REF!</definedName>
    <definedName name="XRefCopy136Row" localSheetId="6" hidden="1">#REF!</definedName>
    <definedName name="XRefCopy136Row" hidden="1">#REF!</definedName>
    <definedName name="XRefCopy137" hidden="1">#REF!</definedName>
    <definedName name="XRefCopy137Row" localSheetId="6" hidden="1">#REF!</definedName>
    <definedName name="XRefCopy137Row" hidden="1">#REF!</definedName>
    <definedName name="XRefCopy138" hidden="1">#REF!</definedName>
    <definedName name="XRefCopy138Row" localSheetId="6" hidden="1">#REF!</definedName>
    <definedName name="XRefCopy138Row" hidden="1">#REF!</definedName>
    <definedName name="XRefCopy139" hidden="1">#REF!</definedName>
    <definedName name="XRefCopy139Row" localSheetId="6" hidden="1">#REF!</definedName>
    <definedName name="XRefCopy139Row" hidden="1">#REF!</definedName>
    <definedName name="XRefCopy13Row" localSheetId="6" hidden="1">#REF!</definedName>
    <definedName name="XRefCopy13Row" hidden="1">#REF!</definedName>
    <definedName name="XRefCopy140" hidden="1">#REF!</definedName>
    <definedName name="XRefCopy140Row" localSheetId="6" hidden="1">#REF!</definedName>
    <definedName name="XRefCopy140Row" hidden="1">#REF!</definedName>
    <definedName name="XRefCopy141Row" localSheetId="6" hidden="1">#REF!</definedName>
    <definedName name="XRefCopy141Row" hidden="1">#REF!</definedName>
    <definedName name="XRefCopy142" localSheetId="6" hidden="1">#REF!</definedName>
    <definedName name="XRefCopy142Row" localSheetId="6" hidden="1">#REF!</definedName>
    <definedName name="XRefCopy142Row" hidden="1">#REF!</definedName>
    <definedName name="XRefCopy143" localSheetId="6" hidden="1">#REF!</definedName>
    <definedName name="XRefCopy143Row" localSheetId="6" hidden="1">#REF!</definedName>
    <definedName name="XRefCopy143Row" hidden="1">#REF!</definedName>
    <definedName name="XRefCopy144Row" localSheetId="6" hidden="1">#REF!</definedName>
    <definedName name="XRefCopy144Row" hidden="1">#REF!</definedName>
    <definedName name="XRefCopy145Row" localSheetId="6" hidden="1">#REF!</definedName>
    <definedName name="XRefCopy145Row" hidden="1">#REF!</definedName>
    <definedName name="XRefCopy146" localSheetId="6" hidden="1">#REF!</definedName>
    <definedName name="XRefCopy146Row" localSheetId="6" hidden="1">#REF!</definedName>
    <definedName name="XRefCopy146Row" hidden="1">#REF!</definedName>
    <definedName name="XRefCopy147" localSheetId="6" hidden="1">#REF!</definedName>
    <definedName name="XRefCopy147Row" localSheetId="6" hidden="1">#REF!</definedName>
    <definedName name="XRefCopy147Row" hidden="1">#REF!</definedName>
    <definedName name="XRefCopy148" localSheetId="6" hidden="1">#REF!</definedName>
    <definedName name="XRefCopy148Row" localSheetId="6" hidden="1">#REF!</definedName>
    <definedName name="XRefCopy148Row" hidden="1">#REF!</definedName>
    <definedName name="XRefCopy149" localSheetId="6" hidden="1">#REF!</definedName>
    <definedName name="XRefCopy149" hidden="1">#REF!</definedName>
    <definedName name="XRefCopy149Row" localSheetId="6" hidden="1">#REF!</definedName>
    <definedName name="XRefCopy149Row" hidden="1">#REF!</definedName>
    <definedName name="XRefCopy14Row" hidden="1">#REF!</definedName>
    <definedName name="XRefCopy150" localSheetId="6" hidden="1">#REF!</definedName>
    <definedName name="XRefCopy150" hidden="1">#REF!</definedName>
    <definedName name="XRefCopy150Row" localSheetId="6" hidden="1">#REF!</definedName>
    <definedName name="XRefCopy150Row" hidden="1">#REF!</definedName>
    <definedName name="XRefCopy151" localSheetId="6" hidden="1">#REF!</definedName>
    <definedName name="XRefCopy151" hidden="1">#REF!</definedName>
    <definedName name="XRefCopy151Row" localSheetId="6" hidden="1">#REF!</definedName>
    <definedName name="XRefCopy151Row" hidden="1">#REF!</definedName>
    <definedName name="XRefCopy152" localSheetId="6" hidden="1">#REF!</definedName>
    <definedName name="XRefCopy152" hidden="1">#REF!</definedName>
    <definedName name="XRefCopy152Row" localSheetId="6" hidden="1">#REF!</definedName>
    <definedName name="XRefCopy152Row" hidden="1">#REF!</definedName>
    <definedName name="XRefCopy153" localSheetId="6" hidden="1">#REF!</definedName>
    <definedName name="XRefCopy153" hidden="1">#REF!</definedName>
    <definedName name="XRefCopy153Row" localSheetId="6" hidden="1">#REF!</definedName>
    <definedName name="XRefCopy153Row" hidden="1">#REF!</definedName>
    <definedName name="XRefCopy154" localSheetId="6" hidden="1">#REF!</definedName>
    <definedName name="XRefCopy154" hidden="1">#REF!</definedName>
    <definedName name="XRefCopy154Row" localSheetId="6" hidden="1">#REF!</definedName>
    <definedName name="XRefCopy154Row" hidden="1">#REF!</definedName>
    <definedName name="XRefCopy155" localSheetId="6" hidden="1">#REF!</definedName>
    <definedName name="XRefCopy155" hidden="1">#REF!</definedName>
    <definedName name="XRefCopy155Row" localSheetId="6" hidden="1">#REF!</definedName>
    <definedName name="XRefCopy155Row" hidden="1">#REF!</definedName>
    <definedName name="XRefCopy156" localSheetId="6" hidden="1">#REF!</definedName>
    <definedName name="XRefCopy156" hidden="1">#REF!</definedName>
    <definedName name="XRefCopy156Row" localSheetId="6" hidden="1">#REF!</definedName>
    <definedName name="XRefCopy156Row" hidden="1">#REF!</definedName>
    <definedName name="XRefCopy157" localSheetId="6" hidden="1">#REF!</definedName>
    <definedName name="XRefCopy157" hidden="1">#REF!</definedName>
    <definedName name="XRefCopy157Row" localSheetId="6" hidden="1">#REF!</definedName>
    <definedName name="XRefCopy157Row" hidden="1">#REF!</definedName>
    <definedName name="XRefCopy158" localSheetId="6" hidden="1">#REF!</definedName>
    <definedName name="XRefCopy158" hidden="1">#REF!</definedName>
    <definedName name="XRefCopy158Row" localSheetId="6" hidden="1">#REF!</definedName>
    <definedName name="XRefCopy158Row" hidden="1">#REF!</definedName>
    <definedName name="XRefCopy159" localSheetId="6" hidden="1">#REF!</definedName>
    <definedName name="XRefCopy159" hidden="1">#REF!</definedName>
    <definedName name="XRefCopy159Row" localSheetId="6" hidden="1">#REF!</definedName>
    <definedName name="XRefCopy159Row" hidden="1">#REF!</definedName>
    <definedName name="XRefCopy15Row" localSheetId="6" hidden="1">#REF!</definedName>
    <definedName name="XRefCopy160" localSheetId="6" hidden="1">#REF!</definedName>
    <definedName name="XRefCopy160" hidden="1">#REF!</definedName>
    <definedName name="XRefCopy160Row" localSheetId="6" hidden="1">#REF!</definedName>
    <definedName name="XRefCopy160Row" hidden="1">#REF!</definedName>
    <definedName name="XRefCopy161" localSheetId="6" hidden="1">#REF!</definedName>
    <definedName name="XRefCopy161" hidden="1">#REF!</definedName>
    <definedName name="XRefCopy161Row" localSheetId="6" hidden="1">#REF!</definedName>
    <definedName name="XRefCopy161Row" hidden="1">#REF!</definedName>
    <definedName name="XRefCopy162" localSheetId="6" hidden="1">#REF!</definedName>
    <definedName name="XRefCopy162" hidden="1">#REF!</definedName>
    <definedName name="XRefCopy162Row" localSheetId="6" hidden="1">#REF!</definedName>
    <definedName name="XRefCopy162Row" hidden="1">#REF!</definedName>
    <definedName name="XRefCopy163" localSheetId="6" hidden="1">#REF!</definedName>
    <definedName name="XRefCopy163" hidden="1">#REF!</definedName>
    <definedName name="XRefCopy163Row" localSheetId="6" hidden="1">#REF!</definedName>
    <definedName name="XRefCopy163Row" hidden="1">#REF!</definedName>
    <definedName name="XRefCopy164" localSheetId="6" hidden="1">#REF!</definedName>
    <definedName name="XRefCopy164" hidden="1">#REF!</definedName>
    <definedName name="XRefCopy164Row" localSheetId="6" hidden="1">#REF!</definedName>
    <definedName name="XRefCopy164Row" hidden="1">#REF!</definedName>
    <definedName name="XRefCopy165" localSheetId="6" hidden="1">#REF!</definedName>
    <definedName name="XRefCopy165" hidden="1">#REF!</definedName>
    <definedName name="XRefCopy165Row" hidden="1">#REF!</definedName>
    <definedName name="XRefCopy166" localSheetId="6" hidden="1">#REF!</definedName>
    <definedName name="XRefCopy166" hidden="1">#REF!</definedName>
    <definedName name="XRefCopy166Row" hidden="1">#REF!</definedName>
    <definedName name="XRefCopy167" localSheetId="6"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6"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6"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6"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6" hidden="1">#REF!</definedName>
    <definedName name="XRefCopy19Row" hidden="1">#REF!</definedName>
    <definedName name="XRefCopy1Row" localSheetId="6" hidden="1">#REF!</definedName>
    <definedName name="XRefCopy1Row" hidden="1">#REF!</definedName>
    <definedName name="XRefCopy2" localSheetId="6" hidden="1">#REF!</definedName>
    <definedName name="XRefCopy2" hidden="1">#REF!</definedName>
    <definedName name="XRefCopy20" localSheetId="6"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6"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6"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6"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6"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6"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6"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6"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6"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6"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6" hidden="1">#REF!</definedName>
    <definedName name="XRefCopy29Row" hidden="1">#REF!</definedName>
    <definedName name="XRefCopy2Row" localSheetId="6" hidden="1">#REF!</definedName>
    <definedName name="XRefCopy2Row" hidden="1">#REF!</definedName>
    <definedName name="XRefCopy30Row" localSheetId="6" hidden="1">#REF!</definedName>
    <definedName name="XRefCopy30Row" hidden="1">#REF!</definedName>
    <definedName name="XRefCopy31Row" localSheetId="6" hidden="1">#REF!</definedName>
    <definedName name="XRefCopy31Row" hidden="1">#REF!</definedName>
    <definedName name="XRefCopy32Row" localSheetId="6" hidden="1">#REF!</definedName>
    <definedName name="XRefCopy32Row" hidden="1">#REF!</definedName>
    <definedName name="XRefCopy33Row" localSheetId="6" hidden="1">#REF!</definedName>
    <definedName name="XRefCopy33Row" hidden="1">#REF!</definedName>
    <definedName name="XRefCopy34Row" localSheetId="6" hidden="1">#REF!</definedName>
    <definedName name="XRefCopy34Row" hidden="1">#REF!</definedName>
    <definedName name="XRefCopy35Row" localSheetId="6" hidden="1">#REF!</definedName>
    <definedName name="XRefCopy35Row" hidden="1">#REF!</definedName>
    <definedName name="XRefCopy36Row" localSheetId="6" hidden="1">#REF!</definedName>
    <definedName name="XRefCopy36Row" hidden="1">#REF!</definedName>
    <definedName name="XRefCopy37Row" localSheetId="6" hidden="1">#REF!</definedName>
    <definedName name="XRefCopy37Row" hidden="1">#REF!</definedName>
    <definedName name="XRefCopy38Row" localSheetId="6" hidden="1">#REF!</definedName>
    <definedName name="XRefCopy38Row" hidden="1">#REF!</definedName>
    <definedName name="XRefCopy39Row" localSheetId="6" hidden="1">#REF!</definedName>
    <definedName name="XRefCopy39Row" hidden="1">#REF!</definedName>
    <definedName name="XRefCopy3Row" localSheetId="6" hidden="1">#REF!</definedName>
    <definedName name="XRefCopy40Row" localSheetId="6" hidden="1">#REF!</definedName>
    <definedName name="XRefCopy40Row" hidden="1">#REF!</definedName>
    <definedName name="XRefCopy41Row" localSheetId="6" hidden="1">#REF!</definedName>
    <definedName name="XRefCopy41Row" hidden="1">#REF!</definedName>
    <definedName name="XRefCopy42Row" localSheetId="6" hidden="1">#REF!</definedName>
    <definedName name="XRefCopy42Row" hidden="1">#REF!</definedName>
    <definedName name="XRefCopy43Row" localSheetId="6" hidden="1">#REF!</definedName>
    <definedName name="XRefCopy43Row" hidden="1">#REF!</definedName>
    <definedName name="XRefCopy44Row" localSheetId="6" hidden="1">#REF!</definedName>
    <definedName name="XRefCopy44Row" hidden="1">#REF!</definedName>
    <definedName name="XRefCopy45Row" localSheetId="6" hidden="1">#REF!</definedName>
    <definedName name="XRefCopy45Row" hidden="1">#REF!</definedName>
    <definedName name="XRefCopy46Row" localSheetId="6" hidden="1">#REF!</definedName>
    <definedName name="XRefCopy46Row" hidden="1">#REF!</definedName>
    <definedName name="XRefCopy47Row" localSheetId="6" hidden="1">#REF!</definedName>
    <definedName name="XRefCopy47Row" hidden="1">#REF!</definedName>
    <definedName name="XRefCopy48Row" localSheetId="6" hidden="1">#REF!</definedName>
    <definedName name="XRefCopy48Row" hidden="1">#REF!</definedName>
    <definedName name="XRefCopy49Row" localSheetId="6" hidden="1">#REF!</definedName>
    <definedName name="XRefCopy49Row" hidden="1">#REF!</definedName>
    <definedName name="XRefCopy4Row" localSheetId="6" hidden="1">#REF!</definedName>
    <definedName name="XRefCopy50Row" localSheetId="6" hidden="1">#REF!</definedName>
    <definedName name="XRefCopy50Row" hidden="1">#REF!</definedName>
    <definedName name="XRefCopy51Row" localSheetId="6" hidden="1">#REF!</definedName>
    <definedName name="XRefCopy51Row" hidden="1">#REF!</definedName>
    <definedName name="XRefCopy52Row" localSheetId="6" hidden="1">#REF!</definedName>
    <definedName name="XRefCopy52Row" hidden="1">#REF!</definedName>
    <definedName name="XRefCopy53" localSheetId="6" hidden="1">#REF!</definedName>
    <definedName name="XRefCopy53" hidden="1">#REF!</definedName>
    <definedName name="XRefCopy53Row" localSheetId="6" hidden="1">#REF!</definedName>
    <definedName name="XRefCopy53Row" hidden="1">#REF!</definedName>
    <definedName name="XRefCopy54" hidden="1">#REF!</definedName>
    <definedName name="XRefCopy54Row" localSheetId="6" hidden="1">#REF!</definedName>
    <definedName name="XRefCopy54Row" hidden="1">#REF!</definedName>
    <definedName name="XRefCopy55" hidden="1">#REF!</definedName>
    <definedName name="XRefCopy55Row" localSheetId="6" hidden="1">#REF!</definedName>
    <definedName name="XRefCopy55Row" hidden="1">#REF!</definedName>
    <definedName name="XRefCopy56" hidden="1">#REF!</definedName>
    <definedName name="XRefCopy56Row" localSheetId="6" hidden="1">#REF!</definedName>
    <definedName name="XRefCopy56Row" hidden="1">#REF!</definedName>
    <definedName name="XRefCopy57" hidden="1">#REF!</definedName>
    <definedName name="XRefCopy57Row" localSheetId="6" hidden="1">#REF!</definedName>
    <definedName name="XRefCopy57Row" hidden="1">#REF!</definedName>
    <definedName name="XRefCopy58" hidden="1">#REF!</definedName>
    <definedName name="XRefCopy58Row" localSheetId="6" hidden="1">#REF!</definedName>
    <definedName name="XRefCopy58Row" hidden="1">#REF!</definedName>
    <definedName name="XRefCopy59" hidden="1">#REF!</definedName>
    <definedName name="XRefCopy59Row" localSheetId="6" hidden="1">#REF!</definedName>
    <definedName name="XRefCopy59Row" hidden="1">#REF!</definedName>
    <definedName name="XRefCopy60" hidden="1">#REF!</definedName>
    <definedName name="XRefCopy60Row" localSheetId="6" hidden="1">#REF!</definedName>
    <definedName name="XRefCopy60Row" hidden="1">#REF!</definedName>
    <definedName name="XRefCopy61" hidden="1">#REF!</definedName>
    <definedName name="XRefCopy61Row" localSheetId="6" hidden="1">#REF!</definedName>
    <definedName name="XRefCopy61Row" hidden="1">#REF!</definedName>
    <definedName name="XRefCopy62" hidden="1">#REF!</definedName>
    <definedName name="XRefCopy62Row" localSheetId="6" hidden="1">#REF!</definedName>
    <definedName name="XRefCopy62Row" hidden="1">#REF!</definedName>
    <definedName name="XRefCopy63" hidden="1">#REF!</definedName>
    <definedName name="XRefCopy63Row" localSheetId="6" hidden="1">#REF!</definedName>
    <definedName name="XRefCopy63Row" hidden="1">#REF!</definedName>
    <definedName name="XRefCopy64" hidden="1">#REF!</definedName>
    <definedName name="XRefCopy64Row" localSheetId="6" hidden="1">#REF!</definedName>
    <definedName name="XRefCopy64Row" hidden="1">#REF!</definedName>
    <definedName name="XRefCopy65" hidden="1">#REF!</definedName>
    <definedName name="XRefCopy65Row" localSheetId="6" hidden="1">#REF!</definedName>
    <definedName name="XRefCopy65Row" hidden="1">#REF!</definedName>
    <definedName name="XRefCopy66" hidden="1">#REF!</definedName>
    <definedName name="XRefCopy66Row" localSheetId="6" hidden="1">#REF!</definedName>
    <definedName name="XRefCopy66Row" hidden="1">#REF!</definedName>
    <definedName name="XRefCopy67" hidden="1">#REF!</definedName>
    <definedName name="XRefCopy67Row" localSheetId="6" hidden="1">#REF!</definedName>
    <definedName name="XRefCopy67Row" hidden="1">#REF!</definedName>
    <definedName name="XRefCopy68" hidden="1">#REF!</definedName>
    <definedName name="XRefCopy68Row" localSheetId="6" hidden="1">#REF!</definedName>
    <definedName name="XRefCopy68Row" hidden="1">#REF!</definedName>
    <definedName name="XRefCopy69" hidden="1">#REF!</definedName>
    <definedName name="XRefCopy69Row" localSheetId="6" hidden="1">#REF!</definedName>
    <definedName name="XRefCopy69Row" hidden="1">#REF!</definedName>
    <definedName name="XRefCopy7" localSheetId="6" hidden="1">'Variación Patrimonio Neto'!#REF!</definedName>
    <definedName name="XRefCopy70" hidden="1">#REF!</definedName>
    <definedName name="XRefCopy70Row" localSheetId="6" hidden="1">#REF!</definedName>
    <definedName name="XRefCopy70Row" hidden="1">#REF!</definedName>
    <definedName name="XRefCopy71" hidden="1">#REF!</definedName>
    <definedName name="XRefCopy71Row" localSheetId="6" hidden="1">#REF!</definedName>
    <definedName name="XRefCopy71Row" hidden="1">#REF!</definedName>
    <definedName name="XRefCopy72" hidden="1">#REF!</definedName>
    <definedName name="XRefCopy72Row" localSheetId="6" hidden="1">#REF!</definedName>
    <definedName name="XRefCopy72Row" hidden="1">#REF!</definedName>
    <definedName name="XRefCopy73" hidden="1">#REF!</definedName>
    <definedName name="XRefCopy73Row" localSheetId="6" hidden="1">#REF!</definedName>
    <definedName name="XRefCopy73Row" hidden="1">#REF!</definedName>
    <definedName name="XRefCopy74" hidden="1">#REF!</definedName>
    <definedName name="XRefCopy74Row" localSheetId="6" hidden="1">#REF!</definedName>
    <definedName name="XRefCopy74Row" hidden="1">#REF!</definedName>
    <definedName name="XRefCopy75" localSheetId="6" hidden="1">'Variación Patrimonio Neto'!#REF!</definedName>
    <definedName name="XRefCopy75" hidden="1">#REF!</definedName>
    <definedName name="XRefCopy75Row" localSheetId="6" hidden="1">#REF!</definedName>
    <definedName name="XRefCopy75Row" hidden="1">#REF!</definedName>
    <definedName name="XRefCopy76" localSheetId="6" hidden="1">'Variación Patrimonio Neto'!#REF!</definedName>
    <definedName name="XRefCopy76" hidden="1">#REF!</definedName>
    <definedName name="XRefCopy76Row" localSheetId="6" hidden="1">#REF!</definedName>
    <definedName name="XRefCopy76Row" hidden="1">#REF!</definedName>
    <definedName name="XRefCopy77" hidden="1">#REF!</definedName>
    <definedName name="XRefCopy77Row" localSheetId="6" hidden="1">#REF!</definedName>
    <definedName name="XRefCopy77Row" hidden="1">#REF!</definedName>
    <definedName name="XRefCopy78" hidden="1">#REF!</definedName>
    <definedName name="XRefCopy78Row" localSheetId="6" hidden="1">#REF!</definedName>
    <definedName name="XRefCopy78Row" hidden="1">#REF!</definedName>
    <definedName name="XRefCopy79" hidden="1">#REF!</definedName>
    <definedName name="XRefCopy79Row" localSheetId="6" hidden="1">#REF!</definedName>
    <definedName name="XRefCopy79Row" hidden="1">#REF!</definedName>
    <definedName name="XRefCopy7Row" localSheetId="6" hidden="1">#REF!</definedName>
    <definedName name="XRefCopy7Row" hidden="1">#REF!</definedName>
    <definedName name="XRefCopy8" localSheetId="6" hidden="1">'Variación Patrimonio Neto'!#REF!</definedName>
    <definedName name="XRefCopy80Row" localSheetId="6" hidden="1">#REF!</definedName>
    <definedName name="XRefCopy80Row" hidden="1">#REF!</definedName>
    <definedName name="XRefCopy81Row" localSheetId="6" hidden="1">#REF!</definedName>
    <definedName name="XRefCopy81Row" hidden="1">#REF!</definedName>
    <definedName name="XRefCopy82Row" localSheetId="6" hidden="1">#REF!</definedName>
    <definedName name="XRefCopy82Row" hidden="1">#REF!</definedName>
    <definedName name="XRefCopy83Row" localSheetId="6" hidden="1">#REF!</definedName>
    <definedName name="XRefCopy83Row" hidden="1">#REF!</definedName>
    <definedName name="XRefCopy84Row" localSheetId="6" hidden="1">#REF!</definedName>
    <definedName name="XRefCopy84Row" hidden="1">#REF!</definedName>
    <definedName name="XRefCopy85" hidden="1">#REF!</definedName>
    <definedName name="XRefCopy85Row" localSheetId="6" hidden="1">#REF!</definedName>
    <definedName name="XRefCopy85Row" hidden="1">#REF!</definedName>
    <definedName name="XRefCopy86" hidden="1">#REF!</definedName>
    <definedName name="XRefCopy86Row" localSheetId="6" hidden="1">#REF!</definedName>
    <definedName name="XRefCopy86Row" hidden="1">#REF!</definedName>
    <definedName name="XRefCopy87" hidden="1">#REF!</definedName>
    <definedName name="XRefCopy87Row" localSheetId="6" hidden="1">#REF!</definedName>
    <definedName name="XRefCopy87Row" hidden="1">#REF!</definedName>
    <definedName name="XRefCopy88" hidden="1">#REF!</definedName>
    <definedName name="XRefCopy88Row" localSheetId="6" hidden="1">#REF!</definedName>
    <definedName name="XRefCopy88Row" hidden="1">#REF!</definedName>
    <definedName name="XRefCopy89" hidden="1">#REF!</definedName>
    <definedName name="XRefCopy89Row" localSheetId="6" hidden="1">#REF!</definedName>
    <definedName name="XRefCopy89Row" hidden="1">#REF!</definedName>
    <definedName name="XRefCopy8Row" localSheetId="6" hidden="1">#REF!</definedName>
    <definedName name="XRefCopy8Row" hidden="1">#REF!</definedName>
    <definedName name="XRefCopy9" localSheetId="6" hidden="1">'Variación Patrimonio Neto'!#REF!</definedName>
    <definedName name="XRefCopy90" hidden="1">#REF!</definedName>
    <definedName name="XRefCopy90Row" localSheetId="6" hidden="1">#REF!</definedName>
    <definedName name="XRefCopy90Row" hidden="1">#REF!</definedName>
    <definedName name="XRefCopy91" hidden="1">#REF!</definedName>
    <definedName name="XRefCopy91Row" localSheetId="6" hidden="1">#REF!</definedName>
    <definedName name="XRefCopy91Row" hidden="1">#REF!</definedName>
    <definedName name="XRefCopy92" localSheetId="6" hidden="1">#REF!</definedName>
    <definedName name="XRefCopy92" hidden="1">#REF!</definedName>
    <definedName name="XRefCopy92Row" localSheetId="6" hidden="1">#REF!</definedName>
    <definedName name="XRefCopy92Row" hidden="1">#REF!</definedName>
    <definedName name="XRefCopy93" localSheetId="6" hidden="1">#REF!</definedName>
    <definedName name="XRefCopy93" hidden="1">#REF!</definedName>
    <definedName name="XRefCopy93Row" localSheetId="6" hidden="1">#REF!</definedName>
    <definedName name="XRefCopy93Row" hidden="1">#REF!</definedName>
    <definedName name="XRefCopy94" localSheetId="6" hidden="1">#REF!</definedName>
    <definedName name="XRefCopy94" hidden="1">#REF!</definedName>
    <definedName name="XRefCopy94Row" localSheetId="6" hidden="1">#REF!</definedName>
    <definedName name="XRefCopy94Row" hidden="1">#REF!</definedName>
    <definedName name="XRefCopy95" hidden="1">#REF!</definedName>
    <definedName name="XRefCopy95Row" localSheetId="6" hidden="1">#REF!</definedName>
    <definedName name="XRefCopy95Row" hidden="1">#REF!</definedName>
    <definedName name="XRefCopy96" hidden="1">#REF!</definedName>
    <definedName name="XRefCopy96Row" localSheetId="6" hidden="1">#REF!</definedName>
    <definedName name="XRefCopy96Row" hidden="1">#REF!</definedName>
    <definedName name="XRefCopy97" hidden="1">#REF!</definedName>
    <definedName name="XRefCopy97Row" localSheetId="6" hidden="1">#REF!</definedName>
    <definedName name="XRefCopy97Row" hidden="1">#REF!</definedName>
    <definedName name="XRefCopy98" hidden="1">#REF!</definedName>
    <definedName name="XRefCopy98Row" localSheetId="6" hidden="1">#REF!</definedName>
    <definedName name="XRefCopy98Row" hidden="1">#REF!</definedName>
    <definedName name="XRefCopy99" hidden="1">#REF!</definedName>
    <definedName name="XRefCopy99Row" localSheetId="6" hidden="1">#REF!</definedName>
    <definedName name="XRefCopy99Row" hidden="1">#REF!</definedName>
    <definedName name="XRefCopy9Row" localSheetId="6" hidden="1">#REF!</definedName>
    <definedName name="XRefCopy9Row" hidden="1">#REF!</definedName>
    <definedName name="XRefCopyRangeCount" localSheetId="6" hidden="1">76</definedName>
    <definedName name="XRefCopyRangeCount" hidden="1">4</definedName>
    <definedName name="XRefPaste1" hidden="1">#REF!</definedName>
    <definedName name="XRefPaste10" hidden="1">#REF!</definedName>
    <definedName name="XRefPaste100" localSheetId="6" hidden="1">#REF!</definedName>
    <definedName name="XRefPaste100" hidden="1">#REF!</definedName>
    <definedName name="XRefPaste100Row" localSheetId="6" hidden="1">#REF!</definedName>
    <definedName name="XRefPaste100Row" hidden="1">#REF!</definedName>
    <definedName name="XRefPaste101" localSheetId="6" hidden="1">#REF!</definedName>
    <definedName name="XRefPaste101" hidden="1">#REF!</definedName>
    <definedName name="XRefPaste101Row" localSheetId="6" hidden="1">#REF!</definedName>
    <definedName name="XRefPaste101Row" hidden="1">#REF!</definedName>
    <definedName name="XRefPaste102" localSheetId="6" hidden="1">#REF!</definedName>
    <definedName name="XRefPaste102" hidden="1">#REF!</definedName>
    <definedName name="XRefPaste102Row" localSheetId="6" hidden="1">#REF!</definedName>
    <definedName name="XRefPaste102Row" hidden="1">#REF!</definedName>
    <definedName name="XRefPaste103" localSheetId="6" hidden="1">#REF!</definedName>
    <definedName name="XRefPaste103" hidden="1">#REF!</definedName>
    <definedName name="XRefPaste103Row" localSheetId="6" hidden="1">#REF!</definedName>
    <definedName name="XRefPaste103Row" hidden="1">#REF!</definedName>
    <definedName name="XRefPaste104" localSheetId="6" hidden="1">#REF!</definedName>
    <definedName name="XRefPaste104" hidden="1">#REF!</definedName>
    <definedName name="XRefPaste104Row" localSheetId="6" hidden="1">#REF!</definedName>
    <definedName name="XRefPaste104Row" hidden="1">#REF!</definedName>
    <definedName name="XRefPaste105" localSheetId="6" hidden="1">#REF!</definedName>
    <definedName name="XRefPaste105" hidden="1">#REF!</definedName>
    <definedName name="XRefPaste105Row" localSheetId="6" hidden="1">#REF!</definedName>
    <definedName name="XRefPaste105Row" hidden="1">#REF!</definedName>
    <definedName name="XRefPaste106" localSheetId="6" hidden="1">#REF!</definedName>
    <definedName name="XRefPaste106" hidden="1">#REF!</definedName>
    <definedName name="XRefPaste106Row" localSheetId="6" hidden="1">#REF!</definedName>
    <definedName name="XRefPaste106Row" hidden="1">#REF!</definedName>
    <definedName name="XRefPaste107" localSheetId="6" hidden="1">#REF!</definedName>
    <definedName name="XRefPaste107" hidden="1">#REF!</definedName>
    <definedName name="XRefPaste107Row" localSheetId="6" hidden="1">#REF!</definedName>
    <definedName name="XRefPaste107Row" hidden="1">#REF!</definedName>
    <definedName name="XRefPaste108" localSheetId="6" hidden="1">#REF!</definedName>
    <definedName name="XRefPaste108" hidden="1">#REF!</definedName>
    <definedName name="XRefPaste108Row" localSheetId="6" hidden="1">#REF!</definedName>
    <definedName name="XRefPaste108Row" hidden="1">#REF!</definedName>
    <definedName name="XRefPaste109" localSheetId="6" hidden="1">#REF!</definedName>
    <definedName name="XRefPaste109" hidden="1">#REF!</definedName>
    <definedName name="XRefPaste109Row" localSheetId="6" hidden="1">#REF!</definedName>
    <definedName name="XRefPaste109Row" hidden="1">#REF!</definedName>
    <definedName name="XRefPaste10Row" localSheetId="6" hidden="1">#REF!</definedName>
    <definedName name="XRefPaste10Row" hidden="1">#REF!</definedName>
    <definedName name="XRefPaste11" hidden="1">#REF!</definedName>
    <definedName name="XRefPaste110" localSheetId="6" hidden="1">#REF!</definedName>
    <definedName name="XRefPaste110" hidden="1">#REF!</definedName>
    <definedName name="XRefPaste110Row" localSheetId="6" hidden="1">#REF!</definedName>
    <definedName name="XRefPaste110Row" hidden="1">#REF!</definedName>
    <definedName name="XRefPaste111" localSheetId="6" hidden="1">#REF!</definedName>
    <definedName name="XRefPaste111" hidden="1">#REF!</definedName>
    <definedName name="XRefPaste111Row" localSheetId="6" hidden="1">#REF!</definedName>
    <definedName name="XRefPaste111Row" hidden="1">#REF!</definedName>
    <definedName name="XRefPaste112" localSheetId="6" hidden="1">#REF!</definedName>
    <definedName name="XRefPaste112" hidden="1">#REF!</definedName>
    <definedName name="XRefPaste112Row" localSheetId="6" hidden="1">#REF!</definedName>
    <definedName name="XRefPaste112Row" hidden="1">#REF!</definedName>
    <definedName name="XRefPaste113" localSheetId="6" hidden="1">#REF!</definedName>
    <definedName name="XRefPaste113" hidden="1">#REF!</definedName>
    <definedName name="XRefPaste113Row" localSheetId="6" hidden="1">#REF!</definedName>
    <definedName name="XRefPaste113Row" hidden="1">#REF!</definedName>
    <definedName name="XRefPaste114" localSheetId="6" hidden="1">#REF!</definedName>
    <definedName name="XRefPaste114" hidden="1">#REF!</definedName>
    <definedName name="XRefPaste114Row" localSheetId="6" hidden="1">#REF!</definedName>
    <definedName name="XRefPaste114Row" hidden="1">#REF!</definedName>
    <definedName name="XRefPaste115" localSheetId="6" hidden="1">#REF!</definedName>
    <definedName name="XRefPaste115" hidden="1">#REF!</definedName>
    <definedName name="XRefPaste115Row" localSheetId="6" hidden="1">#REF!</definedName>
    <definedName name="XRefPaste115Row" hidden="1">#REF!</definedName>
    <definedName name="XRefPaste116" localSheetId="6" hidden="1">#REF!</definedName>
    <definedName name="XRefPaste116" hidden="1">#REF!</definedName>
    <definedName name="XRefPaste116Row" localSheetId="6" hidden="1">#REF!</definedName>
    <definedName name="XRefPaste116Row" hidden="1">#REF!</definedName>
    <definedName name="XRefPaste117" localSheetId="6" hidden="1">#REF!</definedName>
    <definedName name="XRefPaste117" hidden="1">#REF!</definedName>
    <definedName name="XRefPaste117Row" localSheetId="6" hidden="1">#REF!</definedName>
    <definedName name="XRefPaste117Row" hidden="1">#REF!</definedName>
    <definedName name="XRefPaste118" localSheetId="6" hidden="1">#REF!</definedName>
    <definedName name="XRefPaste118" hidden="1">#REF!</definedName>
    <definedName name="XRefPaste118Row" localSheetId="6" hidden="1">#REF!</definedName>
    <definedName name="XRefPaste118Row" hidden="1">#REF!</definedName>
    <definedName name="XRefPaste119" localSheetId="6" hidden="1">#REF!</definedName>
    <definedName name="XRefPaste119" hidden="1">#REF!</definedName>
    <definedName name="XRefPaste119Row" localSheetId="6" hidden="1">#REF!</definedName>
    <definedName name="XRefPaste119Row" hidden="1">#REF!</definedName>
    <definedName name="XRefPaste11Row" localSheetId="6" hidden="1">#REF!</definedName>
    <definedName name="XRefPaste11Row" hidden="1">#REF!</definedName>
    <definedName name="XRefPaste12" localSheetId="6" hidden="1">#REF!</definedName>
    <definedName name="XRefPaste12" hidden="1">#REF!</definedName>
    <definedName name="XRefPaste120" localSheetId="6" hidden="1">#REF!</definedName>
    <definedName name="XRefPaste120" hidden="1">#REF!</definedName>
    <definedName name="XRefPaste120Row" localSheetId="6" hidden="1">#REF!</definedName>
    <definedName name="XRefPaste120Row" hidden="1">#REF!</definedName>
    <definedName name="XRefPaste121" localSheetId="6" hidden="1">#REF!</definedName>
    <definedName name="XRefPaste121" hidden="1">#REF!</definedName>
    <definedName name="XRefPaste121Row" localSheetId="6" hidden="1">#REF!</definedName>
    <definedName name="XRefPaste121Row" hidden="1">#REF!</definedName>
    <definedName name="XRefPaste122" localSheetId="6" hidden="1">#REF!</definedName>
    <definedName name="XRefPaste122" hidden="1">#REF!</definedName>
    <definedName name="XRefPaste122Row" localSheetId="6" hidden="1">#REF!</definedName>
    <definedName name="XRefPaste122Row" hidden="1">#REF!</definedName>
    <definedName name="XRefPaste123" localSheetId="6" hidden="1">#REF!</definedName>
    <definedName name="XRefPaste123" hidden="1">#REF!</definedName>
    <definedName name="XRefPaste123Row" localSheetId="6" hidden="1">#REF!</definedName>
    <definedName name="XRefPaste123Row" hidden="1">#REF!</definedName>
    <definedName name="XRefPaste124" localSheetId="6" hidden="1">#REF!</definedName>
    <definedName name="XRefPaste124" hidden="1">#REF!</definedName>
    <definedName name="XRefPaste124Row" localSheetId="6" hidden="1">#REF!</definedName>
    <definedName name="XRefPaste124Row" hidden="1">#REF!</definedName>
    <definedName name="XRefPaste125" localSheetId="6" hidden="1">#REF!</definedName>
    <definedName name="XRefPaste125" hidden="1">#REF!</definedName>
    <definedName name="XRefPaste125Row" localSheetId="6" hidden="1">#REF!</definedName>
    <definedName name="XRefPaste125Row" hidden="1">#REF!</definedName>
    <definedName name="XRefPaste126" localSheetId="6" hidden="1">#REF!</definedName>
    <definedName name="XRefPaste126" hidden="1">#REF!</definedName>
    <definedName name="XRefPaste126Row" localSheetId="6" hidden="1">#REF!</definedName>
    <definedName name="XRefPaste126Row" hidden="1">#REF!</definedName>
    <definedName name="XRefPaste127" localSheetId="6" hidden="1">#REF!</definedName>
    <definedName name="XRefPaste127" hidden="1">#REF!</definedName>
    <definedName name="XRefPaste127Row" localSheetId="6" hidden="1">#REF!</definedName>
    <definedName name="XRefPaste127Row" hidden="1">#REF!</definedName>
    <definedName name="XRefPaste128" localSheetId="6" hidden="1">#REF!</definedName>
    <definedName name="XRefPaste128" hidden="1">#REF!</definedName>
    <definedName name="XRefPaste128Row" localSheetId="6" hidden="1">#REF!</definedName>
    <definedName name="XRefPaste128Row" hidden="1">#REF!</definedName>
    <definedName name="XRefPaste129" localSheetId="6" hidden="1">#REF!</definedName>
    <definedName name="XRefPaste129" hidden="1">#REF!</definedName>
    <definedName name="XRefPaste129Row" localSheetId="6" hidden="1">#REF!</definedName>
    <definedName name="XRefPaste129Row" hidden="1">#REF!</definedName>
    <definedName name="XRefPaste12Row" localSheetId="6" hidden="1">#REF!</definedName>
    <definedName name="XRefPaste12Row" hidden="1">#REF!</definedName>
    <definedName name="XRefPaste130" localSheetId="6" hidden="1">#REF!</definedName>
    <definedName name="XRefPaste130" hidden="1">#REF!</definedName>
    <definedName name="XRefPaste130Row" localSheetId="6" hidden="1">#REF!</definedName>
    <definedName name="XRefPaste130Row" hidden="1">#REF!</definedName>
    <definedName name="XRefPaste131" localSheetId="6" hidden="1">#REF!</definedName>
    <definedName name="XRefPaste131" hidden="1">#REF!</definedName>
    <definedName name="XRefPaste131Row" localSheetId="6" hidden="1">#REF!</definedName>
    <definedName name="XRefPaste131Row" hidden="1">#REF!</definedName>
    <definedName name="XRefPaste132" localSheetId="6" hidden="1">#REF!</definedName>
    <definedName name="XRefPaste132" hidden="1">#REF!</definedName>
    <definedName name="XRefPaste132Row" localSheetId="6" hidden="1">#REF!</definedName>
    <definedName name="XRefPaste132Row" hidden="1">#REF!</definedName>
    <definedName name="XRefPaste133" localSheetId="6" hidden="1">#REF!</definedName>
    <definedName name="XRefPaste133" hidden="1">#REF!</definedName>
    <definedName name="XRefPaste133Row" localSheetId="6" hidden="1">#REF!</definedName>
    <definedName name="XRefPaste133Row" hidden="1">#REF!</definedName>
    <definedName name="XRefPaste134" localSheetId="6" hidden="1">#REF!</definedName>
    <definedName name="XRefPaste134" hidden="1">#REF!</definedName>
    <definedName name="XRefPaste134Row" localSheetId="6" hidden="1">#REF!</definedName>
    <definedName name="XRefPaste134Row" hidden="1">#REF!</definedName>
    <definedName name="XRefPaste135" localSheetId="6" hidden="1">#REF!</definedName>
    <definedName name="XRefPaste135" hidden="1">#REF!</definedName>
    <definedName name="XRefPaste135Row" localSheetId="6" hidden="1">#REF!</definedName>
    <definedName name="XRefPaste135Row" hidden="1">#REF!</definedName>
    <definedName name="XRefPaste136" localSheetId="6" hidden="1">#REF!</definedName>
    <definedName name="XRefPaste136" hidden="1">#REF!</definedName>
    <definedName name="XRefPaste136Row" localSheetId="6" hidden="1">#REF!</definedName>
    <definedName name="XRefPaste136Row" hidden="1">#REF!</definedName>
    <definedName name="XRefPaste137" localSheetId="6" hidden="1">#REF!</definedName>
    <definedName name="XRefPaste137" hidden="1">#REF!</definedName>
    <definedName name="XRefPaste137Row" localSheetId="6" hidden="1">#REF!</definedName>
    <definedName name="XRefPaste137Row" hidden="1">#REF!</definedName>
    <definedName name="XRefPaste138" localSheetId="6" hidden="1">#REF!</definedName>
    <definedName name="XRefPaste138" hidden="1">#REF!</definedName>
    <definedName name="XRefPaste138Row" localSheetId="6" hidden="1">#REF!</definedName>
    <definedName name="XRefPaste138Row" hidden="1">#REF!</definedName>
    <definedName name="XRefPaste139" localSheetId="6" hidden="1">#REF!</definedName>
    <definedName name="XRefPaste139" hidden="1">#REF!</definedName>
    <definedName name="XRefPaste139Row" localSheetId="6" hidden="1">#REF!</definedName>
    <definedName name="XRefPaste139Row" hidden="1">#REF!</definedName>
    <definedName name="XRefPaste13Row" localSheetId="6" hidden="1">#REF!</definedName>
    <definedName name="XRefPaste13Row" hidden="1">#REF!</definedName>
    <definedName name="XRefPaste14" localSheetId="6" hidden="1">#REF!</definedName>
    <definedName name="XRefPaste140" localSheetId="6" hidden="1">#REF!</definedName>
    <definedName name="XRefPaste140" hidden="1">#REF!</definedName>
    <definedName name="XRefPaste140Row" localSheetId="6" hidden="1">#REF!</definedName>
    <definedName name="XRefPaste140Row" hidden="1">#REF!</definedName>
    <definedName name="XRefPaste141" localSheetId="6" hidden="1">#REF!</definedName>
    <definedName name="XRefPaste141" hidden="1">#REF!</definedName>
    <definedName name="XRefPaste141Row" localSheetId="6" hidden="1">#REF!</definedName>
    <definedName name="XRefPaste141Row" hidden="1">#REF!</definedName>
    <definedName name="XRefPaste142" localSheetId="6" hidden="1">#REF!</definedName>
    <definedName name="XRefPaste142" hidden="1">#REF!</definedName>
    <definedName name="XRefPaste142Row" localSheetId="6" hidden="1">#REF!</definedName>
    <definedName name="XRefPaste142Row" hidden="1">#REF!</definedName>
    <definedName name="XRefPaste143" localSheetId="6" hidden="1">#REF!</definedName>
    <definedName name="XRefPaste143" hidden="1">#REF!</definedName>
    <definedName name="XRefPaste143Row" localSheetId="6" hidden="1">#REF!</definedName>
    <definedName name="XRefPaste143Row" hidden="1">#REF!</definedName>
    <definedName name="XRefPaste144" localSheetId="6" hidden="1">#REF!</definedName>
    <definedName name="XRefPaste144" hidden="1">#REF!</definedName>
    <definedName name="XRefPaste144Row" localSheetId="6" hidden="1">#REF!</definedName>
    <definedName name="XRefPaste144Row" hidden="1">#REF!</definedName>
    <definedName name="XRefPaste145" localSheetId="6" hidden="1">#REF!</definedName>
    <definedName name="XRefPaste145" hidden="1">#REF!</definedName>
    <definedName name="XRefPaste145Row" localSheetId="6" hidden="1">#REF!</definedName>
    <definedName name="XRefPaste145Row" hidden="1">#REF!</definedName>
    <definedName name="XRefPaste146" localSheetId="6" hidden="1">#REF!</definedName>
    <definedName name="XRefPaste146" hidden="1">#REF!</definedName>
    <definedName name="XRefPaste146Row" localSheetId="6" hidden="1">#REF!</definedName>
    <definedName name="XRefPaste146Row" hidden="1">#REF!</definedName>
    <definedName name="XRefPaste147" localSheetId="6" hidden="1">#REF!</definedName>
    <definedName name="XRefPaste147" hidden="1">#REF!</definedName>
    <definedName name="XRefPaste147Row" localSheetId="6" hidden="1">#REF!</definedName>
    <definedName name="XRefPaste147Row" hidden="1">#REF!</definedName>
    <definedName name="XRefPaste148" localSheetId="6" hidden="1">#REF!</definedName>
    <definedName name="XRefPaste148" hidden="1">#REF!</definedName>
    <definedName name="XRefPaste148Row" localSheetId="6" hidden="1">#REF!</definedName>
    <definedName name="XRefPaste148Row" hidden="1">#REF!</definedName>
    <definedName name="XRefPaste14Row" localSheetId="6" hidden="1">#REF!</definedName>
    <definedName name="XRefPaste14Row" hidden="1">#REF!</definedName>
    <definedName name="XRefPaste15" hidden="1">#REF!</definedName>
    <definedName name="XRefPaste15Row" localSheetId="6" hidden="1">#REF!</definedName>
    <definedName name="XRefPaste15Row" hidden="1">#REF!</definedName>
    <definedName name="XRefPaste16" hidden="1">#REF!</definedName>
    <definedName name="XRefPaste16Row" localSheetId="6" hidden="1">#REF!</definedName>
    <definedName name="XRefPaste17" hidden="1">#REF!</definedName>
    <definedName name="XRefPaste17Row" localSheetId="6" hidden="1">#REF!</definedName>
    <definedName name="XRefPaste17Row" hidden="1">#REF!</definedName>
    <definedName name="XRefPaste18" localSheetId="6" hidden="1">'Variación Patrimonio Neto'!#REF!</definedName>
    <definedName name="XRefPaste18" hidden="1">#REF!</definedName>
    <definedName name="XRefPaste18Row" localSheetId="6" hidden="1">#REF!</definedName>
    <definedName name="XRefPaste18Row" hidden="1">#REF!</definedName>
    <definedName name="XRefPaste19" localSheetId="6" hidden="1">#REF!</definedName>
    <definedName name="XRefPaste19" hidden="1">#REF!</definedName>
    <definedName name="XRefPaste19Row" localSheetId="6" hidden="1">#REF!</definedName>
    <definedName name="XRefPaste19Row" hidden="1">#REF!</definedName>
    <definedName name="XRefPaste1Row" localSheetId="6" hidden="1">#REF!</definedName>
    <definedName name="XRefPaste1Row" hidden="1">#REF!</definedName>
    <definedName name="XRefPaste20" localSheetId="6" hidden="1">#REF!</definedName>
    <definedName name="XRefPaste20" hidden="1">#REF!</definedName>
    <definedName name="XRefPaste20Row" localSheetId="6" hidden="1">#REF!</definedName>
    <definedName name="XRefPaste21" localSheetId="6" hidden="1">#REF!</definedName>
    <definedName name="XRefPaste21" hidden="1">#REF!</definedName>
    <definedName name="XRefPaste21Row" localSheetId="6" hidden="1">#REF!</definedName>
    <definedName name="XRefPaste21Row" hidden="1">#REF!</definedName>
    <definedName name="XRefPaste22" localSheetId="6" hidden="1">#REF!</definedName>
    <definedName name="XRefPaste22" hidden="1">#REF!</definedName>
    <definedName name="XRefPaste22Row" localSheetId="6" hidden="1">#REF!</definedName>
    <definedName name="XRefPaste23" localSheetId="6" hidden="1">#REF!</definedName>
    <definedName name="XRefPaste23" hidden="1">#REF!</definedName>
    <definedName name="XRefPaste23Row" localSheetId="6" hidden="1">#REF!</definedName>
    <definedName name="XRefPaste24" localSheetId="6" hidden="1">#REF!</definedName>
    <definedName name="XRefPaste24" hidden="1">#REF!</definedName>
    <definedName name="XRefPaste24Row" localSheetId="6" hidden="1">#REF!</definedName>
    <definedName name="XRefPaste24Row" hidden="1">#REF!</definedName>
    <definedName name="XRefPaste25" localSheetId="6" hidden="1">#REF!</definedName>
    <definedName name="XRefPaste25" hidden="1">#REF!</definedName>
    <definedName name="XRefPaste25Row" localSheetId="6" hidden="1">#REF!</definedName>
    <definedName name="XRefPaste25Row" hidden="1">#REF!</definedName>
    <definedName name="XRefPaste26" localSheetId="6" hidden="1">#REF!</definedName>
    <definedName name="XRefPaste26" hidden="1">#REF!</definedName>
    <definedName name="XRefPaste26Row" localSheetId="6" hidden="1">#REF!</definedName>
    <definedName name="XRefPaste26Row" hidden="1">#REF!</definedName>
    <definedName name="XRefPaste27" localSheetId="6" hidden="1">#REF!</definedName>
    <definedName name="XRefPaste27" hidden="1">#REF!</definedName>
    <definedName name="XRefPaste27Row" localSheetId="6" hidden="1">#REF!</definedName>
    <definedName name="XRefPaste27Row" hidden="1">#REF!</definedName>
    <definedName name="XRefPaste28" localSheetId="6" hidden="1">#REF!</definedName>
    <definedName name="XRefPaste28" hidden="1">#REF!</definedName>
    <definedName name="XRefPaste28Row" localSheetId="6" hidden="1">#REF!</definedName>
    <definedName name="XRefPaste28Row" hidden="1">#REF!</definedName>
    <definedName name="XRefPaste29" localSheetId="6" hidden="1">#REF!</definedName>
    <definedName name="XRefPaste29" hidden="1">#REF!</definedName>
    <definedName name="XRefPaste29Row" localSheetId="6" hidden="1">#REF!</definedName>
    <definedName name="XRefPaste29Row" hidden="1">#REF!</definedName>
    <definedName name="XRefPaste2Row" localSheetId="6" hidden="1">#REF!</definedName>
    <definedName name="XRefPaste2Row" hidden="1">#REF!</definedName>
    <definedName name="XRefPaste30" localSheetId="6" hidden="1">#REF!</definedName>
    <definedName name="XRefPaste30" hidden="1">#REF!</definedName>
    <definedName name="XRefPaste30Row" localSheetId="6" hidden="1">#REF!</definedName>
    <definedName name="XRefPaste31" localSheetId="6" hidden="1">#REF!</definedName>
    <definedName name="XRefPaste31" hidden="1">#REF!</definedName>
    <definedName name="XRefPaste31Row" localSheetId="6" hidden="1">#REF!</definedName>
    <definedName name="XRefPaste32" localSheetId="6" hidden="1">#REF!</definedName>
    <definedName name="XRefPaste32" hidden="1">#REF!</definedName>
    <definedName name="XRefPaste32Row" localSheetId="6" hidden="1">#REF!</definedName>
    <definedName name="XRefPaste32Row" hidden="1">#REF!</definedName>
    <definedName name="XRefPaste33" hidden="1">#REF!</definedName>
    <definedName name="XRefPaste33Row" localSheetId="6" hidden="1">#REF!</definedName>
    <definedName name="XRefPaste33Row" hidden="1">#REF!</definedName>
    <definedName name="XRefPaste34" localSheetId="6" hidden="1">#REF!</definedName>
    <definedName name="XRefPaste34" hidden="1">#REF!</definedName>
    <definedName name="XRefPaste34Row" localSheetId="6" hidden="1">#REF!</definedName>
    <definedName name="XRefPaste34Row" hidden="1">#REF!</definedName>
    <definedName name="XRefPaste35" hidden="1">#REF!</definedName>
    <definedName name="XRefPaste35Row" localSheetId="6" hidden="1">#REF!</definedName>
    <definedName name="XRefPaste35Row" hidden="1">#REF!</definedName>
    <definedName name="XRefPaste36" localSheetId="6" hidden="1">#REF!</definedName>
    <definedName name="XRefPaste36" hidden="1">#REF!</definedName>
    <definedName name="XRefPaste36Row" localSheetId="6" hidden="1">#REF!</definedName>
    <definedName name="XRefPaste36Row" hidden="1">#REF!</definedName>
    <definedName name="XRefPaste37" localSheetId="6" hidden="1">#REF!</definedName>
    <definedName name="XRefPaste37" hidden="1">#REF!</definedName>
    <definedName name="XRefPaste37Row" localSheetId="6" hidden="1">#REF!</definedName>
    <definedName name="XRefPaste37Row" hidden="1">#REF!</definedName>
    <definedName name="XRefPaste38" localSheetId="6" hidden="1">#REF!</definedName>
    <definedName name="XRefPaste38" hidden="1">#REF!</definedName>
    <definedName name="XRefPaste38Row" localSheetId="6" hidden="1">#REF!</definedName>
    <definedName name="XRefPaste38Row" hidden="1">#REF!</definedName>
    <definedName name="XRefPaste39" localSheetId="6" hidden="1">#REF!</definedName>
    <definedName name="XRefPaste39" hidden="1">#REF!</definedName>
    <definedName name="XRefPaste39Row" localSheetId="6" hidden="1">#REF!</definedName>
    <definedName name="XRefPaste39Row" hidden="1">#REF!</definedName>
    <definedName name="XRefPaste3Row" localSheetId="6" hidden="1">#REF!</definedName>
    <definedName name="XRefPaste40" localSheetId="6" hidden="1">#REF!</definedName>
    <definedName name="XRefPaste40" hidden="1">#REF!</definedName>
    <definedName name="XRefPaste40Row" localSheetId="6" hidden="1">#REF!</definedName>
    <definedName name="XRefPaste40Row" hidden="1">#REF!</definedName>
    <definedName name="XRefPaste41" localSheetId="6" hidden="1">#REF!</definedName>
    <definedName name="XRefPaste41" hidden="1">#REF!</definedName>
    <definedName name="XRefPaste41Row" localSheetId="6" hidden="1">#REF!</definedName>
    <definedName name="XRefPaste41Row" hidden="1">#REF!</definedName>
    <definedName name="XRefPaste42" localSheetId="6" hidden="1">#REF!</definedName>
    <definedName name="XRefPaste42" hidden="1">#REF!</definedName>
    <definedName name="XRefPaste42Row" localSheetId="6" hidden="1">#REF!</definedName>
    <definedName name="XRefPaste42Row" hidden="1">#REF!</definedName>
    <definedName name="XRefPaste43" localSheetId="6" hidden="1">#REF!</definedName>
    <definedName name="XRefPaste43" hidden="1">#REF!</definedName>
    <definedName name="XRefPaste43Row" localSheetId="6" hidden="1">#REF!</definedName>
    <definedName name="XRefPaste43Row" hidden="1">#REF!</definedName>
    <definedName name="XRefPaste44" localSheetId="6" hidden="1">#REF!</definedName>
    <definedName name="XRefPaste44" hidden="1">#REF!</definedName>
    <definedName name="XRefPaste44Row" localSheetId="6" hidden="1">#REF!</definedName>
    <definedName name="XRefPaste44Row" hidden="1">#REF!</definedName>
    <definedName name="XRefPaste45" localSheetId="6" hidden="1">#REF!</definedName>
    <definedName name="XRefPaste45" hidden="1">#REF!</definedName>
    <definedName name="XRefPaste45Row" localSheetId="6" hidden="1">#REF!</definedName>
    <definedName name="XRefPaste45Row" hidden="1">#REF!</definedName>
    <definedName name="XRefPaste46" localSheetId="6" hidden="1">#REF!</definedName>
    <definedName name="XRefPaste46" hidden="1">#REF!</definedName>
    <definedName name="XRefPaste46Row" localSheetId="6" hidden="1">#REF!</definedName>
    <definedName name="XRefPaste46Row" hidden="1">#REF!</definedName>
    <definedName name="XRefPaste47" localSheetId="6" hidden="1">#REF!</definedName>
    <definedName name="XRefPaste47" hidden="1">#REF!</definedName>
    <definedName name="XRefPaste47Row" localSheetId="6" hidden="1">#REF!</definedName>
    <definedName name="XRefPaste47Row" hidden="1">#REF!</definedName>
    <definedName name="XRefPaste48" localSheetId="6" hidden="1">#REF!</definedName>
    <definedName name="XRefPaste48" hidden="1">#REF!</definedName>
    <definedName name="XRefPaste48Row" localSheetId="6" hidden="1">#REF!</definedName>
    <definedName name="XRefPaste48Row" hidden="1">#REF!</definedName>
    <definedName name="XRefPaste49" localSheetId="6" hidden="1">#REF!</definedName>
    <definedName name="XRefPaste49" hidden="1">#REF!</definedName>
    <definedName name="XRefPaste49Row" localSheetId="6" hidden="1">#REF!</definedName>
    <definedName name="XRefPaste49Row" hidden="1">#REF!</definedName>
    <definedName name="XRefPaste4Row" localSheetId="6" hidden="1">#REF!</definedName>
    <definedName name="XRefPaste4Row" hidden="1">#REF!</definedName>
    <definedName name="XRefPaste5" localSheetId="6" hidden="1">'Variación Patrimonio Neto'!#REF!</definedName>
    <definedName name="XRefPaste50" localSheetId="6" hidden="1">#REF!</definedName>
    <definedName name="XRefPaste50" hidden="1">#REF!</definedName>
    <definedName name="XRefPaste50Row" localSheetId="6" hidden="1">#REF!</definedName>
    <definedName name="XRefPaste50Row" hidden="1">#REF!</definedName>
    <definedName name="XRefPaste51" localSheetId="6" hidden="1">#REF!</definedName>
    <definedName name="XRefPaste51" hidden="1">#REF!</definedName>
    <definedName name="XRefPaste51Row" localSheetId="6" hidden="1">#REF!</definedName>
    <definedName name="XRefPaste51Row" hidden="1">#REF!</definedName>
    <definedName name="XRefPaste52" localSheetId="6" hidden="1">#REF!</definedName>
    <definedName name="XRefPaste52" hidden="1">#REF!</definedName>
    <definedName name="XRefPaste52Row" localSheetId="6" hidden="1">#REF!</definedName>
    <definedName name="XRefPaste52Row" hidden="1">#REF!</definedName>
    <definedName name="XRefPaste53" localSheetId="6" hidden="1">#REF!</definedName>
    <definedName name="XRefPaste53" hidden="1">#REF!</definedName>
    <definedName name="XRefPaste53Row" localSheetId="6" hidden="1">#REF!</definedName>
    <definedName name="XRefPaste53Row" hidden="1">#REF!</definedName>
    <definedName name="XRefPaste54" localSheetId="6" hidden="1">#REF!</definedName>
    <definedName name="XRefPaste54" hidden="1">#REF!</definedName>
    <definedName name="XRefPaste54Row" localSheetId="6" hidden="1">#REF!</definedName>
    <definedName name="XRefPaste54Row" hidden="1">#REF!</definedName>
    <definedName name="XRefPaste55" localSheetId="6" hidden="1">#REF!</definedName>
    <definedName name="XRefPaste55" hidden="1">#REF!</definedName>
    <definedName name="XRefPaste55Row" localSheetId="6" hidden="1">#REF!</definedName>
    <definedName name="XRefPaste55Row" hidden="1">#REF!</definedName>
    <definedName name="XRefPaste56" localSheetId="6" hidden="1">#REF!</definedName>
    <definedName name="XRefPaste56" hidden="1">#REF!</definedName>
    <definedName name="XRefPaste56Row" localSheetId="6" hidden="1">#REF!</definedName>
    <definedName name="XRefPaste56Row" hidden="1">#REF!</definedName>
    <definedName name="XRefPaste57" localSheetId="6" hidden="1">#REF!</definedName>
    <definedName name="XRefPaste57" hidden="1">#REF!</definedName>
    <definedName name="XRefPaste57Row" localSheetId="6" hidden="1">#REF!</definedName>
    <definedName name="XRefPaste57Row" hidden="1">#REF!</definedName>
    <definedName name="XRefPaste58" hidden="1">#REF!</definedName>
    <definedName name="XRefPaste58Row" localSheetId="6" hidden="1">#REF!</definedName>
    <definedName name="XRefPaste58Row" hidden="1">#REF!</definedName>
    <definedName name="XRefPaste59" hidden="1">#REF!</definedName>
    <definedName name="XRefPaste59Row" localSheetId="6" hidden="1">#REF!</definedName>
    <definedName name="XRefPaste59Row" hidden="1">#REF!</definedName>
    <definedName name="XRefPaste5Row" localSheetId="6" hidden="1">#REF!</definedName>
    <definedName name="XRefPaste5Row" hidden="1">#REF!</definedName>
    <definedName name="XRefPaste6" localSheetId="6" hidden="1">#REF!</definedName>
    <definedName name="XRefPaste60" hidden="1">#REF!</definedName>
    <definedName name="XRefPaste60Row" localSheetId="6" hidden="1">#REF!</definedName>
    <definedName name="XRefPaste60Row" hidden="1">#REF!</definedName>
    <definedName name="XRefPaste61" hidden="1">#REF!</definedName>
    <definedName name="XRefPaste61Row" localSheetId="6" hidden="1">#REF!</definedName>
    <definedName name="XRefPaste61Row" hidden="1">#REF!</definedName>
    <definedName name="XRefPaste62" hidden="1">#REF!</definedName>
    <definedName name="XRefPaste62Row" localSheetId="6" hidden="1">#REF!</definedName>
    <definedName name="XRefPaste62Row" hidden="1">#REF!</definedName>
    <definedName name="XRefPaste63" hidden="1">#REF!</definedName>
    <definedName name="XRefPaste63Row" localSheetId="6" hidden="1">#REF!</definedName>
    <definedName name="XRefPaste63Row" hidden="1">#REF!</definedName>
    <definedName name="XRefPaste64" localSheetId="6" hidden="1">#REF!</definedName>
    <definedName name="XRefPaste64" hidden="1">#REF!</definedName>
    <definedName name="XRefPaste64Row" localSheetId="6" hidden="1">#REF!</definedName>
    <definedName name="XRefPaste64Row" hidden="1">#REF!</definedName>
    <definedName name="XRefPaste65" hidden="1">#REF!</definedName>
    <definedName name="XRefPaste65Row" localSheetId="6" hidden="1">#REF!</definedName>
    <definedName name="XRefPaste65Row" hidden="1">#REF!</definedName>
    <definedName name="XRefPaste66" hidden="1">#REF!</definedName>
    <definedName name="XRefPaste66Row" localSheetId="6" hidden="1">#REF!</definedName>
    <definedName name="XRefPaste66Row" hidden="1">#REF!</definedName>
    <definedName name="XRefPaste67" localSheetId="6" hidden="1">#REF!</definedName>
    <definedName name="XRefPaste67" hidden="1">#REF!</definedName>
    <definedName name="XRefPaste67Row" localSheetId="6" hidden="1">#REF!</definedName>
    <definedName name="XRefPaste67Row" hidden="1">#REF!</definedName>
    <definedName name="XRefPaste68" hidden="1">#REF!</definedName>
    <definedName name="XRefPaste68Row" localSheetId="6" hidden="1">#REF!</definedName>
    <definedName name="XRefPaste68Row" hidden="1">#REF!</definedName>
    <definedName name="XRefPaste69" hidden="1">#REF!</definedName>
    <definedName name="XRefPaste69Row" localSheetId="6" hidden="1">#REF!</definedName>
    <definedName name="XRefPaste69Row" hidden="1">#REF!</definedName>
    <definedName name="XRefPaste6Row" localSheetId="6" hidden="1">#REF!</definedName>
    <definedName name="XRefPaste6Row" hidden="1">#REF!</definedName>
    <definedName name="XRefPaste7" localSheetId="6" hidden="1">#REF!</definedName>
    <definedName name="XRefPaste7" hidden="1">#REF!</definedName>
    <definedName name="XRefPaste70" hidden="1">#REF!</definedName>
    <definedName name="XRefPaste70Row" localSheetId="6" hidden="1">#REF!</definedName>
    <definedName name="XRefPaste70Row" hidden="1">#REF!</definedName>
    <definedName name="XRefPaste71" hidden="1">#REF!</definedName>
    <definedName name="XRefPaste71Row" localSheetId="6" hidden="1">#REF!</definedName>
    <definedName name="XRefPaste71Row" hidden="1">#REF!</definedName>
    <definedName name="XRefPaste72" localSheetId="6" hidden="1">#REF!</definedName>
    <definedName name="XRefPaste72" hidden="1">#REF!</definedName>
    <definedName name="XRefPaste72Row" localSheetId="6" hidden="1">#REF!</definedName>
    <definedName name="XRefPaste72Row" hidden="1">#REF!</definedName>
    <definedName name="XRefPaste73" localSheetId="6" hidden="1">#REF!</definedName>
    <definedName name="XRefPaste73" hidden="1">#REF!</definedName>
    <definedName name="XRefPaste73Row" localSheetId="6" hidden="1">#REF!</definedName>
    <definedName name="XRefPaste73Row" hidden="1">#REF!</definedName>
    <definedName name="XRefPaste74" localSheetId="6" hidden="1">#REF!</definedName>
    <definedName name="XRefPaste74" hidden="1">#REF!</definedName>
    <definedName name="XRefPaste74Row" localSheetId="6" hidden="1">#REF!</definedName>
    <definedName name="XRefPaste74Row" hidden="1">#REF!</definedName>
    <definedName name="XRefPaste75" localSheetId="6" hidden="1">#REF!</definedName>
    <definedName name="XRefPaste75" hidden="1">#REF!</definedName>
    <definedName name="XRefPaste75Row" localSheetId="6" hidden="1">#REF!</definedName>
    <definedName name="XRefPaste75Row" hidden="1">#REF!</definedName>
    <definedName name="XRefPaste76" localSheetId="6" hidden="1">#REF!</definedName>
    <definedName name="XRefPaste76" hidden="1">#REF!</definedName>
    <definedName name="XRefPaste76Row" localSheetId="6" hidden="1">#REF!</definedName>
    <definedName name="XRefPaste76Row" hidden="1">#REF!</definedName>
    <definedName name="XRefPaste77" localSheetId="6" hidden="1">#REF!</definedName>
    <definedName name="XRefPaste77" hidden="1">#REF!</definedName>
    <definedName name="XRefPaste77Row" localSheetId="6" hidden="1">#REF!</definedName>
    <definedName name="XRefPaste77Row" hidden="1">#REF!</definedName>
    <definedName name="XRefPaste78" localSheetId="6" hidden="1">#REF!</definedName>
    <definedName name="XRefPaste78" hidden="1">#REF!</definedName>
    <definedName name="XRefPaste78Row" localSheetId="6" hidden="1">#REF!</definedName>
    <definedName name="XRefPaste78Row" hidden="1">#REF!</definedName>
    <definedName name="XRefPaste79" localSheetId="6" hidden="1">#REF!</definedName>
    <definedName name="XRefPaste79" hidden="1">#REF!</definedName>
    <definedName name="XRefPaste79Row" localSheetId="6" hidden="1">#REF!</definedName>
    <definedName name="XRefPaste79Row" hidden="1">#REF!</definedName>
    <definedName name="XRefPaste7Row" localSheetId="6" hidden="1">#REF!</definedName>
    <definedName name="XRefPaste7Row" hidden="1">#REF!</definedName>
    <definedName name="XRefPaste8" localSheetId="6" hidden="1">#REF!</definedName>
    <definedName name="XRefPaste8" hidden="1">#REF!</definedName>
    <definedName name="XRefPaste80" localSheetId="6" hidden="1">#REF!</definedName>
    <definedName name="XRefPaste80" hidden="1">#REF!</definedName>
    <definedName name="XRefPaste80Row" localSheetId="6" hidden="1">#REF!</definedName>
    <definedName name="XRefPaste80Row" hidden="1">#REF!</definedName>
    <definedName name="XRefPaste81" localSheetId="6" hidden="1">#REF!</definedName>
    <definedName name="XRefPaste81" hidden="1">#REF!</definedName>
    <definedName name="XRefPaste81Row" localSheetId="6" hidden="1">#REF!</definedName>
    <definedName name="XRefPaste81Row" hidden="1">#REF!</definedName>
    <definedName name="XRefPaste82" localSheetId="6" hidden="1">#REF!</definedName>
    <definedName name="XRefPaste82" hidden="1">#REF!</definedName>
    <definedName name="XRefPaste82Row" localSheetId="6" hidden="1">#REF!</definedName>
    <definedName name="XRefPaste82Row" hidden="1">#REF!</definedName>
    <definedName name="XRefPaste83" localSheetId="6" hidden="1">#REF!</definedName>
    <definedName name="XRefPaste83" hidden="1">#REF!</definedName>
    <definedName name="XRefPaste83Row" localSheetId="6" hidden="1">#REF!</definedName>
    <definedName name="XRefPaste83Row" hidden="1">#REF!</definedName>
    <definedName name="XRefPaste84" localSheetId="6" hidden="1">#REF!</definedName>
    <definedName name="XRefPaste84" hidden="1">#REF!</definedName>
    <definedName name="XRefPaste84Row" localSheetId="6" hidden="1">#REF!</definedName>
    <definedName name="XRefPaste84Row" hidden="1">#REF!</definedName>
    <definedName name="XRefPaste85" localSheetId="6" hidden="1">#REF!</definedName>
    <definedName name="XRefPaste85" hidden="1">#REF!</definedName>
    <definedName name="XRefPaste85Row" localSheetId="6" hidden="1">#REF!</definedName>
    <definedName name="XRefPaste85Row" hidden="1">#REF!</definedName>
    <definedName name="XRefPaste86" localSheetId="6" hidden="1">#REF!</definedName>
    <definedName name="XRefPaste86" hidden="1">#REF!</definedName>
    <definedName name="XRefPaste86Row" localSheetId="6" hidden="1">#REF!</definedName>
    <definedName name="XRefPaste86Row" hidden="1">#REF!</definedName>
    <definedName name="XRefPaste87" localSheetId="6" hidden="1">#REF!</definedName>
    <definedName name="XRefPaste87" hidden="1">#REF!</definedName>
    <definedName name="XRefPaste87Row" localSheetId="6" hidden="1">#REF!</definedName>
    <definedName name="XRefPaste87Row" hidden="1">#REF!</definedName>
    <definedName name="XRefPaste88" localSheetId="6" hidden="1">#REF!</definedName>
    <definedName name="XRefPaste88" hidden="1">#REF!</definedName>
    <definedName name="XRefPaste88Row" localSheetId="6" hidden="1">#REF!</definedName>
    <definedName name="XRefPaste88Row" hidden="1">#REF!</definedName>
    <definedName name="XRefPaste89" localSheetId="6" hidden="1">#REF!</definedName>
    <definedName name="XRefPaste89" hidden="1">#REF!</definedName>
    <definedName name="XRefPaste89Row" localSheetId="6" hidden="1">#REF!</definedName>
    <definedName name="XRefPaste89Row" hidden="1">#REF!</definedName>
    <definedName name="XRefPaste8Row" localSheetId="6" hidden="1">#REF!</definedName>
    <definedName name="XRefPaste8Row" hidden="1">#REF!</definedName>
    <definedName name="XRefPaste9" hidden="1">#REF!</definedName>
    <definedName name="XRefPaste90" localSheetId="6" hidden="1">#REF!</definedName>
    <definedName name="XRefPaste90" hidden="1">#REF!</definedName>
    <definedName name="XRefPaste90Row" localSheetId="6" hidden="1">#REF!</definedName>
    <definedName name="XRefPaste90Row" hidden="1">#REF!</definedName>
    <definedName name="XRefPaste91" localSheetId="6" hidden="1">#REF!</definedName>
    <definedName name="XRefPaste91" hidden="1">#REF!</definedName>
    <definedName name="XRefPaste91Row" localSheetId="6" hidden="1">#REF!</definedName>
    <definedName name="XRefPaste91Row" hidden="1">#REF!</definedName>
    <definedName name="XRefPaste92" localSheetId="6" hidden="1">#REF!</definedName>
    <definedName name="XRefPaste92" hidden="1">#REF!</definedName>
    <definedName name="XRefPaste92Row" localSheetId="6" hidden="1">#REF!</definedName>
    <definedName name="XRefPaste92Row" hidden="1">#REF!</definedName>
    <definedName name="XRefPaste93" localSheetId="6" hidden="1">#REF!</definedName>
    <definedName name="XRefPaste93" hidden="1">#REF!</definedName>
    <definedName name="XRefPaste93Row" localSheetId="6" hidden="1">#REF!</definedName>
    <definedName name="XRefPaste93Row" hidden="1">#REF!</definedName>
    <definedName name="XRefPaste94" localSheetId="6" hidden="1">#REF!</definedName>
    <definedName name="XRefPaste94" hidden="1">#REF!</definedName>
    <definedName name="XRefPaste94Row" localSheetId="6" hidden="1">#REF!</definedName>
    <definedName name="XRefPaste94Row" hidden="1">#REF!</definedName>
    <definedName name="XRefPaste95" localSheetId="6" hidden="1">#REF!</definedName>
    <definedName name="XRefPaste95" hidden="1">#REF!</definedName>
    <definedName name="XRefPaste95Row" localSheetId="6" hidden="1">#REF!</definedName>
    <definedName name="XRefPaste95Row" hidden="1">#REF!</definedName>
    <definedName name="XRefPaste96" localSheetId="6" hidden="1">#REF!</definedName>
    <definedName name="XRefPaste96" hidden="1">#REF!</definedName>
    <definedName name="XRefPaste96Row" localSheetId="6" hidden="1">#REF!</definedName>
    <definedName name="XRefPaste96Row" hidden="1">#REF!</definedName>
    <definedName name="XRefPaste97" localSheetId="6" hidden="1">#REF!</definedName>
    <definedName name="XRefPaste97" hidden="1">#REF!</definedName>
    <definedName name="XRefPaste97Row" localSheetId="6" hidden="1">#REF!</definedName>
    <definedName name="XRefPaste97Row" hidden="1">#REF!</definedName>
    <definedName name="XRefPaste98" localSheetId="6" hidden="1">#REF!</definedName>
    <definedName name="XRefPaste98" hidden="1">#REF!</definedName>
    <definedName name="XRefPaste98Row" localSheetId="6" hidden="1">#REF!</definedName>
    <definedName name="XRefPaste98Row" hidden="1">#REF!</definedName>
    <definedName name="XRefPaste99" localSheetId="6" hidden="1">#REF!</definedName>
    <definedName name="XRefPaste99" hidden="1">#REF!</definedName>
    <definedName name="XRefPaste99Row" localSheetId="6" hidden="1">#REF!</definedName>
    <definedName name="XRefPaste99Row" hidden="1">#REF!</definedName>
    <definedName name="XRefPaste9Row" localSheetId="6" hidden="1">#REF!</definedName>
    <definedName name="XRefPaste9Row" hidden="1">#REF!</definedName>
    <definedName name="XRefPasteRangeCount" localSheetId="6" hidden="1">6</definedName>
    <definedName name="XRefPasteRangeCount" hidden="1">1</definedName>
    <definedName name="xx">#REF!</definedName>
    <definedName name="Z_599159CD_1620_491F_A2F6_FFBFC633DFF1_.wvu.FilterData" localSheetId="8" hidden="1">'BG 122022'!$B$4:$D$134</definedName>
    <definedName name="Z_599159CD_1620_491F_A2F6_FFBFC633DFF1_.wvu.FilterData" localSheetId="2" hidden="1">'BG 2021'!$A$4:$D$134</definedName>
    <definedName name="Z_599159CD_1620_491F_A2F6_FFBFC633DFF1_.wvu.FilterData" localSheetId="14" hidden="1">Clasificación!$A$4:$R$1561</definedName>
    <definedName name="Z_599159CD_1620_491F_A2F6_FFBFC633DFF1_.wvu.PrintArea" localSheetId="5" hidden="1">'Estado de Resultados'!$A$1:$H$77</definedName>
    <definedName name="Z_599159CD_1620_491F_A2F6_FFBFC633DFF1_.wvu.PrintArea" localSheetId="7" hidden="1">'Flujo de Efectivo'!$A$1:$F$41</definedName>
    <definedName name="Z_599159CD_1620_491F_A2F6_FFBFC633DFF1_.wvu.PrintArea" localSheetId="10" hidden="1">'Nota 5 - Inc. 5.a a 5.d'!$A$1:$I$106</definedName>
    <definedName name="Z_599159CD_1620_491F_A2F6_FFBFC633DFF1_.wvu.PrintArea" localSheetId="11" hidden="1">'Nota 5 - Inc. 5.e'!$A$1:$I$83</definedName>
    <definedName name="Z_599159CD_1620_491F_A2F6_FFBFC633DFF1_.wvu.PrintArea" localSheetId="15" hidden="1">'Nota 5 - Inc. 5.f a 5aa'!$A$1:$I$323</definedName>
    <definedName name="Z_599159CD_1620_491F_A2F6_FFBFC633DFF1_.wvu.PrintArea" localSheetId="16" hidden="1">'Nota 6 a Nota 11'!$A$1:$I$51</definedName>
    <definedName name="Z_599159CD_1620_491F_A2F6_FFBFC633DFF1_.wvu.PrintArea" localSheetId="9" hidden="1">'Notas 1 a Nota 4'!$A$6:$L$104</definedName>
    <definedName name="Z_599159CD_1620_491F_A2F6_FFBFC633DFF1_.wvu.PrintArea" localSheetId="6" hidden="1">'Variación Patrimonio Neto'!$B$5:$L$31</definedName>
    <definedName name="Z_599159CD_1620_491F_A2F6_FFBFC633DFF1_.wvu.Rows" localSheetId="7" hidden="1">'Flujo de Efectivo'!#REF!</definedName>
    <definedName name="Z_7304E215_0A5B_437F_BDA4_22E455009386_.wvu.Rows" localSheetId="12" hidden="1">'Cartera Propia'!#REF!</definedName>
    <definedName name="Z_7F8679DA_D059_4901_ACAC_85DFCE49504A_.wvu.FilterData" localSheetId="8" hidden="1">'BG 122022'!$B$4:$D$134</definedName>
    <definedName name="Z_7F8679DA_D059_4901_ACAC_85DFCE49504A_.wvu.FilterData" localSheetId="2" hidden="1">'BG 2021'!$A$4:$D$134</definedName>
    <definedName name="Z_7F8679DA_D059_4901_ACAC_85DFCE49504A_.wvu.FilterData" localSheetId="14" hidden="1">Clasificación!$A$4:$R$1561</definedName>
    <definedName name="Z_7F8679DA_D059_4901_ACAC_85DFCE49504A_.wvu.PrintArea" localSheetId="5" hidden="1">'Estado de Resultados'!$A$1:$H$77</definedName>
    <definedName name="Z_7F8679DA_D059_4901_ACAC_85DFCE49504A_.wvu.PrintArea" localSheetId="7" hidden="1">'Flujo de Efectivo'!$A$1:$F$41</definedName>
    <definedName name="Z_7F8679DA_D059_4901_ACAC_85DFCE49504A_.wvu.PrintArea" localSheetId="10" hidden="1">'Nota 5 - Inc. 5.a a 5.d'!$A$1:$I$106</definedName>
    <definedName name="Z_7F8679DA_D059_4901_ACAC_85DFCE49504A_.wvu.PrintArea" localSheetId="11" hidden="1">'Nota 5 - Inc. 5.e'!$A$1:$I$83</definedName>
    <definedName name="Z_7F8679DA_D059_4901_ACAC_85DFCE49504A_.wvu.PrintArea" localSheetId="15" hidden="1">'Nota 5 - Inc. 5.f a 5aa'!$A$1:$I$323</definedName>
    <definedName name="Z_7F8679DA_D059_4901_ACAC_85DFCE49504A_.wvu.PrintArea" localSheetId="16" hidden="1">'Nota 6 a Nota 11'!$A$1:$I$51</definedName>
    <definedName name="Z_7F8679DA_D059_4901_ACAC_85DFCE49504A_.wvu.PrintArea" localSheetId="9" hidden="1">'Notas 1 a Nota 4'!$A$6:$L$104</definedName>
    <definedName name="Z_7F8679DA_D059_4901_ACAC_85DFCE49504A_.wvu.PrintArea" localSheetId="6" hidden="1">'Variación Patrimonio Neto'!$B$5:$L$31</definedName>
    <definedName name="Z_7F8679DA_D059_4901_ACAC_85DFCE49504A_.wvu.Rows" localSheetId="7" hidden="1">'Flujo de Efectivo'!#REF!</definedName>
    <definedName name="Z_970CBB53_F4B3_462F_AEFE_2BC403F5F0AD_.wvu.FilterData" localSheetId="8" hidden="1">'BG 122022'!$B$4:$D$134</definedName>
    <definedName name="Z_970CBB53_F4B3_462F_AEFE_2BC403F5F0AD_.wvu.FilterData" localSheetId="2" hidden="1">'BG 2021'!$A$4:$D$134</definedName>
    <definedName name="Z_970CBB53_F4B3_462F_AEFE_2BC403F5F0AD_.wvu.FilterData" localSheetId="14" hidden="1">Clasificación!$A$4:$J$519</definedName>
    <definedName name="Z_970CBB53_F4B3_462F_AEFE_2BC403F5F0AD_.wvu.PrintArea" localSheetId="5" hidden="1">'Estado de Resultados'!$A$1:$H$77</definedName>
    <definedName name="Z_970CBB53_F4B3_462F_AEFE_2BC403F5F0AD_.wvu.PrintArea" localSheetId="7" hidden="1">'Flujo de Efectivo'!$A$1:$F$41</definedName>
    <definedName name="Z_970CBB53_F4B3_462F_AEFE_2BC403F5F0AD_.wvu.PrintArea" localSheetId="10" hidden="1">'Nota 5 - Inc. 5.a a 5.d'!$A$1:$I$106</definedName>
    <definedName name="Z_970CBB53_F4B3_462F_AEFE_2BC403F5F0AD_.wvu.PrintArea" localSheetId="11" hidden="1">'Nota 5 - Inc. 5.e'!$A$1:$I$83</definedName>
    <definedName name="Z_970CBB53_F4B3_462F_AEFE_2BC403F5F0AD_.wvu.PrintArea" localSheetId="15" hidden="1">'Nota 5 - Inc. 5.f a 5aa'!$A$1:$I$323</definedName>
    <definedName name="Z_970CBB53_F4B3_462F_AEFE_2BC403F5F0AD_.wvu.PrintArea" localSheetId="16" hidden="1">'Nota 6 a Nota 11'!$A$1:$I$51</definedName>
    <definedName name="Z_970CBB53_F4B3_462F_AEFE_2BC403F5F0AD_.wvu.PrintArea" localSheetId="9" hidden="1">'Notas 1 a Nota 4'!$A$8:$L$104</definedName>
    <definedName name="Z_970CBB53_F4B3_462F_AEFE_2BC403F5F0AD_.wvu.PrintArea" localSheetId="6" hidden="1">'Variación Patrimonio Neto'!$B$5:$L$31</definedName>
    <definedName name="Z_970CBB53_F4B3_462F_AEFE_2BC403F5F0AD_.wvu.Rows" localSheetId="7" hidden="1">'Flujo de Efectivo'!#REF!</definedName>
    <definedName name="zdfd" hidden="1">#REF!</definedName>
  </definedNames>
  <calcPr calcId="191029"/>
  <customWorkbookViews>
    <customWorkbookView name="Galeano, Analia (LATCO - Asuncion) - Personal View" guid="{970CBB53-F4B3-462F-AEFE-2BC403F5F0AD}" mergeInterval="0" personalView="1" maximized="1" xWindow="-8" yWindow="-8" windowWidth="1382" windowHeight="744" tabRatio="954" activeSheetId="5" showComments="commIndAndComment"/>
    <customWorkbookView name="Jimmy Maubet - Vista personalizada" guid="{7F8679DA-D059-4901-ACAC-85DFCE49504A}" mergeInterval="0" personalView="1" maximized="1" xWindow="-8" yWindow="-8" windowWidth="1382" windowHeight="744" tabRatio="910" activeSheetId="12"/>
    <customWorkbookView name="Dahiana Sanchez - Vista personalizada" guid="{599159CD-1620-491F-A2F6-FFBFC633DFF1}" mergeInterval="0" personalView="1" maximized="1" xWindow="-9" yWindow="-9" windowWidth="1938" windowHeight="1048" tabRatio="910" activeSheetId="12"/>
  </customWorkbookViews>
  <pivotCaches>
    <pivotCache cacheId="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92" i="22" l="1"/>
  <c r="I592" i="4"/>
  <c r="G592" i="4"/>
  <c r="C591" i="22" s="1"/>
  <c r="S57" i="19" l="1"/>
  <c r="S48" i="19"/>
  <c r="S47" i="19"/>
  <c r="S45" i="19"/>
  <c r="S38" i="19"/>
  <c r="S30" i="19"/>
  <c r="S12" i="19"/>
  <c r="S11" i="19"/>
  <c r="S29" i="19"/>
  <c r="S46" i="19"/>
  <c r="M11" i="19" l="1"/>
  <c r="O11" i="19" s="1"/>
  <c r="M12" i="19" l="1"/>
  <c r="O12" i="19" s="1"/>
  <c r="M56" i="19" l="1"/>
  <c r="O56" i="19" s="1"/>
  <c r="H49" i="19"/>
  <c r="O49" i="19"/>
  <c r="O51" i="19" s="1"/>
  <c r="N49" i="19"/>
  <c r="N51" i="19" s="1"/>
  <c r="M49" i="19"/>
  <c r="M51" i="19" s="1"/>
  <c r="L49" i="19"/>
  <c r="L51" i="19" s="1"/>
  <c r="K49" i="19"/>
  <c r="K51" i="19" s="1"/>
  <c r="J49" i="19"/>
  <c r="J51" i="19" s="1"/>
  <c r="I49" i="19"/>
  <c r="I51" i="19" s="1"/>
  <c r="O39" i="19"/>
  <c r="N39" i="19"/>
  <c r="M39" i="19"/>
  <c r="L39" i="19"/>
  <c r="K39" i="19"/>
  <c r="J39" i="19"/>
  <c r="I39" i="19"/>
  <c r="H39" i="19"/>
  <c r="L31" i="19"/>
  <c r="K31" i="19"/>
  <c r="J31" i="19"/>
  <c r="I31" i="19"/>
  <c r="H31" i="19"/>
  <c r="M30" i="19"/>
  <c r="O30" i="19" s="1"/>
  <c r="M29" i="19"/>
  <c r="M25" i="19"/>
  <c r="O25" i="19" s="1"/>
  <c r="M21" i="19"/>
  <c r="M20" i="19"/>
  <c r="O20" i="19" s="1"/>
  <c r="M19" i="19"/>
  <c r="O19" i="19" s="1"/>
  <c r="M18" i="19"/>
  <c r="L13" i="19"/>
  <c r="L15" i="19" s="1"/>
  <c r="K13" i="19"/>
  <c r="K15" i="19" s="1"/>
  <c r="J13" i="19"/>
  <c r="J15" i="19" s="1"/>
  <c r="I13" i="19"/>
  <c r="I15" i="19" s="1"/>
  <c r="H13" i="19"/>
  <c r="H15" i="19" s="1"/>
  <c r="H51" i="19" l="1"/>
  <c r="M31" i="19"/>
  <c r="O18" i="19"/>
  <c r="O21" i="19"/>
  <c r="M13" i="19"/>
  <c r="M15" i="19" s="1"/>
  <c r="F1177" i="22" l="1"/>
  <c r="F1148" i="22"/>
  <c r="F1147" i="22"/>
  <c r="F417" i="22"/>
  <c r="Q1291" i="4"/>
  <c r="O1291" i="4"/>
  <c r="I1291" i="4"/>
  <c r="G1291" i="4"/>
  <c r="Q1290" i="4"/>
  <c r="O1290" i="4"/>
  <c r="I1290" i="4"/>
  <c r="G1290" i="4"/>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88" i="3"/>
  <c r="Q1180" i="4"/>
  <c r="O1180" i="4"/>
  <c r="I1180" i="4"/>
  <c r="G1180" i="4"/>
  <c r="Q1151" i="4"/>
  <c r="O1151" i="4"/>
  <c r="I1151" i="4"/>
  <c r="G1151" i="4"/>
  <c r="Q1150" i="4"/>
  <c r="O1150" i="4"/>
  <c r="I1150" i="4"/>
  <c r="G1150" i="4"/>
  <c r="C1147" i="22" s="1"/>
  <c r="M675" i="4"/>
  <c r="K675" i="4"/>
  <c r="F674" i="22" s="1"/>
  <c r="I675" i="4"/>
  <c r="G675" i="4"/>
  <c r="C674" i="22" s="1"/>
  <c r="M674" i="4"/>
  <c r="K674" i="4"/>
  <c r="F673" i="22" s="1"/>
  <c r="I674" i="4"/>
  <c r="G674" i="4"/>
  <c r="M673" i="4"/>
  <c r="K673" i="4"/>
  <c r="F672" i="22" s="1"/>
  <c r="I673" i="4"/>
  <c r="G673" i="4"/>
  <c r="C672" i="22" s="1"/>
  <c r="M672" i="4"/>
  <c r="K672" i="4"/>
  <c r="F671" i="22" s="1"/>
  <c r="I672" i="4"/>
  <c r="G672" i="4"/>
  <c r="C671" i="22" s="1"/>
  <c r="M671" i="4"/>
  <c r="K671" i="4"/>
  <c r="F670" i="22" s="1"/>
  <c r="I671" i="4"/>
  <c r="G671" i="4"/>
  <c r="C670" i="22" s="1"/>
  <c r="M670" i="4"/>
  <c r="K670" i="4"/>
  <c r="F669" i="22" s="1"/>
  <c r="I670" i="4"/>
  <c r="G670" i="4"/>
  <c r="C669" i="22" s="1"/>
  <c r="G568" i="4"/>
  <c r="G567" i="4"/>
  <c r="G566" i="4"/>
  <c r="M479" i="4"/>
  <c r="K479" i="4"/>
  <c r="F480" i="22" s="1"/>
  <c r="I479" i="4"/>
  <c r="G479" i="4"/>
  <c r="C480" i="22" s="1"/>
  <c r="M478" i="4"/>
  <c r="K478" i="4"/>
  <c r="F479" i="22" s="1"/>
  <c r="I478" i="4"/>
  <c r="G478" i="4"/>
  <c r="C479" i="22" s="1"/>
  <c r="M476" i="4"/>
  <c r="K476" i="4"/>
  <c r="F477" i="22" s="1"/>
  <c r="I476" i="4"/>
  <c r="G476" i="4"/>
  <c r="G456" i="4"/>
  <c r="M456" i="4"/>
  <c r="K456" i="4"/>
  <c r="F457" i="22" s="1"/>
  <c r="I456" i="4"/>
  <c r="M455" i="4"/>
  <c r="K455" i="4"/>
  <c r="F456" i="22" s="1"/>
  <c r="I455" i="4"/>
  <c r="G455" i="4"/>
  <c r="C456" i="22" s="1"/>
  <c r="M454" i="4"/>
  <c r="K454" i="4"/>
  <c r="F455" i="22" s="1"/>
  <c r="I454" i="4"/>
  <c r="G454" i="4"/>
  <c r="C455" i="22" s="1"/>
  <c r="M453" i="4"/>
  <c r="K453" i="4"/>
  <c r="F454" i="22" s="1"/>
  <c r="I453" i="4"/>
  <c r="G453" i="4"/>
  <c r="C454" i="22" s="1"/>
  <c r="M452" i="4"/>
  <c r="K452" i="4"/>
  <c r="F453" i="22" s="1"/>
  <c r="I452" i="4"/>
  <c r="G452" i="4"/>
  <c r="C453" i="22" s="1"/>
  <c r="I416" i="4"/>
  <c r="G416" i="4"/>
  <c r="C417" i="22" s="1"/>
  <c r="G34" i="4"/>
  <c r="G33" i="4"/>
  <c r="G32" i="4"/>
  <c r="G31" i="4"/>
  <c r="G30" i="4"/>
  <c r="G29" i="4"/>
  <c r="G28" i="4"/>
  <c r="G27" i="4"/>
  <c r="G26" i="4"/>
  <c r="G25" i="4"/>
  <c r="G22" i="4"/>
  <c r="C1287" i="22" l="1"/>
  <c r="G1287" i="22" s="1"/>
  <c r="L1287" i="22" s="1"/>
  <c r="AA1287" i="22" s="1"/>
  <c r="C1177" i="22"/>
  <c r="G1177" i="22" s="1"/>
  <c r="C1288" i="22"/>
  <c r="G1288" i="22" s="1"/>
  <c r="L1288" i="22" s="1"/>
  <c r="AA1288" i="22" s="1"/>
  <c r="C1148" i="22"/>
  <c r="E1148" i="22" s="1"/>
  <c r="E674" i="22" s="1"/>
  <c r="G674" i="22" s="1"/>
  <c r="C673" i="22"/>
  <c r="D673" i="22" s="1"/>
  <c r="G673" i="22" s="1"/>
  <c r="G1147" i="22"/>
  <c r="AA1147" i="22" s="1"/>
  <c r="C477" i="22"/>
  <c r="G477" i="22" s="1"/>
  <c r="C457" i="22"/>
  <c r="E457" i="22" s="1"/>
  <c r="D592" i="22" s="1"/>
  <c r="G592" i="22" s="1"/>
  <c r="AA592" i="22" s="1"/>
  <c r="G670" i="22"/>
  <c r="AA670" i="22" s="1"/>
  <c r="G669" i="22"/>
  <c r="AA669" i="22" s="1"/>
  <c r="G671" i="22"/>
  <c r="AA671" i="22" s="1"/>
  <c r="G672" i="22"/>
  <c r="AA672" i="22" s="1"/>
  <c r="G479" i="22"/>
  <c r="G480" i="22"/>
  <c r="G454" i="22"/>
  <c r="AA454" i="22" s="1"/>
  <c r="G456" i="22"/>
  <c r="AA456" i="22" s="1"/>
  <c r="G453" i="22"/>
  <c r="AA453" i="22" s="1"/>
  <c r="G455" i="22"/>
  <c r="AA455" i="22" s="1"/>
  <c r="G417" i="22"/>
  <c r="G1148" i="22" l="1"/>
  <c r="Y1148" i="22" s="1"/>
  <c r="AA1148" i="22" s="1"/>
  <c r="G457" i="22"/>
  <c r="W457" i="22" s="1"/>
  <c r="AA457" i="22" s="1"/>
  <c r="L480" i="22"/>
  <c r="AA480" i="22" s="1"/>
  <c r="L479" i="22"/>
  <c r="AA479" i="22" s="1"/>
  <c r="L477" i="22"/>
  <c r="AA477" i="22" s="1"/>
  <c r="Y673" i="22"/>
  <c r="AA673" i="22" s="1"/>
  <c r="Y674" i="22"/>
  <c r="AA674" i="22" s="1"/>
  <c r="I1177" i="22"/>
  <c r="AA1177" i="22" s="1"/>
  <c r="S417" i="22"/>
  <c r="AA417" i="22" s="1"/>
  <c r="G24" i="4" l="1"/>
  <c r="G23" i="4"/>
  <c r="O814" i="4"/>
  <c r="O813" i="4"/>
  <c r="O812" i="4"/>
  <c r="O811" i="4"/>
  <c r="O810" i="4"/>
  <c r="O809" i="4"/>
  <c r="O808" i="4"/>
  <c r="O807" i="4"/>
  <c r="O806" i="4"/>
  <c r="Q1332" i="4"/>
  <c r="O1332" i="4"/>
  <c r="Q1331" i="4"/>
  <c r="O1331" i="4"/>
  <c r="Q1330" i="4"/>
  <c r="O1330" i="4"/>
  <c r="Q1329" i="4"/>
  <c r="O1329" i="4"/>
  <c r="Q1328" i="4"/>
  <c r="O1328" i="4"/>
  <c r="Q1327" i="4"/>
  <c r="O1327" i="4"/>
  <c r="Q1326" i="4"/>
  <c r="O1326" i="4"/>
  <c r="Q1325" i="4"/>
  <c r="O1325" i="4"/>
  <c r="Q1324" i="4"/>
  <c r="O1324" i="4"/>
  <c r="Q1323" i="4"/>
  <c r="O1323" i="4"/>
  <c r="Q1322" i="4"/>
  <c r="O1322" i="4"/>
  <c r="Q1321" i="4"/>
  <c r="O1321" i="4"/>
  <c r="Q1320" i="4"/>
  <c r="O1320" i="4"/>
  <c r="Q1319" i="4"/>
  <c r="O1319" i="4"/>
  <c r="Q1318" i="4"/>
  <c r="O1318" i="4"/>
  <c r="Q1317" i="4"/>
  <c r="O1317" i="4"/>
  <c r="Q1316" i="4"/>
  <c r="O1316" i="4"/>
  <c r="Q1315" i="4"/>
  <c r="O1315" i="4"/>
  <c r="Q1314" i="4"/>
  <c r="O1314" i="4"/>
  <c r="Q1313" i="4"/>
  <c r="O1313" i="4"/>
  <c r="Q1312" i="4"/>
  <c r="O1312" i="4"/>
  <c r="Q1311" i="4"/>
  <c r="O1311" i="4"/>
  <c r="Q1310" i="4"/>
  <c r="O1310" i="4"/>
  <c r="Q1309" i="4"/>
  <c r="O1309" i="4"/>
  <c r="Q1308" i="4"/>
  <c r="O1308" i="4"/>
  <c r="Q1307" i="4"/>
  <c r="O1307" i="4"/>
  <c r="Q1306" i="4"/>
  <c r="O1306" i="4"/>
  <c r="Q1305" i="4"/>
  <c r="O1305" i="4"/>
  <c r="Q1304" i="4"/>
  <c r="O1304" i="4"/>
  <c r="Q1303" i="4"/>
  <c r="O1303" i="4"/>
  <c r="Q1302" i="4"/>
  <c r="O1302" i="4"/>
  <c r="Q1301" i="4"/>
  <c r="O1301" i="4"/>
  <c r="Q1300" i="4"/>
  <c r="O1300" i="4"/>
  <c r="Q1299" i="4"/>
  <c r="O1299" i="4"/>
  <c r="Q1298" i="4"/>
  <c r="O1298" i="4"/>
  <c r="Q1297" i="4"/>
  <c r="O1297" i="4"/>
  <c r="Q1296" i="4"/>
  <c r="O1296" i="4"/>
  <c r="Q1295" i="4"/>
  <c r="O1295" i="4"/>
  <c r="Q1294" i="4"/>
  <c r="O1294" i="4"/>
  <c r="Q1293" i="4"/>
  <c r="O1293" i="4"/>
  <c r="Q1292" i="4"/>
  <c r="O1292" i="4"/>
  <c r="Q1289" i="4"/>
  <c r="O1289" i="4"/>
  <c r="Q1288" i="4"/>
  <c r="O1288" i="4"/>
  <c r="Q1287" i="4"/>
  <c r="O1287" i="4"/>
  <c r="Q1286" i="4"/>
  <c r="O1286" i="4"/>
  <c r="Q1285" i="4"/>
  <c r="O1285" i="4"/>
  <c r="Q1284" i="4"/>
  <c r="O1284" i="4"/>
  <c r="Q1283" i="4"/>
  <c r="O1283" i="4"/>
  <c r="Q1282" i="4"/>
  <c r="O1282" i="4"/>
  <c r="Q1281" i="4"/>
  <c r="O1281" i="4"/>
  <c r="Q1280" i="4"/>
  <c r="O1280" i="4"/>
  <c r="Q1279" i="4"/>
  <c r="O1279" i="4"/>
  <c r="Q1278" i="4"/>
  <c r="O1278" i="4"/>
  <c r="Q1277" i="4"/>
  <c r="O1277" i="4"/>
  <c r="Q1276" i="4"/>
  <c r="O1276" i="4"/>
  <c r="Q1275" i="4"/>
  <c r="O1275" i="4"/>
  <c r="Q1274" i="4"/>
  <c r="O1274" i="4"/>
  <c r="Q1273" i="4"/>
  <c r="O1273" i="4"/>
  <c r="Q1272" i="4"/>
  <c r="O1272" i="4"/>
  <c r="Q1271" i="4"/>
  <c r="O1271" i="4"/>
  <c r="Q1270" i="4"/>
  <c r="O1270" i="4"/>
  <c r="Q1269" i="4"/>
  <c r="O1269" i="4"/>
  <c r="Q1268" i="4"/>
  <c r="O1268" i="4"/>
  <c r="Q1267" i="4"/>
  <c r="O1267" i="4"/>
  <c r="Q1266" i="4"/>
  <c r="O1266" i="4"/>
  <c r="Q1265" i="4"/>
  <c r="O1265" i="4"/>
  <c r="Q1264" i="4"/>
  <c r="O1264" i="4"/>
  <c r="Q1263" i="4"/>
  <c r="O1263" i="4"/>
  <c r="Q1262" i="4"/>
  <c r="O1262" i="4"/>
  <c r="Q1261" i="4"/>
  <c r="O1261" i="4"/>
  <c r="Q1260" i="4"/>
  <c r="O1260" i="4"/>
  <c r="Q1259" i="4"/>
  <c r="O1259" i="4"/>
  <c r="Q1258" i="4"/>
  <c r="O1258" i="4"/>
  <c r="Q1257" i="4"/>
  <c r="O1257" i="4"/>
  <c r="Q1256" i="4"/>
  <c r="O1256" i="4"/>
  <c r="Q1255" i="4"/>
  <c r="O1255" i="4"/>
  <c r="Q1254" i="4"/>
  <c r="O1254" i="4"/>
  <c r="Q1253" i="4"/>
  <c r="O1253" i="4"/>
  <c r="Q1252" i="4"/>
  <c r="O1252" i="4"/>
  <c r="Q1251" i="4"/>
  <c r="O1251" i="4"/>
  <c r="Q1250" i="4"/>
  <c r="O1250" i="4"/>
  <c r="Q1249" i="4"/>
  <c r="O1249" i="4"/>
  <c r="Q1248" i="4"/>
  <c r="O1248" i="4"/>
  <c r="Q1247" i="4"/>
  <c r="O1247" i="4"/>
  <c r="Q1246" i="4"/>
  <c r="O1246" i="4"/>
  <c r="Q1245" i="4"/>
  <c r="O1245" i="4"/>
  <c r="Q1244" i="4"/>
  <c r="O1244" i="4"/>
  <c r="Q1243" i="4"/>
  <c r="O1243" i="4"/>
  <c r="Q1242" i="4"/>
  <c r="O1242" i="4"/>
  <c r="Q1241" i="4"/>
  <c r="O1241" i="4"/>
  <c r="Q1240" i="4"/>
  <c r="O1240" i="4"/>
  <c r="Q1239" i="4"/>
  <c r="O1239" i="4"/>
  <c r="Q1238" i="4"/>
  <c r="O1238" i="4"/>
  <c r="Q1237" i="4"/>
  <c r="O1237" i="4"/>
  <c r="Q1236" i="4"/>
  <c r="O1236" i="4"/>
  <c r="Q1235" i="4"/>
  <c r="O1235" i="4"/>
  <c r="Q1234" i="4"/>
  <c r="O1234" i="4"/>
  <c r="Q1233" i="4"/>
  <c r="O1233" i="4"/>
  <c r="Q1232" i="4"/>
  <c r="O1232" i="4"/>
  <c r="Q1231" i="4"/>
  <c r="O1231" i="4"/>
  <c r="Q1230" i="4"/>
  <c r="O1230" i="4"/>
  <c r="Q1229" i="4"/>
  <c r="O1229" i="4"/>
  <c r="Q1228" i="4"/>
  <c r="O1228" i="4"/>
  <c r="Q1227" i="4"/>
  <c r="O1227" i="4"/>
  <c r="Q1226" i="4"/>
  <c r="O1226" i="4"/>
  <c r="Q1225" i="4"/>
  <c r="O1225" i="4"/>
  <c r="Q1224" i="4"/>
  <c r="O1224" i="4"/>
  <c r="Q1223" i="4"/>
  <c r="O1223" i="4"/>
  <c r="Q1222" i="4"/>
  <c r="O1222" i="4"/>
  <c r="Q1221" i="4"/>
  <c r="O1221" i="4"/>
  <c r="Q1220" i="4"/>
  <c r="O1220" i="4"/>
  <c r="Q1219" i="4"/>
  <c r="O1219" i="4"/>
  <c r="Q1218" i="4"/>
  <c r="O1218" i="4"/>
  <c r="Q1217" i="4"/>
  <c r="O1217" i="4"/>
  <c r="Q1216" i="4"/>
  <c r="O1216" i="4"/>
  <c r="Q1215" i="4"/>
  <c r="O1215" i="4"/>
  <c r="Q1214" i="4"/>
  <c r="O1214" i="4"/>
  <c r="Q1213" i="4"/>
  <c r="O1213" i="4"/>
  <c r="Q1212" i="4"/>
  <c r="O1212" i="4"/>
  <c r="Q1211" i="4"/>
  <c r="O1211" i="4"/>
  <c r="Q1210" i="4"/>
  <c r="O1210" i="4"/>
  <c r="Q1209" i="4"/>
  <c r="O1209" i="4"/>
  <c r="Q1208" i="4"/>
  <c r="O1208" i="4"/>
  <c r="Q1207" i="4"/>
  <c r="O1207" i="4"/>
  <c r="Q1206" i="4"/>
  <c r="O1206" i="4"/>
  <c r="Q1205" i="4"/>
  <c r="O1205" i="4"/>
  <c r="Q1204" i="4"/>
  <c r="O1204" i="4"/>
  <c r="Q1203" i="4"/>
  <c r="O1203" i="4"/>
  <c r="Q1202" i="4"/>
  <c r="O1202" i="4"/>
  <c r="Q1201" i="4"/>
  <c r="O1201" i="4"/>
  <c r="Q1200" i="4"/>
  <c r="O1200" i="4"/>
  <c r="Q1199" i="4"/>
  <c r="O1199" i="4"/>
  <c r="Q1198" i="4"/>
  <c r="O1198" i="4"/>
  <c r="Q1197" i="4"/>
  <c r="O1197" i="4"/>
  <c r="Q1196" i="4"/>
  <c r="O1196" i="4"/>
  <c r="Q1195" i="4"/>
  <c r="O1195" i="4"/>
  <c r="Q1194" i="4"/>
  <c r="O1194" i="4"/>
  <c r="Q1193" i="4"/>
  <c r="O1193" i="4"/>
  <c r="Q1192" i="4"/>
  <c r="O1192" i="4"/>
  <c r="Q1191" i="4"/>
  <c r="O1191" i="4"/>
  <c r="Q1190" i="4"/>
  <c r="O1190" i="4"/>
  <c r="Q1189" i="4"/>
  <c r="O1189" i="4"/>
  <c r="Q1188" i="4"/>
  <c r="O1188" i="4"/>
  <c r="Q1187" i="4"/>
  <c r="O1187" i="4"/>
  <c r="Q1186" i="4"/>
  <c r="O1186" i="4"/>
  <c r="Q1185" i="4"/>
  <c r="O1185" i="4"/>
  <c r="Q1184" i="4"/>
  <c r="O1184" i="4"/>
  <c r="Q1183" i="4"/>
  <c r="O1183" i="4"/>
  <c r="Q1182" i="4"/>
  <c r="O1182" i="4"/>
  <c r="Q1181" i="4"/>
  <c r="O1181" i="4"/>
  <c r="Q1179" i="4"/>
  <c r="O1179" i="4"/>
  <c r="Q1178" i="4"/>
  <c r="O1178" i="4"/>
  <c r="Q1177" i="4"/>
  <c r="O1177" i="4"/>
  <c r="Q1176" i="4"/>
  <c r="O1176" i="4"/>
  <c r="Q1175" i="4"/>
  <c r="O1175" i="4"/>
  <c r="Q1174" i="4"/>
  <c r="O1174" i="4"/>
  <c r="Q1173" i="4"/>
  <c r="O1173" i="4"/>
  <c r="Q1172" i="4"/>
  <c r="O1172" i="4"/>
  <c r="Q1171" i="4"/>
  <c r="O1171" i="4"/>
  <c r="Q1170" i="4"/>
  <c r="O1170" i="4"/>
  <c r="Q1169" i="4"/>
  <c r="O1169" i="4"/>
  <c r="Q1168" i="4"/>
  <c r="O1168" i="4"/>
  <c r="Q1167" i="4"/>
  <c r="O1167" i="4"/>
  <c r="Q1166" i="4"/>
  <c r="O1166" i="4"/>
  <c r="Q1165" i="4"/>
  <c r="O1165" i="4"/>
  <c r="Q1164" i="4"/>
  <c r="O1164" i="4"/>
  <c r="Q1163" i="4"/>
  <c r="O1163" i="4"/>
  <c r="Q1162" i="4"/>
  <c r="O1162" i="4"/>
  <c r="Q1161" i="4"/>
  <c r="O1161" i="4"/>
  <c r="Q1160" i="4"/>
  <c r="O1160" i="4"/>
  <c r="Q1159" i="4"/>
  <c r="O1159" i="4"/>
  <c r="Q1158" i="4"/>
  <c r="O1158" i="4"/>
  <c r="Q1157" i="4"/>
  <c r="O1157" i="4"/>
  <c r="Q1156" i="4"/>
  <c r="O1156" i="4"/>
  <c r="Q1155" i="4"/>
  <c r="O1155" i="4"/>
  <c r="Q1154" i="4"/>
  <c r="O1154" i="4"/>
  <c r="Q1153" i="4"/>
  <c r="O1153" i="4"/>
  <c r="Q1152" i="4"/>
  <c r="O1152" i="4"/>
  <c r="Q1149" i="4"/>
  <c r="O1149" i="4"/>
  <c r="Q1148" i="4"/>
  <c r="O1148" i="4"/>
  <c r="Q1147" i="4"/>
  <c r="O1147" i="4"/>
  <c r="Q1146" i="4"/>
  <c r="O1146" i="4"/>
  <c r="Q1145" i="4"/>
  <c r="O1145" i="4"/>
  <c r="Q1144" i="4"/>
  <c r="O1144" i="4"/>
  <c r="Q1143" i="4"/>
  <c r="O1143" i="4"/>
  <c r="Q1142" i="4"/>
  <c r="O1142" i="4"/>
  <c r="Q1141" i="4"/>
  <c r="O1141" i="4"/>
  <c r="Q1140" i="4"/>
  <c r="O1140" i="4"/>
  <c r="Q1139" i="4"/>
  <c r="O1139" i="4"/>
  <c r="Q1138" i="4"/>
  <c r="O1138" i="4"/>
  <c r="Q1137" i="4"/>
  <c r="O1137" i="4"/>
  <c r="Q1136" i="4"/>
  <c r="O1136" i="4"/>
  <c r="Q1135" i="4"/>
  <c r="O1135" i="4"/>
  <c r="Q1134" i="4"/>
  <c r="O1134" i="4"/>
  <c r="Q1133" i="4"/>
  <c r="O1133" i="4"/>
  <c r="Q1132" i="4"/>
  <c r="O1132" i="4"/>
  <c r="Q1131" i="4"/>
  <c r="O1131" i="4"/>
  <c r="Q1130" i="4"/>
  <c r="O1130" i="4"/>
  <c r="Q1129" i="4"/>
  <c r="O1129" i="4"/>
  <c r="Q1128" i="4"/>
  <c r="O1128" i="4"/>
  <c r="Q1127" i="4"/>
  <c r="O1127" i="4"/>
  <c r="Q1126" i="4"/>
  <c r="O1126" i="4"/>
  <c r="Q1125" i="4"/>
  <c r="O1125" i="4"/>
  <c r="Q1124" i="4"/>
  <c r="O1124" i="4"/>
  <c r="Q1123" i="4"/>
  <c r="O1123" i="4"/>
  <c r="Q1122" i="4"/>
  <c r="O1122" i="4"/>
  <c r="Q1121" i="4"/>
  <c r="O1121" i="4"/>
  <c r="Q1120" i="4"/>
  <c r="O1120" i="4"/>
  <c r="Q1119" i="4"/>
  <c r="O1119" i="4"/>
  <c r="Q1118" i="4"/>
  <c r="O1118" i="4"/>
  <c r="Q1117" i="4"/>
  <c r="O1117" i="4"/>
  <c r="Q1116" i="4"/>
  <c r="O1116" i="4"/>
  <c r="Q1115" i="4"/>
  <c r="O1115" i="4"/>
  <c r="Q1114" i="4"/>
  <c r="O1114" i="4"/>
  <c r="Q1113" i="4"/>
  <c r="O1113" i="4"/>
  <c r="Q1112" i="4"/>
  <c r="O1112" i="4"/>
  <c r="Q1111" i="4"/>
  <c r="O1111" i="4"/>
  <c r="Q1110" i="4"/>
  <c r="O1110" i="4"/>
  <c r="Q1109" i="4"/>
  <c r="O1109" i="4"/>
  <c r="Q1108" i="4"/>
  <c r="O1108" i="4"/>
  <c r="Q1107" i="4"/>
  <c r="O1107" i="4"/>
  <c r="Q1106" i="4"/>
  <c r="O1106" i="4"/>
  <c r="Q1105" i="4"/>
  <c r="O1105" i="4"/>
  <c r="Q1104" i="4"/>
  <c r="O1104" i="4"/>
  <c r="Q1103" i="4"/>
  <c r="O1103" i="4"/>
  <c r="Q1102" i="4"/>
  <c r="O1102" i="4"/>
  <c r="Q1101" i="4"/>
  <c r="O1101" i="4"/>
  <c r="Q1100" i="4"/>
  <c r="O1100" i="4"/>
  <c r="Q1099" i="4"/>
  <c r="O1099" i="4"/>
  <c r="Q1098" i="4"/>
  <c r="O1098" i="4"/>
  <c r="Q1097" i="4"/>
  <c r="O1097" i="4"/>
  <c r="Q1096" i="4"/>
  <c r="O1096" i="4"/>
  <c r="Q1095" i="4"/>
  <c r="O1095" i="4"/>
  <c r="Q1094" i="4"/>
  <c r="O1094" i="4"/>
  <c r="Q1093" i="4"/>
  <c r="O1093" i="4"/>
  <c r="Q1092" i="4"/>
  <c r="O1092" i="4"/>
  <c r="Q1091" i="4"/>
  <c r="O1091" i="4"/>
  <c r="Q1090" i="4"/>
  <c r="O1090" i="4"/>
  <c r="Q1089" i="4"/>
  <c r="O1089" i="4"/>
  <c r="Q1088" i="4"/>
  <c r="O1088" i="4"/>
  <c r="Q1087" i="4"/>
  <c r="O1087" i="4"/>
  <c r="Q1086" i="4"/>
  <c r="O1086" i="4"/>
  <c r="Q1085" i="4"/>
  <c r="O1085" i="4"/>
  <c r="Q1084" i="4"/>
  <c r="O1084" i="4"/>
  <c r="Q1083" i="4"/>
  <c r="O1083" i="4"/>
  <c r="Q1082" i="4"/>
  <c r="O1082" i="4"/>
  <c r="Q1081" i="4"/>
  <c r="O1081" i="4"/>
  <c r="Q1080" i="4"/>
  <c r="O1080" i="4"/>
  <c r="Q1079" i="4"/>
  <c r="O1079" i="4"/>
  <c r="Q1078" i="4"/>
  <c r="O1078" i="4"/>
  <c r="Q1077" i="4"/>
  <c r="O1077" i="4"/>
  <c r="Q1075" i="4"/>
  <c r="O1075" i="4"/>
  <c r="Q1074" i="4"/>
  <c r="O1074" i="4"/>
  <c r="Q1073" i="4"/>
  <c r="O1073" i="4"/>
  <c r="Q1072" i="4"/>
  <c r="O1072" i="4"/>
  <c r="Q1071" i="4"/>
  <c r="O1071" i="4"/>
  <c r="Q1070" i="4"/>
  <c r="O1070" i="4"/>
  <c r="Q1069" i="4"/>
  <c r="O1069" i="4"/>
  <c r="Q1068" i="4"/>
  <c r="O1068" i="4"/>
  <c r="Q1067" i="4"/>
  <c r="O1067" i="4"/>
  <c r="Q1066" i="4"/>
  <c r="O1066" i="4"/>
  <c r="Q1065" i="4"/>
  <c r="O1065" i="4"/>
  <c r="Q1064" i="4"/>
  <c r="O1064" i="4"/>
  <c r="Q1063" i="4"/>
  <c r="O1063" i="4"/>
  <c r="Q1062" i="4"/>
  <c r="O1062" i="4"/>
  <c r="Q1061" i="4"/>
  <c r="O1061" i="4"/>
  <c r="Q1060" i="4"/>
  <c r="O1060" i="4"/>
  <c r="Q1059" i="4"/>
  <c r="O1059" i="4"/>
  <c r="Q1058" i="4"/>
  <c r="O1058" i="4"/>
  <c r="Q1057" i="4"/>
  <c r="O1057" i="4"/>
  <c r="Q1056" i="4"/>
  <c r="O1056" i="4"/>
  <c r="Q1055" i="4"/>
  <c r="O1055" i="4"/>
  <c r="Q1054" i="4"/>
  <c r="O1054" i="4"/>
  <c r="Q1053" i="4"/>
  <c r="O1053" i="4"/>
  <c r="Q1052" i="4"/>
  <c r="O1052" i="4"/>
  <c r="Q1051" i="4"/>
  <c r="O1051" i="4"/>
  <c r="Q1050" i="4"/>
  <c r="O1050" i="4"/>
  <c r="Q1049" i="4"/>
  <c r="O1049" i="4"/>
  <c r="Q1048" i="4"/>
  <c r="O1048" i="4"/>
  <c r="Q1047" i="4"/>
  <c r="O1047" i="4"/>
  <c r="Q1046" i="4"/>
  <c r="O1046" i="4"/>
  <c r="Q1045" i="4"/>
  <c r="O1045" i="4"/>
  <c r="Q1044" i="4"/>
  <c r="O1044" i="4"/>
  <c r="Q1043" i="4"/>
  <c r="O1043" i="4"/>
  <c r="Q1042" i="4"/>
  <c r="O1042" i="4"/>
  <c r="Q1041" i="4"/>
  <c r="O1041" i="4"/>
  <c r="Q1040" i="4"/>
  <c r="O1040" i="4"/>
  <c r="Q1039" i="4"/>
  <c r="O1039" i="4"/>
  <c r="Q1038" i="4"/>
  <c r="O1038" i="4"/>
  <c r="Q1037" i="4"/>
  <c r="O1037" i="4"/>
  <c r="Q1036" i="4"/>
  <c r="O1036" i="4"/>
  <c r="Q1035" i="4"/>
  <c r="O1035" i="4"/>
  <c r="Q1034" i="4"/>
  <c r="O1034" i="4"/>
  <c r="Q1033" i="4"/>
  <c r="O1033" i="4"/>
  <c r="Q1032" i="4"/>
  <c r="O1032" i="4"/>
  <c r="Q1031" i="4"/>
  <c r="O1031" i="4"/>
  <c r="Q1030" i="4"/>
  <c r="O1030" i="4"/>
  <c r="Q1029" i="4"/>
  <c r="O1029" i="4"/>
  <c r="Q1028" i="4"/>
  <c r="O1028" i="4"/>
  <c r="Q1027" i="4"/>
  <c r="O1027" i="4"/>
  <c r="Q1026" i="4"/>
  <c r="O1026" i="4"/>
  <c r="Q1025" i="4"/>
  <c r="O1025" i="4"/>
  <c r="Q1024" i="4"/>
  <c r="O1024" i="4"/>
  <c r="Q1023" i="4"/>
  <c r="O1023" i="4"/>
  <c r="Q1022" i="4"/>
  <c r="O1022" i="4"/>
  <c r="Q1021" i="4"/>
  <c r="O1021" i="4"/>
  <c r="Q1020" i="4"/>
  <c r="O1020" i="4"/>
  <c r="Q1019" i="4"/>
  <c r="O1019" i="4"/>
  <c r="Q1018" i="4"/>
  <c r="O1018" i="4"/>
  <c r="Q1017" i="4"/>
  <c r="O1017" i="4"/>
  <c r="Q1016" i="4"/>
  <c r="O1016" i="4"/>
  <c r="Q1015" i="4"/>
  <c r="O1015" i="4"/>
  <c r="Q1014" i="4"/>
  <c r="O1014" i="4"/>
  <c r="Q1013" i="4"/>
  <c r="O1013" i="4"/>
  <c r="Q1012" i="4"/>
  <c r="O1012" i="4"/>
  <c r="Q1011" i="4"/>
  <c r="O1011" i="4"/>
  <c r="Q1010" i="4"/>
  <c r="O1010" i="4"/>
  <c r="Q1009" i="4"/>
  <c r="O1009" i="4"/>
  <c r="Q1008" i="4"/>
  <c r="O1008" i="4"/>
  <c r="Q1007" i="4"/>
  <c r="O1007" i="4"/>
  <c r="Q1006" i="4"/>
  <c r="O1006" i="4"/>
  <c r="Q1005" i="4"/>
  <c r="O1005" i="4"/>
  <c r="Q1004" i="4"/>
  <c r="O1004" i="4"/>
  <c r="Q1003" i="4"/>
  <c r="O1003" i="4"/>
  <c r="Q1002" i="4"/>
  <c r="O1002" i="4"/>
  <c r="Q1001" i="4"/>
  <c r="O1001" i="4"/>
  <c r="Q1000" i="4"/>
  <c r="O1000" i="4"/>
  <c r="Q999" i="4"/>
  <c r="O999" i="4"/>
  <c r="Q998" i="4"/>
  <c r="O998" i="4"/>
  <c r="Q997" i="4"/>
  <c r="O997" i="4"/>
  <c r="Q996" i="4"/>
  <c r="O996" i="4"/>
  <c r="Q995" i="4"/>
  <c r="O995" i="4"/>
  <c r="Q994" i="4"/>
  <c r="O994" i="4"/>
  <c r="Q993" i="4"/>
  <c r="O993" i="4"/>
  <c r="Q992" i="4"/>
  <c r="O992" i="4"/>
  <c r="Q991" i="4"/>
  <c r="O991" i="4"/>
  <c r="Q990" i="4"/>
  <c r="O990" i="4"/>
  <c r="Q989" i="4"/>
  <c r="O989" i="4"/>
  <c r="Q988" i="4"/>
  <c r="O988" i="4"/>
  <c r="Q987" i="4"/>
  <c r="O987" i="4"/>
  <c r="Q986" i="4"/>
  <c r="O986" i="4"/>
  <c r="Q985" i="4"/>
  <c r="O985" i="4"/>
  <c r="Q984" i="4"/>
  <c r="O984" i="4"/>
  <c r="Q983" i="4"/>
  <c r="O983" i="4"/>
  <c r="Q982" i="4"/>
  <c r="O982" i="4"/>
  <c r="Q981" i="4"/>
  <c r="O981" i="4"/>
  <c r="Q980" i="4"/>
  <c r="O980" i="4"/>
  <c r="Q979" i="4"/>
  <c r="O979" i="4"/>
  <c r="Q978" i="4"/>
  <c r="O978" i="4"/>
  <c r="Q977" i="4"/>
  <c r="O977" i="4"/>
  <c r="Q976" i="4"/>
  <c r="O976" i="4"/>
  <c r="Q975" i="4"/>
  <c r="O975" i="4"/>
  <c r="Q974" i="4"/>
  <c r="O974" i="4"/>
  <c r="Q973" i="4"/>
  <c r="O973" i="4"/>
  <c r="Q972" i="4"/>
  <c r="O972" i="4"/>
  <c r="Q971" i="4"/>
  <c r="O971" i="4"/>
  <c r="Q970" i="4"/>
  <c r="O970" i="4"/>
  <c r="Q969" i="4"/>
  <c r="O969" i="4"/>
  <c r="Q968" i="4"/>
  <c r="O968" i="4"/>
  <c r="Q967" i="4"/>
  <c r="O967" i="4"/>
  <c r="Q966" i="4"/>
  <c r="O966" i="4"/>
  <c r="Q965" i="4"/>
  <c r="O965" i="4"/>
  <c r="Q964" i="4"/>
  <c r="O964" i="4"/>
  <c r="Q963" i="4"/>
  <c r="O963" i="4"/>
  <c r="Q962" i="4"/>
  <c r="O962" i="4"/>
  <c r="Q961" i="4"/>
  <c r="O961" i="4"/>
  <c r="Q960" i="4"/>
  <c r="O960" i="4"/>
  <c r="Q959" i="4"/>
  <c r="O959" i="4"/>
  <c r="Q958" i="4"/>
  <c r="O958" i="4"/>
  <c r="Q957" i="4"/>
  <c r="O957" i="4"/>
  <c r="Q956" i="4"/>
  <c r="O956" i="4"/>
  <c r="Q955" i="4"/>
  <c r="O955" i="4"/>
  <c r="Q954" i="4"/>
  <c r="O954" i="4"/>
  <c r="Q953" i="4"/>
  <c r="O953" i="4"/>
  <c r="Q952" i="4"/>
  <c r="O952" i="4"/>
  <c r="Q951" i="4"/>
  <c r="O951" i="4"/>
  <c r="Q950" i="4"/>
  <c r="O950" i="4"/>
  <c r="Q949" i="4"/>
  <c r="O949" i="4"/>
  <c r="Q948" i="4"/>
  <c r="O948" i="4"/>
  <c r="Q947" i="4"/>
  <c r="O947" i="4"/>
  <c r="Q946" i="4"/>
  <c r="O946" i="4"/>
  <c r="Q945" i="4"/>
  <c r="O945" i="4"/>
  <c r="Q944" i="4"/>
  <c r="O944" i="4"/>
  <c r="Q943" i="4"/>
  <c r="O943" i="4"/>
  <c r="Q942" i="4"/>
  <c r="O942" i="4"/>
  <c r="Q941" i="4"/>
  <c r="O941" i="4"/>
  <c r="Q940" i="4"/>
  <c r="O940" i="4"/>
  <c r="Q939" i="4"/>
  <c r="O939" i="4"/>
  <c r="Q938" i="4"/>
  <c r="O938" i="4"/>
  <c r="Q937" i="4"/>
  <c r="O937" i="4"/>
  <c r="Q936" i="4"/>
  <c r="O936" i="4"/>
  <c r="Q935" i="4"/>
  <c r="O935" i="4"/>
  <c r="Q934" i="4"/>
  <c r="O934" i="4"/>
  <c r="Q933" i="4"/>
  <c r="O933" i="4"/>
  <c r="Q932" i="4"/>
  <c r="O932" i="4"/>
  <c r="Q931" i="4"/>
  <c r="O931" i="4"/>
  <c r="Q930" i="4"/>
  <c r="O930" i="4"/>
  <c r="Q929" i="4"/>
  <c r="O929" i="4"/>
  <c r="Q928" i="4"/>
  <c r="O928" i="4"/>
  <c r="Q927" i="4"/>
  <c r="O927" i="4"/>
  <c r="Q926" i="4"/>
  <c r="O926" i="4"/>
  <c r="Q925" i="4"/>
  <c r="O925" i="4"/>
  <c r="Q924" i="4"/>
  <c r="O924" i="4"/>
  <c r="Q923" i="4"/>
  <c r="O923" i="4"/>
  <c r="Q922" i="4"/>
  <c r="O922" i="4"/>
  <c r="Q921" i="4"/>
  <c r="O921" i="4"/>
  <c r="Q920" i="4"/>
  <c r="O920" i="4"/>
  <c r="Q919" i="4"/>
  <c r="O919" i="4"/>
  <c r="Q918" i="4"/>
  <c r="O918" i="4"/>
  <c r="Q917" i="4"/>
  <c r="O917" i="4"/>
  <c r="Q916" i="4"/>
  <c r="O916" i="4"/>
  <c r="Q915" i="4"/>
  <c r="O915" i="4"/>
  <c r="Q914" i="4"/>
  <c r="O914" i="4"/>
  <c r="Q913" i="4"/>
  <c r="O913" i="4"/>
  <c r="Q912" i="4"/>
  <c r="O912" i="4"/>
  <c r="Q911" i="4"/>
  <c r="O911" i="4"/>
  <c r="Q910" i="4"/>
  <c r="O910" i="4"/>
  <c r="Q909" i="4"/>
  <c r="O909" i="4"/>
  <c r="Q908" i="4"/>
  <c r="O908" i="4"/>
  <c r="Q907" i="4"/>
  <c r="O907" i="4"/>
  <c r="Q906" i="4"/>
  <c r="O906" i="4"/>
  <c r="Q905" i="4"/>
  <c r="O905" i="4"/>
  <c r="Q904" i="4"/>
  <c r="O904" i="4"/>
  <c r="Q903" i="4"/>
  <c r="O903" i="4"/>
  <c r="Q902" i="4"/>
  <c r="O902" i="4"/>
  <c r="Q901" i="4"/>
  <c r="O901" i="4"/>
  <c r="Q900" i="4"/>
  <c r="O900" i="4"/>
  <c r="Q899" i="4"/>
  <c r="O899" i="4"/>
  <c r="Q898" i="4"/>
  <c r="O898" i="4"/>
  <c r="Q897" i="4"/>
  <c r="O897" i="4"/>
  <c r="Q896" i="4"/>
  <c r="O896" i="4"/>
  <c r="Q895" i="4"/>
  <c r="O895" i="4"/>
  <c r="Q894" i="4"/>
  <c r="O894" i="4"/>
  <c r="Q893" i="4"/>
  <c r="O893" i="4"/>
  <c r="Q892" i="4"/>
  <c r="O892" i="4"/>
  <c r="Q891" i="4"/>
  <c r="O891" i="4"/>
  <c r="Q890" i="4"/>
  <c r="O890" i="4"/>
  <c r="Q889" i="4"/>
  <c r="O889" i="4"/>
  <c r="Q888" i="4"/>
  <c r="O888" i="4"/>
  <c r="Q887" i="4"/>
  <c r="O887" i="4"/>
  <c r="Q886" i="4"/>
  <c r="O886" i="4"/>
  <c r="Q885" i="4"/>
  <c r="O885" i="4"/>
  <c r="Q884" i="4"/>
  <c r="O884" i="4"/>
  <c r="Q883" i="4"/>
  <c r="O883" i="4"/>
  <c r="Q882" i="4"/>
  <c r="O882" i="4"/>
  <c r="Q881" i="4"/>
  <c r="O881" i="4"/>
  <c r="Q880" i="4"/>
  <c r="O880" i="4"/>
  <c r="Q879" i="4"/>
  <c r="O879" i="4"/>
  <c r="Q878" i="4"/>
  <c r="O878" i="4"/>
  <c r="Q877" i="4"/>
  <c r="O877" i="4"/>
  <c r="Q876" i="4"/>
  <c r="O876" i="4"/>
  <c r="Q875" i="4"/>
  <c r="O875" i="4"/>
  <c r="Q874" i="4"/>
  <c r="O874" i="4"/>
  <c r="Q873" i="4"/>
  <c r="O873" i="4"/>
  <c r="Q872" i="4"/>
  <c r="O872" i="4"/>
  <c r="Q871" i="4"/>
  <c r="O871" i="4"/>
  <c r="Q870" i="4"/>
  <c r="O870" i="4"/>
  <c r="Q869" i="4"/>
  <c r="O869" i="4"/>
  <c r="Q868" i="4"/>
  <c r="O868" i="4"/>
  <c r="Q867" i="4"/>
  <c r="O867" i="4"/>
  <c r="Q866" i="4"/>
  <c r="O866" i="4"/>
  <c r="Q865" i="4"/>
  <c r="O865" i="4"/>
  <c r="Q864" i="4"/>
  <c r="O864" i="4"/>
  <c r="Q863" i="4"/>
  <c r="O863" i="4"/>
  <c r="Q862" i="4"/>
  <c r="O862" i="4"/>
  <c r="Q861" i="4"/>
  <c r="O861" i="4"/>
  <c r="Q860" i="4"/>
  <c r="O860" i="4"/>
  <c r="Q859" i="4"/>
  <c r="O859" i="4"/>
  <c r="Q858" i="4"/>
  <c r="O858" i="4"/>
  <c r="Q857" i="4"/>
  <c r="O857" i="4"/>
  <c r="Q856" i="4"/>
  <c r="O856" i="4"/>
  <c r="Q855" i="4"/>
  <c r="O855" i="4"/>
  <c r="Q854" i="4"/>
  <c r="O854" i="4"/>
  <c r="Q853" i="4"/>
  <c r="O853" i="4"/>
  <c r="Q852" i="4"/>
  <c r="O852" i="4"/>
  <c r="Q851" i="4"/>
  <c r="O851" i="4"/>
  <c r="Q850" i="4"/>
  <c r="O850" i="4"/>
  <c r="Q849" i="4"/>
  <c r="O849" i="4"/>
  <c r="Q848" i="4"/>
  <c r="O848" i="4"/>
  <c r="Q847" i="4"/>
  <c r="O847" i="4"/>
  <c r="Q846" i="4"/>
  <c r="O846" i="4"/>
  <c r="Q845" i="4"/>
  <c r="O845" i="4"/>
  <c r="Q844" i="4"/>
  <c r="O844" i="4"/>
  <c r="Q843" i="4"/>
  <c r="O843" i="4"/>
  <c r="Q842" i="4"/>
  <c r="O842" i="4"/>
  <c r="Q841" i="4"/>
  <c r="O841" i="4"/>
  <c r="Q840" i="4"/>
  <c r="O840" i="4"/>
  <c r="Q839" i="4"/>
  <c r="O839" i="4"/>
  <c r="Q838" i="4"/>
  <c r="O838" i="4"/>
  <c r="Q837" i="4"/>
  <c r="O837" i="4"/>
  <c r="Q836" i="4"/>
  <c r="O836" i="4"/>
  <c r="Q835" i="4"/>
  <c r="O835" i="4"/>
  <c r="Q834" i="4"/>
  <c r="O834" i="4"/>
  <c r="Q833" i="4"/>
  <c r="O833" i="4"/>
  <c r="Q832" i="4"/>
  <c r="O832" i="4"/>
  <c r="Q831" i="4"/>
  <c r="O831" i="4"/>
  <c r="Q830" i="4"/>
  <c r="O830" i="4"/>
  <c r="Q829" i="4"/>
  <c r="O829" i="4"/>
  <c r="Q828" i="4"/>
  <c r="O828" i="4"/>
  <c r="Q827" i="4"/>
  <c r="O827" i="4"/>
  <c r="Q826" i="4"/>
  <c r="O826" i="4"/>
  <c r="Q825" i="4"/>
  <c r="O825" i="4"/>
  <c r="Q824" i="4"/>
  <c r="O824" i="4"/>
  <c r="Q823" i="4"/>
  <c r="O823" i="4"/>
  <c r="Q822" i="4"/>
  <c r="O822" i="4"/>
  <c r="Q821" i="4"/>
  <c r="O821" i="4"/>
  <c r="Q820" i="4"/>
  <c r="O820" i="4"/>
  <c r="Q819" i="4"/>
  <c r="O819" i="4"/>
  <c r="Q818" i="4"/>
  <c r="O818" i="4"/>
  <c r="Q817" i="4"/>
  <c r="O817" i="4"/>
  <c r="Q816" i="4"/>
  <c r="O816" i="4"/>
  <c r="Q815" i="4"/>
  <c r="O815" i="4"/>
  <c r="Q814" i="4"/>
  <c r="Q813" i="4"/>
  <c r="Q812" i="4"/>
  <c r="Q811" i="4"/>
  <c r="Q810" i="4"/>
  <c r="Q809" i="4"/>
  <c r="Q808" i="4"/>
  <c r="Q807" i="4"/>
  <c r="Q806" i="4"/>
  <c r="M804" i="4"/>
  <c r="K804" i="4"/>
  <c r="Q1567" i="4" l="1"/>
  <c r="O1567" i="4"/>
  <c r="O1568" i="4"/>
  <c r="Q1568" i="4"/>
  <c r="O1569" i="4" l="1"/>
  <c r="Q1569" i="4"/>
  <c r="N69" i="19" l="1"/>
  <c r="I823" i="4" l="1"/>
  <c r="F1212" i="22"/>
  <c r="F1211" i="22"/>
  <c r="F1139" i="22"/>
  <c r="F1138" i="22"/>
  <c r="F849" i="22" l="1"/>
  <c r="F1041" i="22"/>
  <c r="F1040" i="22"/>
  <c r="F1039" i="22"/>
  <c r="F1038" i="22"/>
  <c r="F1034" i="22"/>
  <c r="F1033" i="22"/>
  <c r="F1032" i="22"/>
  <c r="F1025" i="22"/>
  <c r="F1022" i="22"/>
  <c r="F1021" i="22"/>
  <c r="F1020" i="22"/>
  <c r="F1019" i="22"/>
  <c r="F1014" i="22"/>
  <c r="F1013" i="22"/>
  <c r="F1012" i="22"/>
  <c r="F998" i="22"/>
  <c r="F833" i="22"/>
  <c r="F832" i="22"/>
  <c r="F831" i="22"/>
  <c r="F827" i="22"/>
  <c r="F826" i="22"/>
  <c r="U1333" i="22"/>
  <c r="X1333" i="22"/>
  <c r="AA1330" i="22"/>
  <c r="S65" i="19" l="1"/>
  <c r="M65" i="19"/>
  <c r="O65" i="19" s="1"/>
  <c r="O66" i="19" s="1"/>
  <c r="O69" i="19" s="1"/>
  <c r="L66" i="19"/>
  <c r="L69" i="19" s="1"/>
  <c r="K66" i="19"/>
  <c r="K69" i="19" s="1"/>
  <c r="J66" i="19"/>
  <c r="J69" i="19" s="1"/>
  <c r="I66" i="19"/>
  <c r="I69" i="19" s="1"/>
  <c r="H66" i="19"/>
  <c r="H69" i="19" s="1"/>
  <c r="M66" i="19" l="1"/>
  <c r="M69" i="19" s="1"/>
  <c r="G1075" i="4" l="1"/>
  <c r="G608" i="4" l="1"/>
  <c r="F155" i="3" l="1"/>
  <c r="F152" i="3"/>
  <c r="L58" i="19" l="1"/>
  <c r="L61" i="19" s="1"/>
  <c r="K58" i="19"/>
  <c r="K61" i="19" s="1"/>
  <c r="J58" i="19"/>
  <c r="J61" i="19" s="1"/>
  <c r="I58" i="19"/>
  <c r="I61" i="19" s="1"/>
  <c r="H58" i="19"/>
  <c r="H61" i="19" s="1"/>
  <c r="M57" i="19"/>
  <c r="O57" i="19" s="1"/>
  <c r="O13" i="19" l="1"/>
  <c r="O15" i="19" s="1"/>
  <c r="M58" i="19" l="1"/>
  <c r="M61" i="19" s="1"/>
  <c r="O41" i="19"/>
  <c r="N41" i="19"/>
  <c r="M41" i="19"/>
  <c r="L41" i="19"/>
  <c r="K41" i="19"/>
  <c r="J41" i="19"/>
  <c r="I41" i="19"/>
  <c r="H41" i="19"/>
  <c r="L26" i="19"/>
  <c r="K26" i="19"/>
  <c r="J26" i="19"/>
  <c r="I26" i="19"/>
  <c r="H26" i="19"/>
  <c r="S25" i="19"/>
  <c r="M26" i="19"/>
  <c r="L22" i="19"/>
  <c r="K22" i="19"/>
  <c r="J22" i="19"/>
  <c r="I22" i="19"/>
  <c r="H22" i="19"/>
  <c r="S20" i="19"/>
  <c r="S19" i="19"/>
  <c r="S18" i="19"/>
  <c r="H33" i="19" l="1"/>
  <c r="K33" i="19"/>
  <c r="I33" i="19"/>
  <c r="J33" i="19"/>
  <c r="L33" i="19"/>
  <c r="S21" i="19"/>
  <c r="O58" i="19"/>
  <c r="O61" i="19" s="1"/>
  <c r="O29" i="19"/>
  <c r="M22" i="19"/>
  <c r="M33" i="19" s="1"/>
  <c r="O31" i="19" l="1"/>
  <c r="O26" i="19"/>
  <c r="O22" i="19"/>
  <c r="O33" i="19" l="1"/>
  <c r="G189" i="4" l="1"/>
  <c r="G186" i="4"/>
  <c r="G1332" i="4" l="1"/>
  <c r="G609" i="4"/>
  <c r="G607" i="4"/>
  <c r="G606" i="4"/>
  <c r="G605" i="4"/>
  <c r="G604" i="4"/>
  <c r="G603" i="4"/>
  <c r="G602" i="4"/>
  <c r="G600" i="4"/>
  <c r="G599" i="4"/>
  <c r="G598" i="4"/>
  <c r="G597" i="4"/>
  <c r="G596" i="4"/>
  <c r="G595" i="4"/>
  <c r="G594" i="4"/>
  <c r="G20" i="4" l="1"/>
  <c r="G19" i="4"/>
  <c r="G18" i="4"/>
  <c r="G16" i="4"/>
  <c r="I838" i="4" l="1"/>
  <c r="G838" i="4"/>
  <c r="I837" i="4"/>
  <c r="G837" i="4"/>
  <c r="G840" i="4"/>
  <c r="G839" i="4"/>
  <c r="I1215" i="4"/>
  <c r="G1215" i="4"/>
  <c r="I1141" i="4"/>
  <c r="G1141" i="4"/>
  <c r="C1138" i="22" s="1"/>
  <c r="G1138" i="22" s="1"/>
  <c r="S1138" i="22" s="1"/>
  <c r="AA1138" i="22" s="1"/>
  <c r="I1142" i="4"/>
  <c r="G1142" i="4"/>
  <c r="C1139" i="22" s="1"/>
  <c r="G1139" i="22" s="1"/>
  <c r="S1139" i="22" s="1"/>
  <c r="AA1139" i="22" s="1"/>
  <c r="I1037" i="4"/>
  <c r="G1037" i="4"/>
  <c r="C1034" i="22" s="1"/>
  <c r="G1034" i="22" s="1"/>
  <c r="H1034" i="22" s="1"/>
  <c r="AA1034" i="22" s="1"/>
  <c r="I1036" i="4"/>
  <c r="G1036" i="4"/>
  <c r="C1033" i="22" s="1"/>
  <c r="G1033" i="22" s="1"/>
  <c r="H1033" i="22" s="1"/>
  <c r="AA1033" i="22" s="1"/>
  <c r="I1035" i="4"/>
  <c r="G1035" i="4"/>
  <c r="C1032" i="22" s="1"/>
  <c r="G1032" i="22" s="1"/>
  <c r="H1032" i="22" s="1"/>
  <c r="AA1032" i="22" s="1"/>
  <c r="I1044" i="4"/>
  <c r="G1044" i="4"/>
  <c r="C1041" i="22" s="1"/>
  <c r="G1041" i="22" s="1"/>
  <c r="H1041" i="22" s="1"/>
  <c r="AA1041" i="22" s="1"/>
  <c r="I1043" i="4"/>
  <c r="G1043" i="4"/>
  <c r="C1040" i="22" s="1"/>
  <c r="G1040" i="22" s="1"/>
  <c r="H1040" i="22" s="1"/>
  <c r="AA1040" i="22" s="1"/>
  <c r="I1042" i="4"/>
  <c r="G1042" i="4"/>
  <c r="C1039" i="22" s="1"/>
  <c r="G1039" i="22" s="1"/>
  <c r="H1039" i="22" s="1"/>
  <c r="AA1039" i="22" s="1"/>
  <c r="I1041" i="4"/>
  <c r="G1041" i="4"/>
  <c r="C1038" i="22" s="1"/>
  <c r="G1038" i="22" s="1"/>
  <c r="H1038" i="22" s="1"/>
  <c r="AA1038" i="22" s="1"/>
  <c r="I1028" i="4"/>
  <c r="G1028" i="4"/>
  <c r="I1025" i="4"/>
  <c r="G1025" i="4"/>
  <c r="C1022" i="22" s="1"/>
  <c r="G1022" i="22" s="1"/>
  <c r="H1022" i="22" s="1"/>
  <c r="AA1022" i="22" s="1"/>
  <c r="I1024" i="4"/>
  <c r="G1024" i="4"/>
  <c r="C1021" i="22" s="1"/>
  <c r="G1021" i="22" s="1"/>
  <c r="H1021" i="22" s="1"/>
  <c r="AA1021" i="22" s="1"/>
  <c r="I1023" i="4"/>
  <c r="G1023" i="4"/>
  <c r="C1020" i="22" s="1"/>
  <c r="G1020" i="22" s="1"/>
  <c r="H1020" i="22" s="1"/>
  <c r="AA1020" i="22" s="1"/>
  <c r="I1022" i="4"/>
  <c r="G1022" i="4"/>
  <c r="C1019" i="22" s="1"/>
  <c r="G1019" i="22" s="1"/>
  <c r="H1019" i="22" s="1"/>
  <c r="AA1019" i="22" s="1"/>
  <c r="I1017" i="4"/>
  <c r="G1017" i="4"/>
  <c r="C1014" i="22" s="1"/>
  <c r="G1014" i="22" s="1"/>
  <c r="H1014" i="22" s="1"/>
  <c r="AA1014" i="22" s="1"/>
  <c r="I1016" i="4"/>
  <c r="G1016" i="4"/>
  <c r="C1013" i="22" s="1"/>
  <c r="G1013" i="22" s="1"/>
  <c r="H1013" i="22" s="1"/>
  <c r="AA1013" i="22" s="1"/>
  <c r="I1015" i="4"/>
  <c r="G1015" i="4"/>
  <c r="C1012" i="22" s="1"/>
  <c r="G1012" i="22" s="1"/>
  <c r="H1012" i="22" s="1"/>
  <c r="AA1012" i="22" s="1"/>
  <c r="I1001" i="4"/>
  <c r="G1001" i="4"/>
  <c r="I852" i="4"/>
  <c r="G852" i="4"/>
  <c r="C849" i="22" s="1"/>
  <c r="G849" i="22" s="1"/>
  <c r="I834" i="4"/>
  <c r="G834" i="4"/>
  <c r="C833" i="22" s="1"/>
  <c r="G833" i="22" s="1"/>
  <c r="H833" i="22" s="1"/>
  <c r="AA833" i="22" s="1"/>
  <c r="I833" i="4"/>
  <c r="G833" i="4"/>
  <c r="C832" i="22" s="1"/>
  <c r="G832" i="22" s="1"/>
  <c r="H832" i="22" s="1"/>
  <c r="AA832" i="22" s="1"/>
  <c r="I832" i="4"/>
  <c r="G832" i="4"/>
  <c r="C831" i="22" s="1"/>
  <c r="G831" i="22" s="1"/>
  <c r="H831" i="22" s="1"/>
  <c r="AA831" i="22" s="1"/>
  <c r="I828" i="4"/>
  <c r="G828" i="4"/>
  <c r="C827" i="22" s="1"/>
  <c r="G827" i="22" s="1"/>
  <c r="I827" i="4"/>
  <c r="G827" i="4"/>
  <c r="C826" i="22" s="1"/>
  <c r="G826" i="22" s="1"/>
  <c r="G685" i="4"/>
  <c r="G737" i="4"/>
  <c r="I1561" i="4"/>
  <c r="I1560" i="4"/>
  <c r="I1559" i="4"/>
  <c r="I1558" i="4"/>
  <c r="I1557" i="4"/>
  <c r="I1556" i="4"/>
  <c r="I1555" i="4"/>
  <c r="I1554" i="4"/>
  <c r="I1553" i="4"/>
  <c r="I1552" i="4"/>
  <c r="I1551" i="4"/>
  <c r="I1550" i="4"/>
  <c r="I1549" i="4"/>
  <c r="I1548" i="4"/>
  <c r="I1547" i="4"/>
  <c r="I1546" i="4"/>
  <c r="I1545" i="4"/>
  <c r="I1544" i="4"/>
  <c r="I1543" i="4"/>
  <c r="I1542" i="4"/>
  <c r="I1541" i="4"/>
  <c r="I1540" i="4"/>
  <c r="I1539" i="4"/>
  <c r="I1538" i="4"/>
  <c r="I1537" i="4"/>
  <c r="I1536" i="4"/>
  <c r="I1535" i="4"/>
  <c r="I1534" i="4"/>
  <c r="I1533" i="4"/>
  <c r="I1532" i="4"/>
  <c r="I1531" i="4"/>
  <c r="I1530" i="4"/>
  <c r="I1529" i="4"/>
  <c r="I1528" i="4"/>
  <c r="I1527" i="4"/>
  <c r="I1526" i="4"/>
  <c r="I1525" i="4"/>
  <c r="I1524" i="4"/>
  <c r="I1523" i="4"/>
  <c r="I1522" i="4"/>
  <c r="I1521" i="4"/>
  <c r="I1520" i="4"/>
  <c r="I1519" i="4"/>
  <c r="I1518" i="4"/>
  <c r="I1517" i="4"/>
  <c r="I1516" i="4"/>
  <c r="I1515" i="4"/>
  <c r="I1514" i="4"/>
  <c r="I1513" i="4"/>
  <c r="I1512" i="4"/>
  <c r="I1511" i="4"/>
  <c r="I1510" i="4"/>
  <c r="I1509" i="4"/>
  <c r="I1508" i="4"/>
  <c r="I1507" i="4"/>
  <c r="I1506" i="4"/>
  <c r="I1505" i="4"/>
  <c r="I1504" i="4"/>
  <c r="I1503" i="4"/>
  <c r="I1502" i="4"/>
  <c r="I1501" i="4"/>
  <c r="I1500" i="4"/>
  <c r="I1499" i="4"/>
  <c r="I1498" i="4"/>
  <c r="I1497" i="4"/>
  <c r="I1496" i="4"/>
  <c r="I1495" i="4"/>
  <c r="I1494" i="4"/>
  <c r="I1493" i="4"/>
  <c r="I1492" i="4"/>
  <c r="I1491" i="4"/>
  <c r="I1490" i="4"/>
  <c r="I1489" i="4"/>
  <c r="I1488" i="4"/>
  <c r="I1487" i="4"/>
  <c r="I1486" i="4"/>
  <c r="I1485" i="4"/>
  <c r="I1484" i="4"/>
  <c r="I1483" i="4"/>
  <c r="I1482" i="4"/>
  <c r="I1481" i="4"/>
  <c r="I1480" i="4"/>
  <c r="I1479" i="4"/>
  <c r="I1478" i="4"/>
  <c r="I1477" i="4"/>
  <c r="I1476" i="4"/>
  <c r="I1475" i="4"/>
  <c r="I1474" i="4"/>
  <c r="I1473" i="4"/>
  <c r="I1472" i="4"/>
  <c r="I1471" i="4"/>
  <c r="I1470" i="4"/>
  <c r="I1469" i="4"/>
  <c r="I1468" i="4"/>
  <c r="I1467" i="4"/>
  <c r="I1466" i="4"/>
  <c r="I1465" i="4"/>
  <c r="I1464" i="4"/>
  <c r="I1463" i="4"/>
  <c r="I1462" i="4"/>
  <c r="I1461" i="4"/>
  <c r="I1460" i="4"/>
  <c r="I1459" i="4"/>
  <c r="I1458" i="4"/>
  <c r="I1457" i="4"/>
  <c r="I1456" i="4"/>
  <c r="I1455" i="4"/>
  <c r="I1454" i="4"/>
  <c r="I1453" i="4"/>
  <c r="I1452" i="4"/>
  <c r="I1451" i="4"/>
  <c r="I1450" i="4"/>
  <c r="I1449" i="4"/>
  <c r="I1448" i="4"/>
  <c r="I1447" i="4"/>
  <c r="I1446" i="4"/>
  <c r="I1445" i="4"/>
  <c r="I1444" i="4"/>
  <c r="I1443" i="4"/>
  <c r="I1442" i="4"/>
  <c r="I1441" i="4"/>
  <c r="I1440" i="4"/>
  <c r="I1439" i="4"/>
  <c r="I1438" i="4"/>
  <c r="I1437" i="4"/>
  <c r="I1436" i="4"/>
  <c r="I1435" i="4"/>
  <c r="I1434" i="4"/>
  <c r="I1433" i="4"/>
  <c r="I1432" i="4"/>
  <c r="I1431" i="4"/>
  <c r="I1430" i="4"/>
  <c r="I1429" i="4"/>
  <c r="I1428" i="4"/>
  <c r="I1427" i="4"/>
  <c r="I1426" i="4"/>
  <c r="I1425" i="4"/>
  <c r="I1424" i="4"/>
  <c r="I1423" i="4"/>
  <c r="I1422"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8" i="4"/>
  <c r="I1387" i="4"/>
  <c r="I1386" i="4"/>
  <c r="I1385" i="4"/>
  <c r="I1384" i="4"/>
  <c r="I1383" i="4"/>
  <c r="I1382" i="4"/>
  <c r="I1381" i="4"/>
  <c r="I1380" i="4"/>
  <c r="I1379" i="4"/>
  <c r="I1378" i="4"/>
  <c r="I1377" i="4"/>
  <c r="I1376" i="4"/>
  <c r="I1375" i="4"/>
  <c r="I1374" i="4"/>
  <c r="I1373" i="4"/>
  <c r="I1372" i="4"/>
  <c r="I1371" i="4"/>
  <c r="I1370" i="4"/>
  <c r="I1369" i="4"/>
  <c r="I1368" i="4"/>
  <c r="I1367" i="4"/>
  <c r="I1366" i="4"/>
  <c r="I1365" i="4"/>
  <c r="I1364" i="4"/>
  <c r="I1363" i="4"/>
  <c r="I1362" i="4"/>
  <c r="I1361" i="4"/>
  <c r="I1360" i="4"/>
  <c r="I1359" i="4"/>
  <c r="I1358" i="4"/>
  <c r="I1357" i="4"/>
  <c r="I1356" i="4"/>
  <c r="I1355" i="4"/>
  <c r="I1354" i="4"/>
  <c r="I1353" i="4"/>
  <c r="I1352" i="4"/>
  <c r="I1351" i="4"/>
  <c r="I1350" i="4"/>
  <c r="I1349" i="4"/>
  <c r="I1348" i="4"/>
  <c r="I1347" i="4"/>
  <c r="I1346" i="4"/>
  <c r="I1345" i="4"/>
  <c r="I1344" i="4"/>
  <c r="I1343" i="4"/>
  <c r="I1342" i="4"/>
  <c r="I1341" i="4"/>
  <c r="I1340" i="4"/>
  <c r="I1339" i="4"/>
  <c r="I1338" i="4"/>
  <c r="I1337" i="4"/>
  <c r="I1336" i="4"/>
  <c r="I1335" i="4"/>
  <c r="I1334" i="4"/>
  <c r="I1332" i="4"/>
  <c r="I1331" i="4"/>
  <c r="I1330" i="4"/>
  <c r="I1329" i="4"/>
  <c r="I1328" i="4"/>
  <c r="I1327" i="4"/>
  <c r="I1326" i="4"/>
  <c r="I1325" i="4"/>
  <c r="I1324" i="4"/>
  <c r="I1323" i="4"/>
  <c r="I1322" i="4"/>
  <c r="I1321" i="4"/>
  <c r="I1320" i="4"/>
  <c r="I1319" i="4"/>
  <c r="I1318" i="4"/>
  <c r="I1317" i="4"/>
  <c r="I1316" i="4"/>
  <c r="I1315"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4" i="4"/>
  <c r="I1213" i="4"/>
  <c r="I1212" i="4"/>
  <c r="I1211" i="4"/>
  <c r="I1210" i="4"/>
  <c r="I1209" i="4"/>
  <c r="I1208" i="4"/>
  <c r="I1207" i="4"/>
  <c r="I1206" i="4"/>
  <c r="I1205" i="4"/>
  <c r="I1204" i="4"/>
  <c r="I1203" i="4"/>
  <c r="I1202" i="4"/>
  <c r="I1201" i="4"/>
  <c r="I1200" i="4"/>
  <c r="I1199" i="4"/>
  <c r="I1198" i="4"/>
  <c r="I1197" i="4"/>
  <c r="I1196" i="4"/>
  <c r="I1195" i="4"/>
  <c r="I1194" i="4"/>
  <c r="I1193" i="4"/>
  <c r="I1192" i="4"/>
  <c r="I1191" i="4"/>
  <c r="I1190" i="4"/>
  <c r="I1189" i="4"/>
  <c r="I1188" i="4"/>
  <c r="I1187" i="4"/>
  <c r="I1186" i="4"/>
  <c r="I1185" i="4"/>
  <c r="I1184" i="4"/>
  <c r="I1183" i="4"/>
  <c r="I1182" i="4"/>
  <c r="I1181" i="4"/>
  <c r="I1179" i="4"/>
  <c r="I1178" i="4"/>
  <c r="I1177" i="4"/>
  <c r="I1176" i="4"/>
  <c r="I1175" i="4"/>
  <c r="I1174" i="4"/>
  <c r="I1173" i="4"/>
  <c r="I1172" i="4"/>
  <c r="I1171" i="4"/>
  <c r="I1170" i="4"/>
  <c r="I1169" i="4"/>
  <c r="I1168" i="4"/>
  <c r="I1167" i="4"/>
  <c r="I1166" i="4"/>
  <c r="I1165" i="4"/>
  <c r="I1164" i="4"/>
  <c r="I1163" i="4"/>
  <c r="I1162" i="4"/>
  <c r="I1161" i="4"/>
  <c r="I1160" i="4"/>
  <c r="I1159" i="4"/>
  <c r="I1158" i="4"/>
  <c r="I1157" i="4"/>
  <c r="I1156" i="4"/>
  <c r="I1155" i="4"/>
  <c r="I1154" i="4"/>
  <c r="I1153" i="4"/>
  <c r="I1152" i="4"/>
  <c r="I1149" i="4"/>
  <c r="I1148" i="4"/>
  <c r="I1147" i="4"/>
  <c r="I1146" i="4"/>
  <c r="I1145" i="4"/>
  <c r="I1144" i="4"/>
  <c r="I1143"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1086" i="4"/>
  <c r="I1085" i="4"/>
  <c r="I1084" i="4"/>
  <c r="I1083" i="4"/>
  <c r="I1082" i="4"/>
  <c r="I1081" i="4"/>
  <c r="I1080" i="4"/>
  <c r="I1079" i="4"/>
  <c r="I1078" i="4"/>
  <c r="I1077" i="4"/>
  <c r="I107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0" i="4"/>
  <c r="I1039" i="4"/>
  <c r="I1038" i="4"/>
  <c r="I1034" i="4"/>
  <c r="I1033" i="4"/>
  <c r="I1032" i="4"/>
  <c r="I1031" i="4"/>
  <c r="I1030" i="4"/>
  <c r="I1029" i="4"/>
  <c r="I1027" i="4"/>
  <c r="I1026" i="4"/>
  <c r="I1021" i="4"/>
  <c r="I1020" i="4"/>
  <c r="I1019" i="4"/>
  <c r="I1018" i="4"/>
  <c r="I1014" i="4"/>
  <c r="I1013" i="4"/>
  <c r="I1012" i="4"/>
  <c r="I1011" i="4"/>
  <c r="I1010" i="4"/>
  <c r="I1009" i="4"/>
  <c r="I1008" i="4"/>
  <c r="I1007" i="4"/>
  <c r="I1006" i="4"/>
  <c r="I1005" i="4"/>
  <c r="I1004" i="4"/>
  <c r="I1003" i="4"/>
  <c r="I1002"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1" i="4"/>
  <c r="I850" i="4"/>
  <c r="I849" i="4"/>
  <c r="I848" i="4"/>
  <c r="I847" i="4"/>
  <c r="I846" i="4"/>
  <c r="I845" i="4"/>
  <c r="I844" i="4"/>
  <c r="I843" i="4"/>
  <c r="I842" i="4"/>
  <c r="I841" i="4"/>
  <c r="I840" i="4"/>
  <c r="I839" i="4"/>
  <c r="I836" i="4"/>
  <c r="I835" i="4"/>
  <c r="I831" i="4"/>
  <c r="I830" i="4"/>
  <c r="I829" i="4"/>
  <c r="I826" i="4"/>
  <c r="I825" i="4"/>
  <c r="I824" i="4"/>
  <c r="I822" i="4"/>
  <c r="I821" i="4"/>
  <c r="I820" i="4"/>
  <c r="I819" i="4"/>
  <c r="I818" i="4"/>
  <c r="I817" i="4"/>
  <c r="I816" i="4"/>
  <c r="I815" i="4"/>
  <c r="I814" i="4"/>
  <c r="I813" i="4"/>
  <c r="I812" i="4"/>
  <c r="I811" i="4"/>
  <c r="I810" i="4"/>
  <c r="I809" i="4"/>
  <c r="I808" i="4"/>
  <c r="I807" i="4"/>
  <c r="I806"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1" i="4"/>
  <c r="I590" i="4"/>
  <c r="I589" i="4"/>
  <c r="I588" i="4"/>
  <c r="I587" i="4"/>
  <c r="I586" i="4"/>
  <c r="I585"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7" i="4"/>
  <c r="I475" i="4"/>
  <c r="I474" i="4"/>
  <c r="I473" i="4"/>
  <c r="I472" i="4"/>
  <c r="I471" i="4"/>
  <c r="I470" i="4"/>
  <c r="I469" i="4"/>
  <c r="I468" i="4"/>
  <c r="I467" i="4"/>
  <c r="I466" i="4"/>
  <c r="I465" i="4"/>
  <c r="I464" i="4"/>
  <c r="I463" i="4"/>
  <c r="I462" i="4"/>
  <c r="I461" i="4"/>
  <c r="I460" i="4"/>
  <c r="I459" i="4"/>
  <c r="I458" i="4"/>
  <c r="I457"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G164" i="4"/>
  <c r="M164" i="4"/>
  <c r="K164" i="4"/>
  <c r="M163" i="4"/>
  <c r="K163" i="4"/>
  <c r="F163" i="22" s="1"/>
  <c r="G163" i="4"/>
  <c r="C163" i="22" s="1"/>
  <c r="M76" i="4"/>
  <c r="K76" i="4"/>
  <c r="G76" i="4"/>
  <c r="C75" i="22" s="1"/>
  <c r="C1212" i="22" l="1"/>
  <c r="G1212" i="22" s="1"/>
  <c r="L1212" i="22" s="1"/>
  <c r="G163" i="22"/>
  <c r="AA163" i="22" s="1"/>
  <c r="H826" i="22"/>
  <c r="AA826" i="22" s="1"/>
  <c r="C998" i="22"/>
  <c r="G998" i="22" s="1"/>
  <c r="C1025" i="22"/>
  <c r="G1025" i="22" s="1"/>
  <c r="H827" i="22"/>
  <c r="AA827" i="22" s="1"/>
  <c r="H849" i="22"/>
  <c r="AA849" i="22" s="1"/>
  <c r="C164" i="22"/>
  <c r="F164" i="22"/>
  <c r="F75" i="22"/>
  <c r="G75" i="22" s="1"/>
  <c r="L75" i="22" s="1"/>
  <c r="I1568" i="4"/>
  <c r="I1567" i="4"/>
  <c r="H998" i="22" l="1"/>
  <c r="AA998" i="22" s="1"/>
  <c r="H1025" i="22"/>
  <c r="AA1025" i="22" s="1"/>
  <c r="I1569" i="4"/>
  <c r="AA1212" i="22"/>
  <c r="G164" i="22"/>
  <c r="AA75" i="22"/>
  <c r="S164" i="22" l="1"/>
  <c r="AA164" i="22" s="1"/>
  <c r="S56" i="19"/>
  <c r="G1032" i="4" l="1"/>
  <c r="G1027" i="4"/>
  <c r="G1019" i="4"/>
  <c r="G1014" i="4"/>
  <c r="G1013" i="4"/>
  <c r="G1012" i="4"/>
  <c r="F1329" i="22" l="1"/>
  <c r="Q1333" i="22"/>
  <c r="P1333" i="22"/>
  <c r="O1333" i="22"/>
  <c r="N1333" i="22"/>
  <c r="K1333" i="22"/>
  <c r="F418" i="22" l="1"/>
  <c r="F416" i="22"/>
  <c r="G736" i="4" l="1"/>
  <c r="M95" i="4" l="1"/>
  <c r="K95" i="4"/>
  <c r="F94" i="22" s="1"/>
  <c r="G95" i="4"/>
  <c r="C94" i="22" s="1"/>
  <c r="M93" i="4"/>
  <c r="K93" i="4"/>
  <c r="F92" i="22" s="1"/>
  <c r="G93" i="4"/>
  <c r="G1289" i="4"/>
  <c r="G1149" i="4"/>
  <c r="C1146" i="22" s="1"/>
  <c r="G1146" i="22" s="1"/>
  <c r="G992" i="4"/>
  <c r="G974" i="4"/>
  <c r="C971" i="22" s="1"/>
  <c r="G971" i="22" s="1"/>
  <c r="G896" i="4"/>
  <c r="C893" i="22" s="1"/>
  <c r="G893" i="22" s="1"/>
  <c r="G894" i="4"/>
  <c r="C891" i="22" s="1"/>
  <c r="G891" i="22" s="1"/>
  <c r="G886" i="4"/>
  <c r="G885" i="4"/>
  <c r="C882" i="22" s="1"/>
  <c r="G882" i="22" s="1"/>
  <c r="AA882" i="22" s="1"/>
  <c r="G884" i="4"/>
  <c r="C881" i="22" s="1"/>
  <c r="G881" i="22" s="1"/>
  <c r="H881" i="22" s="1"/>
  <c r="AA881" i="22" s="1"/>
  <c r="G883" i="4"/>
  <c r="C880" i="22" s="1"/>
  <c r="G880" i="22" s="1"/>
  <c r="AA880" i="22" s="1"/>
  <c r="G882" i="4"/>
  <c r="C879" i="22" s="1"/>
  <c r="G879" i="22" s="1"/>
  <c r="H879" i="22" s="1"/>
  <c r="AA879" i="22" s="1"/>
  <c r="G879" i="4"/>
  <c r="C876" i="22" s="1"/>
  <c r="G876" i="22" s="1"/>
  <c r="AA876" i="22" s="1"/>
  <c r="G878" i="4"/>
  <c r="C875" i="22" s="1"/>
  <c r="G875" i="22" s="1"/>
  <c r="AA875" i="22" s="1"/>
  <c r="G877" i="4"/>
  <c r="G876" i="4"/>
  <c r="C873" i="22" s="1"/>
  <c r="G873" i="22" s="1"/>
  <c r="AA873" i="22" s="1"/>
  <c r="G875" i="4"/>
  <c r="C872" i="22" s="1"/>
  <c r="G872" i="22" s="1"/>
  <c r="C837" i="22"/>
  <c r="G837" i="22" s="1"/>
  <c r="G836" i="4"/>
  <c r="C835" i="22" s="1"/>
  <c r="G835" i="22" s="1"/>
  <c r="AA835" i="22" s="1"/>
  <c r="G835" i="4"/>
  <c r="C834" i="22" s="1"/>
  <c r="G834" i="22" s="1"/>
  <c r="AA834" i="22" s="1"/>
  <c r="F345" i="3"/>
  <c r="F344" i="3"/>
  <c r="F343" i="3"/>
  <c r="F342" i="3"/>
  <c r="F341" i="3"/>
  <c r="F340" i="3"/>
  <c r="F339" i="3"/>
  <c r="F338" i="3"/>
  <c r="F33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36" i="3"/>
  <c r="F335" i="3"/>
  <c r="F334" i="3"/>
  <c r="F333" i="3"/>
  <c r="F332" i="3"/>
  <c r="F331" i="3"/>
  <c r="F330" i="3"/>
  <c r="F328" i="3"/>
  <c r="F327" i="3"/>
  <c r="F326" i="3"/>
  <c r="F325" i="3"/>
  <c r="F324" i="3"/>
  <c r="F323" i="3"/>
  <c r="F321" i="3"/>
  <c r="F320" i="3"/>
  <c r="F319"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57" i="3"/>
  <c r="F256" i="3"/>
  <c r="F255" i="3"/>
  <c r="F254" i="3"/>
  <c r="F253" i="3"/>
  <c r="F252" i="3"/>
  <c r="F251" i="3"/>
  <c r="F250" i="3"/>
  <c r="F249" i="3"/>
  <c r="F248" i="3"/>
  <c r="F247" i="3"/>
  <c r="F246" i="3"/>
  <c r="F245" i="3"/>
  <c r="F244" i="3"/>
  <c r="F243" i="3"/>
  <c r="F242" i="3"/>
  <c r="F240" i="3"/>
  <c r="M714" i="4"/>
  <c r="K714" i="4"/>
  <c r="G714" i="4"/>
  <c r="C713" i="22" s="1"/>
  <c r="G713" i="22" s="1"/>
  <c r="G417" i="4"/>
  <c r="C418" i="22" s="1"/>
  <c r="G418" i="22" s="1"/>
  <c r="G415" i="4"/>
  <c r="C416" i="22" s="1"/>
  <c r="F115" i="3"/>
  <c r="F114" i="3"/>
  <c r="C92" i="22" l="1"/>
  <c r="G92" i="22" s="1"/>
  <c r="H92" i="22" s="1"/>
  <c r="C989" i="22"/>
  <c r="G989" i="22" s="1"/>
  <c r="S989" i="22" s="1"/>
  <c r="AA989" i="22" s="1"/>
  <c r="C883" i="22"/>
  <c r="G883" i="22" s="1"/>
  <c r="C874" i="22"/>
  <c r="G874" i="22" s="1"/>
  <c r="C836" i="22"/>
  <c r="G836" i="22" s="1"/>
  <c r="H836" i="22" s="1"/>
  <c r="AA836" i="22" s="1"/>
  <c r="C1286" i="22"/>
  <c r="G1286" i="22" s="1"/>
  <c r="L1286" i="22" s="1"/>
  <c r="AA1286" i="22" s="1"/>
  <c r="G94" i="22"/>
  <c r="H94" i="22" s="1"/>
  <c r="AA94" i="22" s="1"/>
  <c r="H872" i="22"/>
  <c r="AA872" i="22" s="1"/>
  <c r="S971" i="22"/>
  <c r="AA971" i="22" s="1"/>
  <c r="H891" i="22"/>
  <c r="AA891" i="22" s="1"/>
  <c r="S1146" i="22"/>
  <c r="AA1146" i="22" s="1"/>
  <c r="H837" i="22"/>
  <c r="AA837" i="22" s="1"/>
  <c r="H893" i="22"/>
  <c r="AA893" i="22" s="1"/>
  <c r="AA713" i="22"/>
  <c r="G416" i="22"/>
  <c r="AA416" i="22" s="1"/>
  <c r="S418" i="22"/>
  <c r="AA418" i="22" s="1"/>
  <c r="H883" i="22" l="1"/>
  <c r="AA883" i="22" s="1"/>
  <c r="H874" i="22"/>
  <c r="AA874" i="22" s="1"/>
  <c r="AA92" i="22"/>
  <c r="K473" i="4" l="1"/>
  <c r="F474" i="22" s="1"/>
  <c r="E802" i="22" l="1"/>
  <c r="F1328" i="22"/>
  <c r="F1327" i="22"/>
  <c r="F1326" i="22"/>
  <c r="F1325" i="22"/>
  <c r="F1324" i="22"/>
  <c r="F1323" i="22"/>
  <c r="F1322" i="22"/>
  <c r="F1321" i="22"/>
  <c r="F1320" i="22"/>
  <c r="F1319" i="22"/>
  <c r="F1318" i="22"/>
  <c r="F1317" i="22"/>
  <c r="F1316" i="22"/>
  <c r="F1315" i="22"/>
  <c r="F1314" i="22"/>
  <c r="F1313" i="22"/>
  <c r="F1312" i="22"/>
  <c r="F1311" i="22"/>
  <c r="F1310" i="22"/>
  <c r="F1309" i="22"/>
  <c r="F1308" i="22"/>
  <c r="F1307" i="22"/>
  <c r="F1306" i="22"/>
  <c r="F1305" i="22"/>
  <c r="F1304" i="22"/>
  <c r="F1303" i="22"/>
  <c r="F1302" i="22"/>
  <c r="F1301" i="22"/>
  <c r="F1300" i="22"/>
  <c r="F1299" i="22"/>
  <c r="F1298" i="22"/>
  <c r="F1297" i="22"/>
  <c r="F1296" i="22"/>
  <c r="F1295" i="22"/>
  <c r="F1294" i="22"/>
  <c r="F1293" i="22"/>
  <c r="F1292" i="22"/>
  <c r="F1291" i="22"/>
  <c r="F1290" i="22"/>
  <c r="F1289" i="22"/>
  <c r="F1285" i="22"/>
  <c r="F1284" i="22"/>
  <c r="F1283" i="22"/>
  <c r="F1282" i="22"/>
  <c r="F1281" i="22"/>
  <c r="F1280" i="22"/>
  <c r="F1279" i="22"/>
  <c r="F1278" i="22"/>
  <c r="F1277" i="22"/>
  <c r="F1276" i="22"/>
  <c r="F1275" i="22"/>
  <c r="F1274" i="22"/>
  <c r="F1273" i="22"/>
  <c r="F1272" i="22"/>
  <c r="F1271" i="22"/>
  <c r="F1270" i="22"/>
  <c r="F1269" i="22"/>
  <c r="F1268" i="22"/>
  <c r="F1267" i="22"/>
  <c r="F1266" i="22"/>
  <c r="F1265" i="22"/>
  <c r="F1264" i="22"/>
  <c r="F1263" i="22"/>
  <c r="F1262" i="22"/>
  <c r="F1261" i="22"/>
  <c r="F1260" i="22"/>
  <c r="F1259" i="22"/>
  <c r="F1258" i="22"/>
  <c r="F1257" i="22"/>
  <c r="F1256" i="22"/>
  <c r="F1255" i="22"/>
  <c r="F1254" i="22"/>
  <c r="F1253" i="22"/>
  <c r="F1252" i="22"/>
  <c r="F1251" i="22"/>
  <c r="F1250" i="22"/>
  <c r="F1249" i="22"/>
  <c r="F1248" i="22"/>
  <c r="F1247" i="22"/>
  <c r="F1246" i="22"/>
  <c r="F1245" i="22"/>
  <c r="F1244" i="22"/>
  <c r="F1243" i="22"/>
  <c r="F1242" i="22"/>
  <c r="F1241" i="22"/>
  <c r="F1240" i="22"/>
  <c r="F1239" i="22"/>
  <c r="F1238" i="22"/>
  <c r="F1237" i="22"/>
  <c r="F1236" i="22"/>
  <c r="F1235" i="22"/>
  <c r="F1234" i="22"/>
  <c r="F1233" i="22"/>
  <c r="F1232" i="22"/>
  <c r="F1231" i="22"/>
  <c r="F1230" i="22"/>
  <c r="F1229" i="22"/>
  <c r="F1228" i="22"/>
  <c r="F1227" i="22"/>
  <c r="F1226" i="22"/>
  <c r="F1225" i="22"/>
  <c r="F1224" i="22"/>
  <c r="F1223" i="22"/>
  <c r="F1222" i="22"/>
  <c r="F1221" i="22"/>
  <c r="F1220" i="22"/>
  <c r="F1219" i="22"/>
  <c r="F1218" i="22"/>
  <c r="F1217" i="22"/>
  <c r="F1216" i="22"/>
  <c r="F1215" i="22"/>
  <c r="F1214" i="22"/>
  <c r="F1213" i="22"/>
  <c r="F1210" i="22"/>
  <c r="F1209" i="22"/>
  <c r="F1208" i="22"/>
  <c r="F1207" i="22"/>
  <c r="F1206" i="22"/>
  <c r="F1205" i="22"/>
  <c r="F1204" i="22"/>
  <c r="F1203" i="22"/>
  <c r="F1202" i="22"/>
  <c r="F1201" i="22"/>
  <c r="F1200" i="22"/>
  <c r="F1199" i="22"/>
  <c r="F1198" i="22"/>
  <c r="F1197" i="22"/>
  <c r="F1196" i="22"/>
  <c r="F1195" i="22"/>
  <c r="F1194" i="22"/>
  <c r="F1193" i="22"/>
  <c r="F1192" i="22"/>
  <c r="F1191" i="22"/>
  <c r="F1190" i="22"/>
  <c r="F1189" i="22"/>
  <c r="F1188" i="22"/>
  <c r="F1187" i="22"/>
  <c r="F1186" i="22"/>
  <c r="F1185" i="22"/>
  <c r="F1184" i="22"/>
  <c r="F1183" i="22"/>
  <c r="F1182" i="22"/>
  <c r="F1181" i="22"/>
  <c r="F1180" i="22"/>
  <c r="F1179" i="22"/>
  <c r="F1178" i="22"/>
  <c r="F1176" i="22"/>
  <c r="F1175" i="22"/>
  <c r="F1174" i="22"/>
  <c r="F1173" i="22"/>
  <c r="F1172" i="22"/>
  <c r="F1171" i="22"/>
  <c r="F1170" i="22"/>
  <c r="F1169" i="22"/>
  <c r="F1168" i="22"/>
  <c r="F1167" i="22"/>
  <c r="F1166" i="22"/>
  <c r="F1165" i="22"/>
  <c r="F1164" i="22"/>
  <c r="F1163" i="22"/>
  <c r="F1162" i="22"/>
  <c r="F1161" i="22"/>
  <c r="F1160" i="22"/>
  <c r="F1159" i="22"/>
  <c r="F1158" i="22"/>
  <c r="F1157" i="22"/>
  <c r="F1156" i="22"/>
  <c r="F1155" i="22"/>
  <c r="F1154" i="22"/>
  <c r="F1153" i="22"/>
  <c r="F1152" i="22"/>
  <c r="F1151" i="22"/>
  <c r="F1150" i="22"/>
  <c r="F1149" i="22"/>
  <c r="F1145" i="22"/>
  <c r="F1144" i="22"/>
  <c r="F1143" i="22"/>
  <c r="F1142" i="22"/>
  <c r="F1141" i="22"/>
  <c r="F1140" i="22"/>
  <c r="F1137" i="22"/>
  <c r="F1136" i="22"/>
  <c r="F1135" i="22"/>
  <c r="F1134" i="22"/>
  <c r="F1133" i="22"/>
  <c r="F1132" i="22"/>
  <c r="F1131" i="22"/>
  <c r="F1130" i="22"/>
  <c r="F1129" i="22"/>
  <c r="F1128" i="22"/>
  <c r="F1127" i="22"/>
  <c r="F1126" i="22"/>
  <c r="F1125" i="22"/>
  <c r="F1124" i="22"/>
  <c r="F1123" i="22"/>
  <c r="F1122" i="22"/>
  <c r="F1121" i="22"/>
  <c r="F1120" i="22"/>
  <c r="F1119" i="22"/>
  <c r="F1118" i="22"/>
  <c r="F1117" i="22"/>
  <c r="F1116" i="22"/>
  <c r="F1115" i="22"/>
  <c r="F1114" i="22"/>
  <c r="F1113" i="22"/>
  <c r="F1112" i="22"/>
  <c r="F1111" i="22"/>
  <c r="F1110" i="22"/>
  <c r="F1109" i="22"/>
  <c r="F1108" i="22"/>
  <c r="F1107" i="22"/>
  <c r="F1106" i="22"/>
  <c r="F1105" i="22"/>
  <c r="F1104" i="22"/>
  <c r="F1103" i="22"/>
  <c r="F1102" i="22"/>
  <c r="F1101" i="22"/>
  <c r="F1100" i="22"/>
  <c r="F1099" i="22"/>
  <c r="F1098" i="22"/>
  <c r="F1097" i="22"/>
  <c r="F1096" i="22"/>
  <c r="F1095" i="22"/>
  <c r="F1094" i="22"/>
  <c r="F1093" i="22"/>
  <c r="F1092" i="22"/>
  <c r="F1091" i="22"/>
  <c r="F1090" i="22"/>
  <c r="F1089" i="22"/>
  <c r="F1088" i="22"/>
  <c r="F1087" i="22"/>
  <c r="F1086" i="22"/>
  <c r="F1085" i="22"/>
  <c r="F1084" i="22"/>
  <c r="F1083" i="22"/>
  <c r="F1082" i="22"/>
  <c r="F1081" i="22"/>
  <c r="F1080" i="22"/>
  <c r="F1079" i="22"/>
  <c r="F1078" i="22"/>
  <c r="F1077" i="22"/>
  <c r="F1076" i="22"/>
  <c r="F1075" i="22"/>
  <c r="F1074" i="22"/>
  <c r="F1072" i="22"/>
  <c r="F1071" i="22"/>
  <c r="F1070" i="22"/>
  <c r="F1069" i="22"/>
  <c r="F1068" i="22"/>
  <c r="F1067" i="22"/>
  <c r="F1066" i="22"/>
  <c r="F1065" i="22"/>
  <c r="F1064" i="22"/>
  <c r="F1063" i="22"/>
  <c r="F1062" i="22"/>
  <c r="F1061" i="22"/>
  <c r="F1060" i="22"/>
  <c r="F1059" i="22"/>
  <c r="F1058" i="22"/>
  <c r="F1057" i="22"/>
  <c r="F1056" i="22"/>
  <c r="F1055" i="22"/>
  <c r="F1054" i="22"/>
  <c r="F1053" i="22"/>
  <c r="F1052" i="22"/>
  <c r="F1051" i="22"/>
  <c r="F1050" i="22"/>
  <c r="F1049" i="22"/>
  <c r="F1048" i="22"/>
  <c r="F1047" i="22"/>
  <c r="F1046" i="22"/>
  <c r="F1045" i="22"/>
  <c r="F1044" i="22"/>
  <c r="F1043" i="22"/>
  <c r="F1042" i="22"/>
  <c r="F1037" i="22"/>
  <c r="F1036" i="22"/>
  <c r="F1035" i="22"/>
  <c r="F1031" i="22"/>
  <c r="F1030" i="22"/>
  <c r="F1029" i="22"/>
  <c r="F1028" i="22"/>
  <c r="F1027" i="22"/>
  <c r="F1026" i="22"/>
  <c r="F1024" i="22"/>
  <c r="F1023" i="22"/>
  <c r="F1018" i="22"/>
  <c r="F1017" i="22"/>
  <c r="F1016" i="22"/>
  <c r="F1015" i="22"/>
  <c r="F1011" i="22"/>
  <c r="F1010" i="22"/>
  <c r="F1009" i="22"/>
  <c r="F1008" i="22"/>
  <c r="F1007" i="22"/>
  <c r="F1006" i="22"/>
  <c r="F1005" i="22"/>
  <c r="F1004" i="22"/>
  <c r="F1003" i="22"/>
  <c r="F1002" i="22"/>
  <c r="F1001" i="22"/>
  <c r="F1000" i="22"/>
  <c r="F999" i="22"/>
  <c r="F997" i="22"/>
  <c r="F996" i="22"/>
  <c r="F995" i="22"/>
  <c r="F994" i="22"/>
  <c r="F993" i="22"/>
  <c r="F992" i="22"/>
  <c r="F991" i="22"/>
  <c r="F990" i="22"/>
  <c r="F988" i="22"/>
  <c r="F987" i="22"/>
  <c r="F986" i="22"/>
  <c r="F985" i="22"/>
  <c r="F984" i="22"/>
  <c r="F983" i="22"/>
  <c r="F982" i="22"/>
  <c r="F981" i="22"/>
  <c r="F980" i="22"/>
  <c r="F979" i="22"/>
  <c r="F978" i="22"/>
  <c r="F977" i="22"/>
  <c r="F976" i="22"/>
  <c r="F975" i="22"/>
  <c r="F974" i="22"/>
  <c r="F973" i="22"/>
  <c r="F972" i="22"/>
  <c r="F970" i="22"/>
  <c r="F969" i="22"/>
  <c r="F968" i="22"/>
  <c r="F967" i="22"/>
  <c r="F966" i="22"/>
  <c r="F965" i="22"/>
  <c r="F964" i="22"/>
  <c r="F963" i="22"/>
  <c r="F962" i="22"/>
  <c r="F961" i="22"/>
  <c r="F960" i="22"/>
  <c r="F959" i="22"/>
  <c r="F958" i="22"/>
  <c r="F957" i="22"/>
  <c r="F956" i="22"/>
  <c r="F955" i="22"/>
  <c r="F954" i="22"/>
  <c r="F953" i="22"/>
  <c r="F952" i="22"/>
  <c r="F951" i="22"/>
  <c r="F950" i="22"/>
  <c r="F949" i="22"/>
  <c r="F948" i="22"/>
  <c r="F947" i="22"/>
  <c r="F946" i="22"/>
  <c r="F945" i="22"/>
  <c r="F944" i="22"/>
  <c r="F943" i="22"/>
  <c r="F942" i="22"/>
  <c r="F941" i="22"/>
  <c r="F940" i="22"/>
  <c r="F939" i="22"/>
  <c r="F938" i="22"/>
  <c r="F937" i="22"/>
  <c r="F936" i="22"/>
  <c r="F935" i="22"/>
  <c r="F934" i="22"/>
  <c r="F933" i="22"/>
  <c r="F932" i="22"/>
  <c r="F931" i="22"/>
  <c r="F930" i="22"/>
  <c r="F929" i="22"/>
  <c r="F928" i="22"/>
  <c r="F927" i="22"/>
  <c r="F926" i="22"/>
  <c r="F925" i="22"/>
  <c r="F924" i="22"/>
  <c r="F923" i="22"/>
  <c r="F922" i="22"/>
  <c r="F921" i="22"/>
  <c r="F920" i="22"/>
  <c r="F919" i="22"/>
  <c r="F918" i="22"/>
  <c r="F917" i="22"/>
  <c r="F916" i="22"/>
  <c r="F915" i="22"/>
  <c r="F914" i="22"/>
  <c r="F913" i="22"/>
  <c r="F912" i="22"/>
  <c r="F911" i="22"/>
  <c r="F910" i="22"/>
  <c r="F909" i="22"/>
  <c r="F908" i="22"/>
  <c r="F907" i="22"/>
  <c r="F906" i="22"/>
  <c r="F905" i="22"/>
  <c r="F904" i="22"/>
  <c r="F903" i="22"/>
  <c r="F902" i="22"/>
  <c r="F901" i="22"/>
  <c r="F900" i="22"/>
  <c r="F899" i="22"/>
  <c r="F898" i="22"/>
  <c r="F897" i="22"/>
  <c r="F896" i="22"/>
  <c r="F895" i="22"/>
  <c r="F894" i="22"/>
  <c r="F892" i="22"/>
  <c r="F890" i="22"/>
  <c r="F889" i="22"/>
  <c r="F888" i="22"/>
  <c r="F887" i="22"/>
  <c r="F886" i="22"/>
  <c r="F885" i="22"/>
  <c r="F884" i="22"/>
  <c r="F878" i="22"/>
  <c r="F877" i="22"/>
  <c r="F871" i="22"/>
  <c r="F870" i="22"/>
  <c r="F869" i="22"/>
  <c r="F868" i="22"/>
  <c r="F867" i="22"/>
  <c r="F866" i="22"/>
  <c r="F865" i="22"/>
  <c r="F864" i="22"/>
  <c r="F863" i="22"/>
  <c r="F862" i="22"/>
  <c r="F861" i="22"/>
  <c r="F860" i="22"/>
  <c r="F859" i="22"/>
  <c r="F858" i="22"/>
  <c r="F857" i="22"/>
  <c r="F856" i="22"/>
  <c r="F855" i="22"/>
  <c r="F854" i="22"/>
  <c r="F853" i="22"/>
  <c r="F852" i="22"/>
  <c r="F851" i="22"/>
  <c r="F850" i="22"/>
  <c r="F848" i="22"/>
  <c r="F847" i="22"/>
  <c r="F846" i="22"/>
  <c r="F845" i="22"/>
  <c r="F844" i="22"/>
  <c r="F843" i="22"/>
  <c r="F842" i="22"/>
  <c r="F841" i="22"/>
  <c r="F840" i="22"/>
  <c r="F839" i="22"/>
  <c r="F838" i="22"/>
  <c r="F830" i="22"/>
  <c r="F829" i="22"/>
  <c r="F828" i="22"/>
  <c r="F825" i="22"/>
  <c r="F824" i="22"/>
  <c r="F823" i="22"/>
  <c r="F822" i="22"/>
  <c r="F821" i="22"/>
  <c r="F820" i="22"/>
  <c r="F819" i="22"/>
  <c r="F818" i="22"/>
  <c r="F817" i="22"/>
  <c r="F816" i="22"/>
  <c r="F815" i="22"/>
  <c r="F814" i="22"/>
  <c r="F813" i="22"/>
  <c r="F812" i="22"/>
  <c r="F811" i="22"/>
  <c r="F810" i="22"/>
  <c r="F809" i="22"/>
  <c r="F808" i="22"/>
  <c r="F807" i="22"/>
  <c r="F806" i="22"/>
  <c r="F805" i="22"/>
  <c r="G806" i="4" l="1"/>
  <c r="K5" i="4"/>
  <c r="F4" i="22" s="1"/>
  <c r="M803" i="4" l="1"/>
  <c r="M802" i="4"/>
  <c r="M801" i="4"/>
  <c r="M800" i="4"/>
  <c r="M799" i="4"/>
  <c r="M798" i="4"/>
  <c r="M797" i="4"/>
  <c r="M796" i="4"/>
  <c r="M795" i="4"/>
  <c r="M794" i="4"/>
  <c r="M793" i="4"/>
  <c r="M792" i="4"/>
  <c r="M791" i="4"/>
  <c r="M790" i="4"/>
  <c r="M789" i="4"/>
  <c r="M788" i="4"/>
  <c r="M787" i="4"/>
  <c r="M786" i="4"/>
  <c r="M785" i="4"/>
  <c r="M784" i="4"/>
  <c r="M783" i="4"/>
  <c r="M782" i="4"/>
  <c r="M781" i="4"/>
  <c r="M780" i="4"/>
  <c r="M779" i="4"/>
  <c r="M778" i="4"/>
  <c r="M777" i="4"/>
  <c r="M776" i="4"/>
  <c r="M775" i="4"/>
  <c r="M774" i="4"/>
  <c r="M773" i="4"/>
  <c r="M772" i="4"/>
  <c r="M771" i="4"/>
  <c r="M770" i="4"/>
  <c r="M769" i="4"/>
  <c r="M768" i="4"/>
  <c r="M767" i="4"/>
  <c r="M766" i="4"/>
  <c r="M765" i="4"/>
  <c r="M764" i="4"/>
  <c r="M763" i="4"/>
  <c r="M762" i="4"/>
  <c r="M761" i="4"/>
  <c r="M759" i="4"/>
  <c r="M758" i="4"/>
  <c r="M757" i="4"/>
  <c r="M756" i="4"/>
  <c r="M755" i="4"/>
  <c r="M754" i="4"/>
  <c r="M753" i="4"/>
  <c r="M752" i="4"/>
  <c r="M751" i="4"/>
  <c r="M750" i="4"/>
  <c r="M749" i="4"/>
  <c r="M748" i="4"/>
  <c r="M747" i="4"/>
  <c r="M746" i="4"/>
  <c r="M745" i="4"/>
  <c r="M744" i="4"/>
  <c r="M743" i="4"/>
  <c r="M742" i="4"/>
  <c r="M741" i="4"/>
  <c r="M740" i="4"/>
  <c r="M739" i="4"/>
  <c r="M738" i="4"/>
  <c r="M737" i="4"/>
  <c r="M736" i="4"/>
  <c r="M735" i="4"/>
  <c r="M734" i="4"/>
  <c r="M733" i="4"/>
  <c r="M732" i="4"/>
  <c r="M731" i="4"/>
  <c r="M730" i="4"/>
  <c r="M729" i="4"/>
  <c r="M728" i="4"/>
  <c r="M727" i="4"/>
  <c r="M726" i="4"/>
  <c r="M725" i="4"/>
  <c r="M724" i="4"/>
  <c r="M723" i="4"/>
  <c r="M722" i="4"/>
  <c r="M721" i="4"/>
  <c r="M720" i="4"/>
  <c r="M719" i="4"/>
  <c r="M718" i="4"/>
  <c r="M717" i="4"/>
  <c r="M716" i="4"/>
  <c r="M715" i="4"/>
  <c r="M713" i="4"/>
  <c r="M712" i="4"/>
  <c r="M711" i="4"/>
  <c r="M710" i="4"/>
  <c r="M709" i="4"/>
  <c r="M708" i="4"/>
  <c r="M707" i="4"/>
  <c r="M706" i="4"/>
  <c r="M705" i="4"/>
  <c r="M704" i="4"/>
  <c r="M703" i="4"/>
  <c r="M702" i="4"/>
  <c r="M701" i="4"/>
  <c r="M700" i="4"/>
  <c r="M699" i="4"/>
  <c r="M698" i="4"/>
  <c r="M697" i="4"/>
  <c r="M696" i="4"/>
  <c r="M695" i="4"/>
  <c r="M694" i="4"/>
  <c r="M693" i="4"/>
  <c r="M692" i="4"/>
  <c r="M691" i="4"/>
  <c r="M690" i="4"/>
  <c r="M689" i="4"/>
  <c r="M688" i="4"/>
  <c r="M687" i="4"/>
  <c r="M686" i="4"/>
  <c r="M685" i="4"/>
  <c r="M684" i="4"/>
  <c r="M683" i="4"/>
  <c r="M682" i="4"/>
  <c r="M681" i="4"/>
  <c r="M680" i="4"/>
  <c r="M679" i="4"/>
  <c r="M678" i="4"/>
  <c r="M677" i="4"/>
  <c r="M676" i="4"/>
  <c r="M669" i="4"/>
  <c r="M668" i="4"/>
  <c r="M667" i="4"/>
  <c r="M666" i="4"/>
  <c r="M665" i="4"/>
  <c r="M664" i="4"/>
  <c r="M663" i="4"/>
  <c r="M662" i="4"/>
  <c r="M661" i="4"/>
  <c r="M660" i="4"/>
  <c r="M659" i="4"/>
  <c r="M658" i="4"/>
  <c r="M657" i="4"/>
  <c r="M656" i="4"/>
  <c r="M655" i="4"/>
  <c r="M654" i="4"/>
  <c r="M653" i="4"/>
  <c r="M652" i="4"/>
  <c r="M651" i="4"/>
  <c r="M650" i="4"/>
  <c r="M649" i="4"/>
  <c r="M648" i="4"/>
  <c r="M647" i="4"/>
  <c r="M646" i="4"/>
  <c r="M645" i="4"/>
  <c r="M644" i="4"/>
  <c r="M643" i="4"/>
  <c r="M642" i="4"/>
  <c r="M641" i="4"/>
  <c r="M640" i="4"/>
  <c r="M639" i="4"/>
  <c r="M638" i="4"/>
  <c r="M637" i="4"/>
  <c r="M636" i="4"/>
  <c r="M635" i="4"/>
  <c r="M634" i="4"/>
  <c r="M633" i="4"/>
  <c r="M632" i="4"/>
  <c r="M631" i="4"/>
  <c r="M630" i="4"/>
  <c r="M629" i="4"/>
  <c r="M628" i="4"/>
  <c r="M627" i="4"/>
  <c r="M626" i="4"/>
  <c r="M625" i="4"/>
  <c r="M624" i="4"/>
  <c r="M623" i="4"/>
  <c r="M622" i="4"/>
  <c r="M621" i="4"/>
  <c r="M620" i="4"/>
  <c r="M619" i="4"/>
  <c r="M618" i="4"/>
  <c r="M617" i="4"/>
  <c r="M616" i="4"/>
  <c r="M615" i="4"/>
  <c r="M614" i="4"/>
  <c r="M613" i="4"/>
  <c r="M612" i="4"/>
  <c r="M611" i="4"/>
  <c r="M610" i="4"/>
  <c r="M609" i="4"/>
  <c r="M608" i="4"/>
  <c r="M607" i="4"/>
  <c r="M606" i="4"/>
  <c r="M605" i="4"/>
  <c r="M604" i="4"/>
  <c r="M603" i="4"/>
  <c r="M602" i="4"/>
  <c r="M601" i="4"/>
  <c r="M600" i="4"/>
  <c r="M599" i="4"/>
  <c r="M598" i="4"/>
  <c r="M597" i="4"/>
  <c r="M596" i="4"/>
  <c r="M595" i="4"/>
  <c r="M594" i="4"/>
  <c r="M592" i="4"/>
  <c r="M591" i="4"/>
  <c r="M590" i="4"/>
  <c r="M589" i="4"/>
  <c r="M588" i="4"/>
  <c r="M587" i="4"/>
  <c r="M586" i="4"/>
  <c r="M585" i="4"/>
  <c r="M583" i="4"/>
  <c r="M582" i="4"/>
  <c r="M581" i="4"/>
  <c r="M580" i="4"/>
  <c r="M579" i="4"/>
  <c r="M578" i="4"/>
  <c r="M577" i="4"/>
  <c r="M576" i="4"/>
  <c r="M575" i="4"/>
  <c r="M574" i="4"/>
  <c r="M57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7" i="4"/>
  <c r="M475" i="4"/>
  <c r="M474" i="4"/>
  <c r="M473" i="4"/>
  <c r="M472" i="4"/>
  <c r="M471" i="4"/>
  <c r="M470" i="4"/>
  <c r="M469" i="4"/>
  <c r="M468" i="4"/>
  <c r="M467" i="4"/>
  <c r="M466" i="4"/>
  <c r="M465" i="4"/>
  <c r="M464" i="4"/>
  <c r="M463" i="4"/>
  <c r="M462" i="4"/>
  <c r="M461" i="4"/>
  <c r="M460" i="4"/>
  <c r="M459" i="4"/>
  <c r="M458" i="4"/>
  <c r="M457"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4" i="4"/>
  <c r="M92" i="4"/>
  <c r="M91" i="4"/>
  <c r="M90" i="4"/>
  <c r="M89" i="4"/>
  <c r="M88" i="4"/>
  <c r="M87" i="4"/>
  <c r="M86" i="4"/>
  <c r="M85" i="4"/>
  <c r="M84" i="4"/>
  <c r="M83" i="4"/>
  <c r="M82" i="4"/>
  <c r="M81" i="4"/>
  <c r="M80" i="4"/>
  <c r="M79" i="4"/>
  <c r="M78" i="4"/>
  <c r="M77"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K7" i="4"/>
  <c r="F6" i="22" s="1"/>
  <c r="K6" i="4"/>
  <c r="F5" i="22" s="1"/>
  <c r="F803" i="22"/>
  <c r="K803" i="4"/>
  <c r="F802" i="22" s="1"/>
  <c r="K802" i="4"/>
  <c r="F801" i="22" s="1"/>
  <c r="K801" i="4"/>
  <c r="F800" i="22" s="1"/>
  <c r="K800" i="4"/>
  <c r="F799" i="22" s="1"/>
  <c r="K799" i="4"/>
  <c r="F798" i="22" s="1"/>
  <c r="K798" i="4"/>
  <c r="F797" i="22" s="1"/>
  <c r="K797" i="4"/>
  <c r="F796" i="22" s="1"/>
  <c r="K796" i="4"/>
  <c r="F795" i="22" s="1"/>
  <c r="K795" i="4"/>
  <c r="F794" i="22" s="1"/>
  <c r="K794" i="4"/>
  <c r="F793" i="22" s="1"/>
  <c r="K793" i="4"/>
  <c r="F792" i="22" s="1"/>
  <c r="K792" i="4"/>
  <c r="F791" i="22" s="1"/>
  <c r="K791" i="4"/>
  <c r="F790" i="22" s="1"/>
  <c r="K790" i="4"/>
  <c r="F789" i="22" s="1"/>
  <c r="K789" i="4"/>
  <c r="F788" i="22" s="1"/>
  <c r="K788" i="4"/>
  <c r="F787" i="22" s="1"/>
  <c r="K787" i="4"/>
  <c r="F786" i="22" s="1"/>
  <c r="K786" i="4"/>
  <c r="F785" i="22" s="1"/>
  <c r="K785" i="4"/>
  <c r="F784" i="22" s="1"/>
  <c r="K784" i="4"/>
  <c r="F783" i="22" s="1"/>
  <c r="K783" i="4"/>
  <c r="F782" i="22" s="1"/>
  <c r="K782" i="4"/>
  <c r="F781" i="22" s="1"/>
  <c r="K781" i="4"/>
  <c r="F780" i="22" s="1"/>
  <c r="K780" i="4"/>
  <c r="F779" i="22" s="1"/>
  <c r="K779" i="4"/>
  <c r="F778" i="22" s="1"/>
  <c r="K778" i="4"/>
  <c r="F777" i="22" s="1"/>
  <c r="K777" i="4"/>
  <c r="F776" i="22" s="1"/>
  <c r="K776" i="4"/>
  <c r="F775" i="22" s="1"/>
  <c r="K775" i="4"/>
  <c r="F774" i="22" s="1"/>
  <c r="K774" i="4"/>
  <c r="F773" i="22" s="1"/>
  <c r="K773" i="4"/>
  <c r="F772" i="22" s="1"/>
  <c r="K772" i="4"/>
  <c r="F771" i="22" s="1"/>
  <c r="K771" i="4"/>
  <c r="F770" i="22" s="1"/>
  <c r="K770" i="4"/>
  <c r="F769" i="22" s="1"/>
  <c r="K769" i="4"/>
  <c r="F768" i="22" s="1"/>
  <c r="K768" i="4"/>
  <c r="F767" i="22" s="1"/>
  <c r="K767" i="4"/>
  <c r="F766" i="22" s="1"/>
  <c r="K766" i="4"/>
  <c r="F765" i="22" s="1"/>
  <c r="K765" i="4"/>
  <c r="F764" i="22" s="1"/>
  <c r="K764" i="4"/>
  <c r="F763" i="22" s="1"/>
  <c r="K763" i="4"/>
  <c r="F762" i="22" s="1"/>
  <c r="K762" i="4"/>
  <c r="F761" i="22" s="1"/>
  <c r="K761" i="4"/>
  <c r="F760" i="22" s="1"/>
  <c r="K759" i="4"/>
  <c r="F758" i="22" s="1"/>
  <c r="K758" i="4"/>
  <c r="F757" i="22" s="1"/>
  <c r="K757" i="4"/>
  <c r="F756" i="22" s="1"/>
  <c r="K756" i="4"/>
  <c r="F755" i="22" s="1"/>
  <c r="K755" i="4"/>
  <c r="F754" i="22" s="1"/>
  <c r="K754" i="4"/>
  <c r="F753" i="22" s="1"/>
  <c r="K753" i="4"/>
  <c r="F752" i="22" s="1"/>
  <c r="K752" i="4"/>
  <c r="F751" i="22" s="1"/>
  <c r="K751" i="4"/>
  <c r="F750" i="22" s="1"/>
  <c r="K750" i="4"/>
  <c r="F749" i="22" s="1"/>
  <c r="K749" i="4"/>
  <c r="F748" i="22" s="1"/>
  <c r="K748" i="4"/>
  <c r="F747" i="22" s="1"/>
  <c r="K747" i="4"/>
  <c r="F746" i="22" s="1"/>
  <c r="K746" i="4"/>
  <c r="F745" i="22" s="1"/>
  <c r="K745" i="4"/>
  <c r="F744" i="22" s="1"/>
  <c r="K744" i="4"/>
  <c r="F743" i="22" s="1"/>
  <c r="K743" i="4"/>
  <c r="F742" i="22" s="1"/>
  <c r="K742" i="4"/>
  <c r="F741" i="22" s="1"/>
  <c r="K741" i="4"/>
  <c r="F740" i="22" s="1"/>
  <c r="K740" i="4"/>
  <c r="F739" i="22" s="1"/>
  <c r="K739" i="4"/>
  <c r="F738" i="22" s="1"/>
  <c r="K738" i="4"/>
  <c r="F737" i="22" s="1"/>
  <c r="K737" i="4"/>
  <c r="F736" i="22" s="1"/>
  <c r="K736" i="4"/>
  <c r="F735" i="22" s="1"/>
  <c r="K735" i="4"/>
  <c r="F734" i="22" s="1"/>
  <c r="K734" i="4"/>
  <c r="F733" i="22" s="1"/>
  <c r="K733" i="4"/>
  <c r="F732" i="22" s="1"/>
  <c r="K732" i="4"/>
  <c r="F731" i="22" s="1"/>
  <c r="K731" i="4"/>
  <c r="F730" i="22" s="1"/>
  <c r="K730" i="4"/>
  <c r="F729" i="22" s="1"/>
  <c r="K729" i="4"/>
  <c r="F728" i="22" s="1"/>
  <c r="K728" i="4"/>
  <c r="F727" i="22" s="1"/>
  <c r="K727" i="4"/>
  <c r="F726" i="22" s="1"/>
  <c r="K726" i="4"/>
  <c r="F725" i="22" s="1"/>
  <c r="K725" i="4"/>
  <c r="F724" i="22" s="1"/>
  <c r="K724" i="4"/>
  <c r="F723" i="22" s="1"/>
  <c r="K723" i="4"/>
  <c r="F722" i="22" s="1"/>
  <c r="K722" i="4"/>
  <c r="F721" i="22" s="1"/>
  <c r="K721" i="4"/>
  <c r="F720" i="22" s="1"/>
  <c r="K720" i="4"/>
  <c r="F719" i="22" s="1"/>
  <c r="K719" i="4"/>
  <c r="F718" i="22" s="1"/>
  <c r="K718" i="4"/>
  <c r="F717" i="22" s="1"/>
  <c r="K717" i="4"/>
  <c r="F716" i="22" s="1"/>
  <c r="K716" i="4"/>
  <c r="F715" i="22" s="1"/>
  <c r="K715" i="4"/>
  <c r="F714" i="22" s="1"/>
  <c r="K713" i="4"/>
  <c r="F712" i="22" s="1"/>
  <c r="K712" i="4"/>
  <c r="F711" i="22" s="1"/>
  <c r="K711" i="4"/>
  <c r="F710" i="22" s="1"/>
  <c r="K710" i="4"/>
  <c r="F709" i="22" s="1"/>
  <c r="K709" i="4"/>
  <c r="F708" i="22" s="1"/>
  <c r="K708" i="4"/>
  <c r="F707" i="22" s="1"/>
  <c r="K707" i="4"/>
  <c r="F706" i="22" s="1"/>
  <c r="K706" i="4"/>
  <c r="F705" i="22" s="1"/>
  <c r="K705" i="4"/>
  <c r="F704" i="22" s="1"/>
  <c r="K704" i="4"/>
  <c r="F703" i="22" s="1"/>
  <c r="K703" i="4"/>
  <c r="F702" i="22" s="1"/>
  <c r="K702" i="4"/>
  <c r="K701" i="4"/>
  <c r="K700" i="4"/>
  <c r="K699" i="4"/>
  <c r="F698" i="22" s="1"/>
  <c r="K698" i="4"/>
  <c r="F697" i="22" s="1"/>
  <c r="K697" i="4"/>
  <c r="K696" i="4"/>
  <c r="F695" i="22" s="1"/>
  <c r="K695" i="4"/>
  <c r="F694" i="22" s="1"/>
  <c r="K694" i="4"/>
  <c r="F693" i="22" s="1"/>
  <c r="K693" i="4"/>
  <c r="F692" i="22" s="1"/>
  <c r="K692" i="4"/>
  <c r="F691" i="22" s="1"/>
  <c r="K691" i="4"/>
  <c r="F690" i="22" s="1"/>
  <c r="K690" i="4"/>
  <c r="F689" i="22" s="1"/>
  <c r="K689" i="4"/>
  <c r="F688" i="22" s="1"/>
  <c r="K688" i="4"/>
  <c r="F687" i="22" s="1"/>
  <c r="K687" i="4"/>
  <c r="F686" i="22" s="1"/>
  <c r="K686" i="4"/>
  <c r="F685" i="22" s="1"/>
  <c r="K685" i="4"/>
  <c r="F684" i="22" s="1"/>
  <c r="K684" i="4"/>
  <c r="F683" i="22" s="1"/>
  <c r="K683" i="4"/>
  <c r="F682" i="22" s="1"/>
  <c r="K682" i="4"/>
  <c r="F681" i="22" s="1"/>
  <c r="K681" i="4"/>
  <c r="F680" i="22" s="1"/>
  <c r="K680" i="4"/>
  <c r="F679" i="22" s="1"/>
  <c r="K679" i="4"/>
  <c r="F678" i="22" s="1"/>
  <c r="K678" i="4"/>
  <c r="F677" i="22" s="1"/>
  <c r="K677" i="4"/>
  <c r="F676" i="22" s="1"/>
  <c r="K676" i="4"/>
  <c r="F675" i="22" s="1"/>
  <c r="K669" i="4"/>
  <c r="F668" i="22" s="1"/>
  <c r="K668" i="4"/>
  <c r="F667" i="22" s="1"/>
  <c r="K667" i="4"/>
  <c r="F666" i="22" s="1"/>
  <c r="K666" i="4"/>
  <c r="F665" i="22" s="1"/>
  <c r="K665" i="4"/>
  <c r="F664" i="22" s="1"/>
  <c r="K664" i="4"/>
  <c r="F663" i="22" s="1"/>
  <c r="K663" i="4"/>
  <c r="F662" i="22" s="1"/>
  <c r="K662" i="4"/>
  <c r="F661" i="22" s="1"/>
  <c r="K661" i="4"/>
  <c r="F660" i="22" s="1"/>
  <c r="K660" i="4"/>
  <c r="F659" i="22" s="1"/>
  <c r="K659" i="4"/>
  <c r="F658" i="22" s="1"/>
  <c r="K658" i="4"/>
  <c r="F657" i="22" s="1"/>
  <c r="K657" i="4"/>
  <c r="F656" i="22" s="1"/>
  <c r="K656" i="4"/>
  <c r="F655" i="22" s="1"/>
  <c r="K655" i="4"/>
  <c r="F654" i="22" s="1"/>
  <c r="K654" i="4"/>
  <c r="F653" i="22" s="1"/>
  <c r="K653" i="4"/>
  <c r="F652" i="22" s="1"/>
  <c r="K652" i="4"/>
  <c r="F651" i="22" s="1"/>
  <c r="K651" i="4"/>
  <c r="F650" i="22" s="1"/>
  <c r="K650" i="4"/>
  <c r="F649" i="22" s="1"/>
  <c r="K649" i="4"/>
  <c r="F648" i="22" s="1"/>
  <c r="K648" i="4"/>
  <c r="F647" i="22" s="1"/>
  <c r="K647" i="4"/>
  <c r="F646" i="22" s="1"/>
  <c r="K646" i="4"/>
  <c r="F645" i="22" s="1"/>
  <c r="K645" i="4"/>
  <c r="F644" i="22" s="1"/>
  <c r="K644" i="4"/>
  <c r="F643" i="22" s="1"/>
  <c r="K643" i="4"/>
  <c r="F642" i="22" s="1"/>
  <c r="K642" i="4"/>
  <c r="F641" i="22" s="1"/>
  <c r="K641" i="4"/>
  <c r="F640" i="22" s="1"/>
  <c r="K640" i="4"/>
  <c r="F639" i="22" s="1"/>
  <c r="K639" i="4"/>
  <c r="F638" i="22" s="1"/>
  <c r="K638" i="4"/>
  <c r="F637" i="22" s="1"/>
  <c r="K637" i="4"/>
  <c r="F636" i="22" s="1"/>
  <c r="K636" i="4"/>
  <c r="F635" i="22" s="1"/>
  <c r="K635" i="4"/>
  <c r="F634" i="22" s="1"/>
  <c r="K634" i="4"/>
  <c r="F633" i="22" s="1"/>
  <c r="K633" i="4"/>
  <c r="F632" i="22" s="1"/>
  <c r="K632" i="4"/>
  <c r="F631" i="22" s="1"/>
  <c r="K631" i="4"/>
  <c r="F630" i="22" s="1"/>
  <c r="K630" i="4"/>
  <c r="F629" i="22" s="1"/>
  <c r="K629" i="4"/>
  <c r="F628" i="22" s="1"/>
  <c r="K628" i="4"/>
  <c r="F627" i="22" s="1"/>
  <c r="K627" i="4"/>
  <c r="F626" i="22" s="1"/>
  <c r="K626" i="4"/>
  <c r="F625" i="22" s="1"/>
  <c r="K625" i="4"/>
  <c r="F624" i="22" s="1"/>
  <c r="K624" i="4"/>
  <c r="F623" i="22" s="1"/>
  <c r="K623" i="4"/>
  <c r="F622" i="22" s="1"/>
  <c r="K622" i="4"/>
  <c r="F621" i="22" s="1"/>
  <c r="K621" i="4"/>
  <c r="F620" i="22" s="1"/>
  <c r="K620" i="4"/>
  <c r="F619" i="22" s="1"/>
  <c r="K619" i="4"/>
  <c r="F618" i="22" s="1"/>
  <c r="K618" i="4"/>
  <c r="F617" i="22" s="1"/>
  <c r="K617" i="4"/>
  <c r="F616" i="22" s="1"/>
  <c r="K616" i="4"/>
  <c r="F615" i="22" s="1"/>
  <c r="K615" i="4"/>
  <c r="F614" i="22" s="1"/>
  <c r="K614" i="4"/>
  <c r="F613" i="22" s="1"/>
  <c r="K613" i="4"/>
  <c r="F612" i="22" s="1"/>
  <c r="K612" i="4"/>
  <c r="F611" i="22" s="1"/>
  <c r="K611" i="4"/>
  <c r="F610" i="22" s="1"/>
  <c r="K610" i="4"/>
  <c r="F609" i="22" s="1"/>
  <c r="K609" i="4"/>
  <c r="F608" i="22" s="1"/>
  <c r="K608" i="4"/>
  <c r="F607" i="22" s="1"/>
  <c r="K607" i="4"/>
  <c r="F606" i="22" s="1"/>
  <c r="K606" i="4"/>
  <c r="K605" i="4"/>
  <c r="F604" i="22" s="1"/>
  <c r="K604" i="4"/>
  <c r="F603" i="22" s="1"/>
  <c r="K603" i="4"/>
  <c r="F602" i="22" s="1"/>
  <c r="K602" i="4"/>
  <c r="F601" i="22" s="1"/>
  <c r="K601" i="4"/>
  <c r="F600" i="22" s="1"/>
  <c r="K600" i="4"/>
  <c r="F599" i="22" s="1"/>
  <c r="K599" i="4"/>
  <c r="F598" i="22" s="1"/>
  <c r="K598" i="4"/>
  <c r="F597" i="22" s="1"/>
  <c r="K597" i="4"/>
  <c r="F596" i="22" s="1"/>
  <c r="K596" i="4"/>
  <c r="F595" i="22" s="1"/>
  <c r="K595" i="4"/>
  <c r="F594" i="22" s="1"/>
  <c r="K594" i="4"/>
  <c r="F593" i="22" s="1"/>
  <c r="K592" i="4"/>
  <c r="F591" i="22" s="1"/>
  <c r="G591" i="22" s="1"/>
  <c r="K591" i="4"/>
  <c r="F590" i="22" s="1"/>
  <c r="K590" i="4"/>
  <c r="F589" i="22" s="1"/>
  <c r="K589" i="4"/>
  <c r="F588" i="22" s="1"/>
  <c r="K588" i="4"/>
  <c r="F587" i="22" s="1"/>
  <c r="K587" i="4"/>
  <c r="F586" i="22" s="1"/>
  <c r="K586" i="4"/>
  <c r="F585" i="22" s="1"/>
  <c r="K585" i="4"/>
  <c r="F584" i="22" s="1"/>
  <c r="K583" i="4"/>
  <c r="K582" i="4"/>
  <c r="K581" i="4"/>
  <c r="F582" i="22" s="1"/>
  <c r="K580" i="4"/>
  <c r="F581" i="22" s="1"/>
  <c r="K579" i="4"/>
  <c r="F580" i="22" s="1"/>
  <c r="K578" i="4"/>
  <c r="F579" i="22" s="1"/>
  <c r="K577" i="4"/>
  <c r="F578" i="22" s="1"/>
  <c r="K576" i="4"/>
  <c r="F577" i="22" s="1"/>
  <c r="K575" i="4"/>
  <c r="F576" i="22" s="1"/>
  <c r="K574" i="4"/>
  <c r="F575" i="22" s="1"/>
  <c r="K573" i="4"/>
  <c r="F574" i="22" s="1"/>
  <c r="K572" i="4"/>
  <c r="F573" i="22" s="1"/>
  <c r="K571" i="4"/>
  <c r="F572" i="22" s="1"/>
  <c r="K570" i="4"/>
  <c r="F571" i="22" s="1"/>
  <c r="K569" i="4"/>
  <c r="F570" i="22" s="1"/>
  <c r="K568" i="4"/>
  <c r="F569" i="22" s="1"/>
  <c r="K567" i="4"/>
  <c r="F568" i="22" s="1"/>
  <c r="K566" i="4"/>
  <c r="F567" i="22" s="1"/>
  <c r="K565" i="4"/>
  <c r="F566" i="22" s="1"/>
  <c r="K564" i="4"/>
  <c r="F565" i="22" s="1"/>
  <c r="K563" i="4"/>
  <c r="F564" i="22" s="1"/>
  <c r="K562" i="4"/>
  <c r="F563" i="22" s="1"/>
  <c r="K561" i="4"/>
  <c r="F562" i="22" s="1"/>
  <c r="K560" i="4"/>
  <c r="F561" i="22" s="1"/>
  <c r="K559" i="4"/>
  <c r="F560" i="22" s="1"/>
  <c r="K558" i="4"/>
  <c r="F559" i="22" s="1"/>
  <c r="K557" i="4"/>
  <c r="F558" i="22" s="1"/>
  <c r="K556" i="4"/>
  <c r="F557" i="22" s="1"/>
  <c r="K555" i="4"/>
  <c r="F556" i="22" s="1"/>
  <c r="K554" i="4"/>
  <c r="F555" i="22" s="1"/>
  <c r="K553" i="4"/>
  <c r="F554" i="22" s="1"/>
  <c r="K552" i="4"/>
  <c r="F553" i="22" s="1"/>
  <c r="K551" i="4"/>
  <c r="F552" i="22" s="1"/>
  <c r="K550" i="4"/>
  <c r="F551" i="22" s="1"/>
  <c r="K549" i="4"/>
  <c r="F550" i="22" s="1"/>
  <c r="K548" i="4"/>
  <c r="F549" i="22" s="1"/>
  <c r="K547" i="4"/>
  <c r="F548" i="22" s="1"/>
  <c r="K546" i="4"/>
  <c r="F547" i="22" s="1"/>
  <c r="K545" i="4"/>
  <c r="F546" i="22" s="1"/>
  <c r="K544" i="4"/>
  <c r="F545" i="22" s="1"/>
  <c r="K543" i="4"/>
  <c r="F544" i="22" s="1"/>
  <c r="K542" i="4"/>
  <c r="F543" i="22" s="1"/>
  <c r="K541" i="4"/>
  <c r="F542" i="22" s="1"/>
  <c r="K540" i="4"/>
  <c r="F541" i="22" s="1"/>
  <c r="K539" i="4"/>
  <c r="F540" i="22" s="1"/>
  <c r="K538" i="4"/>
  <c r="F539" i="22" s="1"/>
  <c r="K537" i="4"/>
  <c r="F538" i="22" s="1"/>
  <c r="K536" i="4"/>
  <c r="F537" i="22" s="1"/>
  <c r="K535" i="4"/>
  <c r="F536" i="22" s="1"/>
  <c r="K534" i="4"/>
  <c r="F535" i="22" s="1"/>
  <c r="K533" i="4"/>
  <c r="F534" i="22" s="1"/>
  <c r="K532" i="4"/>
  <c r="F533" i="22" s="1"/>
  <c r="K531" i="4"/>
  <c r="F532" i="22" s="1"/>
  <c r="K530" i="4"/>
  <c r="F531" i="22" s="1"/>
  <c r="K529" i="4"/>
  <c r="F530" i="22" s="1"/>
  <c r="K528" i="4"/>
  <c r="F529" i="22" s="1"/>
  <c r="K527" i="4"/>
  <c r="F528" i="22" s="1"/>
  <c r="K526" i="4"/>
  <c r="F527" i="22" s="1"/>
  <c r="K525" i="4"/>
  <c r="F526" i="22" s="1"/>
  <c r="K524" i="4"/>
  <c r="F525" i="22" s="1"/>
  <c r="K523" i="4"/>
  <c r="F524" i="22" s="1"/>
  <c r="K522" i="4"/>
  <c r="F523" i="22" s="1"/>
  <c r="K521" i="4"/>
  <c r="F522" i="22" s="1"/>
  <c r="K520" i="4"/>
  <c r="F521" i="22" s="1"/>
  <c r="K519" i="4"/>
  <c r="F520" i="22" s="1"/>
  <c r="K518" i="4"/>
  <c r="F519" i="22" s="1"/>
  <c r="K517" i="4"/>
  <c r="F518" i="22" s="1"/>
  <c r="K516" i="4"/>
  <c r="F517" i="22" s="1"/>
  <c r="K515" i="4"/>
  <c r="F516" i="22" s="1"/>
  <c r="K514" i="4"/>
  <c r="F515" i="22" s="1"/>
  <c r="K513" i="4"/>
  <c r="F514" i="22" s="1"/>
  <c r="K512" i="4"/>
  <c r="F513" i="22" s="1"/>
  <c r="K25" i="4"/>
  <c r="F24" i="22" s="1"/>
  <c r="K24" i="4"/>
  <c r="F23" i="22" s="1"/>
  <c r="K23" i="4"/>
  <c r="F22" i="22" s="1"/>
  <c r="K22" i="4"/>
  <c r="F21" i="22" s="1"/>
  <c r="K21" i="4"/>
  <c r="F20" i="22" s="1"/>
  <c r="K511" i="4"/>
  <c r="F512" i="22" s="1"/>
  <c r="K510" i="4"/>
  <c r="F511" i="22" s="1"/>
  <c r="K509" i="4"/>
  <c r="F510" i="22" s="1"/>
  <c r="K508" i="4"/>
  <c r="F509" i="22" s="1"/>
  <c r="K507" i="4"/>
  <c r="F508" i="22" s="1"/>
  <c r="K506" i="4"/>
  <c r="F507" i="22" s="1"/>
  <c r="K505" i="4"/>
  <c r="F506" i="22" s="1"/>
  <c r="K504" i="4"/>
  <c r="F505" i="22" s="1"/>
  <c r="K503" i="4"/>
  <c r="F504" i="22" s="1"/>
  <c r="K502" i="4"/>
  <c r="F503" i="22" s="1"/>
  <c r="K501" i="4"/>
  <c r="F502" i="22" s="1"/>
  <c r="K500" i="4"/>
  <c r="F501" i="22" s="1"/>
  <c r="K499" i="4"/>
  <c r="F500" i="22" s="1"/>
  <c r="K498" i="4"/>
  <c r="F499" i="22" s="1"/>
  <c r="K497" i="4"/>
  <c r="F498" i="22" s="1"/>
  <c r="K496" i="4"/>
  <c r="F497" i="22" s="1"/>
  <c r="K495" i="4"/>
  <c r="F496" i="22" s="1"/>
  <c r="K494" i="4"/>
  <c r="F495" i="22" s="1"/>
  <c r="K493" i="4"/>
  <c r="F494" i="22" s="1"/>
  <c r="K492" i="4"/>
  <c r="F493" i="22" s="1"/>
  <c r="K491" i="4"/>
  <c r="F492" i="22" s="1"/>
  <c r="K490" i="4"/>
  <c r="F491" i="22" s="1"/>
  <c r="K489" i="4"/>
  <c r="F490" i="22" s="1"/>
  <c r="K488" i="4"/>
  <c r="F489" i="22" s="1"/>
  <c r="K487" i="4"/>
  <c r="F488" i="22" s="1"/>
  <c r="K486" i="4"/>
  <c r="F487" i="22" s="1"/>
  <c r="K485" i="4"/>
  <c r="F486" i="22" s="1"/>
  <c r="K484" i="4"/>
  <c r="F485" i="22" s="1"/>
  <c r="K483" i="4"/>
  <c r="F484" i="22" s="1"/>
  <c r="K482" i="4"/>
  <c r="F483" i="22" s="1"/>
  <c r="K481" i="4"/>
  <c r="F482" i="22" s="1"/>
  <c r="K480" i="4"/>
  <c r="F481" i="22" s="1"/>
  <c r="K477" i="4"/>
  <c r="F478" i="22" s="1"/>
  <c r="K475" i="4"/>
  <c r="F476" i="22" s="1"/>
  <c r="K474" i="4"/>
  <c r="K472" i="4"/>
  <c r="F473" i="22" s="1"/>
  <c r="K471" i="4"/>
  <c r="F472" i="22" s="1"/>
  <c r="K470" i="4"/>
  <c r="F471" i="22" s="1"/>
  <c r="K469" i="4"/>
  <c r="F470" i="22" s="1"/>
  <c r="K468" i="4"/>
  <c r="F469" i="22" s="1"/>
  <c r="K467" i="4"/>
  <c r="F468" i="22" s="1"/>
  <c r="K466" i="4"/>
  <c r="F467" i="22" s="1"/>
  <c r="K465" i="4"/>
  <c r="F466" i="22" s="1"/>
  <c r="K464" i="4"/>
  <c r="F465" i="22" s="1"/>
  <c r="K463" i="4"/>
  <c r="F464" i="22" s="1"/>
  <c r="K462" i="4"/>
  <c r="F463" i="22" s="1"/>
  <c r="K461" i="4"/>
  <c r="F462" i="22" s="1"/>
  <c r="K460" i="4"/>
  <c r="F461" i="22" s="1"/>
  <c r="K459" i="4"/>
  <c r="F460" i="22" s="1"/>
  <c r="K458" i="4"/>
  <c r="F459" i="22" s="1"/>
  <c r="K457" i="4"/>
  <c r="F458" i="22" s="1"/>
  <c r="K451" i="4"/>
  <c r="F452" i="22" s="1"/>
  <c r="K450" i="4"/>
  <c r="F451" i="22" s="1"/>
  <c r="K449" i="4"/>
  <c r="F450" i="22" s="1"/>
  <c r="K448" i="4"/>
  <c r="F449" i="22" s="1"/>
  <c r="K447" i="4"/>
  <c r="F448" i="22" s="1"/>
  <c r="K446" i="4"/>
  <c r="F447" i="22" s="1"/>
  <c r="K445" i="4"/>
  <c r="F446" i="22" s="1"/>
  <c r="K444" i="4"/>
  <c r="F445" i="22" s="1"/>
  <c r="K443" i="4"/>
  <c r="F444" i="22" s="1"/>
  <c r="K442" i="4"/>
  <c r="F443" i="22" s="1"/>
  <c r="K441" i="4"/>
  <c r="F442" i="22" s="1"/>
  <c r="K440" i="4"/>
  <c r="F441" i="22" s="1"/>
  <c r="K439" i="4"/>
  <c r="F440" i="22" s="1"/>
  <c r="K438" i="4"/>
  <c r="F439" i="22" s="1"/>
  <c r="K437" i="4"/>
  <c r="F438" i="22" s="1"/>
  <c r="K436" i="4"/>
  <c r="F437" i="22" s="1"/>
  <c r="K435" i="4"/>
  <c r="F436" i="22" s="1"/>
  <c r="K434" i="4"/>
  <c r="F435" i="22" s="1"/>
  <c r="K433" i="4"/>
  <c r="F434" i="22" s="1"/>
  <c r="K432" i="4"/>
  <c r="F433" i="22" s="1"/>
  <c r="K431" i="4"/>
  <c r="F432" i="22" s="1"/>
  <c r="K430" i="4"/>
  <c r="F431" i="22" s="1"/>
  <c r="K429" i="4"/>
  <c r="F430" i="22" s="1"/>
  <c r="K428" i="4"/>
  <c r="F429" i="22" s="1"/>
  <c r="K427" i="4"/>
  <c r="F428" i="22" s="1"/>
  <c r="K426" i="4"/>
  <c r="F427" i="22" s="1"/>
  <c r="K425" i="4"/>
  <c r="F426" i="22" s="1"/>
  <c r="K424" i="4"/>
  <c r="F425" i="22" s="1"/>
  <c r="K423" i="4"/>
  <c r="F424" i="22" s="1"/>
  <c r="K422" i="4"/>
  <c r="F423" i="22" s="1"/>
  <c r="K421" i="4"/>
  <c r="F422" i="22" s="1"/>
  <c r="K420" i="4"/>
  <c r="F421" i="22" s="1"/>
  <c r="K419" i="4"/>
  <c r="F420" i="22" s="1"/>
  <c r="K418" i="4"/>
  <c r="F419" i="22" s="1"/>
  <c r="K414" i="4"/>
  <c r="F415" i="22" s="1"/>
  <c r="K413" i="4"/>
  <c r="F414" i="22" s="1"/>
  <c r="K412" i="4"/>
  <c r="F413" i="22" s="1"/>
  <c r="K411" i="4"/>
  <c r="F412" i="22" s="1"/>
  <c r="K410" i="4"/>
  <c r="F411" i="22" s="1"/>
  <c r="K409" i="4"/>
  <c r="F410" i="22" s="1"/>
  <c r="K408" i="4"/>
  <c r="F409" i="22" s="1"/>
  <c r="K407" i="4"/>
  <c r="F408" i="22" s="1"/>
  <c r="K406" i="4"/>
  <c r="F407" i="22" s="1"/>
  <c r="K405" i="4"/>
  <c r="F406" i="22" s="1"/>
  <c r="K404" i="4"/>
  <c r="F405" i="22" s="1"/>
  <c r="K403" i="4"/>
  <c r="F404" i="22" s="1"/>
  <c r="K402" i="4"/>
  <c r="F403" i="22" s="1"/>
  <c r="K401" i="4"/>
  <c r="F402" i="22" s="1"/>
  <c r="K400" i="4"/>
  <c r="F401" i="22" s="1"/>
  <c r="K399" i="4"/>
  <c r="F400" i="22" s="1"/>
  <c r="K398" i="4"/>
  <c r="F399" i="22" s="1"/>
  <c r="K397" i="4"/>
  <c r="F398" i="22" s="1"/>
  <c r="K396" i="4"/>
  <c r="F397" i="22" s="1"/>
  <c r="K395" i="4"/>
  <c r="F396" i="22" s="1"/>
  <c r="K394" i="4"/>
  <c r="F395" i="22" s="1"/>
  <c r="K393" i="4"/>
  <c r="F394" i="22" s="1"/>
  <c r="K392" i="4"/>
  <c r="F393" i="22" s="1"/>
  <c r="K391" i="4"/>
  <c r="F392" i="22" s="1"/>
  <c r="K390" i="4"/>
  <c r="F391" i="22" s="1"/>
  <c r="K389" i="4"/>
  <c r="F390" i="22" s="1"/>
  <c r="K388" i="4"/>
  <c r="F389" i="22" s="1"/>
  <c r="K387" i="4"/>
  <c r="F388" i="22" s="1"/>
  <c r="K386" i="4"/>
  <c r="F387" i="22" s="1"/>
  <c r="K385" i="4"/>
  <c r="F386" i="22" s="1"/>
  <c r="K384" i="4"/>
  <c r="F385" i="22" s="1"/>
  <c r="K383" i="4"/>
  <c r="F384" i="22" s="1"/>
  <c r="K382" i="4"/>
  <c r="F383" i="22" s="1"/>
  <c r="K381" i="4"/>
  <c r="F382" i="22" s="1"/>
  <c r="K380" i="4"/>
  <c r="F381" i="22" s="1"/>
  <c r="K379" i="4"/>
  <c r="F380" i="22" s="1"/>
  <c r="K378" i="4"/>
  <c r="F379" i="22" s="1"/>
  <c r="K377" i="4"/>
  <c r="F378" i="22" s="1"/>
  <c r="K376" i="4"/>
  <c r="F377" i="22" s="1"/>
  <c r="K375" i="4"/>
  <c r="F376" i="22" s="1"/>
  <c r="K374" i="4"/>
  <c r="F375" i="22" s="1"/>
  <c r="K373" i="4"/>
  <c r="F374" i="22" s="1"/>
  <c r="K372" i="4"/>
  <c r="F373" i="22" s="1"/>
  <c r="K371" i="4"/>
  <c r="F372" i="22" s="1"/>
  <c r="K370" i="4"/>
  <c r="F371" i="22" s="1"/>
  <c r="K369" i="4"/>
  <c r="F370" i="22" s="1"/>
  <c r="K368" i="4"/>
  <c r="F369" i="22" s="1"/>
  <c r="K367" i="4"/>
  <c r="F368" i="22" s="1"/>
  <c r="K366" i="4"/>
  <c r="F367" i="22" s="1"/>
  <c r="K365" i="4"/>
  <c r="F366" i="22" s="1"/>
  <c r="K364" i="4"/>
  <c r="F365" i="22" s="1"/>
  <c r="K363" i="4"/>
  <c r="F364" i="22" s="1"/>
  <c r="K362" i="4"/>
  <c r="F363" i="22" s="1"/>
  <c r="K361" i="4"/>
  <c r="F362" i="22" s="1"/>
  <c r="K360" i="4"/>
  <c r="F361" i="22" s="1"/>
  <c r="K359" i="4"/>
  <c r="F360" i="22" s="1"/>
  <c r="K358" i="4"/>
  <c r="F359" i="22" s="1"/>
  <c r="K357" i="4"/>
  <c r="F358" i="22" s="1"/>
  <c r="K356" i="4"/>
  <c r="F357" i="22" s="1"/>
  <c r="K355" i="4"/>
  <c r="F356" i="22" s="1"/>
  <c r="K354" i="4"/>
  <c r="F355" i="22" s="1"/>
  <c r="K353" i="4"/>
  <c r="F354" i="22" s="1"/>
  <c r="K352" i="4"/>
  <c r="F353" i="22" s="1"/>
  <c r="K351" i="4"/>
  <c r="F352" i="22" s="1"/>
  <c r="K350" i="4"/>
  <c r="F351" i="22" s="1"/>
  <c r="K349" i="4"/>
  <c r="F350" i="22" s="1"/>
  <c r="K348" i="4"/>
  <c r="F349" i="22" s="1"/>
  <c r="K347" i="4"/>
  <c r="F348" i="22" s="1"/>
  <c r="K346" i="4"/>
  <c r="F347" i="22" s="1"/>
  <c r="K345" i="4"/>
  <c r="F346" i="22" s="1"/>
  <c r="K344" i="4"/>
  <c r="F345" i="22" s="1"/>
  <c r="K343" i="4"/>
  <c r="F344" i="22" s="1"/>
  <c r="K342" i="4"/>
  <c r="F343" i="22" s="1"/>
  <c r="K341" i="4"/>
  <c r="F342" i="22" s="1"/>
  <c r="K340" i="4"/>
  <c r="F341" i="22" s="1"/>
  <c r="K339" i="4"/>
  <c r="F340" i="22" s="1"/>
  <c r="K338" i="4"/>
  <c r="F339" i="22" s="1"/>
  <c r="K337" i="4"/>
  <c r="F338" i="22" s="1"/>
  <c r="K336" i="4"/>
  <c r="F337" i="22" s="1"/>
  <c r="K335" i="4"/>
  <c r="F336" i="22" s="1"/>
  <c r="K334" i="4"/>
  <c r="F335" i="22" s="1"/>
  <c r="K333" i="4"/>
  <c r="F334" i="22" s="1"/>
  <c r="K332" i="4"/>
  <c r="F333" i="22" s="1"/>
  <c r="K331" i="4"/>
  <c r="F332" i="22" s="1"/>
  <c r="K330" i="4"/>
  <c r="F331" i="22" s="1"/>
  <c r="K329" i="4"/>
  <c r="F330" i="22" s="1"/>
  <c r="K328" i="4"/>
  <c r="F329" i="22" s="1"/>
  <c r="K327" i="4"/>
  <c r="F328" i="22" s="1"/>
  <c r="K326" i="4"/>
  <c r="F327" i="22" s="1"/>
  <c r="K325" i="4"/>
  <c r="F326" i="22" s="1"/>
  <c r="K324" i="4"/>
  <c r="F325" i="22" s="1"/>
  <c r="K323" i="4"/>
  <c r="F324" i="22" s="1"/>
  <c r="K322" i="4"/>
  <c r="F323" i="22" s="1"/>
  <c r="K321" i="4"/>
  <c r="F322" i="22" s="1"/>
  <c r="K320" i="4"/>
  <c r="F321" i="22" s="1"/>
  <c r="K319" i="4"/>
  <c r="F320" i="22" s="1"/>
  <c r="K318" i="4"/>
  <c r="F319" i="22" s="1"/>
  <c r="K317" i="4"/>
  <c r="F318" i="22" s="1"/>
  <c r="K316" i="4"/>
  <c r="F317" i="22" s="1"/>
  <c r="K315" i="4"/>
  <c r="F316" i="22" s="1"/>
  <c r="K314" i="4"/>
  <c r="F315" i="22" s="1"/>
  <c r="K313" i="4"/>
  <c r="F314" i="22" s="1"/>
  <c r="K312" i="4"/>
  <c r="F313" i="22" s="1"/>
  <c r="K311" i="4"/>
  <c r="F312" i="22" s="1"/>
  <c r="K310" i="4"/>
  <c r="F311" i="22" s="1"/>
  <c r="K309" i="4"/>
  <c r="F310" i="22" s="1"/>
  <c r="K308" i="4"/>
  <c r="F309" i="22" s="1"/>
  <c r="K307" i="4"/>
  <c r="F308" i="22" s="1"/>
  <c r="K306" i="4"/>
  <c r="F307" i="22" s="1"/>
  <c r="K305" i="4"/>
  <c r="F306" i="22" s="1"/>
  <c r="K304" i="4"/>
  <c r="F305" i="22" s="1"/>
  <c r="K303" i="4"/>
  <c r="F304" i="22" s="1"/>
  <c r="K302" i="4"/>
  <c r="F303" i="22" s="1"/>
  <c r="K301" i="4"/>
  <c r="F302" i="22" s="1"/>
  <c r="K300" i="4"/>
  <c r="F301" i="22" s="1"/>
  <c r="K299" i="4"/>
  <c r="F300" i="22" s="1"/>
  <c r="K298" i="4"/>
  <c r="F299" i="22" s="1"/>
  <c r="K297" i="4"/>
  <c r="F298" i="22" s="1"/>
  <c r="K296" i="4"/>
  <c r="F297" i="22" s="1"/>
  <c r="K295" i="4"/>
  <c r="F296" i="22" s="1"/>
  <c r="K294" i="4"/>
  <c r="F295" i="22" s="1"/>
  <c r="K293" i="4"/>
  <c r="F294" i="22" s="1"/>
  <c r="K292" i="4"/>
  <c r="F293" i="22" s="1"/>
  <c r="K291" i="4"/>
  <c r="F292" i="22" s="1"/>
  <c r="K290" i="4"/>
  <c r="F291" i="22" s="1"/>
  <c r="K289" i="4"/>
  <c r="F290" i="22" s="1"/>
  <c r="K288" i="4"/>
  <c r="F289" i="22" s="1"/>
  <c r="K287" i="4"/>
  <c r="F288" i="22" s="1"/>
  <c r="K286" i="4"/>
  <c r="F287" i="22" s="1"/>
  <c r="K285" i="4"/>
  <c r="F286" i="22" s="1"/>
  <c r="K284" i="4"/>
  <c r="F285" i="22" s="1"/>
  <c r="K283" i="4"/>
  <c r="F284" i="22" s="1"/>
  <c r="K282" i="4"/>
  <c r="F283" i="22" s="1"/>
  <c r="K281" i="4"/>
  <c r="F282" i="22" s="1"/>
  <c r="K280" i="4"/>
  <c r="F281" i="22" s="1"/>
  <c r="K279" i="4"/>
  <c r="F280" i="22" s="1"/>
  <c r="K278" i="4"/>
  <c r="F279" i="22" s="1"/>
  <c r="K277" i="4"/>
  <c r="F278" i="22" s="1"/>
  <c r="K276" i="4"/>
  <c r="F277" i="22" s="1"/>
  <c r="K275" i="4"/>
  <c r="F276" i="22" s="1"/>
  <c r="K274" i="4"/>
  <c r="F275" i="22" s="1"/>
  <c r="K273" i="4"/>
  <c r="F274" i="22" s="1"/>
  <c r="K272" i="4"/>
  <c r="F273" i="22" s="1"/>
  <c r="K271" i="4"/>
  <c r="F272" i="22" s="1"/>
  <c r="K270" i="4"/>
  <c r="F271" i="22" s="1"/>
  <c r="K269" i="4"/>
  <c r="F270" i="22" s="1"/>
  <c r="K268" i="4"/>
  <c r="F269" i="22" s="1"/>
  <c r="K267" i="4"/>
  <c r="F268" i="22" s="1"/>
  <c r="K266" i="4"/>
  <c r="F267" i="22" s="1"/>
  <c r="K265" i="4"/>
  <c r="F266" i="22" s="1"/>
  <c r="K264" i="4"/>
  <c r="F265" i="22" s="1"/>
  <c r="K263" i="4"/>
  <c r="F264" i="22" s="1"/>
  <c r="K262" i="4"/>
  <c r="F263" i="22" s="1"/>
  <c r="K261" i="4"/>
  <c r="F262" i="22" s="1"/>
  <c r="K260" i="4"/>
  <c r="F261" i="22" s="1"/>
  <c r="K259" i="4"/>
  <c r="F260" i="22" s="1"/>
  <c r="K258" i="4"/>
  <c r="F259" i="22" s="1"/>
  <c r="K257" i="4"/>
  <c r="F258" i="22" s="1"/>
  <c r="K256" i="4"/>
  <c r="F257" i="22" s="1"/>
  <c r="K255" i="4"/>
  <c r="F256" i="22" s="1"/>
  <c r="K254" i="4"/>
  <c r="F255" i="22" s="1"/>
  <c r="K253" i="4"/>
  <c r="F254" i="22" s="1"/>
  <c r="K252" i="4"/>
  <c r="F253" i="22" s="1"/>
  <c r="K251" i="4"/>
  <c r="F252" i="22" s="1"/>
  <c r="K250" i="4"/>
  <c r="F251" i="22" s="1"/>
  <c r="K249" i="4"/>
  <c r="F250" i="22" s="1"/>
  <c r="K248" i="4"/>
  <c r="F249" i="22" s="1"/>
  <c r="K247" i="4"/>
  <c r="F248" i="22" s="1"/>
  <c r="K246" i="4"/>
  <c r="F247" i="22" s="1"/>
  <c r="K245" i="4"/>
  <c r="F246" i="22" s="1"/>
  <c r="K244" i="4"/>
  <c r="F245" i="22" s="1"/>
  <c r="K243" i="4"/>
  <c r="F244" i="22" s="1"/>
  <c r="K242" i="4"/>
  <c r="F243" i="22" s="1"/>
  <c r="K241" i="4"/>
  <c r="F242" i="22" s="1"/>
  <c r="K240" i="4"/>
  <c r="F241" i="22" s="1"/>
  <c r="K239" i="4"/>
  <c r="F240" i="22" s="1"/>
  <c r="K238" i="4"/>
  <c r="F239" i="22" s="1"/>
  <c r="K237" i="4"/>
  <c r="F238" i="22" s="1"/>
  <c r="K236" i="4"/>
  <c r="F237" i="22" s="1"/>
  <c r="K235" i="4"/>
  <c r="F236" i="22" s="1"/>
  <c r="K234" i="4"/>
  <c r="F235" i="22" s="1"/>
  <c r="K233" i="4"/>
  <c r="F234" i="22" s="1"/>
  <c r="K232" i="4"/>
  <c r="F233" i="22" s="1"/>
  <c r="K231" i="4"/>
  <c r="F232" i="22" s="1"/>
  <c r="K230" i="4"/>
  <c r="F231" i="22" s="1"/>
  <c r="K229" i="4"/>
  <c r="F230" i="22" s="1"/>
  <c r="K228" i="4"/>
  <c r="F229" i="22" s="1"/>
  <c r="K227" i="4"/>
  <c r="F228" i="22" s="1"/>
  <c r="K226" i="4"/>
  <c r="F227" i="22" s="1"/>
  <c r="K225" i="4"/>
  <c r="F226" i="22" s="1"/>
  <c r="K224" i="4"/>
  <c r="F225" i="22" s="1"/>
  <c r="K223" i="4"/>
  <c r="F224" i="22" s="1"/>
  <c r="K222" i="4"/>
  <c r="F223" i="22" s="1"/>
  <c r="K221" i="4"/>
  <c r="F222" i="22" s="1"/>
  <c r="K220" i="4"/>
  <c r="F221" i="22" s="1"/>
  <c r="K219" i="4"/>
  <c r="F220" i="22" s="1"/>
  <c r="K218" i="4"/>
  <c r="F219" i="22" s="1"/>
  <c r="K217" i="4"/>
  <c r="F218" i="22" s="1"/>
  <c r="K216" i="4"/>
  <c r="F217" i="22" s="1"/>
  <c r="K215" i="4"/>
  <c r="F216" i="22" s="1"/>
  <c r="K214" i="4"/>
  <c r="F215" i="22" s="1"/>
  <c r="K213" i="4"/>
  <c r="F214" i="22" s="1"/>
  <c r="K212" i="4"/>
  <c r="F213" i="22" s="1"/>
  <c r="K211" i="4"/>
  <c r="F212" i="22" s="1"/>
  <c r="K210" i="4"/>
  <c r="F211" i="22" s="1"/>
  <c r="K209" i="4"/>
  <c r="F210" i="22" s="1"/>
  <c r="K208" i="4"/>
  <c r="F209" i="22" s="1"/>
  <c r="K207" i="4"/>
  <c r="F208" i="22" s="1"/>
  <c r="K206" i="4"/>
  <c r="F207" i="22" s="1"/>
  <c r="K205" i="4"/>
  <c r="F206" i="22" s="1"/>
  <c r="K204" i="4"/>
  <c r="F205" i="22" s="1"/>
  <c r="K203" i="4"/>
  <c r="F204" i="22" s="1"/>
  <c r="K202" i="4"/>
  <c r="F203" i="22" s="1"/>
  <c r="K201" i="4"/>
  <c r="F202" i="22" s="1"/>
  <c r="K200" i="4"/>
  <c r="F201" i="22" s="1"/>
  <c r="K199" i="4"/>
  <c r="F200" i="22" s="1"/>
  <c r="K198" i="4"/>
  <c r="F199" i="22" s="1"/>
  <c r="K197" i="4"/>
  <c r="F198" i="22" s="1"/>
  <c r="K196" i="4"/>
  <c r="F197" i="22" s="1"/>
  <c r="K195" i="4"/>
  <c r="F196" i="22" s="1"/>
  <c r="K194" i="4"/>
  <c r="F195" i="22" s="1"/>
  <c r="K193" i="4"/>
  <c r="F194" i="22" s="1"/>
  <c r="K192" i="4"/>
  <c r="F193" i="22" s="1"/>
  <c r="K191" i="4"/>
  <c r="F192" i="22" s="1"/>
  <c r="K190" i="4"/>
  <c r="F191" i="22" s="1"/>
  <c r="K189" i="4"/>
  <c r="F190" i="22" s="1"/>
  <c r="K188" i="4"/>
  <c r="F189" i="22" s="1"/>
  <c r="K187" i="4"/>
  <c r="F188" i="22" s="1"/>
  <c r="K186" i="4"/>
  <c r="F187" i="22" s="1"/>
  <c r="K185" i="4"/>
  <c r="F186" i="22" s="1"/>
  <c r="K184" i="4"/>
  <c r="F185" i="22" s="1"/>
  <c r="K183" i="4"/>
  <c r="F184" i="22" s="1"/>
  <c r="K182" i="4"/>
  <c r="F183" i="22" s="1"/>
  <c r="K181" i="4"/>
  <c r="F182" i="22" s="1"/>
  <c r="K180" i="4"/>
  <c r="F181" i="22" s="1"/>
  <c r="K179" i="4"/>
  <c r="F180" i="22" s="1"/>
  <c r="K178" i="4"/>
  <c r="F179" i="22" s="1"/>
  <c r="K177" i="4"/>
  <c r="F178" i="22" s="1"/>
  <c r="K176" i="4"/>
  <c r="F177" i="22" s="1"/>
  <c r="K175" i="4"/>
  <c r="F176" i="22" s="1"/>
  <c r="K174" i="4"/>
  <c r="F175" i="22" s="1"/>
  <c r="K173" i="4"/>
  <c r="F174" i="22" s="1"/>
  <c r="K172" i="4"/>
  <c r="F173" i="22" s="1"/>
  <c r="K171" i="4"/>
  <c r="F172" i="22" s="1"/>
  <c r="K170" i="4"/>
  <c r="F171" i="22" s="1"/>
  <c r="K169" i="4"/>
  <c r="F170" i="22" s="1"/>
  <c r="K168" i="4"/>
  <c r="F169" i="22" s="1"/>
  <c r="K167" i="4"/>
  <c r="F168" i="22" s="1"/>
  <c r="K166" i="4"/>
  <c r="F167" i="22" s="1"/>
  <c r="K165" i="4"/>
  <c r="F166" i="22" s="1"/>
  <c r="K162" i="4"/>
  <c r="K161" i="4"/>
  <c r="K160" i="4"/>
  <c r="F159" i="22" s="1"/>
  <c r="K159" i="4"/>
  <c r="F158" i="22" s="1"/>
  <c r="K158" i="4"/>
  <c r="F157" i="22" s="1"/>
  <c r="K157" i="4"/>
  <c r="F156" i="22" s="1"/>
  <c r="K156" i="4"/>
  <c r="F155" i="22" s="1"/>
  <c r="K155" i="4"/>
  <c r="F154" i="22" s="1"/>
  <c r="K154" i="4"/>
  <c r="F153" i="22" s="1"/>
  <c r="K153" i="4"/>
  <c r="F152" i="22" s="1"/>
  <c r="K152" i="4"/>
  <c r="F151" i="22" s="1"/>
  <c r="K151" i="4"/>
  <c r="F150" i="22" s="1"/>
  <c r="K150" i="4"/>
  <c r="F149" i="22" s="1"/>
  <c r="K149" i="4"/>
  <c r="F148" i="22" s="1"/>
  <c r="K148" i="4"/>
  <c r="F147" i="22" s="1"/>
  <c r="K147" i="4"/>
  <c r="F146" i="22" s="1"/>
  <c r="K146" i="4"/>
  <c r="F145" i="22" s="1"/>
  <c r="K145" i="4"/>
  <c r="F144" i="22" s="1"/>
  <c r="K144" i="4"/>
  <c r="F143" i="22" s="1"/>
  <c r="K143" i="4"/>
  <c r="F142" i="22" s="1"/>
  <c r="K142" i="4"/>
  <c r="F141" i="22" s="1"/>
  <c r="K141" i="4"/>
  <c r="F140" i="22" s="1"/>
  <c r="K140" i="4"/>
  <c r="F139" i="22" s="1"/>
  <c r="K139" i="4"/>
  <c r="F138" i="22" s="1"/>
  <c r="K138" i="4"/>
  <c r="F137" i="22" s="1"/>
  <c r="K137" i="4"/>
  <c r="F136" i="22" s="1"/>
  <c r="K136" i="4"/>
  <c r="F135" i="22" s="1"/>
  <c r="K135" i="4"/>
  <c r="F134" i="22" s="1"/>
  <c r="K134" i="4"/>
  <c r="F133" i="22" s="1"/>
  <c r="K133" i="4"/>
  <c r="F132" i="22" s="1"/>
  <c r="K132" i="4"/>
  <c r="F131" i="22" s="1"/>
  <c r="K131" i="4"/>
  <c r="F130" i="22" s="1"/>
  <c r="K130" i="4"/>
  <c r="F129" i="22" s="1"/>
  <c r="K129" i="4"/>
  <c r="F128" i="22" s="1"/>
  <c r="K128" i="4"/>
  <c r="F127" i="22" s="1"/>
  <c r="K127" i="4"/>
  <c r="F126" i="22" s="1"/>
  <c r="K126" i="4"/>
  <c r="F125" i="22" s="1"/>
  <c r="K125" i="4"/>
  <c r="F124" i="22" s="1"/>
  <c r="K124" i="4"/>
  <c r="F123" i="22" s="1"/>
  <c r="K123" i="4"/>
  <c r="F122" i="22" s="1"/>
  <c r="K122" i="4"/>
  <c r="F121" i="22" s="1"/>
  <c r="K121" i="4"/>
  <c r="F120" i="22" s="1"/>
  <c r="K120" i="4"/>
  <c r="F119" i="22" s="1"/>
  <c r="K119" i="4"/>
  <c r="F118" i="22" s="1"/>
  <c r="K118" i="4"/>
  <c r="F117" i="22" s="1"/>
  <c r="K117" i="4"/>
  <c r="F116" i="22" s="1"/>
  <c r="K116" i="4"/>
  <c r="F115" i="22" s="1"/>
  <c r="K115" i="4"/>
  <c r="F114" i="22" s="1"/>
  <c r="K114" i="4"/>
  <c r="F113" i="22" s="1"/>
  <c r="K113" i="4"/>
  <c r="F112" i="22" s="1"/>
  <c r="K112" i="4"/>
  <c r="F111" i="22" s="1"/>
  <c r="K111" i="4"/>
  <c r="F110" i="22" s="1"/>
  <c r="K110" i="4"/>
  <c r="F109" i="22" s="1"/>
  <c r="K109" i="4"/>
  <c r="F108" i="22" s="1"/>
  <c r="K108" i="4"/>
  <c r="F107" i="22" s="1"/>
  <c r="K107" i="4"/>
  <c r="F106" i="22" s="1"/>
  <c r="K106" i="4"/>
  <c r="F105" i="22" s="1"/>
  <c r="K105" i="4"/>
  <c r="F104" i="22" s="1"/>
  <c r="K104" i="4"/>
  <c r="F103" i="22" s="1"/>
  <c r="K103" i="4"/>
  <c r="F102" i="22" s="1"/>
  <c r="K102" i="4"/>
  <c r="F101" i="22" s="1"/>
  <c r="K101" i="4"/>
  <c r="F100" i="22" s="1"/>
  <c r="K100" i="4"/>
  <c r="F99" i="22" s="1"/>
  <c r="K99" i="4"/>
  <c r="F98" i="22" s="1"/>
  <c r="K98" i="4"/>
  <c r="F97" i="22" s="1"/>
  <c r="K97" i="4"/>
  <c r="F96" i="22" s="1"/>
  <c r="K96" i="4"/>
  <c r="F95" i="22" s="1"/>
  <c r="K94" i="4"/>
  <c r="F93" i="22" s="1"/>
  <c r="K92" i="4"/>
  <c r="F91" i="22" s="1"/>
  <c r="K91" i="4"/>
  <c r="F90" i="22" s="1"/>
  <c r="K90" i="4"/>
  <c r="K89" i="4"/>
  <c r="F88" i="22" s="1"/>
  <c r="K88" i="4"/>
  <c r="F87" i="22" s="1"/>
  <c r="K87" i="4"/>
  <c r="F86" i="22" s="1"/>
  <c r="K86" i="4"/>
  <c r="F85" i="22" s="1"/>
  <c r="K85" i="4"/>
  <c r="F84" i="22" s="1"/>
  <c r="K84" i="4"/>
  <c r="F83" i="22" s="1"/>
  <c r="K83" i="4"/>
  <c r="F82" i="22" s="1"/>
  <c r="K82" i="4"/>
  <c r="F81" i="22" s="1"/>
  <c r="K81" i="4"/>
  <c r="F80" i="22" s="1"/>
  <c r="K80" i="4"/>
  <c r="F79" i="22" s="1"/>
  <c r="K79" i="4"/>
  <c r="F78" i="22" s="1"/>
  <c r="K78" i="4"/>
  <c r="F77" i="22" s="1"/>
  <c r="K77" i="4"/>
  <c r="F76" i="22" s="1"/>
  <c r="K75" i="4"/>
  <c r="F74" i="22" s="1"/>
  <c r="K74" i="4"/>
  <c r="F73" i="22" s="1"/>
  <c r="K73" i="4"/>
  <c r="F72" i="22" s="1"/>
  <c r="K72" i="4"/>
  <c r="F71" i="22" s="1"/>
  <c r="K71" i="4"/>
  <c r="F70" i="22" s="1"/>
  <c r="K70" i="4"/>
  <c r="F69" i="22" s="1"/>
  <c r="K69" i="4"/>
  <c r="F68" i="22" s="1"/>
  <c r="K68" i="4"/>
  <c r="F67" i="22" s="1"/>
  <c r="K67" i="4"/>
  <c r="F66" i="22" s="1"/>
  <c r="K66" i="4"/>
  <c r="F65" i="22" s="1"/>
  <c r="K65" i="4"/>
  <c r="F64" i="22" s="1"/>
  <c r="K64" i="4"/>
  <c r="F63" i="22" s="1"/>
  <c r="K63" i="4"/>
  <c r="F62" i="22" s="1"/>
  <c r="K62" i="4"/>
  <c r="F61" i="22" s="1"/>
  <c r="K61" i="4"/>
  <c r="F60" i="22" s="1"/>
  <c r="K60" i="4"/>
  <c r="F59" i="22" s="1"/>
  <c r="K59" i="4"/>
  <c r="F58" i="22" s="1"/>
  <c r="K58" i="4"/>
  <c r="F57" i="22" s="1"/>
  <c r="K57" i="4"/>
  <c r="F56" i="22" s="1"/>
  <c r="K56" i="4"/>
  <c r="F55" i="22" s="1"/>
  <c r="K55" i="4"/>
  <c r="F54" i="22" s="1"/>
  <c r="K54" i="4"/>
  <c r="F53" i="22" s="1"/>
  <c r="K53" i="4"/>
  <c r="F52" i="22" s="1"/>
  <c r="K52" i="4"/>
  <c r="F51" i="22" s="1"/>
  <c r="K51" i="4"/>
  <c r="F50" i="22" s="1"/>
  <c r="K50" i="4"/>
  <c r="F49" i="22" s="1"/>
  <c r="K49" i="4"/>
  <c r="F48" i="22" s="1"/>
  <c r="K48" i="4"/>
  <c r="F47" i="22" s="1"/>
  <c r="K47" i="4"/>
  <c r="F46" i="22" s="1"/>
  <c r="K46" i="4"/>
  <c r="F45" i="22" s="1"/>
  <c r="K45" i="4"/>
  <c r="F44" i="22" s="1"/>
  <c r="K44" i="4"/>
  <c r="F43" i="22" s="1"/>
  <c r="K43" i="4"/>
  <c r="F42" i="22" s="1"/>
  <c r="K42" i="4"/>
  <c r="F41" i="22" s="1"/>
  <c r="K41" i="4"/>
  <c r="F40" i="22" s="1"/>
  <c r="K40" i="4"/>
  <c r="F39" i="22" s="1"/>
  <c r="K39" i="4"/>
  <c r="F38" i="22" s="1"/>
  <c r="K38" i="4"/>
  <c r="F37" i="22" s="1"/>
  <c r="K37" i="4"/>
  <c r="F36" i="22" s="1"/>
  <c r="K36" i="4"/>
  <c r="F35" i="22" s="1"/>
  <c r="K35" i="4"/>
  <c r="F34" i="22" s="1"/>
  <c r="K34" i="4"/>
  <c r="F33" i="22" s="1"/>
  <c r="K33" i="4"/>
  <c r="F32" i="22" s="1"/>
  <c r="K32" i="4"/>
  <c r="F31" i="22" s="1"/>
  <c r="K31" i="4"/>
  <c r="F30" i="22" s="1"/>
  <c r="K30" i="4"/>
  <c r="F29" i="22" s="1"/>
  <c r="K29" i="4"/>
  <c r="F28" i="22" s="1"/>
  <c r="K28" i="4"/>
  <c r="F27" i="22" s="1"/>
  <c r="K27" i="4"/>
  <c r="F26" i="22" s="1"/>
  <c r="K26" i="4"/>
  <c r="F25" i="22" s="1"/>
  <c r="K20" i="4"/>
  <c r="F19" i="22" s="1"/>
  <c r="K19" i="4"/>
  <c r="F18" i="22" s="1"/>
  <c r="K18" i="4"/>
  <c r="F17" i="22" s="1"/>
  <c r="K17" i="4"/>
  <c r="F16" i="22" s="1"/>
  <c r="K16" i="4"/>
  <c r="F15" i="22" s="1"/>
  <c r="K15" i="4"/>
  <c r="F14" i="22" s="1"/>
  <c r="K14" i="4"/>
  <c r="F13" i="22" s="1"/>
  <c r="K13" i="4"/>
  <c r="F12" i="22" s="1"/>
  <c r="K12" i="4"/>
  <c r="F11" i="22" s="1"/>
  <c r="K11" i="4"/>
  <c r="F10" i="22" s="1"/>
  <c r="K10" i="4"/>
  <c r="F9" i="22" s="1"/>
  <c r="K9" i="4"/>
  <c r="F8" i="22" s="1"/>
  <c r="K8" i="4"/>
  <c r="F7" i="22" s="1"/>
  <c r="G5" i="4"/>
  <c r="F475" i="22" l="1"/>
  <c r="F160" i="22"/>
  <c r="F161" i="22"/>
  <c r="F165" i="22"/>
  <c r="F162" i="22"/>
  <c r="F89" i="22"/>
  <c r="F696" i="22"/>
  <c r="F700" i="22"/>
  <c r="F605" i="22"/>
  <c r="F699" i="22"/>
  <c r="F701" i="22"/>
  <c r="K1563" i="4"/>
  <c r="M1563" i="4"/>
  <c r="K1565" i="4"/>
  <c r="K1564" i="4"/>
  <c r="M1564" i="4"/>
  <c r="M1565" i="4"/>
  <c r="M1566" i="4" l="1"/>
  <c r="K1566" i="4"/>
  <c r="F1333" i="22"/>
  <c r="G579" i="4" l="1"/>
  <c r="C580" i="22" s="1"/>
  <c r="G577" i="4"/>
  <c r="C578" i="22" s="1"/>
  <c r="G573" i="4"/>
  <c r="C569" i="22"/>
  <c r="C567" i="22"/>
  <c r="G567" i="22" s="1"/>
  <c r="L567" i="22" s="1"/>
  <c r="G562" i="4"/>
  <c r="C563" i="22" l="1"/>
  <c r="G563" i="22" s="1"/>
  <c r="AA563" i="22" s="1"/>
  <c r="C574" i="22"/>
  <c r="G574" i="22" s="1"/>
  <c r="AA574" i="22" s="1"/>
  <c r="AA567" i="22"/>
  <c r="F5" i="3" l="1"/>
  <c r="G1320" i="4" l="1"/>
  <c r="G1319" i="4"/>
  <c r="G1194" i="4"/>
  <c r="G1106" i="4"/>
  <c r="G1021" i="4"/>
  <c r="G993" i="4"/>
  <c r="G986" i="4"/>
  <c r="C983" i="22" s="1"/>
  <c r="G983" i="22" s="1"/>
  <c r="G895" i="4"/>
  <c r="C892" i="22" s="1"/>
  <c r="G892" i="22" s="1"/>
  <c r="G893" i="4"/>
  <c r="G857" i="4"/>
  <c r="C854" i="22" s="1"/>
  <c r="G854" i="22" s="1"/>
  <c r="G713" i="4"/>
  <c r="C712" i="22" s="1"/>
  <c r="G538" i="4"/>
  <c r="C539" i="22" s="1"/>
  <c r="G475" i="4"/>
  <c r="G414" i="4"/>
  <c r="C415" i="22" s="1"/>
  <c r="G415" i="22" s="1"/>
  <c r="G413" i="4"/>
  <c r="C414" i="22" s="1"/>
  <c r="G414" i="22" s="1"/>
  <c r="G412" i="4"/>
  <c r="C413" i="22" s="1"/>
  <c r="G413" i="22" s="1"/>
  <c r="G408" i="4"/>
  <c r="C409" i="22" s="1"/>
  <c r="G409" i="22" s="1"/>
  <c r="T409" i="22" s="1"/>
  <c r="G94" i="4"/>
  <c r="G92" i="4"/>
  <c r="C476" i="22" l="1"/>
  <c r="G476" i="22" s="1"/>
  <c r="C91" i="22"/>
  <c r="G91" i="22" s="1"/>
  <c r="H91" i="22" s="1"/>
  <c r="AA91" i="22" s="1"/>
  <c r="C990" i="22"/>
  <c r="G990" i="22" s="1"/>
  <c r="S990" i="22" s="1"/>
  <c r="AA990" i="22" s="1"/>
  <c r="C890" i="22"/>
  <c r="G890" i="22" s="1"/>
  <c r="C1018" i="22"/>
  <c r="G1018" i="22" s="1"/>
  <c r="H1018" i="22" s="1"/>
  <c r="AA1018" i="22" s="1"/>
  <c r="G712" i="22"/>
  <c r="AA712" i="22" s="1"/>
  <c r="H892" i="22"/>
  <c r="AA892" i="22" s="1"/>
  <c r="E539" i="22"/>
  <c r="AA409" i="22"/>
  <c r="AA414" i="22"/>
  <c r="S415" i="22"/>
  <c r="AA415" i="22" s="1"/>
  <c r="C93" i="22"/>
  <c r="G93" i="22" s="1"/>
  <c r="C1072" i="22"/>
  <c r="G1072" i="22" s="1"/>
  <c r="C1191" i="22"/>
  <c r="G1191" i="22" s="1"/>
  <c r="L1191" i="22" s="1"/>
  <c r="C1316" i="22"/>
  <c r="G1316" i="22" s="1"/>
  <c r="L1316" i="22" s="1"/>
  <c r="C1317" i="22"/>
  <c r="G1317" i="22" s="1"/>
  <c r="L1317" i="22" s="1"/>
  <c r="C1103" i="22"/>
  <c r="G1103" i="22" s="1"/>
  <c r="T413" i="22"/>
  <c r="AA413" i="22" s="1"/>
  <c r="S983" i="22"/>
  <c r="AA983" i="22" s="1"/>
  <c r="H854" i="22"/>
  <c r="AA854" i="22" s="1"/>
  <c r="H890" i="22" l="1"/>
  <c r="AA890" i="22" s="1"/>
  <c r="G539" i="22"/>
  <c r="AA539" i="22" s="1"/>
  <c r="L476" i="22"/>
  <c r="AA476" i="22" s="1"/>
  <c r="D538" i="22"/>
  <c r="AA1317" i="22"/>
  <c r="AA1191" i="22"/>
  <c r="AA1316" i="22"/>
  <c r="H1072" i="22"/>
  <c r="AA1072" i="22" s="1"/>
  <c r="S1103" i="22"/>
  <c r="AA1103" i="22" s="1"/>
  <c r="H93" i="22"/>
  <c r="AA93" i="22" s="1"/>
  <c r="G191" i="4" l="1"/>
  <c r="C192" i="22" s="1"/>
  <c r="G192" i="22" s="1"/>
  <c r="S192" i="22" l="1"/>
  <c r="AA192" i="22" s="1"/>
  <c r="G1304" i="4"/>
  <c r="G1288" i="4"/>
  <c r="C1285" i="22" s="1"/>
  <c r="G1285" i="22" s="1"/>
  <c r="G1287" i="4"/>
  <c r="C1284" i="22" s="1"/>
  <c r="G1284" i="22" s="1"/>
  <c r="L1284" i="22" s="1"/>
  <c r="G1235" i="4"/>
  <c r="C1232" i="22" s="1"/>
  <c r="G1234" i="4"/>
  <c r="C1231" i="22" s="1"/>
  <c r="G1214" i="4"/>
  <c r="C1211" i="22" s="1"/>
  <c r="G1211" i="22" s="1"/>
  <c r="G1146" i="4"/>
  <c r="C1143" i="22" s="1"/>
  <c r="G1143" i="22" s="1"/>
  <c r="G991" i="4"/>
  <c r="C988" i="22" s="1"/>
  <c r="G988" i="22" s="1"/>
  <c r="G980" i="4"/>
  <c r="C977" i="22" s="1"/>
  <c r="G977" i="22" s="1"/>
  <c r="G861" i="4"/>
  <c r="C858" i="22" s="1"/>
  <c r="G858" i="22" s="1"/>
  <c r="G855" i="4"/>
  <c r="C852" i="22" s="1"/>
  <c r="G637" i="4"/>
  <c r="G636" i="4"/>
  <c r="G635" i="4"/>
  <c r="C634" i="22" s="1"/>
  <c r="C568" i="22"/>
  <c r="G568" i="22" s="1"/>
  <c r="G565" i="4"/>
  <c r="C566" i="22" s="1"/>
  <c r="G566" i="22" s="1"/>
  <c r="G564" i="4"/>
  <c r="C565" i="22" s="1"/>
  <c r="G565" i="22" s="1"/>
  <c r="G511" i="4"/>
  <c r="C512" i="22" s="1"/>
  <c r="G512" i="22" s="1"/>
  <c r="G510" i="4"/>
  <c r="C511" i="22" s="1"/>
  <c r="G511" i="22" s="1"/>
  <c r="G509" i="4"/>
  <c r="C510" i="22" s="1"/>
  <c r="G510" i="22" s="1"/>
  <c r="G508" i="4"/>
  <c r="C509" i="22" s="1"/>
  <c r="G509" i="22" s="1"/>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30" i="3"/>
  <c r="F229" i="3"/>
  <c r="F228" i="3"/>
  <c r="F227" i="3"/>
  <c r="F226" i="3"/>
  <c r="F225" i="3"/>
  <c r="F224" i="3"/>
  <c r="F223" i="3"/>
  <c r="F222" i="3"/>
  <c r="F221" i="3"/>
  <c r="F220" i="3"/>
  <c r="F219" i="3"/>
  <c r="F218"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6" i="3"/>
  <c r="F154" i="3"/>
  <c r="F153"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G7" i="4"/>
  <c r="C6" i="22" s="1"/>
  <c r="L1211" i="22" l="1"/>
  <c r="AA1211" i="22" s="1"/>
  <c r="C636" i="22"/>
  <c r="G636" i="22" s="1"/>
  <c r="W636" i="22" s="1"/>
  <c r="AA636" i="22" s="1"/>
  <c r="G634" i="22"/>
  <c r="AA634" i="22" s="1"/>
  <c r="G6" i="22"/>
  <c r="AA6" i="22" s="1"/>
  <c r="E1232" i="22"/>
  <c r="D580" i="22" s="1"/>
  <c r="G580" i="22" s="1"/>
  <c r="G852" i="22"/>
  <c r="AA852" i="22" s="1"/>
  <c r="AA1284" i="22"/>
  <c r="S977" i="22"/>
  <c r="AA977" i="22" s="1"/>
  <c r="S1143" i="22"/>
  <c r="AA1143" i="22" s="1"/>
  <c r="H858" i="22"/>
  <c r="AA858" i="22" s="1"/>
  <c r="L1285" i="22"/>
  <c r="AA1285" i="22" s="1"/>
  <c r="S988" i="22"/>
  <c r="AA988" i="22" s="1"/>
  <c r="AA509" i="22"/>
  <c r="AA565" i="22"/>
  <c r="AA566" i="22"/>
  <c r="AA510" i="22"/>
  <c r="T511" i="22"/>
  <c r="AA511" i="22" s="1"/>
  <c r="AA568" i="22"/>
  <c r="C1329" i="22"/>
  <c r="G1329" i="22" s="1"/>
  <c r="L1329" i="22" s="1"/>
  <c r="C1301" i="22"/>
  <c r="G1301" i="22" s="1"/>
  <c r="L1301" i="22" s="1"/>
  <c r="C635" i="22"/>
  <c r="T512" i="22"/>
  <c r="AA512" i="22" s="1"/>
  <c r="E1231" i="22"/>
  <c r="G1231" i="22" s="1"/>
  <c r="G1232" i="22" l="1"/>
  <c r="G635" i="22"/>
  <c r="W635" i="22" s="1"/>
  <c r="AA1329" i="22"/>
  <c r="AA1301" i="22"/>
  <c r="D578" i="22"/>
  <c r="H580" i="22"/>
  <c r="AA580" i="22" s="1"/>
  <c r="AA635" i="22" l="1"/>
  <c r="G578" i="22"/>
  <c r="R1231" i="22"/>
  <c r="AA1231" i="22" s="1"/>
  <c r="G1096" i="4"/>
  <c r="C1093" i="22" s="1"/>
  <c r="G1093" i="22" s="1"/>
  <c r="H1093" i="22" s="1"/>
  <c r="G1095" i="4"/>
  <c r="G1099" i="4"/>
  <c r="C1096" i="22" s="1"/>
  <c r="G1096" i="22" s="1"/>
  <c r="H1096" i="22" s="1"/>
  <c r="G1098" i="4"/>
  <c r="C1095" i="22" s="1"/>
  <c r="G1095" i="22" s="1"/>
  <c r="H1095" i="22" s="1"/>
  <c r="G1090" i="4"/>
  <c r="G930" i="4"/>
  <c r="C927" i="22" s="1"/>
  <c r="G927" i="22" s="1"/>
  <c r="G919" i="4"/>
  <c r="C916" i="22" s="1"/>
  <c r="G918" i="4"/>
  <c r="C915" i="22" s="1"/>
  <c r="G915" i="22" s="1"/>
  <c r="G914" i="4"/>
  <c r="H578" i="22" l="1"/>
  <c r="AA578" i="22" s="1"/>
  <c r="C1087" i="22"/>
  <c r="G1087" i="22" s="1"/>
  <c r="L1087" i="22" s="1"/>
  <c r="AA1087" i="22" s="1"/>
  <c r="C911" i="22"/>
  <c r="G911" i="22" s="1"/>
  <c r="G916" i="22"/>
  <c r="AA1093" i="22"/>
  <c r="T927" i="22"/>
  <c r="AA927" i="22" s="1"/>
  <c r="AA1096" i="22"/>
  <c r="C1092" i="22"/>
  <c r="G1092" i="22" s="1"/>
  <c r="H1092" i="22" s="1"/>
  <c r="T915" i="22"/>
  <c r="AA915" i="22" s="1"/>
  <c r="AA1095" i="22"/>
  <c r="T911" i="22" l="1"/>
  <c r="AA911" i="22" s="1"/>
  <c r="T916" i="22"/>
  <c r="AA916" i="22" s="1"/>
  <c r="AA1092" i="22"/>
  <c r="G37" i="4" l="1"/>
  <c r="C36" i="22" s="1"/>
  <c r="G36" i="22" s="1"/>
  <c r="AA36" i="22" l="1"/>
  <c r="G873" i="4" l="1"/>
  <c r="C870" i="22" s="1"/>
  <c r="G41" i="4"/>
  <c r="C40" i="22" s="1"/>
  <c r="G40" i="22" s="1"/>
  <c r="G40" i="4"/>
  <c r="C39" i="22" s="1"/>
  <c r="G39" i="22" s="1"/>
  <c r="G1554" i="4"/>
  <c r="G1553" i="4"/>
  <c r="G1552" i="4"/>
  <c r="G1551" i="4"/>
  <c r="G1550" i="4"/>
  <c r="G1549" i="4"/>
  <c r="G1548" i="4"/>
  <c r="G1547" i="4"/>
  <c r="G1546" i="4"/>
  <c r="G1444" i="4"/>
  <c r="G1443" i="4"/>
  <c r="G1442" i="4"/>
  <c r="G1441" i="4"/>
  <c r="G1440" i="4"/>
  <c r="G1439" i="4"/>
  <c r="G1438" i="4"/>
  <c r="G1437" i="4"/>
  <c r="G1436" i="4"/>
  <c r="G1251" i="4"/>
  <c r="C1248" i="22" s="1"/>
  <c r="G1248" i="22" s="1"/>
  <c r="L1248" i="22" s="1"/>
  <c r="G1147" i="4"/>
  <c r="C1144" i="22" s="1"/>
  <c r="G1144" i="4"/>
  <c r="C1141" i="22" s="1"/>
  <c r="G1143" i="4"/>
  <c r="C1140" i="22" s="1"/>
  <c r="G1140" i="22" s="1"/>
  <c r="G1140" i="4"/>
  <c r="C1137" i="22" s="1"/>
  <c r="G1137" i="22" s="1"/>
  <c r="G1026" i="4"/>
  <c r="C1023" i="22" s="1"/>
  <c r="G985" i="4"/>
  <c r="C982" i="22" s="1"/>
  <c r="G982" i="22" s="1"/>
  <c r="G984" i="4"/>
  <c r="C981" i="22" s="1"/>
  <c r="G981" i="4"/>
  <c r="C978" i="22" s="1"/>
  <c r="G973" i="4"/>
  <c r="C970" i="22" s="1"/>
  <c r="G970" i="22" s="1"/>
  <c r="G892" i="4"/>
  <c r="G891" i="4"/>
  <c r="C888" i="22" s="1"/>
  <c r="G890" i="4"/>
  <c r="C887" i="22" s="1"/>
  <c r="G864" i="4"/>
  <c r="G863" i="4"/>
  <c r="C860" i="22" s="1"/>
  <c r="G862" i="4"/>
  <c r="C859" i="22" s="1"/>
  <c r="G941" i="4"/>
  <c r="G962" i="4"/>
  <c r="C959" i="22" s="1"/>
  <c r="G961" i="4"/>
  <c r="C958" i="22" s="1"/>
  <c r="G960" i="4"/>
  <c r="C957" i="22" s="1"/>
  <c r="G959" i="4"/>
  <c r="C956" i="22" s="1"/>
  <c r="G958" i="4"/>
  <c r="C955" i="22" s="1"/>
  <c r="G957" i="4"/>
  <c r="C954" i="22" s="1"/>
  <c r="G956" i="4"/>
  <c r="C953" i="22" s="1"/>
  <c r="G955" i="4"/>
  <c r="C952" i="22" s="1"/>
  <c r="G954" i="4"/>
  <c r="C951" i="22" s="1"/>
  <c r="G953" i="4"/>
  <c r="G952" i="4"/>
  <c r="C949" i="22" s="1"/>
  <c r="G951" i="4"/>
  <c r="C948" i="22" s="1"/>
  <c r="G950" i="4"/>
  <c r="C947" i="22" s="1"/>
  <c r="G949" i="4"/>
  <c r="C946" i="22" s="1"/>
  <c r="G948" i="4"/>
  <c r="C945" i="22" s="1"/>
  <c r="G947" i="4"/>
  <c r="C944" i="22" s="1"/>
  <c r="G946" i="4"/>
  <c r="C943" i="22" s="1"/>
  <c r="G601" i="4"/>
  <c r="C600" i="22" s="1"/>
  <c r="C601" i="22"/>
  <c r="G601" i="22" s="1"/>
  <c r="G410" i="4"/>
  <c r="C411" i="22" s="1"/>
  <c r="G411" i="22" s="1"/>
  <c r="G407" i="4"/>
  <c r="C408" i="22" s="1"/>
  <c r="G408" i="22" s="1"/>
  <c r="G411" i="4"/>
  <c r="C412" i="22" s="1"/>
  <c r="G412" i="22" s="1"/>
  <c r="T412" i="22" s="1"/>
  <c r="G409" i="4"/>
  <c r="C410" i="22" s="1"/>
  <c r="G410" i="22" s="1"/>
  <c r="G42" i="4"/>
  <c r="G38" i="4"/>
  <c r="C37" i="22" s="1"/>
  <c r="G37" i="22" s="1"/>
  <c r="C28" i="22"/>
  <c r="G28" i="22" s="1"/>
  <c r="C25" i="22"/>
  <c r="G25" i="22" s="1"/>
  <c r="C23" i="22"/>
  <c r="G23" i="22" s="1"/>
  <c r="C22" i="22"/>
  <c r="G22" i="22" s="1"/>
  <c r="C21" i="22"/>
  <c r="G21" i="22" s="1"/>
  <c r="G21" i="4"/>
  <c r="G12" i="4"/>
  <c r="G11" i="4"/>
  <c r="C10" i="22" s="1"/>
  <c r="G10" i="4"/>
  <c r="C9" i="22" s="1"/>
  <c r="G8" i="4"/>
  <c r="C7" i="22" s="1"/>
  <c r="G6" i="4"/>
  <c r="C5" i="22" s="1"/>
  <c r="G9" i="4"/>
  <c r="C8" i="22" s="1"/>
  <c r="G13" i="4"/>
  <c r="C12" i="22" s="1"/>
  <c r="G14" i="4"/>
  <c r="C13" i="22" s="1"/>
  <c r="G15" i="4"/>
  <c r="C14" i="22" s="1"/>
  <c r="C15" i="22"/>
  <c r="G17" i="4"/>
  <c r="C16" i="22" s="1"/>
  <c r="C17" i="22"/>
  <c r="C18" i="22"/>
  <c r="C19" i="22"/>
  <c r="C29" i="22"/>
  <c r="G29" i="22" s="1"/>
  <c r="C30" i="22"/>
  <c r="G30" i="22" s="1"/>
  <c r="C31" i="22"/>
  <c r="G31" i="22" s="1"/>
  <c r="C32" i="22"/>
  <c r="G32" i="22" s="1"/>
  <c r="C33" i="22"/>
  <c r="G33" i="22" s="1"/>
  <c r="G35" i="4"/>
  <c r="C34" i="22" s="1"/>
  <c r="G34" i="22" s="1"/>
  <c r="G36" i="4"/>
  <c r="C35" i="22" s="1"/>
  <c r="G35" i="22" s="1"/>
  <c r="G39" i="4"/>
  <c r="C38" i="22" s="1"/>
  <c r="G38" i="22" s="1"/>
  <c r="G43" i="4"/>
  <c r="C42" i="22" s="1"/>
  <c r="G42" i="22" s="1"/>
  <c r="G44" i="4"/>
  <c r="C43" i="22" s="1"/>
  <c r="G43" i="22" s="1"/>
  <c r="G45" i="4"/>
  <c r="C44" i="22" s="1"/>
  <c r="G44" i="22" s="1"/>
  <c r="G46" i="4"/>
  <c r="C45" i="22" s="1"/>
  <c r="G45" i="22" s="1"/>
  <c r="G47" i="4"/>
  <c r="C46" i="22" s="1"/>
  <c r="G46" i="22" s="1"/>
  <c r="G48" i="4"/>
  <c r="C47" i="22" s="1"/>
  <c r="G47" i="22" s="1"/>
  <c r="G49" i="4"/>
  <c r="G50" i="4"/>
  <c r="C49" i="22" s="1"/>
  <c r="G51" i="4"/>
  <c r="C50" i="22" s="1"/>
  <c r="G52" i="4"/>
  <c r="C51" i="22" s="1"/>
  <c r="G53" i="4"/>
  <c r="C52" i="22" s="1"/>
  <c r="G54" i="4"/>
  <c r="C53" i="22" s="1"/>
  <c r="G55" i="4"/>
  <c r="G56" i="4"/>
  <c r="G57" i="4"/>
  <c r="C56" i="22" s="1"/>
  <c r="G58" i="4"/>
  <c r="C57" i="22" s="1"/>
  <c r="G59" i="4"/>
  <c r="C58" i="22" s="1"/>
  <c r="G60" i="4"/>
  <c r="C59" i="22" s="1"/>
  <c r="G61" i="4"/>
  <c r="C60" i="22" s="1"/>
  <c r="G62" i="4"/>
  <c r="C61" i="22" s="1"/>
  <c r="G63" i="4"/>
  <c r="C62" i="22" s="1"/>
  <c r="G64" i="4"/>
  <c r="C63" i="22" s="1"/>
  <c r="G65" i="4"/>
  <c r="C64" i="22" s="1"/>
  <c r="G66" i="4"/>
  <c r="C65" i="22" s="1"/>
  <c r="G67" i="4"/>
  <c r="C66" i="22" s="1"/>
  <c r="G68" i="4"/>
  <c r="C67" i="22" s="1"/>
  <c r="G69" i="4"/>
  <c r="C68" i="22" s="1"/>
  <c r="G70" i="4"/>
  <c r="C69" i="22" s="1"/>
  <c r="G71" i="4"/>
  <c r="C70" i="22" s="1"/>
  <c r="G72" i="4"/>
  <c r="C71" i="22" s="1"/>
  <c r="G73" i="4"/>
  <c r="C72" i="22" s="1"/>
  <c r="G74" i="4"/>
  <c r="C73" i="22" s="1"/>
  <c r="G75" i="4"/>
  <c r="C74" i="22" s="1"/>
  <c r="G77" i="4"/>
  <c r="C76" i="22" s="1"/>
  <c r="G78" i="4"/>
  <c r="C77" i="22" s="1"/>
  <c r="G79" i="4"/>
  <c r="C78" i="22" s="1"/>
  <c r="G80" i="4"/>
  <c r="C79" i="22" s="1"/>
  <c r="G81" i="4"/>
  <c r="C80" i="22" s="1"/>
  <c r="G82" i="4"/>
  <c r="C81" i="22" s="1"/>
  <c r="G83" i="4"/>
  <c r="C82" i="22" s="1"/>
  <c r="G84" i="4"/>
  <c r="C83" i="22" s="1"/>
  <c r="G85" i="4"/>
  <c r="C84" i="22" s="1"/>
  <c r="G86" i="4"/>
  <c r="C85" i="22" s="1"/>
  <c r="G87" i="4"/>
  <c r="C86" i="22" s="1"/>
  <c r="G88" i="4"/>
  <c r="C87" i="22" s="1"/>
  <c r="G89" i="4"/>
  <c r="C88" i="22" s="1"/>
  <c r="G90" i="4"/>
  <c r="G91" i="4"/>
  <c r="G96" i="4"/>
  <c r="C95" i="22" s="1"/>
  <c r="G95" i="22" s="1"/>
  <c r="G97" i="4"/>
  <c r="C96" i="22" s="1"/>
  <c r="G96" i="22" s="1"/>
  <c r="G98" i="4"/>
  <c r="C97" i="22" s="1"/>
  <c r="G97" i="22" s="1"/>
  <c r="G99" i="4"/>
  <c r="C98" i="22" s="1"/>
  <c r="G98" i="22" s="1"/>
  <c r="G100" i="4"/>
  <c r="C99" i="22" s="1"/>
  <c r="G99" i="22" s="1"/>
  <c r="G101" i="4"/>
  <c r="C100" i="22" s="1"/>
  <c r="G100" i="22" s="1"/>
  <c r="G102" i="4"/>
  <c r="C101" i="22" s="1"/>
  <c r="G101" i="22" s="1"/>
  <c r="G103" i="4"/>
  <c r="C102" i="22" s="1"/>
  <c r="G102" i="22" s="1"/>
  <c r="G104" i="4"/>
  <c r="C103" i="22" s="1"/>
  <c r="G103" i="22" s="1"/>
  <c r="G105" i="4"/>
  <c r="C104" i="22" s="1"/>
  <c r="G104" i="22" s="1"/>
  <c r="G106" i="4"/>
  <c r="C105" i="22" s="1"/>
  <c r="G105" i="22" s="1"/>
  <c r="G107" i="4"/>
  <c r="C106" i="22" s="1"/>
  <c r="G106" i="22" s="1"/>
  <c r="G108" i="4"/>
  <c r="C107" i="22" s="1"/>
  <c r="G107" i="22" s="1"/>
  <c r="G109" i="4"/>
  <c r="C108" i="22" s="1"/>
  <c r="G108" i="22" s="1"/>
  <c r="G110" i="4"/>
  <c r="C109" i="22" s="1"/>
  <c r="G109" i="22" s="1"/>
  <c r="G111" i="4"/>
  <c r="C110" i="22" s="1"/>
  <c r="G110" i="22" s="1"/>
  <c r="G112" i="4"/>
  <c r="C111" i="22" s="1"/>
  <c r="G111" i="22" s="1"/>
  <c r="G113" i="4"/>
  <c r="C112" i="22" s="1"/>
  <c r="G112" i="22" s="1"/>
  <c r="G114" i="4"/>
  <c r="C113" i="22" s="1"/>
  <c r="G113" i="22" s="1"/>
  <c r="G115" i="4"/>
  <c r="G116" i="4"/>
  <c r="G117" i="4"/>
  <c r="C116" i="22" s="1"/>
  <c r="G116" i="22" s="1"/>
  <c r="G118" i="4"/>
  <c r="G119" i="4"/>
  <c r="G120" i="4"/>
  <c r="C119" i="22" s="1"/>
  <c r="G119" i="22" s="1"/>
  <c r="G121" i="4"/>
  <c r="C120" i="22" s="1"/>
  <c r="G120" i="22" s="1"/>
  <c r="G122" i="4"/>
  <c r="C121" i="22" s="1"/>
  <c r="G121" i="22" s="1"/>
  <c r="G123" i="4"/>
  <c r="C122" i="22" s="1"/>
  <c r="G122" i="22" s="1"/>
  <c r="G124" i="4"/>
  <c r="C123" i="22" s="1"/>
  <c r="G123" i="22" s="1"/>
  <c r="G125" i="4"/>
  <c r="G126" i="4"/>
  <c r="C125" i="22" s="1"/>
  <c r="G125" i="22" s="1"/>
  <c r="G127" i="4"/>
  <c r="C126" i="22" s="1"/>
  <c r="G126" i="22" s="1"/>
  <c r="G128" i="4"/>
  <c r="C127" i="22" s="1"/>
  <c r="G127" i="22" s="1"/>
  <c r="G129" i="4"/>
  <c r="C128" i="22" s="1"/>
  <c r="G128" i="22" s="1"/>
  <c r="G130" i="4"/>
  <c r="C129" i="22" s="1"/>
  <c r="G129" i="22" s="1"/>
  <c r="G131" i="4"/>
  <c r="C130" i="22" s="1"/>
  <c r="G130" i="22" s="1"/>
  <c r="G132" i="4"/>
  <c r="C131" i="22" s="1"/>
  <c r="G131" i="22" s="1"/>
  <c r="G133" i="4"/>
  <c r="C132" i="22" s="1"/>
  <c r="G132" i="22" s="1"/>
  <c r="G134" i="4"/>
  <c r="C133" i="22" s="1"/>
  <c r="G133" i="22" s="1"/>
  <c r="G135" i="4"/>
  <c r="C134" i="22" s="1"/>
  <c r="G134" i="22" s="1"/>
  <c r="G136" i="4"/>
  <c r="C135" i="22" s="1"/>
  <c r="G135" i="22" s="1"/>
  <c r="G137" i="4"/>
  <c r="C136" i="22" s="1"/>
  <c r="G136" i="22" s="1"/>
  <c r="G138" i="4"/>
  <c r="C137" i="22" s="1"/>
  <c r="G137" i="22" s="1"/>
  <c r="G139" i="4"/>
  <c r="C138" i="22" s="1"/>
  <c r="G138" i="22" s="1"/>
  <c r="G140" i="4"/>
  <c r="C139" i="22" s="1"/>
  <c r="G139" i="22" s="1"/>
  <c r="G141" i="4"/>
  <c r="C140" i="22" s="1"/>
  <c r="G140" i="22" s="1"/>
  <c r="G142" i="4"/>
  <c r="C141" i="22" s="1"/>
  <c r="G141" i="22" s="1"/>
  <c r="G143" i="4"/>
  <c r="C142" i="22" s="1"/>
  <c r="G142" i="22" s="1"/>
  <c r="G144" i="4"/>
  <c r="C143" i="22" s="1"/>
  <c r="G143" i="22" s="1"/>
  <c r="G145" i="4"/>
  <c r="C144" i="22" s="1"/>
  <c r="G144" i="22" s="1"/>
  <c r="G146" i="4"/>
  <c r="C145" i="22" s="1"/>
  <c r="G145" i="22" s="1"/>
  <c r="G147" i="4"/>
  <c r="C146" i="22" s="1"/>
  <c r="G146" i="22" s="1"/>
  <c r="G148" i="4"/>
  <c r="C147" i="22" s="1"/>
  <c r="G147" i="22" s="1"/>
  <c r="G149" i="4"/>
  <c r="C148" i="22" s="1"/>
  <c r="G148" i="22" s="1"/>
  <c r="G150" i="4"/>
  <c r="C149" i="22" s="1"/>
  <c r="G149" i="22" s="1"/>
  <c r="G151" i="4"/>
  <c r="C150" i="22" s="1"/>
  <c r="G150" i="22" s="1"/>
  <c r="G152" i="4"/>
  <c r="C151" i="22" s="1"/>
  <c r="G151" i="22" s="1"/>
  <c r="G153" i="4"/>
  <c r="C152" i="22" s="1"/>
  <c r="G152" i="22" s="1"/>
  <c r="G154" i="4"/>
  <c r="C153" i="22" s="1"/>
  <c r="G153" i="22" s="1"/>
  <c r="G155" i="4"/>
  <c r="C154" i="22" s="1"/>
  <c r="G154" i="22" s="1"/>
  <c r="G156" i="4"/>
  <c r="C155" i="22" s="1"/>
  <c r="G155" i="22" s="1"/>
  <c r="G157" i="4"/>
  <c r="C156" i="22" s="1"/>
  <c r="G156" i="22" s="1"/>
  <c r="G158" i="4"/>
  <c r="C157" i="22" s="1"/>
  <c r="G157" i="22" s="1"/>
  <c r="G159" i="4"/>
  <c r="C158" i="22" s="1"/>
  <c r="G158" i="22" s="1"/>
  <c r="G160" i="4"/>
  <c r="C159" i="22" s="1"/>
  <c r="G159" i="22" s="1"/>
  <c r="G161" i="4"/>
  <c r="G162" i="4"/>
  <c r="G165" i="4"/>
  <c r="C166" i="22" s="1"/>
  <c r="G166" i="22" s="1"/>
  <c r="G166" i="4"/>
  <c r="C167" i="22" s="1"/>
  <c r="G167" i="22" s="1"/>
  <c r="G167" i="4"/>
  <c r="C168" i="22" s="1"/>
  <c r="G168" i="22" s="1"/>
  <c r="G168" i="4"/>
  <c r="C169" i="22" s="1"/>
  <c r="G169" i="22" s="1"/>
  <c r="G169" i="4"/>
  <c r="C170" i="22" s="1"/>
  <c r="G170" i="22" s="1"/>
  <c r="G170" i="4"/>
  <c r="C171" i="22" s="1"/>
  <c r="G171" i="22" s="1"/>
  <c r="G171" i="4"/>
  <c r="C172" i="22" s="1"/>
  <c r="G172" i="22" s="1"/>
  <c r="G172" i="4"/>
  <c r="C173" i="22" s="1"/>
  <c r="G173" i="22" s="1"/>
  <c r="G173" i="4"/>
  <c r="C174" i="22" s="1"/>
  <c r="G174" i="22" s="1"/>
  <c r="G174" i="4"/>
  <c r="C175" i="22" s="1"/>
  <c r="G175" i="22" s="1"/>
  <c r="G175" i="4"/>
  <c r="C176" i="22" s="1"/>
  <c r="G176" i="22" s="1"/>
  <c r="G176" i="4"/>
  <c r="C177" i="22" s="1"/>
  <c r="G177" i="22" s="1"/>
  <c r="G177" i="4"/>
  <c r="C178" i="22" s="1"/>
  <c r="G178" i="22" s="1"/>
  <c r="G178" i="4"/>
  <c r="C179" i="22" s="1"/>
  <c r="G179" i="22" s="1"/>
  <c r="G179" i="4"/>
  <c r="C180" i="22" s="1"/>
  <c r="G180" i="22" s="1"/>
  <c r="G180" i="4"/>
  <c r="C181" i="22" s="1"/>
  <c r="G181" i="22" s="1"/>
  <c r="G181" i="4"/>
  <c r="C182" i="22" s="1"/>
  <c r="G182" i="22" s="1"/>
  <c r="G182" i="4"/>
  <c r="C183" i="22" s="1"/>
  <c r="G183" i="22" s="1"/>
  <c r="G183" i="4"/>
  <c r="C184" i="22" s="1"/>
  <c r="G184" i="22" s="1"/>
  <c r="G184" i="4"/>
  <c r="C185" i="22" s="1"/>
  <c r="G185" i="22" s="1"/>
  <c r="G185" i="4"/>
  <c r="C186" i="22" s="1"/>
  <c r="G186" i="22" s="1"/>
  <c r="C187" i="22"/>
  <c r="G187" i="22" s="1"/>
  <c r="G187" i="4"/>
  <c r="C188" i="22" s="1"/>
  <c r="G188" i="22" s="1"/>
  <c r="G188" i="4"/>
  <c r="C189" i="22" s="1"/>
  <c r="G189" i="22" s="1"/>
  <c r="C190" i="22"/>
  <c r="G190" i="22" s="1"/>
  <c r="G190" i="4"/>
  <c r="C191" i="22" s="1"/>
  <c r="G191" i="22" s="1"/>
  <c r="G192" i="4"/>
  <c r="C193" i="22" s="1"/>
  <c r="G193" i="22" s="1"/>
  <c r="G193" i="4"/>
  <c r="C194" i="22" s="1"/>
  <c r="G194" i="22" s="1"/>
  <c r="G194" i="4"/>
  <c r="C195" i="22" s="1"/>
  <c r="G195" i="22" s="1"/>
  <c r="G195" i="4"/>
  <c r="C196" i="22" s="1"/>
  <c r="G196" i="22" s="1"/>
  <c r="G196" i="4"/>
  <c r="C197" i="22" s="1"/>
  <c r="G197" i="22" s="1"/>
  <c r="G197" i="4"/>
  <c r="C198" i="22" s="1"/>
  <c r="G198" i="22" s="1"/>
  <c r="G198" i="4"/>
  <c r="C199" i="22" s="1"/>
  <c r="G199" i="22" s="1"/>
  <c r="G199" i="4"/>
  <c r="C200" i="22" s="1"/>
  <c r="G200" i="22" s="1"/>
  <c r="G200" i="4"/>
  <c r="C201" i="22" s="1"/>
  <c r="G201" i="22" s="1"/>
  <c r="G201" i="4"/>
  <c r="C202" i="22" s="1"/>
  <c r="G202" i="22" s="1"/>
  <c r="G202" i="4"/>
  <c r="C203" i="22" s="1"/>
  <c r="G203" i="22" s="1"/>
  <c r="G203" i="4"/>
  <c r="C204" i="22" s="1"/>
  <c r="G204" i="22" s="1"/>
  <c r="G204" i="4"/>
  <c r="C205" i="22" s="1"/>
  <c r="G205" i="22" s="1"/>
  <c r="G205" i="4"/>
  <c r="C206" i="22" s="1"/>
  <c r="G206" i="22" s="1"/>
  <c r="G206" i="4"/>
  <c r="C207" i="22" s="1"/>
  <c r="G207" i="22" s="1"/>
  <c r="S207" i="22" s="1"/>
  <c r="G207" i="4"/>
  <c r="C208" i="22" s="1"/>
  <c r="G208" i="22" s="1"/>
  <c r="G208" i="4"/>
  <c r="C209" i="22" s="1"/>
  <c r="G209" i="22" s="1"/>
  <c r="G209" i="4"/>
  <c r="C210" i="22" s="1"/>
  <c r="G210" i="22" s="1"/>
  <c r="G210" i="4"/>
  <c r="C211" i="22" s="1"/>
  <c r="G211" i="22" s="1"/>
  <c r="G211" i="4"/>
  <c r="C212" i="22" s="1"/>
  <c r="G212" i="22" s="1"/>
  <c r="G212" i="4"/>
  <c r="C213" i="22" s="1"/>
  <c r="G213" i="22" s="1"/>
  <c r="G213" i="4"/>
  <c r="C214" i="22" s="1"/>
  <c r="G214" i="22" s="1"/>
  <c r="G214" i="4"/>
  <c r="C215" i="22" s="1"/>
  <c r="G215" i="22" s="1"/>
  <c r="G215" i="4"/>
  <c r="C216" i="22" s="1"/>
  <c r="G216" i="22" s="1"/>
  <c r="G216" i="4"/>
  <c r="C217" i="22" s="1"/>
  <c r="G217" i="22" s="1"/>
  <c r="G217" i="4"/>
  <c r="C218" i="22" s="1"/>
  <c r="G218" i="22" s="1"/>
  <c r="G218" i="4"/>
  <c r="C219" i="22" s="1"/>
  <c r="G219" i="22" s="1"/>
  <c r="G219" i="4"/>
  <c r="C220" i="22" s="1"/>
  <c r="G220" i="22" s="1"/>
  <c r="G220" i="4"/>
  <c r="C221" i="22" s="1"/>
  <c r="G221" i="22" s="1"/>
  <c r="G221" i="4"/>
  <c r="C222" i="22" s="1"/>
  <c r="G222" i="22" s="1"/>
  <c r="G222" i="4"/>
  <c r="C223" i="22" s="1"/>
  <c r="G223" i="22" s="1"/>
  <c r="G223" i="4"/>
  <c r="C224" i="22" s="1"/>
  <c r="G224" i="22" s="1"/>
  <c r="G224" i="4"/>
  <c r="C225" i="22" s="1"/>
  <c r="G225" i="22" s="1"/>
  <c r="G225" i="4"/>
  <c r="C226" i="22" s="1"/>
  <c r="G226" i="22" s="1"/>
  <c r="G226" i="4"/>
  <c r="C227" i="22" s="1"/>
  <c r="G227" i="22" s="1"/>
  <c r="G227" i="4"/>
  <c r="C228" i="22" s="1"/>
  <c r="G228" i="22" s="1"/>
  <c r="G228" i="4"/>
  <c r="C229" i="22" s="1"/>
  <c r="G229" i="22" s="1"/>
  <c r="G229" i="4"/>
  <c r="C230" i="22" s="1"/>
  <c r="G230" i="22" s="1"/>
  <c r="G230" i="4"/>
  <c r="C231" i="22" s="1"/>
  <c r="G231" i="22" s="1"/>
  <c r="G231" i="4"/>
  <c r="C232" i="22" s="1"/>
  <c r="G232" i="22" s="1"/>
  <c r="G232" i="4"/>
  <c r="C233" i="22" s="1"/>
  <c r="G233" i="22" s="1"/>
  <c r="G233" i="4"/>
  <c r="C234" i="22" s="1"/>
  <c r="G234" i="22" s="1"/>
  <c r="G234" i="4"/>
  <c r="C235" i="22" s="1"/>
  <c r="G235" i="22" s="1"/>
  <c r="G235" i="4"/>
  <c r="C236" i="22" s="1"/>
  <c r="G236" i="22" s="1"/>
  <c r="G236" i="4"/>
  <c r="C237" i="22" s="1"/>
  <c r="G237" i="22" s="1"/>
  <c r="G237" i="4"/>
  <c r="C238" i="22" s="1"/>
  <c r="G238" i="22" s="1"/>
  <c r="G238" i="4"/>
  <c r="C239" i="22" s="1"/>
  <c r="G239" i="22" s="1"/>
  <c r="G239" i="4"/>
  <c r="C240" i="22" s="1"/>
  <c r="G240" i="22" s="1"/>
  <c r="G240" i="4"/>
  <c r="C241" i="22" s="1"/>
  <c r="G241" i="22" s="1"/>
  <c r="S241" i="22" s="1"/>
  <c r="G241" i="4"/>
  <c r="C242" i="22" s="1"/>
  <c r="G242" i="22" s="1"/>
  <c r="S242" i="22" s="1"/>
  <c r="G242" i="4"/>
  <c r="C243" i="22" s="1"/>
  <c r="G243" i="22" s="1"/>
  <c r="S243" i="22" s="1"/>
  <c r="G243" i="4"/>
  <c r="C244" i="22" s="1"/>
  <c r="G244" i="22" s="1"/>
  <c r="S244" i="22" s="1"/>
  <c r="G244" i="4"/>
  <c r="C245" i="22" s="1"/>
  <c r="G245" i="22" s="1"/>
  <c r="S245" i="22" s="1"/>
  <c r="G245" i="4"/>
  <c r="C246" i="22" s="1"/>
  <c r="G246" i="22" s="1"/>
  <c r="S246" i="22" s="1"/>
  <c r="G246" i="4"/>
  <c r="C247" i="22" s="1"/>
  <c r="G247" i="22" s="1"/>
  <c r="S247" i="22" s="1"/>
  <c r="G247" i="4"/>
  <c r="C248" i="22" s="1"/>
  <c r="G248" i="22" s="1"/>
  <c r="S248" i="22" s="1"/>
  <c r="G248" i="4"/>
  <c r="C249" i="22" s="1"/>
  <c r="G249" i="22" s="1"/>
  <c r="S249" i="22" s="1"/>
  <c r="G249" i="4"/>
  <c r="C250" i="22" s="1"/>
  <c r="G250" i="22" s="1"/>
  <c r="S250" i="22" s="1"/>
  <c r="G250" i="4"/>
  <c r="C251" i="22" s="1"/>
  <c r="G251" i="22" s="1"/>
  <c r="S251" i="22" s="1"/>
  <c r="G251" i="4"/>
  <c r="C252" i="22" s="1"/>
  <c r="G252" i="22" s="1"/>
  <c r="S252" i="22" s="1"/>
  <c r="G252" i="4"/>
  <c r="C253" i="22" s="1"/>
  <c r="G253" i="22" s="1"/>
  <c r="S253" i="22" s="1"/>
  <c r="G253" i="4"/>
  <c r="C254" i="22" s="1"/>
  <c r="G254" i="22" s="1"/>
  <c r="S254" i="22" s="1"/>
  <c r="G254" i="4"/>
  <c r="C255" i="22" s="1"/>
  <c r="G255" i="22" s="1"/>
  <c r="S255" i="22" s="1"/>
  <c r="G255" i="4"/>
  <c r="C256" i="22" s="1"/>
  <c r="G256" i="22" s="1"/>
  <c r="S256" i="22" s="1"/>
  <c r="G256" i="4"/>
  <c r="C257" i="22" s="1"/>
  <c r="G257" i="22" s="1"/>
  <c r="G257" i="4"/>
  <c r="C258" i="22" s="1"/>
  <c r="G258" i="22" s="1"/>
  <c r="G258" i="4"/>
  <c r="C259" i="22" s="1"/>
  <c r="G259" i="22" s="1"/>
  <c r="G259" i="4"/>
  <c r="C260" i="22" s="1"/>
  <c r="G260" i="22" s="1"/>
  <c r="G260" i="4"/>
  <c r="C261" i="22" s="1"/>
  <c r="G261" i="22" s="1"/>
  <c r="G261" i="4"/>
  <c r="C262" i="22" s="1"/>
  <c r="G262" i="22" s="1"/>
  <c r="G262" i="4"/>
  <c r="C263" i="22" s="1"/>
  <c r="G263" i="22" s="1"/>
  <c r="G263" i="4"/>
  <c r="C264" i="22" s="1"/>
  <c r="G264" i="22" s="1"/>
  <c r="G264" i="4"/>
  <c r="C265" i="22" s="1"/>
  <c r="G265" i="22" s="1"/>
  <c r="G265" i="4"/>
  <c r="C266" i="22" s="1"/>
  <c r="G266" i="22" s="1"/>
  <c r="G266" i="4"/>
  <c r="C267" i="22" s="1"/>
  <c r="G267" i="22" s="1"/>
  <c r="G267" i="4"/>
  <c r="C268" i="22" s="1"/>
  <c r="G268" i="22" s="1"/>
  <c r="G268" i="4"/>
  <c r="C269" i="22" s="1"/>
  <c r="G269" i="22" s="1"/>
  <c r="G269" i="4"/>
  <c r="C270" i="22" s="1"/>
  <c r="G270" i="22" s="1"/>
  <c r="G270" i="4"/>
  <c r="C271" i="22" s="1"/>
  <c r="G271" i="22" s="1"/>
  <c r="G271" i="4"/>
  <c r="C272" i="22" s="1"/>
  <c r="G272" i="22" s="1"/>
  <c r="G272" i="4"/>
  <c r="C273" i="22" s="1"/>
  <c r="G273" i="22" s="1"/>
  <c r="G273" i="4"/>
  <c r="C274" i="22" s="1"/>
  <c r="G274" i="22" s="1"/>
  <c r="G274" i="4"/>
  <c r="C275" i="22" s="1"/>
  <c r="G275" i="22" s="1"/>
  <c r="G275" i="4"/>
  <c r="C276" i="22" s="1"/>
  <c r="G276" i="22" s="1"/>
  <c r="G276" i="4"/>
  <c r="C277" i="22" s="1"/>
  <c r="G277" i="22" s="1"/>
  <c r="G277" i="4"/>
  <c r="C278" i="22" s="1"/>
  <c r="G278" i="22" s="1"/>
  <c r="G278" i="4"/>
  <c r="C279" i="22" s="1"/>
  <c r="G279" i="22" s="1"/>
  <c r="G279" i="4"/>
  <c r="C280" i="22" s="1"/>
  <c r="G280" i="22" s="1"/>
  <c r="G280" i="4"/>
  <c r="C281" i="22" s="1"/>
  <c r="G281" i="22" s="1"/>
  <c r="G281" i="4"/>
  <c r="C282" i="22" s="1"/>
  <c r="G282" i="22" s="1"/>
  <c r="G282" i="4"/>
  <c r="C283" i="22" s="1"/>
  <c r="G283" i="22" s="1"/>
  <c r="G283" i="4"/>
  <c r="C284" i="22" s="1"/>
  <c r="G284" i="22" s="1"/>
  <c r="G284" i="4"/>
  <c r="C285" i="22" s="1"/>
  <c r="G285" i="22" s="1"/>
  <c r="G285" i="4"/>
  <c r="C286" i="22" s="1"/>
  <c r="G286" i="22" s="1"/>
  <c r="G286" i="4"/>
  <c r="C287" i="22" s="1"/>
  <c r="G287" i="22" s="1"/>
  <c r="G287" i="4"/>
  <c r="C288" i="22" s="1"/>
  <c r="G288" i="22" s="1"/>
  <c r="G288" i="4"/>
  <c r="C289" i="22" s="1"/>
  <c r="G289" i="22" s="1"/>
  <c r="G289" i="4"/>
  <c r="C290" i="22" s="1"/>
  <c r="G290" i="22" s="1"/>
  <c r="G290" i="4"/>
  <c r="C291" i="22" s="1"/>
  <c r="G291" i="22" s="1"/>
  <c r="G291" i="4"/>
  <c r="C292" i="22" s="1"/>
  <c r="G292" i="22" s="1"/>
  <c r="G292" i="4"/>
  <c r="C293" i="22" s="1"/>
  <c r="G293" i="22" s="1"/>
  <c r="G293" i="4"/>
  <c r="C294" i="22" s="1"/>
  <c r="G294" i="22" s="1"/>
  <c r="G294" i="4"/>
  <c r="C295" i="22" s="1"/>
  <c r="G295" i="22" s="1"/>
  <c r="G295" i="4"/>
  <c r="C296" i="22" s="1"/>
  <c r="G296" i="22" s="1"/>
  <c r="G296" i="4"/>
  <c r="C297" i="22" s="1"/>
  <c r="G297" i="22" s="1"/>
  <c r="G297" i="4"/>
  <c r="C298" i="22" s="1"/>
  <c r="G298" i="22" s="1"/>
  <c r="G298" i="4"/>
  <c r="C299" i="22" s="1"/>
  <c r="G299" i="22" s="1"/>
  <c r="G299" i="4"/>
  <c r="C300" i="22" s="1"/>
  <c r="G300" i="22" s="1"/>
  <c r="G300" i="4"/>
  <c r="C301" i="22" s="1"/>
  <c r="G301" i="22" s="1"/>
  <c r="G301" i="4"/>
  <c r="C302" i="22" s="1"/>
  <c r="G302" i="22" s="1"/>
  <c r="G302" i="4"/>
  <c r="C303" i="22" s="1"/>
  <c r="G303" i="22" s="1"/>
  <c r="G303" i="4"/>
  <c r="C304" i="22" s="1"/>
  <c r="G304" i="22" s="1"/>
  <c r="G304" i="4"/>
  <c r="C305" i="22" s="1"/>
  <c r="G305" i="22" s="1"/>
  <c r="G305" i="4"/>
  <c r="C306" i="22" s="1"/>
  <c r="G306" i="22" s="1"/>
  <c r="G306" i="4"/>
  <c r="C307" i="22" s="1"/>
  <c r="G307" i="22" s="1"/>
  <c r="G307" i="4"/>
  <c r="C308" i="22" s="1"/>
  <c r="G308" i="22" s="1"/>
  <c r="T308" i="22" s="1"/>
  <c r="G308" i="4"/>
  <c r="C309" i="22" s="1"/>
  <c r="G309" i="22" s="1"/>
  <c r="G309" i="4"/>
  <c r="C310" i="22" s="1"/>
  <c r="G310" i="22" s="1"/>
  <c r="G310" i="4"/>
  <c r="C311" i="22" s="1"/>
  <c r="G311" i="22" s="1"/>
  <c r="G311" i="4"/>
  <c r="C312" i="22" s="1"/>
  <c r="G312" i="22" s="1"/>
  <c r="G312" i="4"/>
  <c r="C313" i="22" s="1"/>
  <c r="G313" i="22" s="1"/>
  <c r="G313" i="4"/>
  <c r="C314" i="22" s="1"/>
  <c r="G314" i="22" s="1"/>
  <c r="G314" i="4"/>
  <c r="C315" i="22" s="1"/>
  <c r="G315" i="22" s="1"/>
  <c r="G315" i="4"/>
  <c r="C316" i="22" s="1"/>
  <c r="G316" i="22" s="1"/>
  <c r="G316" i="4"/>
  <c r="C317" i="22" s="1"/>
  <c r="G317" i="22" s="1"/>
  <c r="G317" i="4"/>
  <c r="C318" i="22" s="1"/>
  <c r="G318" i="22" s="1"/>
  <c r="G318" i="4"/>
  <c r="C319" i="22" s="1"/>
  <c r="G319" i="22" s="1"/>
  <c r="G319" i="4"/>
  <c r="C320" i="22" s="1"/>
  <c r="G320" i="22" s="1"/>
  <c r="G320" i="4"/>
  <c r="C321" i="22" s="1"/>
  <c r="G321" i="22" s="1"/>
  <c r="G321" i="4"/>
  <c r="C322" i="22" s="1"/>
  <c r="G322" i="22" s="1"/>
  <c r="G322" i="4"/>
  <c r="C323" i="22" s="1"/>
  <c r="G323" i="22" s="1"/>
  <c r="G323" i="4"/>
  <c r="C324" i="22" s="1"/>
  <c r="G324" i="22" s="1"/>
  <c r="G324" i="4"/>
  <c r="C325" i="22" s="1"/>
  <c r="G325" i="22" s="1"/>
  <c r="G325" i="4"/>
  <c r="C326" i="22" s="1"/>
  <c r="G326" i="22" s="1"/>
  <c r="G326" i="4"/>
  <c r="C327" i="22" s="1"/>
  <c r="G327" i="22" s="1"/>
  <c r="G327" i="4"/>
  <c r="C328" i="22" s="1"/>
  <c r="G328" i="22" s="1"/>
  <c r="G328" i="4"/>
  <c r="C329" i="22" s="1"/>
  <c r="G329" i="22" s="1"/>
  <c r="G329" i="4"/>
  <c r="C330" i="22" s="1"/>
  <c r="G330" i="22" s="1"/>
  <c r="G330" i="4"/>
  <c r="C331" i="22" s="1"/>
  <c r="G331" i="22" s="1"/>
  <c r="G331" i="4"/>
  <c r="C332" i="22" s="1"/>
  <c r="G332" i="22" s="1"/>
  <c r="G332" i="4"/>
  <c r="C333" i="22" s="1"/>
  <c r="G333" i="22" s="1"/>
  <c r="G333" i="4"/>
  <c r="C334" i="22" s="1"/>
  <c r="G334" i="22" s="1"/>
  <c r="G334" i="4"/>
  <c r="C335" i="22" s="1"/>
  <c r="G335" i="22" s="1"/>
  <c r="G335" i="4"/>
  <c r="C336" i="22" s="1"/>
  <c r="G336" i="22" s="1"/>
  <c r="G336" i="4"/>
  <c r="C337" i="22" s="1"/>
  <c r="G337" i="22" s="1"/>
  <c r="G337" i="4"/>
  <c r="C338" i="22" s="1"/>
  <c r="G338" i="22" s="1"/>
  <c r="G338" i="4"/>
  <c r="C339" i="22" s="1"/>
  <c r="G339" i="22" s="1"/>
  <c r="T339" i="22" s="1"/>
  <c r="G339" i="4"/>
  <c r="C340" i="22" s="1"/>
  <c r="G340" i="22" s="1"/>
  <c r="T340" i="22" s="1"/>
  <c r="G340" i="4"/>
  <c r="C341" i="22" s="1"/>
  <c r="G341" i="22" s="1"/>
  <c r="G341" i="4"/>
  <c r="C342" i="22" s="1"/>
  <c r="G342" i="4"/>
  <c r="C343" i="22" s="1"/>
  <c r="G343" i="22" s="1"/>
  <c r="G343" i="4"/>
  <c r="C344" i="22" s="1"/>
  <c r="G344" i="22" s="1"/>
  <c r="G344" i="4"/>
  <c r="C345" i="22" s="1"/>
  <c r="G345" i="22" s="1"/>
  <c r="G345" i="4"/>
  <c r="C346" i="22" s="1"/>
  <c r="G346" i="22" s="1"/>
  <c r="G346" i="4"/>
  <c r="C347" i="22" s="1"/>
  <c r="G347" i="22" s="1"/>
  <c r="G347" i="4"/>
  <c r="C348" i="22" s="1"/>
  <c r="G348" i="22" s="1"/>
  <c r="G348" i="4"/>
  <c r="C349" i="22" s="1"/>
  <c r="G349" i="22" s="1"/>
  <c r="G349" i="4"/>
  <c r="C350" i="22" s="1"/>
  <c r="G350" i="22" s="1"/>
  <c r="G350" i="4"/>
  <c r="C351" i="22" s="1"/>
  <c r="G351" i="22" s="1"/>
  <c r="G351" i="4"/>
  <c r="C352" i="22" s="1"/>
  <c r="G352" i="22" s="1"/>
  <c r="G352" i="4"/>
  <c r="C353" i="22" s="1"/>
  <c r="G353" i="22" s="1"/>
  <c r="G353" i="4"/>
  <c r="C354" i="22" s="1"/>
  <c r="G354" i="22" s="1"/>
  <c r="G354" i="4"/>
  <c r="C355" i="22" s="1"/>
  <c r="G355" i="22" s="1"/>
  <c r="G355" i="4"/>
  <c r="C356" i="22" s="1"/>
  <c r="G356" i="22" s="1"/>
  <c r="G356" i="4"/>
  <c r="C357" i="22" s="1"/>
  <c r="G357" i="22" s="1"/>
  <c r="G357" i="4"/>
  <c r="C358" i="22" s="1"/>
  <c r="G358" i="22" s="1"/>
  <c r="G358" i="4"/>
  <c r="C359" i="22" s="1"/>
  <c r="G359" i="22" s="1"/>
  <c r="G359" i="4"/>
  <c r="C360" i="22" s="1"/>
  <c r="G360" i="22" s="1"/>
  <c r="G360" i="4"/>
  <c r="C361" i="22" s="1"/>
  <c r="G361" i="22" s="1"/>
  <c r="G361" i="4"/>
  <c r="C362" i="22" s="1"/>
  <c r="G362" i="22" s="1"/>
  <c r="G362" i="4"/>
  <c r="C363" i="22" s="1"/>
  <c r="G363" i="22" s="1"/>
  <c r="G363" i="4"/>
  <c r="C364" i="22" s="1"/>
  <c r="G364" i="22" s="1"/>
  <c r="G364" i="4"/>
  <c r="C365" i="22" s="1"/>
  <c r="G365" i="22" s="1"/>
  <c r="G365" i="4"/>
  <c r="C366" i="22" s="1"/>
  <c r="G366" i="22" s="1"/>
  <c r="G366" i="4"/>
  <c r="C367" i="22" s="1"/>
  <c r="G367" i="22" s="1"/>
  <c r="G367" i="4"/>
  <c r="C368" i="22" s="1"/>
  <c r="G368" i="22" s="1"/>
  <c r="G368" i="4"/>
  <c r="C369" i="22" s="1"/>
  <c r="G369" i="22" s="1"/>
  <c r="G369" i="4"/>
  <c r="C370" i="22" s="1"/>
  <c r="G370" i="22" s="1"/>
  <c r="G370" i="4"/>
  <c r="C371" i="22" s="1"/>
  <c r="G371" i="22" s="1"/>
  <c r="G371" i="4"/>
  <c r="C372" i="22" s="1"/>
  <c r="G372" i="22" s="1"/>
  <c r="G372" i="4"/>
  <c r="C373" i="22" s="1"/>
  <c r="G373" i="22" s="1"/>
  <c r="G373" i="4"/>
  <c r="C374" i="22" s="1"/>
  <c r="G374" i="22" s="1"/>
  <c r="G374" i="4"/>
  <c r="C375" i="22" s="1"/>
  <c r="G375" i="22" s="1"/>
  <c r="G375" i="4"/>
  <c r="C376" i="22" s="1"/>
  <c r="G376" i="22" s="1"/>
  <c r="G376" i="4"/>
  <c r="C377" i="22" s="1"/>
  <c r="G377" i="22" s="1"/>
  <c r="G377" i="4"/>
  <c r="C378" i="22" s="1"/>
  <c r="G378" i="22" s="1"/>
  <c r="G378" i="4"/>
  <c r="C379" i="22" s="1"/>
  <c r="G379" i="22" s="1"/>
  <c r="G379" i="4"/>
  <c r="C380" i="22" s="1"/>
  <c r="G380" i="22" s="1"/>
  <c r="G380" i="4"/>
  <c r="C381" i="22" s="1"/>
  <c r="G381" i="22" s="1"/>
  <c r="G381" i="4"/>
  <c r="C382" i="22" s="1"/>
  <c r="G382" i="22" s="1"/>
  <c r="G382" i="4"/>
  <c r="C383" i="22" s="1"/>
  <c r="G383" i="22" s="1"/>
  <c r="G383" i="4"/>
  <c r="C384" i="22" s="1"/>
  <c r="G384" i="22" s="1"/>
  <c r="G384" i="4"/>
  <c r="C385" i="22" s="1"/>
  <c r="G385" i="22" s="1"/>
  <c r="G385" i="4"/>
  <c r="C386" i="22" s="1"/>
  <c r="G386" i="22" s="1"/>
  <c r="G386" i="4"/>
  <c r="C387" i="22" s="1"/>
  <c r="G387" i="22" s="1"/>
  <c r="G387" i="4"/>
  <c r="C388" i="22" s="1"/>
  <c r="G388" i="22" s="1"/>
  <c r="G388" i="4"/>
  <c r="C389" i="22" s="1"/>
  <c r="G389" i="22" s="1"/>
  <c r="G389" i="4"/>
  <c r="C390" i="22" s="1"/>
  <c r="G390" i="22" s="1"/>
  <c r="G390" i="4"/>
  <c r="C391" i="22" s="1"/>
  <c r="G391" i="22" s="1"/>
  <c r="G391" i="4"/>
  <c r="C392" i="22" s="1"/>
  <c r="G392" i="22" s="1"/>
  <c r="G392" i="4"/>
  <c r="C393" i="22" s="1"/>
  <c r="G393" i="22" s="1"/>
  <c r="G393" i="4"/>
  <c r="C394" i="22" s="1"/>
  <c r="G394" i="22" s="1"/>
  <c r="G394" i="4"/>
  <c r="C395" i="22" s="1"/>
  <c r="G395" i="22" s="1"/>
  <c r="G395" i="4"/>
  <c r="C396" i="22" s="1"/>
  <c r="G396" i="22" s="1"/>
  <c r="G396" i="4"/>
  <c r="C397" i="22" s="1"/>
  <c r="G397" i="22" s="1"/>
  <c r="G397" i="4"/>
  <c r="C398" i="22" s="1"/>
  <c r="G398" i="22" s="1"/>
  <c r="G398" i="4"/>
  <c r="C399" i="22" s="1"/>
  <c r="G399" i="22" s="1"/>
  <c r="G399" i="4"/>
  <c r="C400" i="22" s="1"/>
  <c r="G400" i="22" s="1"/>
  <c r="G400" i="4"/>
  <c r="C401" i="22" s="1"/>
  <c r="G401" i="22" s="1"/>
  <c r="G401" i="4"/>
  <c r="C402" i="22" s="1"/>
  <c r="G402" i="22" s="1"/>
  <c r="G402" i="4"/>
  <c r="C403" i="22" s="1"/>
  <c r="G403" i="22" s="1"/>
  <c r="G403" i="4"/>
  <c r="C404" i="22" s="1"/>
  <c r="G404" i="22" s="1"/>
  <c r="G404" i="4"/>
  <c r="C405" i="22" s="1"/>
  <c r="G405" i="22" s="1"/>
  <c r="G405" i="4"/>
  <c r="C406" i="22" s="1"/>
  <c r="G406" i="22" s="1"/>
  <c r="S406" i="22" s="1"/>
  <c r="G406" i="4"/>
  <c r="C407" i="22" s="1"/>
  <c r="G407" i="22" s="1"/>
  <c r="G418" i="4"/>
  <c r="C419" i="22" s="1"/>
  <c r="G419" i="22" s="1"/>
  <c r="G419" i="4"/>
  <c r="C420" i="22" s="1"/>
  <c r="G420" i="22" s="1"/>
  <c r="G420" i="4"/>
  <c r="C421" i="22" s="1"/>
  <c r="G421" i="22" s="1"/>
  <c r="G421" i="4"/>
  <c r="C422" i="22" s="1"/>
  <c r="G422" i="22" s="1"/>
  <c r="G422" i="4"/>
  <c r="C423" i="22" s="1"/>
  <c r="G423" i="22" s="1"/>
  <c r="G423" i="4"/>
  <c r="C424" i="22" s="1"/>
  <c r="G424" i="22" s="1"/>
  <c r="G424" i="4"/>
  <c r="C425" i="22" s="1"/>
  <c r="G425" i="22" s="1"/>
  <c r="G425" i="4"/>
  <c r="C426" i="22" s="1"/>
  <c r="G426" i="22" s="1"/>
  <c r="G426" i="4"/>
  <c r="C427" i="22" s="1"/>
  <c r="G427" i="22" s="1"/>
  <c r="G427" i="4"/>
  <c r="C428" i="22" s="1"/>
  <c r="G428" i="22" s="1"/>
  <c r="G428" i="4"/>
  <c r="C429" i="22" s="1"/>
  <c r="G429" i="22" s="1"/>
  <c r="G429" i="4"/>
  <c r="C430" i="22" s="1"/>
  <c r="G430" i="22" s="1"/>
  <c r="G430" i="4"/>
  <c r="C431" i="22" s="1"/>
  <c r="G431" i="22" s="1"/>
  <c r="G431" i="4"/>
  <c r="C432" i="22" s="1"/>
  <c r="G432" i="22" s="1"/>
  <c r="G432" i="4"/>
  <c r="C433" i="22" s="1"/>
  <c r="G433" i="22" s="1"/>
  <c r="G433" i="4"/>
  <c r="C434" i="22" s="1"/>
  <c r="G434" i="22" s="1"/>
  <c r="G434" i="4"/>
  <c r="C435" i="22" s="1"/>
  <c r="G435" i="22" s="1"/>
  <c r="G435" i="4"/>
  <c r="C436" i="22" s="1"/>
  <c r="G436" i="22" s="1"/>
  <c r="G436" i="4"/>
  <c r="C437" i="22" s="1"/>
  <c r="G437" i="22" s="1"/>
  <c r="G437" i="4"/>
  <c r="C438" i="22" s="1"/>
  <c r="G438" i="22" s="1"/>
  <c r="G438" i="4"/>
  <c r="C439" i="22" s="1"/>
  <c r="G439" i="22" s="1"/>
  <c r="G439" i="4"/>
  <c r="C440" i="22" s="1"/>
  <c r="G440" i="22" s="1"/>
  <c r="G440" i="4"/>
  <c r="C441" i="22" s="1"/>
  <c r="G441" i="22" s="1"/>
  <c r="G441" i="4"/>
  <c r="C442" i="22" s="1"/>
  <c r="G442" i="22" s="1"/>
  <c r="G442" i="4"/>
  <c r="C443" i="22" s="1"/>
  <c r="G443" i="22" s="1"/>
  <c r="G443" i="4"/>
  <c r="C444" i="22" s="1"/>
  <c r="G444" i="22" s="1"/>
  <c r="G444" i="4"/>
  <c r="C445" i="22" s="1"/>
  <c r="G445" i="22" s="1"/>
  <c r="G445" i="4"/>
  <c r="C446" i="22" s="1"/>
  <c r="G446" i="22" s="1"/>
  <c r="G446" i="4"/>
  <c r="C447" i="22" s="1"/>
  <c r="G447" i="22" s="1"/>
  <c r="G447" i="4"/>
  <c r="C448" i="22" s="1"/>
  <c r="G448" i="22" s="1"/>
  <c r="G448" i="4"/>
  <c r="C449" i="22" s="1"/>
  <c r="G449" i="22" s="1"/>
  <c r="G449" i="4"/>
  <c r="C450" i="22" s="1"/>
  <c r="G450" i="22" s="1"/>
  <c r="G450" i="4"/>
  <c r="C451" i="22" s="1"/>
  <c r="G451" i="22" s="1"/>
  <c r="G451" i="4"/>
  <c r="C452" i="22" s="1"/>
  <c r="G452" i="22" s="1"/>
  <c r="G457" i="4"/>
  <c r="C458" i="22" s="1"/>
  <c r="G458" i="22" s="1"/>
  <c r="G458" i="4"/>
  <c r="G459" i="4"/>
  <c r="C460" i="22" s="1"/>
  <c r="G460" i="22" s="1"/>
  <c r="G460" i="4"/>
  <c r="C461" i="22" s="1"/>
  <c r="G461" i="22" s="1"/>
  <c r="G461" i="4"/>
  <c r="C462" i="22" s="1"/>
  <c r="G462" i="22" s="1"/>
  <c r="G462" i="4"/>
  <c r="C463" i="22" s="1"/>
  <c r="G463" i="22" s="1"/>
  <c r="G463" i="4"/>
  <c r="C464" i="22" s="1"/>
  <c r="G464" i="22" s="1"/>
  <c r="G464" i="4"/>
  <c r="C465" i="22" s="1"/>
  <c r="G465" i="22" s="1"/>
  <c r="G465" i="4"/>
  <c r="C466" i="22" s="1"/>
  <c r="G466" i="22" s="1"/>
  <c r="G466" i="4"/>
  <c r="C467" i="22" s="1"/>
  <c r="G467" i="22" s="1"/>
  <c r="G467" i="4"/>
  <c r="C468" i="22" s="1"/>
  <c r="G468" i="22" s="1"/>
  <c r="G468" i="4"/>
  <c r="C469" i="22" s="1"/>
  <c r="G469" i="22" s="1"/>
  <c r="G469" i="4"/>
  <c r="C470" i="22" s="1"/>
  <c r="G470" i="22" s="1"/>
  <c r="G470" i="4"/>
  <c r="C471" i="22" s="1"/>
  <c r="G471" i="22" s="1"/>
  <c r="G471" i="4"/>
  <c r="C472" i="22" s="1"/>
  <c r="G472" i="22" s="1"/>
  <c r="G472" i="4"/>
  <c r="C473" i="22" s="1"/>
  <c r="G473" i="22" s="1"/>
  <c r="G473" i="4"/>
  <c r="G474" i="4"/>
  <c r="C475" i="22" s="1"/>
  <c r="G475" i="22" s="1"/>
  <c r="G477" i="4"/>
  <c r="C478" i="22" s="1"/>
  <c r="G478" i="22" s="1"/>
  <c r="L478" i="22" s="1"/>
  <c r="G480" i="4"/>
  <c r="C481" i="22" s="1"/>
  <c r="G481" i="22" s="1"/>
  <c r="G481" i="4"/>
  <c r="C482" i="22" s="1"/>
  <c r="G482" i="22" s="1"/>
  <c r="G482" i="4"/>
  <c r="C483" i="22" s="1"/>
  <c r="G483" i="22" s="1"/>
  <c r="G483" i="4"/>
  <c r="C484" i="22" s="1"/>
  <c r="G484" i="22" s="1"/>
  <c r="G484" i="4"/>
  <c r="C485" i="22" s="1"/>
  <c r="G485" i="22" s="1"/>
  <c r="G485" i="4"/>
  <c r="C486" i="22" s="1"/>
  <c r="G486" i="22" s="1"/>
  <c r="G486" i="4"/>
  <c r="C487" i="22" s="1"/>
  <c r="G487" i="22" s="1"/>
  <c r="G487" i="4"/>
  <c r="C488" i="22" s="1"/>
  <c r="G488" i="22" s="1"/>
  <c r="G488" i="4"/>
  <c r="C489" i="22" s="1"/>
  <c r="G489" i="22" s="1"/>
  <c r="G489" i="4"/>
  <c r="C490" i="22" s="1"/>
  <c r="G490" i="22" s="1"/>
  <c r="G490" i="4"/>
  <c r="C491" i="22" s="1"/>
  <c r="G491" i="22" s="1"/>
  <c r="G491" i="4"/>
  <c r="C492" i="22" s="1"/>
  <c r="G492" i="22" s="1"/>
  <c r="G492" i="4"/>
  <c r="C493" i="22" s="1"/>
  <c r="G493" i="22" s="1"/>
  <c r="G493" i="4"/>
  <c r="C494" i="22" s="1"/>
  <c r="G494" i="22" s="1"/>
  <c r="G494" i="4"/>
  <c r="C495" i="22" s="1"/>
  <c r="G495" i="22" s="1"/>
  <c r="G495" i="4"/>
  <c r="C496" i="22" s="1"/>
  <c r="G496" i="22" s="1"/>
  <c r="G496" i="4"/>
  <c r="C497" i="22" s="1"/>
  <c r="G497" i="22" s="1"/>
  <c r="G497" i="4"/>
  <c r="C498" i="22" s="1"/>
  <c r="G498" i="22" s="1"/>
  <c r="G498" i="4"/>
  <c r="C499" i="22" s="1"/>
  <c r="G499" i="22" s="1"/>
  <c r="G499" i="4"/>
  <c r="C500" i="22" s="1"/>
  <c r="G500" i="22" s="1"/>
  <c r="G500" i="4"/>
  <c r="C501" i="22" s="1"/>
  <c r="G501" i="22" s="1"/>
  <c r="G501" i="4"/>
  <c r="C502" i="22" s="1"/>
  <c r="G502" i="22" s="1"/>
  <c r="G502" i="4"/>
  <c r="C503" i="22" s="1"/>
  <c r="G503" i="22" s="1"/>
  <c r="G503" i="4"/>
  <c r="C504" i="22" s="1"/>
  <c r="G504" i="22" s="1"/>
  <c r="G504" i="4"/>
  <c r="C505" i="22" s="1"/>
  <c r="G505" i="22" s="1"/>
  <c r="G505" i="4"/>
  <c r="C506" i="22" s="1"/>
  <c r="G506" i="22" s="1"/>
  <c r="G506" i="4"/>
  <c r="C507" i="22" s="1"/>
  <c r="G507" i="22" s="1"/>
  <c r="G507" i="4"/>
  <c r="C508" i="22" s="1"/>
  <c r="G508" i="22" s="1"/>
  <c r="G512" i="4"/>
  <c r="C513" i="22" s="1"/>
  <c r="G513" i="22" s="1"/>
  <c r="G513" i="4"/>
  <c r="C514" i="22" s="1"/>
  <c r="G514" i="22" s="1"/>
  <c r="G514" i="4"/>
  <c r="C515" i="22" s="1"/>
  <c r="G515" i="22" s="1"/>
  <c r="G515" i="4"/>
  <c r="C516" i="22" s="1"/>
  <c r="G516" i="22" s="1"/>
  <c r="G516" i="4"/>
  <c r="C517" i="22" s="1"/>
  <c r="G517" i="22" s="1"/>
  <c r="G517" i="4"/>
  <c r="C518" i="22" s="1"/>
  <c r="G518" i="22" s="1"/>
  <c r="G518" i="4"/>
  <c r="C519" i="22" s="1"/>
  <c r="G519" i="22" s="1"/>
  <c r="G519" i="4"/>
  <c r="C520" i="22" s="1"/>
  <c r="G520" i="22" s="1"/>
  <c r="G520" i="4"/>
  <c r="C521" i="22" s="1"/>
  <c r="G521" i="22" s="1"/>
  <c r="G521" i="4"/>
  <c r="C522" i="22" s="1"/>
  <c r="G522" i="22" s="1"/>
  <c r="G522" i="4"/>
  <c r="C523" i="22" s="1"/>
  <c r="G523" i="22" s="1"/>
  <c r="G523" i="4"/>
  <c r="C524" i="22" s="1"/>
  <c r="G524" i="22" s="1"/>
  <c r="G524" i="4"/>
  <c r="C525" i="22" s="1"/>
  <c r="G525" i="22" s="1"/>
  <c r="G525" i="4"/>
  <c r="C526" i="22" s="1"/>
  <c r="G526" i="22" s="1"/>
  <c r="G526" i="4"/>
  <c r="C527" i="22" s="1"/>
  <c r="G527" i="22" s="1"/>
  <c r="G527" i="4"/>
  <c r="C528" i="22" s="1"/>
  <c r="G528" i="22" s="1"/>
  <c r="G528" i="4"/>
  <c r="C529" i="22" s="1"/>
  <c r="G529" i="22" s="1"/>
  <c r="G529" i="4"/>
  <c r="C530" i="22" s="1"/>
  <c r="G530" i="22" s="1"/>
  <c r="G530" i="4"/>
  <c r="C531" i="22" s="1"/>
  <c r="G531" i="22" s="1"/>
  <c r="G531" i="4"/>
  <c r="C532" i="22" s="1"/>
  <c r="G532" i="22" s="1"/>
  <c r="G532" i="4"/>
  <c r="C533" i="22" s="1"/>
  <c r="G533" i="22" s="1"/>
  <c r="G533" i="4"/>
  <c r="C534" i="22" s="1"/>
  <c r="G534" i="22" s="1"/>
  <c r="G534" i="4"/>
  <c r="C535" i="22" s="1"/>
  <c r="G535" i="22" s="1"/>
  <c r="G535" i="4"/>
  <c r="C536" i="22" s="1"/>
  <c r="G536" i="22" s="1"/>
  <c r="G536" i="4"/>
  <c r="C537" i="22" s="1"/>
  <c r="G537" i="22" s="1"/>
  <c r="G537" i="4"/>
  <c r="C538" i="22" s="1"/>
  <c r="G538" i="22" s="1"/>
  <c r="G539" i="4"/>
  <c r="C540" i="22" s="1"/>
  <c r="G540" i="22" s="1"/>
  <c r="G540" i="4"/>
  <c r="C541" i="22" s="1"/>
  <c r="G541" i="22" s="1"/>
  <c r="G541" i="4"/>
  <c r="C542" i="22" s="1"/>
  <c r="G542" i="22" s="1"/>
  <c r="G542" i="4"/>
  <c r="C543" i="22" s="1"/>
  <c r="G543" i="22" s="1"/>
  <c r="G543" i="4"/>
  <c r="C544" i="22" s="1"/>
  <c r="G544" i="22" s="1"/>
  <c r="G544" i="4"/>
  <c r="C545" i="22" s="1"/>
  <c r="G545" i="22" s="1"/>
  <c r="G545" i="4"/>
  <c r="C546" i="22" s="1"/>
  <c r="G546" i="22" s="1"/>
  <c r="G546" i="4"/>
  <c r="C547" i="22" s="1"/>
  <c r="G547" i="22" s="1"/>
  <c r="G547" i="4"/>
  <c r="C548" i="22" s="1"/>
  <c r="G548" i="22" s="1"/>
  <c r="G548" i="4"/>
  <c r="C549" i="22" s="1"/>
  <c r="G549" i="22" s="1"/>
  <c r="G549" i="4"/>
  <c r="C550" i="22" s="1"/>
  <c r="G550" i="22" s="1"/>
  <c r="G550" i="4"/>
  <c r="C551" i="22" s="1"/>
  <c r="G551" i="22" s="1"/>
  <c r="G551" i="4"/>
  <c r="C552" i="22" s="1"/>
  <c r="G552" i="22" s="1"/>
  <c r="G552" i="4"/>
  <c r="C553" i="22" s="1"/>
  <c r="G553" i="22" s="1"/>
  <c r="G553" i="4"/>
  <c r="C554" i="22" s="1"/>
  <c r="G554" i="22" s="1"/>
  <c r="G554" i="4"/>
  <c r="C555" i="22" s="1"/>
  <c r="G555" i="22" s="1"/>
  <c r="G555" i="4"/>
  <c r="C556" i="22" s="1"/>
  <c r="G556" i="22" s="1"/>
  <c r="G556" i="4"/>
  <c r="C557" i="22" s="1"/>
  <c r="G557" i="22" s="1"/>
  <c r="G557" i="4"/>
  <c r="C558" i="22" s="1"/>
  <c r="G558" i="22" s="1"/>
  <c r="G558" i="4"/>
  <c r="C559" i="22" s="1"/>
  <c r="G559" i="22" s="1"/>
  <c r="G559" i="4"/>
  <c r="C560" i="22" s="1"/>
  <c r="G560" i="22" s="1"/>
  <c r="G560" i="4"/>
  <c r="C561" i="22" s="1"/>
  <c r="G561" i="22" s="1"/>
  <c r="G561" i="4"/>
  <c r="C562" i="22" s="1"/>
  <c r="G562" i="22" s="1"/>
  <c r="G563" i="4"/>
  <c r="G569" i="4"/>
  <c r="C570" i="22" s="1"/>
  <c r="G570" i="22" s="1"/>
  <c r="G570" i="4"/>
  <c r="C571" i="22" s="1"/>
  <c r="G571" i="22" s="1"/>
  <c r="G571" i="4"/>
  <c r="C572" i="22" s="1"/>
  <c r="G572" i="22" s="1"/>
  <c r="G572" i="4"/>
  <c r="C573" i="22" s="1"/>
  <c r="G573" i="22" s="1"/>
  <c r="G574" i="4"/>
  <c r="C575" i="22" s="1"/>
  <c r="G575" i="22" s="1"/>
  <c r="G575" i="4"/>
  <c r="C576" i="22" s="1"/>
  <c r="G576" i="22" s="1"/>
  <c r="G576" i="4"/>
  <c r="C577" i="22" s="1"/>
  <c r="G577" i="22" s="1"/>
  <c r="G578" i="4"/>
  <c r="C579" i="22" s="1"/>
  <c r="G579" i="22" s="1"/>
  <c r="G580" i="4"/>
  <c r="C581" i="22" s="1"/>
  <c r="G581" i="22" s="1"/>
  <c r="G581" i="4"/>
  <c r="C582" i="22" s="1"/>
  <c r="G582" i="22" s="1"/>
  <c r="G582" i="4"/>
  <c r="G583" i="4"/>
  <c r="G585" i="4"/>
  <c r="G586" i="4"/>
  <c r="C585" i="22" s="1"/>
  <c r="G587" i="4"/>
  <c r="C586" i="22" s="1"/>
  <c r="G588" i="4"/>
  <c r="C587" i="22" s="1"/>
  <c r="G589" i="4"/>
  <c r="C588" i="22" s="1"/>
  <c r="G590" i="4"/>
  <c r="C589" i="22" s="1"/>
  <c r="G591" i="4"/>
  <c r="C590" i="22" s="1"/>
  <c r="G590" i="22" s="1"/>
  <c r="C593" i="22"/>
  <c r="C594" i="22"/>
  <c r="C595" i="22"/>
  <c r="C596" i="22"/>
  <c r="C597" i="22"/>
  <c r="C598" i="22"/>
  <c r="C599" i="22"/>
  <c r="C602" i="22"/>
  <c r="C603" i="22"/>
  <c r="C604" i="22"/>
  <c r="C606" i="22"/>
  <c r="C607" i="22"/>
  <c r="C608" i="22"/>
  <c r="G610" i="4"/>
  <c r="C609" i="22" s="1"/>
  <c r="G611" i="4"/>
  <c r="C610" i="22" s="1"/>
  <c r="G612" i="4"/>
  <c r="G613" i="4"/>
  <c r="C612" i="22" s="1"/>
  <c r="G612" i="22" s="1"/>
  <c r="G614" i="4"/>
  <c r="C613" i="22" s="1"/>
  <c r="G615" i="4"/>
  <c r="C614" i="22" s="1"/>
  <c r="G616" i="4"/>
  <c r="C615" i="22" s="1"/>
  <c r="G617" i="4"/>
  <c r="G618" i="4"/>
  <c r="C617" i="22" s="1"/>
  <c r="G619" i="4"/>
  <c r="C618" i="22" s="1"/>
  <c r="G620" i="4"/>
  <c r="C619" i="22" s="1"/>
  <c r="G621" i="4"/>
  <c r="C620" i="22" s="1"/>
  <c r="G622" i="4"/>
  <c r="C621" i="22" s="1"/>
  <c r="G623" i="4"/>
  <c r="C622" i="22" s="1"/>
  <c r="G624" i="4"/>
  <c r="C623" i="22" s="1"/>
  <c r="G625" i="4"/>
  <c r="C624" i="22" s="1"/>
  <c r="G626" i="4"/>
  <c r="C625" i="22" s="1"/>
  <c r="G627" i="4"/>
  <c r="C626" i="22" s="1"/>
  <c r="G628" i="4"/>
  <c r="C627" i="22" s="1"/>
  <c r="G629" i="4"/>
  <c r="C628" i="22" s="1"/>
  <c r="G630" i="4"/>
  <c r="C629" i="22" s="1"/>
  <c r="G631" i="4"/>
  <c r="C630" i="22" s="1"/>
  <c r="G632" i="4"/>
  <c r="C631" i="22" s="1"/>
  <c r="G633" i="4"/>
  <c r="C632" i="22" s="1"/>
  <c r="G634" i="4"/>
  <c r="C633" i="22" s="1"/>
  <c r="G638" i="4"/>
  <c r="C637" i="22" s="1"/>
  <c r="G639" i="4"/>
  <c r="C638" i="22" s="1"/>
  <c r="G640" i="4"/>
  <c r="C639" i="22" s="1"/>
  <c r="G641" i="4"/>
  <c r="C640" i="22" s="1"/>
  <c r="G642" i="4"/>
  <c r="C641" i="22" s="1"/>
  <c r="G643" i="4"/>
  <c r="C642" i="22" s="1"/>
  <c r="G644" i="4"/>
  <c r="C643" i="22" s="1"/>
  <c r="G645" i="4"/>
  <c r="C644" i="22" s="1"/>
  <c r="G646" i="4"/>
  <c r="C645" i="22" s="1"/>
  <c r="G647" i="4"/>
  <c r="C646" i="22" s="1"/>
  <c r="G646" i="22" s="1"/>
  <c r="G648" i="4"/>
  <c r="C647" i="22" s="1"/>
  <c r="G649" i="4"/>
  <c r="C648" i="22" s="1"/>
  <c r="G650" i="4"/>
  <c r="C649" i="22" s="1"/>
  <c r="G651" i="4"/>
  <c r="C650" i="22" s="1"/>
  <c r="G652" i="4"/>
  <c r="C651" i="22" s="1"/>
  <c r="G653" i="4"/>
  <c r="C652" i="22" s="1"/>
  <c r="G654" i="4"/>
  <c r="C653" i="22" s="1"/>
  <c r="G655" i="4"/>
  <c r="C654" i="22" s="1"/>
  <c r="G656" i="4"/>
  <c r="C655" i="22" s="1"/>
  <c r="G657" i="4"/>
  <c r="C656" i="22" s="1"/>
  <c r="G658" i="4"/>
  <c r="C657" i="22" s="1"/>
  <c r="G659" i="4"/>
  <c r="C658" i="22" s="1"/>
  <c r="G660" i="4"/>
  <c r="C659" i="22" s="1"/>
  <c r="G661" i="4"/>
  <c r="C660" i="22" s="1"/>
  <c r="G662" i="4"/>
  <c r="G663" i="4"/>
  <c r="G664" i="4"/>
  <c r="C663" i="22" s="1"/>
  <c r="G665" i="4"/>
  <c r="C664" i="22" s="1"/>
  <c r="G666" i="4"/>
  <c r="C665" i="22" s="1"/>
  <c r="G665" i="22" s="1"/>
  <c r="G667" i="4"/>
  <c r="C666" i="22" s="1"/>
  <c r="G668" i="4"/>
  <c r="C667" i="22" s="1"/>
  <c r="G669" i="4"/>
  <c r="C668" i="22" s="1"/>
  <c r="G668" i="22" s="1"/>
  <c r="G676" i="4"/>
  <c r="C675" i="22" s="1"/>
  <c r="G677" i="4"/>
  <c r="C676" i="22" s="1"/>
  <c r="G678" i="4"/>
  <c r="C677" i="22" s="1"/>
  <c r="G679" i="4"/>
  <c r="C678" i="22" s="1"/>
  <c r="G680" i="4"/>
  <c r="C679" i="22" s="1"/>
  <c r="G681" i="4"/>
  <c r="C680" i="22" s="1"/>
  <c r="G682" i="4"/>
  <c r="C681" i="22" s="1"/>
  <c r="G683" i="4"/>
  <c r="G684" i="4"/>
  <c r="C683" i="22" s="1"/>
  <c r="C684" i="22"/>
  <c r="G686" i="4"/>
  <c r="C685" i="22" s="1"/>
  <c r="G687" i="4"/>
  <c r="C686" i="22" s="1"/>
  <c r="G688" i="4"/>
  <c r="C687" i="22" s="1"/>
  <c r="G689" i="4"/>
  <c r="C688" i="22" s="1"/>
  <c r="G690" i="4"/>
  <c r="C689" i="22" s="1"/>
  <c r="G691" i="4"/>
  <c r="G692" i="4"/>
  <c r="G693" i="4"/>
  <c r="C692" i="22" s="1"/>
  <c r="G694" i="4"/>
  <c r="C693" i="22" s="1"/>
  <c r="G695" i="4"/>
  <c r="C694" i="22" s="1"/>
  <c r="G696" i="4"/>
  <c r="C695" i="22" s="1"/>
  <c r="G697" i="4"/>
  <c r="G698" i="4"/>
  <c r="C697" i="22" s="1"/>
  <c r="G699" i="4"/>
  <c r="C698" i="22" s="1"/>
  <c r="G700" i="4"/>
  <c r="G701" i="4"/>
  <c r="G702" i="4"/>
  <c r="G703" i="4"/>
  <c r="C702" i="22" s="1"/>
  <c r="G704" i="4"/>
  <c r="C703" i="22" s="1"/>
  <c r="G705" i="4"/>
  <c r="C704" i="22" s="1"/>
  <c r="G706" i="4"/>
  <c r="C705" i="22" s="1"/>
  <c r="G707" i="4"/>
  <c r="C706" i="22" s="1"/>
  <c r="G708" i="4"/>
  <c r="C707" i="22" s="1"/>
  <c r="G709" i="4"/>
  <c r="C708" i="22" s="1"/>
  <c r="G710" i="4"/>
  <c r="C709" i="22" s="1"/>
  <c r="G711" i="4"/>
  <c r="C710" i="22" s="1"/>
  <c r="G712" i="4"/>
  <c r="C711" i="22" s="1"/>
  <c r="G715" i="4"/>
  <c r="C714" i="22" s="1"/>
  <c r="G716" i="4"/>
  <c r="C715" i="22" s="1"/>
  <c r="G717" i="4"/>
  <c r="C716" i="22" s="1"/>
  <c r="G718" i="4"/>
  <c r="C717" i="22" s="1"/>
  <c r="G719" i="4"/>
  <c r="C718" i="22" s="1"/>
  <c r="G720" i="4"/>
  <c r="C719" i="22" s="1"/>
  <c r="G721" i="4"/>
  <c r="C720" i="22" s="1"/>
  <c r="G722" i="4"/>
  <c r="C721" i="22" s="1"/>
  <c r="G723" i="4"/>
  <c r="C722" i="22" s="1"/>
  <c r="G724" i="4"/>
  <c r="C723" i="22" s="1"/>
  <c r="G725" i="4"/>
  <c r="C724" i="22" s="1"/>
  <c r="G726" i="4"/>
  <c r="C725" i="22" s="1"/>
  <c r="G727" i="4"/>
  <c r="C726" i="22" s="1"/>
  <c r="G728" i="4"/>
  <c r="C727" i="22" s="1"/>
  <c r="G729" i="4"/>
  <c r="C728" i="22" s="1"/>
  <c r="G730" i="4"/>
  <c r="C729" i="22" s="1"/>
  <c r="G731" i="4"/>
  <c r="C730" i="22" s="1"/>
  <c r="G732" i="4"/>
  <c r="C731" i="22" s="1"/>
  <c r="G733" i="4"/>
  <c r="C732" i="22" s="1"/>
  <c r="G734" i="4"/>
  <c r="C733" i="22" s="1"/>
  <c r="G735" i="4"/>
  <c r="C734" i="22" s="1"/>
  <c r="C735" i="22"/>
  <c r="G735" i="22" s="1"/>
  <c r="C736" i="22"/>
  <c r="G736" i="22" s="1"/>
  <c r="G738" i="4"/>
  <c r="C737" i="22" s="1"/>
  <c r="G739" i="4"/>
  <c r="C738" i="22" s="1"/>
  <c r="G740" i="4"/>
  <c r="C739" i="22" s="1"/>
  <c r="G741" i="4"/>
  <c r="C740" i="22" s="1"/>
  <c r="G742" i="4"/>
  <c r="C741" i="22" s="1"/>
  <c r="G743" i="4"/>
  <c r="C742" i="22" s="1"/>
  <c r="G744" i="4"/>
  <c r="C743" i="22" s="1"/>
  <c r="G745" i="4"/>
  <c r="C744" i="22" s="1"/>
  <c r="G746" i="4"/>
  <c r="C745" i="22" s="1"/>
  <c r="G747" i="4"/>
  <c r="C746" i="22" s="1"/>
  <c r="G748" i="4"/>
  <c r="C747" i="22" s="1"/>
  <c r="G749" i="4"/>
  <c r="C748" i="22" s="1"/>
  <c r="G750" i="4"/>
  <c r="C749" i="22" s="1"/>
  <c r="G751" i="4"/>
  <c r="C750" i="22" s="1"/>
  <c r="G752" i="4"/>
  <c r="C751" i="22" s="1"/>
  <c r="G753" i="4"/>
  <c r="C752" i="22" s="1"/>
  <c r="G754" i="4"/>
  <c r="C753" i="22" s="1"/>
  <c r="G755" i="4"/>
  <c r="C754" i="22" s="1"/>
  <c r="G756" i="4"/>
  <c r="C755" i="22" s="1"/>
  <c r="G757" i="4"/>
  <c r="C756" i="22" s="1"/>
  <c r="G758" i="4"/>
  <c r="G759" i="4"/>
  <c r="G761" i="4"/>
  <c r="G762" i="4"/>
  <c r="C761" i="22" s="1"/>
  <c r="G763" i="4"/>
  <c r="C762" i="22" s="1"/>
  <c r="G764" i="4"/>
  <c r="C763" i="22" s="1"/>
  <c r="G765" i="4"/>
  <c r="C764" i="22" s="1"/>
  <c r="G766" i="4"/>
  <c r="C765" i="22" s="1"/>
  <c r="G767" i="4"/>
  <c r="C766" i="22" s="1"/>
  <c r="G768" i="4"/>
  <c r="C767" i="22" s="1"/>
  <c r="G769" i="4"/>
  <c r="C768" i="22" s="1"/>
  <c r="G770" i="4"/>
  <c r="C769" i="22" s="1"/>
  <c r="G771" i="4"/>
  <c r="C770" i="22" s="1"/>
  <c r="G772" i="4"/>
  <c r="C771" i="22" s="1"/>
  <c r="G773" i="4"/>
  <c r="C772" i="22" s="1"/>
  <c r="G774" i="4"/>
  <c r="C773" i="22" s="1"/>
  <c r="G775" i="4"/>
  <c r="C774" i="22" s="1"/>
  <c r="G776" i="4"/>
  <c r="C775" i="22" s="1"/>
  <c r="G777" i="4"/>
  <c r="C776" i="22" s="1"/>
  <c r="G778" i="4"/>
  <c r="C777" i="22" s="1"/>
  <c r="G779" i="4"/>
  <c r="C778" i="22" s="1"/>
  <c r="G780" i="4"/>
  <c r="C779" i="22" s="1"/>
  <c r="G781" i="4"/>
  <c r="C780" i="22" s="1"/>
  <c r="G782" i="4"/>
  <c r="C781" i="22" s="1"/>
  <c r="G783" i="4"/>
  <c r="C782" i="22" s="1"/>
  <c r="G784" i="4"/>
  <c r="C783" i="22" s="1"/>
  <c r="G785" i="4"/>
  <c r="C784" i="22" s="1"/>
  <c r="G786" i="4"/>
  <c r="C785" i="22" s="1"/>
  <c r="G787" i="4"/>
  <c r="C786" i="22" s="1"/>
  <c r="G788" i="4"/>
  <c r="C787" i="22" s="1"/>
  <c r="G789" i="4"/>
  <c r="C788" i="22" s="1"/>
  <c r="G790" i="4"/>
  <c r="C789" i="22" s="1"/>
  <c r="G791" i="4"/>
  <c r="C790" i="22" s="1"/>
  <c r="G792" i="4"/>
  <c r="C791" i="22" s="1"/>
  <c r="G793" i="4"/>
  <c r="C792" i="22" s="1"/>
  <c r="G794" i="4"/>
  <c r="C793" i="22" s="1"/>
  <c r="G795" i="4"/>
  <c r="C794" i="22" s="1"/>
  <c r="G796" i="4"/>
  <c r="C795" i="22" s="1"/>
  <c r="G797" i="4"/>
  <c r="C796" i="22" s="1"/>
  <c r="G798" i="4"/>
  <c r="C797" i="22" s="1"/>
  <c r="G799" i="4"/>
  <c r="C798" i="22" s="1"/>
  <c r="G800" i="4"/>
  <c r="C799" i="22" s="1"/>
  <c r="G801" i="4"/>
  <c r="C800" i="22" s="1"/>
  <c r="G802" i="4"/>
  <c r="C801" i="22" s="1"/>
  <c r="G803" i="4"/>
  <c r="C802" i="22" s="1"/>
  <c r="G802" i="22" s="1"/>
  <c r="J802" i="22" s="1"/>
  <c r="G804" i="4"/>
  <c r="G807" i="4"/>
  <c r="C806" i="22" s="1"/>
  <c r="G808" i="4"/>
  <c r="C807" i="22" s="1"/>
  <c r="G809" i="4"/>
  <c r="C808" i="22" s="1"/>
  <c r="G810" i="4"/>
  <c r="C809" i="22" s="1"/>
  <c r="G811" i="4"/>
  <c r="C810" i="22" s="1"/>
  <c r="G812" i="4"/>
  <c r="C811" i="22" s="1"/>
  <c r="G813" i="4"/>
  <c r="G814" i="4"/>
  <c r="C813" i="22" s="1"/>
  <c r="G815" i="4"/>
  <c r="C814" i="22" s="1"/>
  <c r="G816" i="4"/>
  <c r="C815" i="22" s="1"/>
  <c r="G817" i="4"/>
  <c r="C816" i="22" s="1"/>
  <c r="G818" i="4"/>
  <c r="C817" i="22" s="1"/>
  <c r="G819" i="4"/>
  <c r="C818" i="22" s="1"/>
  <c r="G820" i="4"/>
  <c r="C819" i="22" s="1"/>
  <c r="G821" i="4"/>
  <c r="C820" i="22" s="1"/>
  <c r="G822" i="4"/>
  <c r="C821" i="22" s="1"/>
  <c r="G823" i="4"/>
  <c r="C822" i="22" s="1"/>
  <c r="G824" i="4"/>
  <c r="C823" i="22" s="1"/>
  <c r="G823" i="22" s="1"/>
  <c r="G825" i="4"/>
  <c r="C824" i="22" s="1"/>
  <c r="G826" i="4"/>
  <c r="C825" i="22" s="1"/>
  <c r="G829" i="4"/>
  <c r="C828" i="22" s="1"/>
  <c r="G830" i="4"/>
  <c r="C829" i="22" s="1"/>
  <c r="G829" i="22" s="1"/>
  <c r="G831" i="4"/>
  <c r="C830" i="22" s="1"/>
  <c r="G830" i="22" s="1"/>
  <c r="G841" i="4"/>
  <c r="G842" i="4"/>
  <c r="C839" i="22" s="1"/>
  <c r="G843" i="4"/>
  <c r="C840" i="22" s="1"/>
  <c r="G844" i="4"/>
  <c r="C841" i="22" s="1"/>
  <c r="G845" i="4"/>
  <c r="C842" i="22" s="1"/>
  <c r="G846" i="4"/>
  <c r="C843" i="22" s="1"/>
  <c r="G847" i="4"/>
  <c r="C844" i="22" s="1"/>
  <c r="G848" i="4"/>
  <c r="C845" i="22" s="1"/>
  <c r="G849" i="4"/>
  <c r="G850" i="4"/>
  <c r="C847" i="22" s="1"/>
  <c r="G851" i="4"/>
  <c r="C848" i="22" s="1"/>
  <c r="G848" i="22" s="1"/>
  <c r="G853" i="4"/>
  <c r="C850" i="22" s="1"/>
  <c r="G854" i="4"/>
  <c r="C851" i="22" s="1"/>
  <c r="G856" i="4"/>
  <c r="G858" i="4"/>
  <c r="C855" i="22" s="1"/>
  <c r="G859" i="4"/>
  <c r="C856" i="22" s="1"/>
  <c r="G860" i="4"/>
  <c r="C857" i="22" s="1"/>
  <c r="G857" i="22" s="1"/>
  <c r="G865" i="4"/>
  <c r="C862" i="22" s="1"/>
  <c r="G866" i="4"/>
  <c r="C863" i="22" s="1"/>
  <c r="G867" i="4"/>
  <c r="C864" i="22" s="1"/>
  <c r="G868" i="4"/>
  <c r="C865" i="22" s="1"/>
  <c r="G869" i="4"/>
  <c r="C866" i="22" s="1"/>
  <c r="G870" i="4"/>
  <c r="C867" i="22" s="1"/>
  <c r="G871" i="4"/>
  <c r="C868" i="22" s="1"/>
  <c r="G872" i="4"/>
  <c r="C869" i="22" s="1"/>
  <c r="G874" i="4"/>
  <c r="C871" i="22" s="1"/>
  <c r="G871" i="22" s="1"/>
  <c r="G880" i="4"/>
  <c r="G881" i="4"/>
  <c r="C878" i="22" s="1"/>
  <c r="G878" i="22" s="1"/>
  <c r="G887" i="4"/>
  <c r="C884" i="22" s="1"/>
  <c r="G888" i="4"/>
  <c r="C885" i="22" s="1"/>
  <c r="G889" i="4"/>
  <c r="C886" i="22" s="1"/>
  <c r="G897" i="4"/>
  <c r="C894" i="22" s="1"/>
  <c r="G898" i="4"/>
  <c r="C895" i="22" s="1"/>
  <c r="G899" i="4"/>
  <c r="C896" i="22" s="1"/>
  <c r="G900" i="4"/>
  <c r="C897" i="22" s="1"/>
  <c r="G901" i="4"/>
  <c r="C898" i="22" s="1"/>
  <c r="G902" i="4"/>
  <c r="C899" i="22" s="1"/>
  <c r="G903" i="4"/>
  <c r="C900" i="22" s="1"/>
  <c r="G900" i="22" s="1"/>
  <c r="G904" i="4"/>
  <c r="C901" i="22" s="1"/>
  <c r="G905" i="4"/>
  <c r="C902" i="22" s="1"/>
  <c r="G906" i="4"/>
  <c r="C903" i="22" s="1"/>
  <c r="G903" i="22" s="1"/>
  <c r="G907" i="4"/>
  <c r="C904" i="22" s="1"/>
  <c r="G904" i="22" s="1"/>
  <c r="G908" i="4"/>
  <c r="C905" i="22" s="1"/>
  <c r="G905" i="22" s="1"/>
  <c r="G909" i="4"/>
  <c r="C906" i="22" s="1"/>
  <c r="G906" i="22" s="1"/>
  <c r="G910" i="4"/>
  <c r="C907" i="22" s="1"/>
  <c r="G911" i="4"/>
  <c r="C908" i="22" s="1"/>
  <c r="G912" i="4"/>
  <c r="C909" i="22" s="1"/>
  <c r="G913" i="4"/>
  <c r="C910" i="22" s="1"/>
  <c r="G915" i="4"/>
  <c r="G916" i="4"/>
  <c r="C913" i="22" s="1"/>
  <c r="G917" i="4"/>
  <c r="C914" i="22" s="1"/>
  <c r="G920" i="4"/>
  <c r="C917" i="22" s="1"/>
  <c r="G921" i="4"/>
  <c r="C918" i="22" s="1"/>
  <c r="G922" i="4"/>
  <c r="C919" i="22" s="1"/>
  <c r="G923" i="4"/>
  <c r="C920" i="22" s="1"/>
  <c r="G924" i="4"/>
  <c r="C921" i="22" s="1"/>
  <c r="G925" i="4"/>
  <c r="C922" i="22" s="1"/>
  <c r="G926" i="4"/>
  <c r="C923" i="22" s="1"/>
  <c r="G927" i="4"/>
  <c r="C924" i="22" s="1"/>
  <c r="G928" i="4"/>
  <c r="C925" i="22" s="1"/>
  <c r="G929" i="4"/>
  <c r="C926" i="22" s="1"/>
  <c r="G931" i="4"/>
  <c r="C928" i="22" s="1"/>
  <c r="G932" i="4"/>
  <c r="C929" i="22" s="1"/>
  <c r="G933" i="4"/>
  <c r="C930" i="22" s="1"/>
  <c r="G934" i="4"/>
  <c r="C931" i="22" s="1"/>
  <c r="G935" i="4"/>
  <c r="C932" i="22" s="1"/>
  <c r="G936" i="4"/>
  <c r="C933" i="22" s="1"/>
  <c r="G937" i="4"/>
  <c r="G938" i="4"/>
  <c r="C935" i="22" s="1"/>
  <c r="G939" i="4"/>
  <c r="C936" i="22" s="1"/>
  <c r="G940" i="4"/>
  <c r="G942" i="4"/>
  <c r="C939" i="22" s="1"/>
  <c r="G939" i="22" s="1"/>
  <c r="G943" i="4"/>
  <c r="C940" i="22" s="1"/>
  <c r="G940" i="22" s="1"/>
  <c r="G944" i="4"/>
  <c r="C941" i="22" s="1"/>
  <c r="G945" i="4"/>
  <c r="C942" i="22" s="1"/>
  <c r="G963" i="4"/>
  <c r="C960" i="22" s="1"/>
  <c r="G964" i="4"/>
  <c r="C961" i="22" s="1"/>
  <c r="G965" i="4"/>
  <c r="G966" i="4"/>
  <c r="C963" i="22" s="1"/>
  <c r="G967" i="4"/>
  <c r="C964" i="22" s="1"/>
  <c r="G968" i="4"/>
  <c r="C965" i="22" s="1"/>
  <c r="G969" i="4"/>
  <c r="C966" i="22" s="1"/>
  <c r="G970" i="4"/>
  <c r="C967" i="22" s="1"/>
  <c r="G971" i="4"/>
  <c r="C968" i="22" s="1"/>
  <c r="G972" i="4"/>
  <c r="C969" i="22" s="1"/>
  <c r="G975" i="4"/>
  <c r="C972" i="22" s="1"/>
  <c r="G976" i="4"/>
  <c r="C973" i="22" s="1"/>
  <c r="G977" i="4"/>
  <c r="C974" i="22" s="1"/>
  <c r="G974" i="22" s="1"/>
  <c r="G978" i="4"/>
  <c r="C975" i="22" s="1"/>
  <c r="G975" i="22" s="1"/>
  <c r="G979" i="4"/>
  <c r="C976" i="22" s="1"/>
  <c r="G976" i="22" s="1"/>
  <c r="G982" i="4"/>
  <c r="G983" i="4"/>
  <c r="C980" i="22" s="1"/>
  <c r="G980" i="22" s="1"/>
  <c r="G987" i="4"/>
  <c r="C984" i="22" s="1"/>
  <c r="G988" i="4"/>
  <c r="C985" i="22" s="1"/>
  <c r="G989" i="4"/>
  <c r="C986" i="22" s="1"/>
  <c r="G990" i="4"/>
  <c r="C987" i="22" s="1"/>
  <c r="G994" i="4"/>
  <c r="C991" i="22" s="1"/>
  <c r="G995" i="4"/>
  <c r="C992" i="22" s="1"/>
  <c r="G996" i="4"/>
  <c r="C993" i="22" s="1"/>
  <c r="G997" i="4"/>
  <c r="C994" i="22" s="1"/>
  <c r="G998" i="4"/>
  <c r="C995" i="22" s="1"/>
  <c r="G999" i="4"/>
  <c r="C996" i="22" s="1"/>
  <c r="G1000" i="4"/>
  <c r="C997" i="22" s="1"/>
  <c r="G1002" i="4"/>
  <c r="C999" i="22" s="1"/>
  <c r="G1003" i="4"/>
  <c r="C1000" i="22" s="1"/>
  <c r="G1004" i="4"/>
  <c r="C1001" i="22" s="1"/>
  <c r="G1005" i="4"/>
  <c r="C1002" i="22" s="1"/>
  <c r="G1006" i="4"/>
  <c r="C1003" i="22" s="1"/>
  <c r="G1007" i="4"/>
  <c r="C1004" i="22" s="1"/>
  <c r="G1008" i="4"/>
  <c r="G1009" i="4"/>
  <c r="C1006" i="22" s="1"/>
  <c r="G1010" i="4"/>
  <c r="C1007" i="22" s="1"/>
  <c r="G1011" i="4"/>
  <c r="C1011" i="22"/>
  <c r="G1018" i="4"/>
  <c r="C1015" i="22" s="1"/>
  <c r="C1016" i="22"/>
  <c r="G1016" i="22" s="1"/>
  <c r="G1020" i="4"/>
  <c r="G1029" i="4"/>
  <c r="C1026" i="22" s="1"/>
  <c r="G1030" i="4"/>
  <c r="G1031" i="4"/>
  <c r="C1029" i="22"/>
  <c r="G1029" i="22" s="1"/>
  <c r="G1033" i="4"/>
  <c r="G1034" i="4"/>
  <c r="G1038" i="4"/>
  <c r="C1035" i="22" s="1"/>
  <c r="G1039" i="4"/>
  <c r="C1036" i="22" s="1"/>
  <c r="G1036" i="22" s="1"/>
  <c r="G1040" i="4"/>
  <c r="G1045" i="4"/>
  <c r="C1042" i="22" s="1"/>
  <c r="G1046" i="4"/>
  <c r="C1043" i="22" s="1"/>
  <c r="G1047" i="4"/>
  <c r="C1044" i="22" s="1"/>
  <c r="G1048" i="4"/>
  <c r="C1045" i="22" s="1"/>
  <c r="G1049" i="4"/>
  <c r="C1046" i="22" s="1"/>
  <c r="G1050" i="4"/>
  <c r="C1047" i="22" s="1"/>
  <c r="G1051" i="4"/>
  <c r="G1052" i="4"/>
  <c r="C1049" i="22" s="1"/>
  <c r="G1053" i="4"/>
  <c r="C1050" i="22" s="1"/>
  <c r="G1054" i="4"/>
  <c r="C1051" i="22" s="1"/>
  <c r="G1055" i="4"/>
  <c r="C1052" i="22" s="1"/>
  <c r="G1056" i="4"/>
  <c r="C1053" i="22" s="1"/>
  <c r="G1057" i="4"/>
  <c r="G1058" i="4"/>
  <c r="G1059" i="4"/>
  <c r="G1060" i="4"/>
  <c r="C1057" i="22" s="1"/>
  <c r="G1061" i="4"/>
  <c r="C1058" i="22" s="1"/>
  <c r="G1062" i="4"/>
  <c r="C1059" i="22" s="1"/>
  <c r="G1063" i="4"/>
  <c r="C1060" i="22" s="1"/>
  <c r="G1064" i="4"/>
  <c r="C1061" i="22" s="1"/>
  <c r="G1065" i="4"/>
  <c r="C1062" i="22" s="1"/>
  <c r="G1066" i="4"/>
  <c r="C1063" i="22" s="1"/>
  <c r="G1067" i="4"/>
  <c r="C1064" i="22" s="1"/>
  <c r="G1068" i="4"/>
  <c r="C1065" i="22" s="1"/>
  <c r="G1069" i="4"/>
  <c r="C1066" i="22" s="1"/>
  <c r="G1070" i="4"/>
  <c r="C1067" i="22" s="1"/>
  <c r="G1071" i="4"/>
  <c r="G1072" i="4"/>
  <c r="G1073" i="4"/>
  <c r="C1070" i="22" s="1"/>
  <c r="G1074" i="4"/>
  <c r="G1077" i="4"/>
  <c r="G1078" i="4"/>
  <c r="C1075" i="22" s="1"/>
  <c r="G1079" i="4"/>
  <c r="C1076" i="22" s="1"/>
  <c r="G1080" i="4"/>
  <c r="C1077" i="22" s="1"/>
  <c r="G1081" i="4"/>
  <c r="C1078" i="22" s="1"/>
  <c r="G1082" i="4"/>
  <c r="C1079" i="22" s="1"/>
  <c r="G1083" i="4"/>
  <c r="C1080" i="22" s="1"/>
  <c r="G1084" i="4"/>
  <c r="G1085" i="4"/>
  <c r="C1082" i="22" s="1"/>
  <c r="G1086" i="4"/>
  <c r="C1083" i="22" s="1"/>
  <c r="G1087" i="4"/>
  <c r="C1084" i="22" s="1"/>
  <c r="G1088" i="4"/>
  <c r="G1089" i="4"/>
  <c r="C1086" i="22" s="1"/>
  <c r="G1091" i="4"/>
  <c r="C1088" i="22" s="1"/>
  <c r="G1092" i="4"/>
  <c r="C1089" i="22" s="1"/>
  <c r="G1093" i="4"/>
  <c r="C1090" i="22" s="1"/>
  <c r="G1094" i="4"/>
  <c r="C1091" i="22" s="1"/>
  <c r="G1097" i="4"/>
  <c r="C1094" i="22" s="1"/>
  <c r="G1100" i="4"/>
  <c r="C1097" i="22" s="1"/>
  <c r="G1101" i="4"/>
  <c r="C1098" i="22" s="1"/>
  <c r="G1102" i="4"/>
  <c r="C1099" i="22" s="1"/>
  <c r="G1103" i="4"/>
  <c r="C1100" i="22" s="1"/>
  <c r="G1104" i="4"/>
  <c r="G1105" i="4"/>
  <c r="C1102" i="22" s="1"/>
  <c r="G1107" i="4"/>
  <c r="C1104" i="22" s="1"/>
  <c r="G1108" i="4"/>
  <c r="G1109" i="4"/>
  <c r="G1110" i="4"/>
  <c r="C1107" i="22" s="1"/>
  <c r="G1111" i="4"/>
  <c r="C1108" i="22" s="1"/>
  <c r="G1108" i="22" s="1"/>
  <c r="G1112" i="4"/>
  <c r="C1109" i="22" s="1"/>
  <c r="G1109" i="22" s="1"/>
  <c r="G1113" i="4"/>
  <c r="C1110" i="22" s="1"/>
  <c r="G1110" i="22" s="1"/>
  <c r="G1114" i="4"/>
  <c r="C1111" i="22" s="1"/>
  <c r="G1111" i="22" s="1"/>
  <c r="G1115" i="4"/>
  <c r="C1112" i="22" s="1"/>
  <c r="G1112" i="22" s="1"/>
  <c r="G1116" i="4"/>
  <c r="C1113" i="22" s="1"/>
  <c r="G1117" i="4"/>
  <c r="C1114" i="22" s="1"/>
  <c r="G1118" i="4"/>
  <c r="C1115" i="22" s="1"/>
  <c r="G1119" i="4"/>
  <c r="C1116" i="22" s="1"/>
  <c r="G1116" i="22" s="1"/>
  <c r="G1120" i="4"/>
  <c r="C1117" i="22" s="1"/>
  <c r="G1117" i="22" s="1"/>
  <c r="G1121" i="4"/>
  <c r="C1118" i="22" s="1"/>
  <c r="G1118" i="22" s="1"/>
  <c r="G1122" i="4"/>
  <c r="C1119" i="22" s="1"/>
  <c r="G1119" i="22" s="1"/>
  <c r="G1123" i="4"/>
  <c r="C1120" i="22" s="1"/>
  <c r="G1124" i="4"/>
  <c r="G1125" i="4"/>
  <c r="C1122" i="22" s="1"/>
  <c r="G1122" i="22" s="1"/>
  <c r="G1126" i="4"/>
  <c r="C1123" i="22" s="1"/>
  <c r="G1127" i="4"/>
  <c r="C1124" i="22" s="1"/>
  <c r="G1124" i="22" s="1"/>
  <c r="G1128" i="4"/>
  <c r="C1125" i="22" s="1"/>
  <c r="G1125" i="22" s="1"/>
  <c r="G1129" i="4"/>
  <c r="C1126" i="22" s="1"/>
  <c r="G1126" i="22" s="1"/>
  <c r="G1130" i="4"/>
  <c r="C1127" i="22" s="1"/>
  <c r="G1127" i="22" s="1"/>
  <c r="G1131" i="4"/>
  <c r="C1128" i="22" s="1"/>
  <c r="G1128" i="22" s="1"/>
  <c r="G1132" i="4"/>
  <c r="C1129" i="22" s="1"/>
  <c r="G1129" i="22" s="1"/>
  <c r="G1133" i="4"/>
  <c r="C1130" i="22" s="1"/>
  <c r="G1130" i="22" s="1"/>
  <c r="G1134" i="4"/>
  <c r="C1131" i="22" s="1"/>
  <c r="G1131" i="22" s="1"/>
  <c r="G1135" i="4"/>
  <c r="C1132" i="22" s="1"/>
  <c r="G1132" i="22" s="1"/>
  <c r="G1136" i="4"/>
  <c r="C1133" i="22" s="1"/>
  <c r="G1133" i="22" s="1"/>
  <c r="G1137" i="4"/>
  <c r="C1134" i="22" s="1"/>
  <c r="G1134" i="22" s="1"/>
  <c r="G1138" i="4"/>
  <c r="C1135" i="22" s="1"/>
  <c r="G1135" i="22" s="1"/>
  <c r="G1139" i="4"/>
  <c r="C1136" i="22" s="1"/>
  <c r="G1145" i="4"/>
  <c r="C1142" i="22" s="1"/>
  <c r="G1142" i="22" s="1"/>
  <c r="G1148" i="4"/>
  <c r="C1145" i="22" s="1"/>
  <c r="G1145" i="22" s="1"/>
  <c r="G1152" i="4"/>
  <c r="C1149" i="22" s="1"/>
  <c r="G1153" i="4"/>
  <c r="C1150" i="22" s="1"/>
  <c r="G1154" i="4"/>
  <c r="C1151" i="22" s="1"/>
  <c r="G1155" i="4"/>
  <c r="C1152" i="22" s="1"/>
  <c r="G1156" i="4"/>
  <c r="G1157" i="4"/>
  <c r="C1154" i="22" s="1"/>
  <c r="G1158" i="4"/>
  <c r="C1155" i="22" s="1"/>
  <c r="G1159" i="4"/>
  <c r="C1156" i="22" s="1"/>
  <c r="G1160" i="4"/>
  <c r="C1157" i="22" s="1"/>
  <c r="G1161" i="4"/>
  <c r="C1158" i="22" s="1"/>
  <c r="G1162" i="4"/>
  <c r="G1163" i="4"/>
  <c r="G1164" i="4"/>
  <c r="G1165" i="4"/>
  <c r="C1162" i="22" s="1"/>
  <c r="G1166" i="4"/>
  <c r="G1167" i="4"/>
  <c r="C1164" i="22" s="1"/>
  <c r="G1168" i="4"/>
  <c r="C1165" i="22" s="1"/>
  <c r="G1169" i="4"/>
  <c r="C1166" i="22" s="1"/>
  <c r="G1170" i="4"/>
  <c r="C1167" i="22" s="1"/>
  <c r="G1171" i="4"/>
  <c r="C1168" i="22" s="1"/>
  <c r="G1172" i="4"/>
  <c r="C1169" i="22" s="1"/>
  <c r="G1173" i="4"/>
  <c r="C1170" i="22" s="1"/>
  <c r="G1170" i="22" s="1"/>
  <c r="G1174" i="4"/>
  <c r="C1171" i="22" s="1"/>
  <c r="G1175" i="4"/>
  <c r="C1172" i="22" s="1"/>
  <c r="G1176" i="4"/>
  <c r="C1173" i="22" s="1"/>
  <c r="G1173" i="22" s="1"/>
  <c r="G1177" i="4"/>
  <c r="C1174" i="22" s="1"/>
  <c r="G1174" i="22" s="1"/>
  <c r="G1178" i="4"/>
  <c r="G1179" i="4"/>
  <c r="C1176" i="22" s="1"/>
  <c r="G1176" i="22" s="1"/>
  <c r="G1181" i="4"/>
  <c r="C1178" i="22" s="1"/>
  <c r="G1182" i="4"/>
  <c r="C1179" i="22" s="1"/>
  <c r="G1183" i="4"/>
  <c r="C1180" i="22" s="1"/>
  <c r="G1184" i="4"/>
  <c r="C1181" i="22" s="1"/>
  <c r="G1185" i="4"/>
  <c r="G1186" i="4"/>
  <c r="C1183" i="22" s="1"/>
  <c r="G1187" i="4"/>
  <c r="C1184" i="22" s="1"/>
  <c r="G1188" i="4"/>
  <c r="G1189" i="4"/>
  <c r="C1186" i="22" s="1"/>
  <c r="G1190" i="4"/>
  <c r="G1191" i="4"/>
  <c r="G1192" i="4"/>
  <c r="G1193" i="4"/>
  <c r="G1195" i="4"/>
  <c r="C1192" i="22" s="1"/>
  <c r="G1196" i="4"/>
  <c r="C1193" i="22" s="1"/>
  <c r="G1197" i="4"/>
  <c r="C1194" i="22" s="1"/>
  <c r="G1198" i="4"/>
  <c r="C1195" i="22" s="1"/>
  <c r="G1199" i="4"/>
  <c r="C1196" i="22" s="1"/>
  <c r="G1200" i="4"/>
  <c r="C1197" i="22" s="1"/>
  <c r="G1197" i="22" s="1"/>
  <c r="G1201" i="4"/>
  <c r="G1202" i="4"/>
  <c r="C1199" i="22" s="1"/>
  <c r="G1199" i="22" s="1"/>
  <c r="G1203" i="4"/>
  <c r="C1200" i="22" s="1"/>
  <c r="G1204" i="4"/>
  <c r="C1201" i="22" s="1"/>
  <c r="G1205" i="4"/>
  <c r="C1202" i="22" s="1"/>
  <c r="G1206" i="4"/>
  <c r="C1203" i="22" s="1"/>
  <c r="G1207" i="4"/>
  <c r="G1208" i="4"/>
  <c r="C1205" i="22" s="1"/>
  <c r="G1209" i="4"/>
  <c r="G1210" i="4"/>
  <c r="G1211" i="4"/>
  <c r="G1212" i="4"/>
  <c r="G1213" i="4"/>
  <c r="G1216" i="4"/>
  <c r="C1213" i="22" s="1"/>
  <c r="G1213" i="22" s="1"/>
  <c r="L1213" i="22" s="1"/>
  <c r="G1217" i="4"/>
  <c r="C1214" i="22" s="1"/>
  <c r="G1218" i="4"/>
  <c r="G1219" i="4"/>
  <c r="C1216" i="22" s="1"/>
  <c r="G1220" i="4"/>
  <c r="C1217" i="22" s="1"/>
  <c r="G1221" i="4"/>
  <c r="C1218" i="22" s="1"/>
  <c r="G1218" i="22" s="1"/>
  <c r="G1222" i="4"/>
  <c r="C1219" i="22" s="1"/>
  <c r="G1219" i="22" s="1"/>
  <c r="G1223" i="4"/>
  <c r="G1224" i="4"/>
  <c r="C1221" i="22" s="1"/>
  <c r="G1221" i="22" s="1"/>
  <c r="G1225" i="4"/>
  <c r="G1226" i="4"/>
  <c r="G1227" i="4"/>
  <c r="C1224" i="22" s="1"/>
  <c r="G1224" i="22" s="1"/>
  <c r="G1228" i="4"/>
  <c r="C1225" i="22" s="1"/>
  <c r="G1229" i="4"/>
  <c r="C1226" i="22" s="1"/>
  <c r="G1230" i="4"/>
  <c r="C1227" i="22" s="1"/>
  <c r="G1227" i="22" s="1"/>
  <c r="G1231" i="4"/>
  <c r="C1228" i="22" s="1"/>
  <c r="G1232" i="4"/>
  <c r="G1233" i="4"/>
  <c r="C1230" i="22" s="1"/>
  <c r="G1236" i="4"/>
  <c r="C1233" i="22" s="1"/>
  <c r="G1237" i="4"/>
  <c r="C1234" i="22" s="1"/>
  <c r="G1238" i="4"/>
  <c r="C1235" i="22" s="1"/>
  <c r="G1239" i="4"/>
  <c r="C1236" i="22" s="1"/>
  <c r="G1236" i="22" s="1"/>
  <c r="G1240" i="4"/>
  <c r="C1237" i="22" s="1"/>
  <c r="G1237" i="22" s="1"/>
  <c r="G1241" i="4"/>
  <c r="G1242" i="4"/>
  <c r="G1243" i="4"/>
  <c r="C1240" i="22" s="1"/>
  <c r="G1240" i="22" s="1"/>
  <c r="G1244" i="4"/>
  <c r="G1245" i="4"/>
  <c r="C1242" i="22" s="1"/>
  <c r="G1242" i="22" s="1"/>
  <c r="G1246" i="4"/>
  <c r="C1243" i="22" s="1"/>
  <c r="G1243" i="22" s="1"/>
  <c r="G1247" i="4"/>
  <c r="C1244" i="22" s="1"/>
  <c r="G1244" i="22" s="1"/>
  <c r="G1248" i="4"/>
  <c r="C1245" i="22" s="1"/>
  <c r="G1245" i="22" s="1"/>
  <c r="G1249" i="4"/>
  <c r="G1250" i="4"/>
  <c r="C1247" i="22" s="1"/>
  <c r="G1247" i="22" s="1"/>
  <c r="L1247" i="22" s="1"/>
  <c r="G1252" i="4"/>
  <c r="C1249" i="22" s="1"/>
  <c r="G1249" i="22" s="1"/>
  <c r="G1253" i="4"/>
  <c r="C1250" i="22" s="1"/>
  <c r="G1250" i="22" s="1"/>
  <c r="G1254" i="4"/>
  <c r="C1251" i="22" s="1"/>
  <c r="G1251" i="22" s="1"/>
  <c r="G1255" i="4"/>
  <c r="C1252" i="22" s="1"/>
  <c r="G1252" i="22" s="1"/>
  <c r="G1256" i="4"/>
  <c r="C1253" i="22" s="1"/>
  <c r="G1253" i="22" s="1"/>
  <c r="G1257" i="4"/>
  <c r="C1254" i="22" s="1"/>
  <c r="G1254" i="22" s="1"/>
  <c r="G1258" i="4"/>
  <c r="G1259" i="4"/>
  <c r="C1256" i="22" s="1"/>
  <c r="G1260" i="4"/>
  <c r="C1257" i="22" s="1"/>
  <c r="G1257" i="22" s="1"/>
  <c r="G1261" i="4"/>
  <c r="C1258" i="22" s="1"/>
  <c r="G1262" i="4"/>
  <c r="C1259" i="22" s="1"/>
  <c r="G1259" i="22" s="1"/>
  <c r="L1259" i="22" s="1"/>
  <c r="G1263" i="4"/>
  <c r="C1260" i="22" s="1"/>
  <c r="G1264" i="4"/>
  <c r="C1261" i="22" s="1"/>
  <c r="G1261" i="22" s="1"/>
  <c r="G1265" i="4"/>
  <c r="C1262" i="22" s="1"/>
  <c r="G1262" i="22" s="1"/>
  <c r="G1266" i="4"/>
  <c r="C1263" i="22" s="1"/>
  <c r="G1263" i="22" s="1"/>
  <c r="G1267" i="4"/>
  <c r="C1264" i="22" s="1"/>
  <c r="G1268" i="4"/>
  <c r="C1265" i="22" s="1"/>
  <c r="G1269" i="4"/>
  <c r="C1266" i="22" s="1"/>
  <c r="G1266" i="22" s="1"/>
  <c r="G1270" i="4"/>
  <c r="C1267" i="22" s="1"/>
  <c r="G1267" i="22" s="1"/>
  <c r="G1271" i="4"/>
  <c r="G1272" i="4"/>
  <c r="C1269" i="22" s="1"/>
  <c r="G1269" i="22" s="1"/>
  <c r="G1273" i="4"/>
  <c r="C1270" i="22" s="1"/>
  <c r="G1270" i="22" s="1"/>
  <c r="G1274" i="4"/>
  <c r="C1271" i="22" s="1"/>
  <c r="G1275" i="4"/>
  <c r="C1272" i="22" s="1"/>
  <c r="G1272" i="22" s="1"/>
  <c r="L1272" i="22" s="1"/>
  <c r="G1276" i="4"/>
  <c r="C1273" i="22" s="1"/>
  <c r="G1273" i="22" s="1"/>
  <c r="L1273" i="22" s="1"/>
  <c r="G1277" i="4"/>
  <c r="C1274" i="22" s="1"/>
  <c r="G1274" i="22" s="1"/>
  <c r="G1278" i="4"/>
  <c r="C1275" i="22" s="1"/>
  <c r="G1279" i="4"/>
  <c r="C1276" i="22" s="1"/>
  <c r="G1276" i="22" s="1"/>
  <c r="G1280" i="4"/>
  <c r="C1277" i="22" s="1"/>
  <c r="G1277" i="22" s="1"/>
  <c r="L1277" i="22" s="1"/>
  <c r="G1281" i="4"/>
  <c r="C1278" i="22" s="1"/>
  <c r="G1278" i="22" s="1"/>
  <c r="G1282" i="4"/>
  <c r="C1279" i="22" s="1"/>
  <c r="G1283" i="4"/>
  <c r="C1280" i="22" s="1"/>
  <c r="G1284" i="4"/>
  <c r="C1281" i="22" s="1"/>
  <c r="G1281" i="22" s="1"/>
  <c r="G1285" i="4"/>
  <c r="C1282" i="22" s="1"/>
  <c r="G1282" i="22" s="1"/>
  <c r="G1286" i="4"/>
  <c r="C1283" i="22" s="1"/>
  <c r="G1283" i="22" s="1"/>
  <c r="G1292" i="4"/>
  <c r="G1293" i="4"/>
  <c r="C1290" i="22" s="1"/>
  <c r="G1294" i="4"/>
  <c r="C1291" i="22" s="1"/>
  <c r="G1291" i="22" s="1"/>
  <c r="G1295" i="4"/>
  <c r="C1292" i="22" s="1"/>
  <c r="G1292" i="22" s="1"/>
  <c r="G1296" i="4"/>
  <c r="C1293" i="22" s="1"/>
  <c r="G1293" i="22" s="1"/>
  <c r="G1297" i="4"/>
  <c r="C1294" i="22" s="1"/>
  <c r="G1298" i="4"/>
  <c r="C1295" i="22" s="1"/>
  <c r="G1295" i="22" s="1"/>
  <c r="G1299" i="4"/>
  <c r="G1300" i="4"/>
  <c r="C1297" i="22" s="1"/>
  <c r="G1297" i="22" s="1"/>
  <c r="G1301" i="4"/>
  <c r="G1302" i="4"/>
  <c r="C1299" i="22" s="1"/>
  <c r="G1299" i="22" s="1"/>
  <c r="L1299" i="22" s="1"/>
  <c r="G1303" i="4"/>
  <c r="G1305" i="4"/>
  <c r="C1302" i="22" s="1"/>
  <c r="G1302" i="22" s="1"/>
  <c r="G1306" i="4"/>
  <c r="G1307" i="4"/>
  <c r="G1308" i="4"/>
  <c r="C1305" i="22" s="1"/>
  <c r="G1305" i="22" s="1"/>
  <c r="G1309" i="4"/>
  <c r="C1306" i="22" s="1"/>
  <c r="G1306" i="22" s="1"/>
  <c r="G1310" i="4"/>
  <c r="C1307" i="22" s="1"/>
  <c r="G1307" i="22" s="1"/>
  <c r="G1311" i="4"/>
  <c r="C1308" i="22" s="1"/>
  <c r="G1308" i="22" s="1"/>
  <c r="G1312" i="4"/>
  <c r="C1309" i="22" s="1"/>
  <c r="G1313" i="4"/>
  <c r="G1314" i="4"/>
  <c r="C1311" i="22" s="1"/>
  <c r="G1311" i="22" s="1"/>
  <c r="L1311" i="22" s="1"/>
  <c r="G1315" i="4"/>
  <c r="G1316" i="4"/>
  <c r="C1313" i="22" s="1"/>
  <c r="G1317" i="4"/>
  <c r="G1318" i="4"/>
  <c r="G1321" i="4"/>
  <c r="C1318" i="22" s="1"/>
  <c r="G1318" i="22" s="1"/>
  <c r="G1322" i="4"/>
  <c r="G1323" i="4"/>
  <c r="C1320" i="22" s="1"/>
  <c r="G1320" i="22" s="1"/>
  <c r="L1320" i="22" s="1"/>
  <c r="G1324" i="4"/>
  <c r="C1321" i="22" s="1"/>
  <c r="G1321" i="22" s="1"/>
  <c r="L1321" i="22" s="1"/>
  <c r="G1325" i="4"/>
  <c r="C1322" i="22" s="1"/>
  <c r="G1322" i="22" s="1"/>
  <c r="G1326" i="4"/>
  <c r="C1323" i="22" s="1"/>
  <c r="G1323" i="22" s="1"/>
  <c r="G1327" i="4"/>
  <c r="C1324" i="22" s="1"/>
  <c r="G1324" i="22" s="1"/>
  <c r="G1328" i="4"/>
  <c r="C1325" i="22" s="1"/>
  <c r="G1325" i="22" s="1"/>
  <c r="G1329" i="4"/>
  <c r="C1326" i="22" s="1"/>
  <c r="G1326" i="22" s="1"/>
  <c r="G1330" i="4"/>
  <c r="C1327" i="22" s="1"/>
  <c r="G1327" i="22" s="1"/>
  <c r="G1331"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55" i="4"/>
  <c r="G1556" i="4"/>
  <c r="G1557" i="4"/>
  <c r="G1558" i="4"/>
  <c r="G1559" i="4"/>
  <c r="G1560" i="4"/>
  <c r="G1561" i="4"/>
  <c r="C1315" i="22" l="1"/>
  <c r="G1315" i="22" s="1"/>
  <c r="C1101" i="22"/>
  <c r="G1101" i="22" s="1"/>
  <c r="C1105" i="22"/>
  <c r="G1105" i="22" s="1"/>
  <c r="S1105" i="22" s="1"/>
  <c r="AA1105" i="22" s="1"/>
  <c r="C934" i="22"/>
  <c r="G934" i="22" s="1"/>
  <c r="S934" i="22" s="1"/>
  <c r="AA934" i="22" s="1"/>
  <c r="C616" i="22"/>
  <c r="G616" i="22" s="1"/>
  <c r="C90" i="22"/>
  <c r="G90" i="22" s="1"/>
  <c r="H90" i="22" s="1"/>
  <c r="AA90" i="22" s="1"/>
  <c r="G1564" i="4"/>
  <c r="G1568" i="4"/>
  <c r="C11" i="22"/>
  <c r="G11" i="22" s="1"/>
  <c r="AA11" i="22" s="1"/>
  <c r="G1563" i="4"/>
  <c r="G1567" i="4"/>
  <c r="C165" i="22"/>
  <c r="G165" i="22" s="1"/>
  <c r="AA165" i="22" s="1"/>
  <c r="C162" i="22"/>
  <c r="G162" i="22" s="1"/>
  <c r="AA162" i="22" s="1"/>
  <c r="C160" i="22"/>
  <c r="G160" i="22" s="1"/>
  <c r="AA160" i="22" s="1"/>
  <c r="C161" i="22"/>
  <c r="G161" i="22" s="1"/>
  <c r="AA161" i="22" s="1"/>
  <c r="G806" i="22"/>
  <c r="AA806" i="22" s="1"/>
  <c r="C1017" i="22"/>
  <c r="G1017" i="22" s="1"/>
  <c r="H1017" i="22" s="1"/>
  <c r="AA1017" i="22" s="1"/>
  <c r="C912" i="22"/>
  <c r="G912" i="22" s="1"/>
  <c r="C846" i="22"/>
  <c r="G846" i="22" s="1"/>
  <c r="C803" i="22"/>
  <c r="C760" i="22" s="1"/>
  <c r="C696" i="22"/>
  <c r="G696" i="22" s="1"/>
  <c r="M696" i="22" s="1"/>
  <c r="AA696" i="22" s="1"/>
  <c r="C124" i="22"/>
  <c r="G124" i="22" s="1"/>
  <c r="C55" i="22"/>
  <c r="G55" i="22" s="1"/>
  <c r="H55" i="22" s="1"/>
  <c r="AA55" i="22" s="1"/>
  <c r="C54" i="22"/>
  <c r="G54" i="22" s="1"/>
  <c r="H54" i="22" s="1"/>
  <c r="AA54" i="22" s="1"/>
  <c r="C690" i="22"/>
  <c r="G690" i="22" s="1"/>
  <c r="I690" i="22" s="1"/>
  <c r="AA690" i="22" s="1"/>
  <c r="C682" i="22"/>
  <c r="G682" i="22" s="1"/>
  <c r="L682" i="22" s="1"/>
  <c r="C20" i="22"/>
  <c r="G20" i="22" s="1"/>
  <c r="C41" i="22"/>
  <c r="G41" i="22" s="1"/>
  <c r="AA41" i="22" s="1"/>
  <c r="C24" i="22"/>
  <c r="G24" i="22" s="1"/>
  <c r="AA24" i="22" s="1"/>
  <c r="C26" i="22"/>
  <c r="G26" i="22" s="1"/>
  <c r="AA26" i="22" s="1"/>
  <c r="C27" i="22"/>
  <c r="G27" i="22" s="1"/>
  <c r="AA27" i="22" s="1"/>
  <c r="C564" i="22"/>
  <c r="G564" i="22" s="1"/>
  <c r="C812" i="22"/>
  <c r="G812" i="22" s="1"/>
  <c r="H812" i="22" s="1"/>
  <c r="AA812" i="22" s="1"/>
  <c r="C1081" i="22"/>
  <c r="G1081" i="22" s="1"/>
  <c r="AA1081" i="22" s="1"/>
  <c r="C937" i="22"/>
  <c r="G937" i="22" s="1"/>
  <c r="C1198" i="22"/>
  <c r="G1198" i="22" s="1"/>
  <c r="C1268" i="22"/>
  <c r="G1268" i="22" s="1"/>
  <c r="L1268" i="22" s="1"/>
  <c r="AA1268" i="22" s="1"/>
  <c r="C1121" i="22"/>
  <c r="G1121" i="22" s="1"/>
  <c r="S1121" i="22" s="1"/>
  <c r="AA1121" i="22" s="1"/>
  <c r="C1031" i="22"/>
  <c r="G1031" i="22" s="1"/>
  <c r="H1031" i="22" s="1"/>
  <c r="AA1031" i="22" s="1"/>
  <c r="C950" i="22"/>
  <c r="G950" i="22" s="1"/>
  <c r="C979" i="22"/>
  <c r="G979" i="22" s="1"/>
  <c r="C1190" i="22"/>
  <c r="G1190" i="22" s="1"/>
  <c r="C1005" i="22"/>
  <c r="G1005" i="22" s="1"/>
  <c r="AA1005" i="22" s="1"/>
  <c r="C1223" i="22"/>
  <c r="G1223" i="22" s="1"/>
  <c r="T1223" i="22" s="1"/>
  <c r="AA1223" i="22" s="1"/>
  <c r="C1222" i="22"/>
  <c r="G1222" i="22" s="1"/>
  <c r="C1215" i="22"/>
  <c r="G1215" i="22" s="1"/>
  <c r="AA1215" i="22" s="1"/>
  <c r="C758" i="22"/>
  <c r="G758" i="22" s="1"/>
  <c r="AA758" i="22" s="1"/>
  <c r="C757" i="22"/>
  <c r="G757" i="22" s="1"/>
  <c r="AA757" i="22" s="1"/>
  <c r="C1310" i="22"/>
  <c r="G1310" i="22" s="1"/>
  <c r="C1027" i="22"/>
  <c r="G1027" i="22" s="1"/>
  <c r="AA1027" i="22" s="1"/>
  <c r="C1239" i="22"/>
  <c r="G1239" i="22" s="1"/>
  <c r="AA1239" i="22" s="1"/>
  <c r="C1255" i="22"/>
  <c r="G1255" i="22" s="1"/>
  <c r="AA1255" i="22" s="1"/>
  <c r="C1238" i="22"/>
  <c r="G1238" i="22" s="1"/>
  <c r="AA1238" i="22" s="1"/>
  <c r="C1220" i="22"/>
  <c r="G1220" i="22" s="1"/>
  <c r="S1220" i="22" s="1"/>
  <c r="AA1220" i="22" s="1"/>
  <c r="G73" i="22"/>
  <c r="AA73" i="22" s="1"/>
  <c r="G49" i="22"/>
  <c r="AA49" i="22" s="1"/>
  <c r="G19" i="22"/>
  <c r="AA19" i="22" s="1"/>
  <c r="G8" i="22"/>
  <c r="AA8" i="22" s="1"/>
  <c r="AA28" i="22"/>
  <c r="G958" i="22"/>
  <c r="AA958" i="22" s="1"/>
  <c r="AA39" i="22"/>
  <c r="G1216" i="22"/>
  <c r="AA1216" i="22" s="1"/>
  <c r="G1066" i="22"/>
  <c r="AA1066" i="22" s="1"/>
  <c r="G1000" i="22"/>
  <c r="AA1000" i="22" s="1"/>
  <c r="G922" i="22"/>
  <c r="AA922" i="22" s="1"/>
  <c r="G813" i="22"/>
  <c r="H813" i="22" s="1"/>
  <c r="AA813" i="22" s="1"/>
  <c r="G763" i="22"/>
  <c r="AA763" i="22" s="1"/>
  <c r="G714" i="22"/>
  <c r="AA714" i="22" s="1"/>
  <c r="G650" i="22"/>
  <c r="AA650" i="22" s="1"/>
  <c r="G65" i="22"/>
  <c r="AA65" i="22" s="1"/>
  <c r="G57" i="22"/>
  <c r="AA57" i="22" s="1"/>
  <c r="AA38" i="22"/>
  <c r="AA1322" i="22"/>
  <c r="G1258" i="22"/>
  <c r="AA1258" i="22" s="1"/>
  <c r="G1233" i="22"/>
  <c r="AA1233" i="22" s="1"/>
  <c r="G1205" i="22"/>
  <c r="AA1205" i="22" s="1"/>
  <c r="G1180" i="22"/>
  <c r="AA1180" i="22" s="1"/>
  <c r="G1171" i="22"/>
  <c r="AA1171" i="22" s="1"/>
  <c r="G1155" i="22"/>
  <c r="AA1155" i="22" s="1"/>
  <c r="G1113" i="22"/>
  <c r="S1113" i="22" s="1"/>
  <c r="AA1113" i="22" s="1"/>
  <c r="G1094" i="22"/>
  <c r="AA1094" i="22" s="1"/>
  <c r="G1083" i="22"/>
  <c r="AA1083" i="22" s="1"/>
  <c r="G1075" i="22"/>
  <c r="AA1075" i="22" s="1"/>
  <c r="G1065" i="22"/>
  <c r="AA1065" i="22" s="1"/>
  <c r="G1057" i="22"/>
  <c r="AA1057" i="22" s="1"/>
  <c r="G1049" i="22"/>
  <c r="AA1049" i="22" s="1"/>
  <c r="G1026" i="22"/>
  <c r="AA1026" i="22" s="1"/>
  <c r="G1007" i="22"/>
  <c r="AA1007" i="22" s="1"/>
  <c r="G999" i="22"/>
  <c r="AA999" i="22" s="1"/>
  <c r="G987" i="22"/>
  <c r="AA987" i="22" s="1"/>
  <c r="G964" i="22"/>
  <c r="AA964" i="22" s="1"/>
  <c r="G930" i="22"/>
  <c r="AA930" i="22" s="1"/>
  <c r="G921" i="22"/>
  <c r="AA921" i="22" s="1"/>
  <c r="G910" i="22"/>
  <c r="AA910" i="22" s="1"/>
  <c r="G902" i="22"/>
  <c r="AA902" i="22" s="1"/>
  <c r="G894" i="22"/>
  <c r="AA894" i="22" s="1"/>
  <c r="G868" i="22"/>
  <c r="AA868" i="22" s="1"/>
  <c r="G856" i="22"/>
  <c r="AA856" i="22" s="1"/>
  <c r="G845" i="22"/>
  <c r="G820" i="22"/>
  <c r="AA820" i="22" s="1"/>
  <c r="G794" i="22"/>
  <c r="AA794" i="22" s="1"/>
  <c r="G786" i="22"/>
  <c r="AA786" i="22" s="1"/>
  <c r="G778" i="22"/>
  <c r="AA778" i="22" s="1"/>
  <c r="G770" i="22"/>
  <c r="AA770" i="22" s="1"/>
  <c r="G762" i="22"/>
  <c r="AA762" i="22" s="1"/>
  <c r="G753" i="22"/>
  <c r="AA753" i="22" s="1"/>
  <c r="G745" i="22"/>
  <c r="AA745" i="22" s="1"/>
  <c r="G737" i="22"/>
  <c r="AA737" i="22" s="1"/>
  <c r="G729" i="22"/>
  <c r="AA729" i="22" s="1"/>
  <c r="G721" i="22"/>
  <c r="AA721" i="22" s="1"/>
  <c r="G711" i="22"/>
  <c r="AA711" i="22" s="1"/>
  <c r="G703" i="22"/>
  <c r="AA703" i="22" s="1"/>
  <c r="G695" i="22"/>
  <c r="AA695" i="22" s="1"/>
  <c r="G687" i="22"/>
  <c r="AA687" i="22" s="1"/>
  <c r="G679" i="22"/>
  <c r="AA679" i="22" s="1"/>
  <c r="G657" i="22"/>
  <c r="AA657" i="22" s="1"/>
  <c r="G649" i="22"/>
  <c r="AA649" i="22" s="1"/>
  <c r="G641" i="22"/>
  <c r="AA641" i="22" s="1"/>
  <c r="G630" i="22"/>
  <c r="AA630" i="22" s="1"/>
  <c r="G622" i="22"/>
  <c r="AA622" i="22" s="1"/>
  <c r="G614" i="22"/>
  <c r="AA614" i="22" s="1"/>
  <c r="G606" i="22"/>
  <c r="AA606" i="22" s="1"/>
  <c r="G596" i="22"/>
  <c r="AA596" i="22" s="1"/>
  <c r="G587" i="22"/>
  <c r="S587" i="22" s="1"/>
  <c r="AA587" i="22" s="1"/>
  <c r="G81" i="22"/>
  <c r="AA81" i="22" s="1"/>
  <c r="G72" i="22"/>
  <c r="AA72" i="22" s="1"/>
  <c r="G64" i="22"/>
  <c r="AA64" i="22" s="1"/>
  <c r="G56" i="22"/>
  <c r="AA56" i="22" s="1"/>
  <c r="AA35" i="22"/>
  <c r="G18" i="22"/>
  <c r="AA21" i="22"/>
  <c r="AA37" i="22"/>
  <c r="G943" i="22"/>
  <c r="AA943" i="22" s="1"/>
  <c r="G951" i="22"/>
  <c r="AA951" i="22" s="1"/>
  <c r="G959" i="22"/>
  <c r="AA959" i="22" s="1"/>
  <c r="G887" i="22"/>
  <c r="AA887" i="22" s="1"/>
  <c r="G978" i="22"/>
  <c r="AA978" i="22" s="1"/>
  <c r="G1144" i="22"/>
  <c r="AA1144" i="22" s="1"/>
  <c r="G1181" i="22"/>
  <c r="AA1181" i="22" s="1"/>
  <c r="G1114" i="22"/>
  <c r="S1114" i="22" s="1"/>
  <c r="AA1114" i="22" s="1"/>
  <c r="G1042" i="22"/>
  <c r="AA1042" i="22" s="1"/>
  <c r="G821" i="22"/>
  <c r="AA821" i="22" s="1"/>
  <c r="G746" i="22"/>
  <c r="AA746" i="22" s="1"/>
  <c r="G688" i="22"/>
  <c r="AA688" i="22" s="1"/>
  <c r="G623" i="22"/>
  <c r="AA623" i="22" s="1"/>
  <c r="G82" i="22"/>
  <c r="AA82" i="22" s="1"/>
  <c r="G1294" i="22"/>
  <c r="AA1294" i="22" s="1"/>
  <c r="G1265" i="22"/>
  <c r="AA1265" i="22" s="1"/>
  <c r="G1230" i="22"/>
  <c r="AA1230" i="22" s="1"/>
  <c r="G1214" i="22"/>
  <c r="AA1214" i="22" s="1"/>
  <c r="G1196" i="22"/>
  <c r="AA1196" i="22" s="1"/>
  <c r="G1179" i="22"/>
  <c r="AA1179" i="22" s="1"/>
  <c r="G1162" i="22"/>
  <c r="AA1162" i="22" s="1"/>
  <c r="G1154" i="22"/>
  <c r="AA1154" i="22" s="1"/>
  <c r="G1136" i="22"/>
  <c r="AA1136" i="22" s="1"/>
  <c r="G1120" i="22"/>
  <c r="S1120" i="22" s="1"/>
  <c r="AA1120" i="22" s="1"/>
  <c r="G1104" i="22"/>
  <c r="AA1104" i="22" s="1"/>
  <c r="G1091" i="22"/>
  <c r="AA1091" i="22" s="1"/>
  <c r="G1082" i="22"/>
  <c r="AA1082" i="22" s="1"/>
  <c r="G1064" i="22"/>
  <c r="AA1064" i="22" s="1"/>
  <c r="G1006" i="22"/>
  <c r="AA1006" i="22" s="1"/>
  <c r="G997" i="22"/>
  <c r="AA997" i="22" s="1"/>
  <c r="G986" i="22"/>
  <c r="AA986" i="22" s="1"/>
  <c r="G973" i="22"/>
  <c r="G963" i="22"/>
  <c r="AA963" i="22" s="1"/>
  <c r="G929" i="22"/>
  <c r="AA929" i="22" s="1"/>
  <c r="G920" i="22"/>
  <c r="AA920" i="22" s="1"/>
  <c r="G909" i="22"/>
  <c r="AA909" i="22" s="1"/>
  <c r="G901" i="22"/>
  <c r="AA901" i="22" s="1"/>
  <c r="G886" i="22"/>
  <c r="AA886" i="22" s="1"/>
  <c r="G867" i="22"/>
  <c r="AA867" i="22" s="1"/>
  <c r="G855" i="22"/>
  <c r="AA855" i="22" s="1"/>
  <c r="G844" i="22"/>
  <c r="AA844" i="22" s="1"/>
  <c r="G819" i="22"/>
  <c r="AA819" i="22" s="1"/>
  <c r="G811" i="22"/>
  <c r="AA811" i="22" s="1"/>
  <c r="G801" i="22"/>
  <c r="AA801" i="22" s="1"/>
  <c r="G793" i="22"/>
  <c r="AA793" i="22" s="1"/>
  <c r="G785" i="22"/>
  <c r="AA785" i="22" s="1"/>
  <c r="G777" i="22"/>
  <c r="AA777" i="22" s="1"/>
  <c r="G769" i="22"/>
  <c r="AA769" i="22" s="1"/>
  <c r="G761" i="22"/>
  <c r="AA761" i="22" s="1"/>
  <c r="G752" i="22"/>
  <c r="AA752" i="22" s="1"/>
  <c r="G744" i="22"/>
  <c r="AA744" i="22" s="1"/>
  <c r="G728" i="22"/>
  <c r="AA728" i="22" s="1"/>
  <c r="G720" i="22"/>
  <c r="AA720" i="22" s="1"/>
  <c r="G710" i="22"/>
  <c r="AA710" i="22" s="1"/>
  <c r="G702" i="22"/>
  <c r="AA702" i="22" s="1"/>
  <c r="G694" i="22"/>
  <c r="AA694" i="22" s="1"/>
  <c r="G686" i="22"/>
  <c r="AA686" i="22" s="1"/>
  <c r="G678" i="22"/>
  <c r="AA678" i="22" s="1"/>
  <c r="G664" i="22"/>
  <c r="G656" i="22"/>
  <c r="AA656" i="22" s="1"/>
  <c r="G648" i="22"/>
  <c r="AA648" i="22" s="1"/>
  <c r="G640" i="22"/>
  <c r="AA640" i="22" s="1"/>
  <c r="G629" i="22"/>
  <c r="AA629" i="22" s="1"/>
  <c r="G621" i="22"/>
  <c r="AA621" i="22" s="1"/>
  <c r="G613" i="22"/>
  <c r="AA613" i="22" s="1"/>
  <c r="G595" i="22"/>
  <c r="AA595" i="22" s="1"/>
  <c r="G586" i="22"/>
  <c r="AA586" i="22" s="1"/>
  <c r="G88" i="22"/>
  <c r="AA88" i="22" s="1"/>
  <c r="G80" i="22"/>
  <c r="AA80" i="22" s="1"/>
  <c r="G71" i="22"/>
  <c r="AA71" i="22" s="1"/>
  <c r="G63" i="22"/>
  <c r="AA63" i="22" s="1"/>
  <c r="AA47" i="22"/>
  <c r="AA34" i="22"/>
  <c r="G17" i="22"/>
  <c r="AA17" i="22" s="1"/>
  <c r="AA22" i="22"/>
  <c r="G944" i="22"/>
  <c r="AA944" i="22" s="1"/>
  <c r="G952" i="22"/>
  <c r="AA952" i="22" s="1"/>
  <c r="AA40" i="22"/>
  <c r="G1164" i="22"/>
  <c r="AA1164" i="22" s="1"/>
  <c r="G1050" i="22"/>
  <c r="AA1050" i="22" s="1"/>
  <c r="G931" i="22"/>
  <c r="AA931" i="22" s="1"/>
  <c r="G795" i="22"/>
  <c r="AA795" i="22" s="1"/>
  <c r="G722" i="22"/>
  <c r="AA722" i="22" s="1"/>
  <c r="G658" i="22"/>
  <c r="AA658" i="22" s="1"/>
  <c r="G588" i="22"/>
  <c r="S588" i="22" s="1"/>
  <c r="AA588" i="22" s="1"/>
  <c r="G936" i="22"/>
  <c r="AA936" i="22" s="1"/>
  <c r="G885" i="22"/>
  <c r="AA885" i="22" s="1"/>
  <c r="G810" i="22"/>
  <c r="AA810" i="22" s="1"/>
  <c r="G792" i="22"/>
  <c r="AA792" i="22" s="1"/>
  <c r="G776" i="22"/>
  <c r="AA776" i="22" s="1"/>
  <c r="G743" i="22"/>
  <c r="AA743" i="22" s="1"/>
  <c r="G719" i="22"/>
  <c r="AA719" i="22" s="1"/>
  <c r="G693" i="22"/>
  <c r="AA693" i="22" s="1"/>
  <c r="G677" i="22"/>
  <c r="AA677" i="22" s="1"/>
  <c r="G655" i="22"/>
  <c r="AA655" i="22" s="1"/>
  <c r="G639" i="22"/>
  <c r="AA639" i="22" s="1"/>
  <c r="G628" i="22"/>
  <c r="AA628" i="22" s="1"/>
  <c r="G620" i="22"/>
  <c r="AA620" i="22" s="1"/>
  <c r="G604" i="22"/>
  <c r="AA604" i="22" s="1"/>
  <c r="G594" i="22"/>
  <c r="AA594" i="22" s="1"/>
  <c r="G585" i="22"/>
  <c r="AA585" i="22" s="1"/>
  <c r="G87" i="22"/>
  <c r="AA87" i="22" s="1"/>
  <c r="G79" i="22"/>
  <c r="AA79" i="22" s="1"/>
  <c r="G70" i="22"/>
  <c r="AA70" i="22" s="1"/>
  <c r="G62" i="22"/>
  <c r="AA62" i="22" s="1"/>
  <c r="AA46" i="22"/>
  <c r="AA33" i="22"/>
  <c r="G16" i="22"/>
  <c r="AA16" i="22" s="1"/>
  <c r="G5" i="22"/>
  <c r="AA23" i="22"/>
  <c r="G945" i="22"/>
  <c r="AA945" i="22" s="1"/>
  <c r="G953" i="22"/>
  <c r="AA953" i="22" s="1"/>
  <c r="G859" i="22"/>
  <c r="AA859" i="22" s="1"/>
  <c r="G888" i="22"/>
  <c r="AA888" i="22" s="1"/>
  <c r="G981" i="22"/>
  <c r="AA981" i="22" s="1"/>
  <c r="G1313" i="22"/>
  <c r="AA1313" i="22" s="1"/>
  <c r="G1234" i="22"/>
  <c r="AA1234" i="22" s="1"/>
  <c r="G1076" i="22"/>
  <c r="AA1076" i="22" s="1"/>
  <c r="G991" i="22"/>
  <c r="AA991" i="22" s="1"/>
  <c r="G771" i="22"/>
  <c r="AA771" i="22" s="1"/>
  <c r="G704" i="22"/>
  <c r="AA704" i="22" s="1"/>
  <c r="G642" i="22"/>
  <c r="AA642" i="22" s="1"/>
  <c r="G597" i="22"/>
  <c r="AA597" i="22" s="1"/>
  <c r="G1256" i="22"/>
  <c r="AA1256" i="22" s="1"/>
  <c r="G1203" i="22"/>
  <c r="AA1203" i="22" s="1"/>
  <c r="G1178" i="22"/>
  <c r="AA1178" i="22" s="1"/>
  <c r="G1102" i="22"/>
  <c r="AA1102" i="22" s="1"/>
  <c r="G1035" i="22"/>
  <c r="AA1035" i="22" s="1"/>
  <c r="G972" i="22"/>
  <c r="AA972" i="22" s="1"/>
  <c r="G866" i="22"/>
  <c r="AA866" i="22" s="1"/>
  <c r="G828" i="22"/>
  <c r="AA828" i="22" s="1"/>
  <c r="G800" i="22"/>
  <c r="AA800" i="22" s="1"/>
  <c r="G784" i="22"/>
  <c r="AA784" i="22" s="1"/>
  <c r="G768" i="22"/>
  <c r="AA768" i="22" s="1"/>
  <c r="G751" i="22"/>
  <c r="AA751" i="22" s="1"/>
  <c r="G727" i="22"/>
  <c r="AA727" i="22" s="1"/>
  <c r="G709" i="22"/>
  <c r="AA709" i="22" s="1"/>
  <c r="G685" i="22"/>
  <c r="AA685" i="22" s="1"/>
  <c r="G663" i="22"/>
  <c r="AA663" i="22" s="1"/>
  <c r="G647" i="22"/>
  <c r="AA647" i="22" s="1"/>
  <c r="G1309" i="22"/>
  <c r="AA1309" i="22" s="1"/>
  <c r="G1279" i="22"/>
  <c r="G1228" i="22"/>
  <c r="AA1228" i="22" s="1"/>
  <c r="G1202" i="22"/>
  <c r="AA1202" i="22" s="1"/>
  <c r="G1194" i="22"/>
  <c r="AA1194" i="22" s="1"/>
  <c r="G1168" i="22"/>
  <c r="AA1168" i="22" s="1"/>
  <c r="G1152" i="22"/>
  <c r="AA1152" i="22" s="1"/>
  <c r="G1089" i="22"/>
  <c r="AA1089" i="22" s="1"/>
  <c r="G1080" i="22"/>
  <c r="AA1080" i="22" s="1"/>
  <c r="G1070" i="22"/>
  <c r="AA1070" i="22" s="1"/>
  <c r="G1062" i="22"/>
  <c r="AA1062" i="22" s="1"/>
  <c r="G1046" i="22"/>
  <c r="AA1046" i="22" s="1"/>
  <c r="G1015" i="22"/>
  <c r="AA1015" i="22" s="1"/>
  <c r="G1004" i="22"/>
  <c r="AA1004" i="22" s="1"/>
  <c r="G995" i="22"/>
  <c r="AA995" i="22" s="1"/>
  <c r="G984" i="22"/>
  <c r="AA984" i="22" s="1"/>
  <c r="G969" i="22"/>
  <c r="AA969" i="22" s="1"/>
  <c r="G961" i="22"/>
  <c r="AA961" i="22" s="1"/>
  <c r="G935" i="22"/>
  <c r="S935" i="22" s="1"/>
  <c r="AA935" i="22" s="1"/>
  <c r="G926" i="22"/>
  <c r="AA926" i="22" s="1"/>
  <c r="G918" i="22"/>
  <c r="AA918" i="22" s="1"/>
  <c r="G907" i="22"/>
  <c r="AA907" i="22" s="1"/>
  <c r="G899" i="22"/>
  <c r="AA899" i="22" s="1"/>
  <c r="G884" i="22"/>
  <c r="AA884" i="22" s="1"/>
  <c r="G865" i="22"/>
  <c r="AA865" i="22" s="1"/>
  <c r="G851" i="22"/>
  <c r="AA851" i="22" s="1"/>
  <c r="G842" i="22"/>
  <c r="AA842" i="22" s="1"/>
  <c r="G825" i="22"/>
  <c r="AA825" i="22" s="1"/>
  <c r="G817" i="22"/>
  <c r="AA817" i="22" s="1"/>
  <c r="G809" i="22"/>
  <c r="AA809" i="22" s="1"/>
  <c r="G799" i="22"/>
  <c r="AA799" i="22" s="1"/>
  <c r="G791" i="22"/>
  <c r="AA791" i="22" s="1"/>
  <c r="G783" i="22"/>
  <c r="AA783" i="22" s="1"/>
  <c r="G775" i="22"/>
  <c r="AA775" i="22" s="1"/>
  <c r="G767" i="22"/>
  <c r="AA767" i="22" s="1"/>
  <c r="G750" i="22"/>
  <c r="AA750" i="22" s="1"/>
  <c r="G742" i="22"/>
  <c r="AA742" i="22" s="1"/>
  <c r="G734" i="22"/>
  <c r="AA734" i="22" s="1"/>
  <c r="G726" i="22"/>
  <c r="AA726" i="22" s="1"/>
  <c r="G718" i="22"/>
  <c r="AA718" i="22" s="1"/>
  <c r="G708" i="22"/>
  <c r="AA708" i="22" s="1"/>
  <c r="G692" i="22"/>
  <c r="AA692" i="22" s="1"/>
  <c r="G684" i="22"/>
  <c r="I684" i="22" s="1"/>
  <c r="AA684" i="22" s="1"/>
  <c r="G676" i="22"/>
  <c r="AA676" i="22" s="1"/>
  <c r="G654" i="22"/>
  <c r="AA654" i="22" s="1"/>
  <c r="G638" i="22"/>
  <c r="AA638" i="22" s="1"/>
  <c r="G627" i="22"/>
  <c r="AA627" i="22" s="1"/>
  <c r="G619" i="22"/>
  <c r="AA619" i="22" s="1"/>
  <c r="G603" i="22"/>
  <c r="AA603" i="22" s="1"/>
  <c r="G593" i="22"/>
  <c r="H593" i="22" s="1"/>
  <c r="AA593" i="22" s="1"/>
  <c r="G86" i="22"/>
  <c r="AA86" i="22" s="1"/>
  <c r="G78" i="22"/>
  <c r="AA78" i="22" s="1"/>
  <c r="G69" i="22"/>
  <c r="AA69" i="22" s="1"/>
  <c r="G61" i="22"/>
  <c r="AA61" i="22" s="1"/>
  <c r="G53" i="22"/>
  <c r="AA53" i="22" s="1"/>
  <c r="AA45" i="22"/>
  <c r="AA32" i="22"/>
  <c r="G15" i="22"/>
  <c r="AA15" i="22" s="1"/>
  <c r="G7" i="22"/>
  <c r="AA7" i="22" s="1"/>
  <c r="G946" i="22"/>
  <c r="AA946" i="22" s="1"/>
  <c r="G954" i="22"/>
  <c r="AA954" i="22" s="1"/>
  <c r="G870" i="22"/>
  <c r="AA870" i="22" s="1"/>
  <c r="G1275" i="22"/>
  <c r="AA1275" i="22" s="1"/>
  <c r="G965" i="22"/>
  <c r="AA965" i="22" s="1"/>
  <c r="G895" i="22"/>
  <c r="AA895" i="22" s="1"/>
  <c r="G779" i="22"/>
  <c r="AA779" i="22" s="1"/>
  <c r="G738" i="22"/>
  <c r="AA738" i="22" s="1"/>
  <c r="G680" i="22"/>
  <c r="AA680" i="22" s="1"/>
  <c r="G631" i="22"/>
  <c r="AA631" i="22" s="1"/>
  <c r="G1280" i="22"/>
  <c r="AA1280" i="22" s="1"/>
  <c r="G1195" i="22"/>
  <c r="AA1195" i="22" s="1"/>
  <c r="G1090" i="22"/>
  <c r="AA1090" i="22" s="1"/>
  <c r="G1047" i="22"/>
  <c r="AA1047" i="22" s="1"/>
  <c r="G996" i="22"/>
  <c r="AA996" i="22" s="1"/>
  <c r="G928" i="22"/>
  <c r="AA928" i="22" s="1"/>
  <c r="G818" i="22"/>
  <c r="AA818" i="22" s="1"/>
  <c r="AA1326" i="22"/>
  <c r="G1201" i="22"/>
  <c r="AA1201" i="22" s="1"/>
  <c r="G1193" i="22"/>
  <c r="AA1193" i="22" s="1"/>
  <c r="G1184" i="22"/>
  <c r="G1167" i="22"/>
  <c r="AA1167" i="22" s="1"/>
  <c r="G1151" i="22"/>
  <c r="AA1151" i="22" s="1"/>
  <c r="G1100" i="22"/>
  <c r="AA1100" i="22" s="1"/>
  <c r="G1088" i="22"/>
  <c r="AA1088" i="22" s="1"/>
  <c r="G1079" i="22"/>
  <c r="AA1079" i="22" s="1"/>
  <c r="G1061" i="22"/>
  <c r="AA1061" i="22" s="1"/>
  <c r="G1053" i="22"/>
  <c r="AA1053" i="22" s="1"/>
  <c r="G1045" i="22"/>
  <c r="AA1045" i="22" s="1"/>
  <c r="G1011" i="22"/>
  <c r="H1011" i="22" s="1"/>
  <c r="AA1011" i="22" s="1"/>
  <c r="G1003" i="22"/>
  <c r="AA1003" i="22" s="1"/>
  <c r="G994" i="22"/>
  <c r="AA994" i="22" s="1"/>
  <c r="G968" i="22"/>
  <c r="AA968" i="22" s="1"/>
  <c r="G960" i="22"/>
  <c r="AA960" i="22" s="1"/>
  <c r="G925" i="22"/>
  <c r="AA925" i="22" s="1"/>
  <c r="G917" i="22"/>
  <c r="AA917" i="22" s="1"/>
  <c r="G898" i="22"/>
  <c r="AA898" i="22" s="1"/>
  <c r="G864" i="22"/>
  <c r="AA864" i="22" s="1"/>
  <c r="G850" i="22"/>
  <c r="AA850" i="22" s="1"/>
  <c r="G841" i="22"/>
  <c r="AA841" i="22" s="1"/>
  <c r="G824" i="22"/>
  <c r="AA824" i="22" s="1"/>
  <c r="G816" i="22"/>
  <c r="AA816" i="22" s="1"/>
  <c r="G808" i="22"/>
  <c r="AA808" i="22" s="1"/>
  <c r="G798" i="22"/>
  <c r="AA798" i="22" s="1"/>
  <c r="G790" i="22"/>
  <c r="AA790" i="22" s="1"/>
  <c r="G782" i="22"/>
  <c r="AA782" i="22" s="1"/>
  <c r="G774" i="22"/>
  <c r="AA774" i="22" s="1"/>
  <c r="G766" i="22"/>
  <c r="AA766" i="22" s="1"/>
  <c r="G749" i="22"/>
  <c r="AA749" i="22" s="1"/>
  <c r="G741" i="22"/>
  <c r="AA741" i="22" s="1"/>
  <c r="G733" i="22"/>
  <c r="AA733" i="22" s="1"/>
  <c r="G725" i="22"/>
  <c r="AA725" i="22" s="1"/>
  <c r="G717" i="22"/>
  <c r="AA717" i="22" s="1"/>
  <c r="G707" i="22"/>
  <c r="AA707" i="22" s="1"/>
  <c r="G683" i="22"/>
  <c r="AA683" i="22" s="1"/>
  <c r="G675" i="22"/>
  <c r="AA675" i="22" s="1"/>
  <c r="G653" i="22"/>
  <c r="AA653" i="22" s="1"/>
  <c r="G645" i="22"/>
  <c r="AA645" i="22" s="1"/>
  <c r="G637" i="22"/>
  <c r="AA637" i="22" s="1"/>
  <c r="G626" i="22"/>
  <c r="AA626" i="22" s="1"/>
  <c r="G618" i="22"/>
  <c r="AA618" i="22" s="1"/>
  <c r="G610" i="22"/>
  <c r="AA610" i="22" s="1"/>
  <c r="G602" i="22"/>
  <c r="AA602" i="22" s="1"/>
  <c r="G342" i="22"/>
  <c r="T342" i="22" s="1"/>
  <c r="AA342" i="22" s="1"/>
  <c r="G85" i="22"/>
  <c r="AA85" i="22" s="1"/>
  <c r="G77" i="22"/>
  <c r="AA77" i="22" s="1"/>
  <c r="G68" i="22"/>
  <c r="AA68" i="22" s="1"/>
  <c r="G60" i="22"/>
  <c r="AA60" i="22" s="1"/>
  <c r="G52" i="22"/>
  <c r="AA52" i="22" s="1"/>
  <c r="AA44" i="22"/>
  <c r="AA31" i="22"/>
  <c r="G14" i="22"/>
  <c r="AA14" i="22" s="1"/>
  <c r="G9" i="22"/>
  <c r="AA9" i="22" s="1"/>
  <c r="AA25" i="22"/>
  <c r="G947" i="22"/>
  <c r="AA947" i="22" s="1"/>
  <c r="G955" i="22"/>
  <c r="AA955" i="22" s="1"/>
  <c r="G860" i="22"/>
  <c r="AA860" i="22" s="1"/>
  <c r="G1172" i="22"/>
  <c r="AA1172" i="22" s="1"/>
  <c r="G1097" i="22"/>
  <c r="AA1097" i="22" s="1"/>
  <c r="G1058" i="22"/>
  <c r="AA1058" i="22" s="1"/>
  <c r="G869" i="22"/>
  <c r="AA869" i="22" s="1"/>
  <c r="G787" i="22"/>
  <c r="AA787" i="22" s="1"/>
  <c r="G730" i="22"/>
  <c r="AA730" i="22" s="1"/>
  <c r="G666" i="22"/>
  <c r="AA666" i="22" s="1"/>
  <c r="G615" i="22"/>
  <c r="AA615" i="22" s="1"/>
  <c r="G1264" i="22"/>
  <c r="AA1264" i="22" s="1"/>
  <c r="G1186" i="22"/>
  <c r="AA1186" i="22" s="1"/>
  <c r="G919" i="22"/>
  <c r="AA919" i="22" s="1"/>
  <c r="G843" i="22"/>
  <c r="AA843" i="22" s="1"/>
  <c r="G1290" i="22"/>
  <c r="AA1290" i="22" s="1"/>
  <c r="G1226" i="22"/>
  <c r="AA1226" i="22" s="1"/>
  <c r="G1200" i="22"/>
  <c r="AA1200" i="22" s="1"/>
  <c r="G1192" i="22"/>
  <c r="AA1192" i="22" s="1"/>
  <c r="G1183" i="22"/>
  <c r="G1166" i="22"/>
  <c r="AA1166" i="22" s="1"/>
  <c r="G1158" i="22"/>
  <c r="AA1158" i="22" s="1"/>
  <c r="G1150" i="22"/>
  <c r="AA1150" i="22" s="1"/>
  <c r="G1099" i="22"/>
  <c r="AA1099" i="22" s="1"/>
  <c r="G1086" i="22"/>
  <c r="AA1086" i="22" s="1"/>
  <c r="G1078" i="22"/>
  <c r="AA1078" i="22" s="1"/>
  <c r="G1060" i="22"/>
  <c r="AA1060" i="22" s="1"/>
  <c r="G1052" i="22"/>
  <c r="AA1052" i="22" s="1"/>
  <c r="G1044" i="22"/>
  <c r="AA1044" i="22" s="1"/>
  <c r="G1002" i="22"/>
  <c r="AA1002" i="22" s="1"/>
  <c r="G993" i="22"/>
  <c r="AA993" i="22" s="1"/>
  <c r="G967" i="22"/>
  <c r="AA967" i="22" s="1"/>
  <c r="G942" i="22"/>
  <c r="AA942" i="22" s="1"/>
  <c r="G933" i="22"/>
  <c r="AA933" i="22" s="1"/>
  <c r="G924" i="22"/>
  <c r="AA924" i="22" s="1"/>
  <c r="G914" i="22"/>
  <c r="AA914" i="22" s="1"/>
  <c r="G897" i="22"/>
  <c r="AA897" i="22" s="1"/>
  <c r="G863" i="22"/>
  <c r="AA863" i="22" s="1"/>
  <c r="G840" i="22"/>
  <c r="AA840" i="22" s="1"/>
  <c r="G815" i="22"/>
  <c r="AA815" i="22" s="1"/>
  <c r="G807" i="22"/>
  <c r="AA807" i="22" s="1"/>
  <c r="G797" i="22"/>
  <c r="AA797" i="22" s="1"/>
  <c r="G789" i="22"/>
  <c r="AA789" i="22" s="1"/>
  <c r="G781" i="22"/>
  <c r="AA781" i="22" s="1"/>
  <c r="G773" i="22"/>
  <c r="AA773" i="22" s="1"/>
  <c r="G765" i="22"/>
  <c r="AA765" i="22" s="1"/>
  <c r="G756" i="22"/>
  <c r="AA756" i="22" s="1"/>
  <c r="G748" i="22"/>
  <c r="AA748" i="22" s="1"/>
  <c r="G740" i="22"/>
  <c r="AA740" i="22" s="1"/>
  <c r="G732" i="22"/>
  <c r="AA732" i="22" s="1"/>
  <c r="G724" i="22"/>
  <c r="AA724" i="22" s="1"/>
  <c r="G716" i="22"/>
  <c r="AA716" i="22" s="1"/>
  <c r="G706" i="22"/>
  <c r="AA706" i="22" s="1"/>
  <c r="G698" i="22"/>
  <c r="AA698" i="22" s="1"/>
  <c r="G660" i="22"/>
  <c r="AA660" i="22" s="1"/>
  <c r="G652" i="22"/>
  <c r="AA652" i="22" s="1"/>
  <c r="G644" i="22"/>
  <c r="AA644" i="22" s="1"/>
  <c r="G633" i="22"/>
  <c r="AA633" i="22" s="1"/>
  <c r="G625" i="22"/>
  <c r="AA625" i="22" s="1"/>
  <c r="G617" i="22"/>
  <c r="AA617" i="22" s="1"/>
  <c r="G609" i="22"/>
  <c r="AA609" i="22" s="1"/>
  <c r="G599" i="22"/>
  <c r="AA599" i="22" s="1"/>
  <c r="G84" i="22"/>
  <c r="AA84" i="22" s="1"/>
  <c r="G76" i="22"/>
  <c r="AA76" i="22" s="1"/>
  <c r="G67" i="22"/>
  <c r="AA67" i="22" s="1"/>
  <c r="G59" i="22"/>
  <c r="AA59" i="22" s="1"/>
  <c r="G51" i="22"/>
  <c r="AA51" i="22" s="1"/>
  <c r="AA43" i="22"/>
  <c r="AA30" i="22"/>
  <c r="G13" i="22"/>
  <c r="AA13" i="22" s="1"/>
  <c r="G10" i="22"/>
  <c r="AA10" i="22" s="1"/>
  <c r="G948" i="22"/>
  <c r="AA948" i="22" s="1"/>
  <c r="G956" i="22"/>
  <c r="AA956" i="22" s="1"/>
  <c r="G1156" i="22"/>
  <c r="AA1156" i="22" s="1"/>
  <c r="G1084" i="22"/>
  <c r="AA1084" i="22" s="1"/>
  <c r="G754" i="22"/>
  <c r="AA754" i="22" s="1"/>
  <c r="G607" i="22"/>
  <c r="G1169" i="22"/>
  <c r="AA1169" i="22" s="1"/>
  <c r="G1063" i="22"/>
  <c r="AA1063" i="22" s="1"/>
  <c r="G985" i="22"/>
  <c r="AA985" i="22" s="1"/>
  <c r="G908" i="22"/>
  <c r="AA908" i="22" s="1"/>
  <c r="G1260" i="22"/>
  <c r="AA1260" i="22" s="1"/>
  <c r="G1235" i="22"/>
  <c r="AA1235" i="22" s="1"/>
  <c r="G1225" i="22"/>
  <c r="AA1225" i="22" s="1"/>
  <c r="G1217" i="22"/>
  <c r="AA1217" i="22" s="1"/>
  <c r="G1165" i="22"/>
  <c r="AA1165" i="22" s="1"/>
  <c r="G1157" i="22"/>
  <c r="AA1157" i="22" s="1"/>
  <c r="G1149" i="22"/>
  <c r="AA1149" i="22" s="1"/>
  <c r="G1123" i="22"/>
  <c r="S1123" i="22" s="1"/>
  <c r="AA1123" i="22" s="1"/>
  <c r="G1115" i="22"/>
  <c r="S1115" i="22" s="1"/>
  <c r="AA1115" i="22" s="1"/>
  <c r="G1107" i="22"/>
  <c r="S1107" i="22" s="1"/>
  <c r="AA1107" i="22" s="1"/>
  <c r="G1098" i="22"/>
  <c r="AA1098" i="22" s="1"/>
  <c r="G1077" i="22"/>
  <c r="AA1077" i="22" s="1"/>
  <c r="G1067" i="22"/>
  <c r="AA1067" i="22" s="1"/>
  <c r="G1059" i="22"/>
  <c r="AA1059" i="22" s="1"/>
  <c r="G1051" i="22"/>
  <c r="AA1051" i="22" s="1"/>
  <c r="G1043" i="22"/>
  <c r="AA1043" i="22" s="1"/>
  <c r="G1001" i="22"/>
  <c r="AA1001" i="22" s="1"/>
  <c r="G992" i="22"/>
  <c r="AA992" i="22" s="1"/>
  <c r="G966" i="22"/>
  <c r="AA966" i="22" s="1"/>
  <c r="G941" i="22"/>
  <c r="AA941" i="22" s="1"/>
  <c r="G932" i="22"/>
  <c r="AA932" i="22" s="1"/>
  <c r="G923" i="22"/>
  <c r="AA923" i="22" s="1"/>
  <c r="G913" i="22"/>
  <c r="AA913" i="22" s="1"/>
  <c r="G896" i="22"/>
  <c r="AA896" i="22" s="1"/>
  <c r="G862" i="22"/>
  <c r="AA862" i="22" s="1"/>
  <c r="G847" i="22"/>
  <c r="AA847" i="22" s="1"/>
  <c r="G839" i="22"/>
  <c r="AA839" i="22" s="1"/>
  <c r="G822" i="22"/>
  <c r="H822" i="22" s="1"/>
  <c r="AA822" i="22" s="1"/>
  <c r="G814" i="22"/>
  <c r="AA814" i="22" s="1"/>
  <c r="G796" i="22"/>
  <c r="AA796" i="22" s="1"/>
  <c r="G788" i="22"/>
  <c r="AA788" i="22" s="1"/>
  <c r="G780" i="22"/>
  <c r="AA780" i="22" s="1"/>
  <c r="G772" i="22"/>
  <c r="AA772" i="22" s="1"/>
  <c r="G764" i="22"/>
  <c r="AA764" i="22" s="1"/>
  <c r="G755" i="22"/>
  <c r="AA755" i="22" s="1"/>
  <c r="G747" i="22"/>
  <c r="AA747" i="22" s="1"/>
  <c r="G739" i="22"/>
  <c r="AA739" i="22" s="1"/>
  <c r="G731" i="22"/>
  <c r="AA731" i="22" s="1"/>
  <c r="G723" i="22"/>
  <c r="AA723" i="22" s="1"/>
  <c r="G715" i="22"/>
  <c r="AA715" i="22" s="1"/>
  <c r="G705" i="22"/>
  <c r="AA705" i="22" s="1"/>
  <c r="G697" i="22"/>
  <c r="AA697" i="22" s="1"/>
  <c r="G689" i="22"/>
  <c r="AA689" i="22" s="1"/>
  <c r="G681" i="22"/>
  <c r="AA681" i="22" s="1"/>
  <c r="G667" i="22"/>
  <c r="G659" i="22"/>
  <c r="AA659" i="22" s="1"/>
  <c r="G651" i="22"/>
  <c r="AA651" i="22" s="1"/>
  <c r="G643" i="22"/>
  <c r="AA643" i="22" s="1"/>
  <c r="G632" i="22"/>
  <c r="AA632" i="22" s="1"/>
  <c r="G624" i="22"/>
  <c r="AA624" i="22" s="1"/>
  <c r="G608" i="22"/>
  <c r="AA608" i="22" s="1"/>
  <c r="G598" i="22"/>
  <c r="AA598" i="22" s="1"/>
  <c r="G589" i="22"/>
  <c r="S589" i="22" s="1"/>
  <c r="AA589" i="22" s="1"/>
  <c r="G83" i="22"/>
  <c r="AA83" i="22" s="1"/>
  <c r="G74" i="22"/>
  <c r="AA74" i="22" s="1"/>
  <c r="G66" i="22"/>
  <c r="AA66" i="22" s="1"/>
  <c r="G58" i="22"/>
  <c r="AA58" i="22" s="1"/>
  <c r="G50" i="22"/>
  <c r="AA50" i="22" s="1"/>
  <c r="AA42" i="22"/>
  <c r="AA29" i="22"/>
  <c r="G12" i="22"/>
  <c r="AA12" i="22" s="1"/>
  <c r="G600" i="22"/>
  <c r="AA600" i="22" s="1"/>
  <c r="G949" i="22"/>
  <c r="AA949" i="22" s="1"/>
  <c r="G957" i="22"/>
  <c r="AA957" i="22" s="1"/>
  <c r="G1023" i="22"/>
  <c r="AA1023" i="22" s="1"/>
  <c r="G1141" i="22"/>
  <c r="AA1141" i="22" s="1"/>
  <c r="AA1321" i="22"/>
  <c r="L1282" i="22"/>
  <c r="AA1282" i="22" s="1"/>
  <c r="H830" i="22"/>
  <c r="AA830" i="22" s="1"/>
  <c r="AA1302" i="22"/>
  <c r="S1118" i="22"/>
  <c r="AA1118" i="22" s="1"/>
  <c r="AA1307" i="22"/>
  <c r="H1269" i="22"/>
  <c r="AA1269" i="22" s="1"/>
  <c r="AA1253" i="22"/>
  <c r="S1116" i="22"/>
  <c r="AA1116" i="22" s="1"/>
  <c r="AA1297" i="22"/>
  <c r="AA1252" i="22"/>
  <c r="I1199" i="22"/>
  <c r="AA1199" i="22" s="1"/>
  <c r="AA1323" i="22"/>
  <c r="AA1305" i="22"/>
  <c r="L1283" i="22"/>
  <c r="AA1283" i="22" s="1"/>
  <c r="L1267" i="22"/>
  <c r="AA1267" i="22" s="1"/>
  <c r="AA1259" i="22"/>
  <c r="AA1251" i="22"/>
  <c r="AA1242" i="22"/>
  <c r="AA1224" i="22"/>
  <c r="S1130" i="22"/>
  <c r="AA1130" i="22" s="1"/>
  <c r="S1122" i="22"/>
  <c r="AA1122" i="22" s="1"/>
  <c r="S975" i="22"/>
  <c r="AA975" i="22" s="1"/>
  <c r="S940" i="22"/>
  <c r="AA940" i="22" s="1"/>
  <c r="T903" i="22"/>
  <c r="AA903" i="22" s="1"/>
  <c r="I1197" i="22"/>
  <c r="AA1197" i="22" s="1"/>
  <c r="S1129" i="22"/>
  <c r="AA1129" i="22" s="1"/>
  <c r="S974" i="22"/>
  <c r="AA974" i="22" s="1"/>
  <c r="W665" i="22"/>
  <c r="AA665" i="22" s="1"/>
  <c r="AA1311" i="22"/>
  <c r="L1281" i="22"/>
  <c r="AA1281" i="22" s="1"/>
  <c r="AA1273" i="22"/>
  <c r="AA1240" i="22"/>
  <c r="S1128" i="22"/>
  <c r="AA1128" i="22" s="1"/>
  <c r="S1112" i="22"/>
  <c r="AA1112" i="22" s="1"/>
  <c r="H1036" i="22"/>
  <c r="AA1036" i="22" s="1"/>
  <c r="H829" i="22"/>
  <c r="AA829" i="22" s="1"/>
  <c r="AA1250" i="22"/>
  <c r="S939" i="22"/>
  <c r="AA939" i="22" s="1"/>
  <c r="AA1247" i="22"/>
  <c r="AA1213" i="22"/>
  <c r="S1135" i="22"/>
  <c r="AA1135" i="22" s="1"/>
  <c r="S1127" i="22"/>
  <c r="AA1127" i="22" s="1"/>
  <c r="S1119" i="22"/>
  <c r="AA1119" i="22" s="1"/>
  <c r="S1111" i="22"/>
  <c r="AA1111" i="22" s="1"/>
  <c r="H1016" i="22"/>
  <c r="AA1016" i="22" s="1"/>
  <c r="S1137" i="22"/>
  <c r="AA1137" i="22" s="1"/>
  <c r="AA1248" i="22"/>
  <c r="S1134" i="22"/>
  <c r="AA1134" i="22" s="1"/>
  <c r="H1266" i="22"/>
  <c r="AA1266" i="22" s="1"/>
  <c r="AA1293" i="22"/>
  <c r="AA1292" i="22"/>
  <c r="I1176" i="22"/>
  <c r="AA1176" i="22" s="1"/>
  <c r="S1126" i="22"/>
  <c r="AA1126" i="22" s="1"/>
  <c r="AA1318" i="22"/>
  <c r="Z1308" i="22"/>
  <c r="AA1308" i="22" s="1"/>
  <c r="AA1291" i="22"/>
  <c r="AA1278" i="22"/>
  <c r="L1270" i="22"/>
  <c r="AA1270" i="22" s="1"/>
  <c r="AA1254" i="22"/>
  <c r="AA1237" i="22"/>
  <c r="S1227" i="22"/>
  <c r="AA1227" i="22" s="1"/>
  <c r="S1219" i="22"/>
  <c r="AA1219" i="22" s="1"/>
  <c r="S1133" i="22"/>
  <c r="AA1133" i="22" s="1"/>
  <c r="S1125" i="22"/>
  <c r="AA1125" i="22" s="1"/>
  <c r="S1117" i="22"/>
  <c r="AA1117" i="22" s="1"/>
  <c r="S1109" i="22"/>
  <c r="AA1109" i="22" s="1"/>
  <c r="S980" i="22"/>
  <c r="AA980" i="22" s="1"/>
  <c r="H878" i="22"/>
  <c r="AA878" i="22" s="1"/>
  <c r="S982" i="22"/>
  <c r="AA982" i="22" s="1"/>
  <c r="AA1320" i="22"/>
  <c r="AA1325" i="22"/>
  <c r="AA1277" i="22"/>
  <c r="S1124" i="22"/>
  <c r="AA1124" i="22" s="1"/>
  <c r="T905" i="22"/>
  <c r="AA905" i="22" s="1"/>
  <c r="H848" i="22"/>
  <c r="AA848" i="22" s="1"/>
  <c r="W668" i="22"/>
  <c r="AA668" i="22" s="1"/>
  <c r="I1295" i="22"/>
  <c r="AA1295" i="22" s="1"/>
  <c r="S1142" i="22"/>
  <c r="AA1142" i="22" s="1"/>
  <c r="AA1272" i="22"/>
  <c r="L1261" i="22"/>
  <c r="AA1261" i="22" s="1"/>
  <c r="AA1244" i="22"/>
  <c r="S1132" i="22"/>
  <c r="AA1132" i="22" s="1"/>
  <c r="S1108" i="22"/>
  <c r="AA1108" i="22" s="1"/>
  <c r="AA1324" i="22"/>
  <c r="S1131" i="22"/>
  <c r="AA1131" i="22" s="1"/>
  <c r="T904" i="22"/>
  <c r="AA904" i="22" s="1"/>
  <c r="H871" i="22"/>
  <c r="AA871" i="22" s="1"/>
  <c r="AA581" i="22"/>
  <c r="AA570" i="22"/>
  <c r="AA556" i="22"/>
  <c r="AA548" i="22"/>
  <c r="AA540" i="22"/>
  <c r="AA531" i="22"/>
  <c r="AA523" i="22"/>
  <c r="AA515" i="22"/>
  <c r="AA503" i="22"/>
  <c r="AA495" i="22"/>
  <c r="AA487" i="22"/>
  <c r="AA475" i="22"/>
  <c r="AA467" i="22"/>
  <c r="AA446" i="22"/>
  <c r="AA438" i="22"/>
  <c r="AA430" i="22"/>
  <c r="AA422" i="22"/>
  <c r="AA403" i="22"/>
  <c r="AA395" i="22"/>
  <c r="AA387" i="22"/>
  <c r="AA379" i="22"/>
  <c r="AA371" i="22"/>
  <c r="AA363" i="22"/>
  <c r="AA355" i="22"/>
  <c r="AA347" i="22"/>
  <c r="AA339" i="22"/>
  <c r="AA315" i="22"/>
  <c r="T307" i="22"/>
  <c r="AA307" i="22" s="1"/>
  <c r="T299" i="22"/>
  <c r="AA299" i="22" s="1"/>
  <c r="AA283" i="22"/>
  <c r="S267" i="22"/>
  <c r="AA267" i="22" s="1"/>
  <c r="AA259" i="22"/>
  <c r="AA251" i="22"/>
  <c r="AA243" i="22"/>
  <c r="AA235" i="22"/>
  <c r="AA227" i="22"/>
  <c r="AA219" i="22"/>
  <c r="AA211" i="22"/>
  <c r="AA203" i="22"/>
  <c r="AA195" i="22"/>
  <c r="AA186" i="22"/>
  <c r="AA178" i="22"/>
  <c r="AA170" i="22"/>
  <c r="AA158" i="22"/>
  <c r="AA150" i="22"/>
  <c r="AA142" i="22"/>
  <c r="AA134" i="22"/>
  <c r="AA126" i="22"/>
  <c r="AA110" i="22"/>
  <c r="AA102" i="22"/>
  <c r="AA579" i="22"/>
  <c r="AA555" i="22"/>
  <c r="AA547" i="22"/>
  <c r="AA538" i="22"/>
  <c r="AA530" i="22"/>
  <c r="AA522" i="22"/>
  <c r="AA514" i="22"/>
  <c r="AA502" i="22"/>
  <c r="AA494" i="22"/>
  <c r="AA486" i="22"/>
  <c r="AA466" i="22"/>
  <c r="AA458" i="22"/>
  <c r="AA445" i="22"/>
  <c r="AA437" i="22"/>
  <c r="AA429" i="22"/>
  <c r="AA421" i="22"/>
  <c r="AA402" i="22"/>
  <c r="AA394" i="22"/>
  <c r="AA386" i="22"/>
  <c r="AA378" i="22"/>
  <c r="AA370" i="22"/>
  <c r="AA362" i="22"/>
  <c r="AA346" i="22"/>
  <c r="AA322" i="22"/>
  <c r="AA314" i="22"/>
  <c r="AA306" i="22"/>
  <c r="T298" i="22"/>
  <c r="AA298" i="22" s="1"/>
  <c r="AA290" i="22"/>
  <c r="AA282" i="22"/>
  <c r="AA274" i="22"/>
  <c r="AA258" i="22"/>
  <c r="AA250" i="22"/>
  <c r="AA242" i="22"/>
  <c r="AA234" i="22"/>
  <c r="AA226" i="22"/>
  <c r="AA218" i="22"/>
  <c r="AA210" i="22"/>
  <c r="AA202" i="22"/>
  <c r="AA194" i="22"/>
  <c r="AA185" i="22"/>
  <c r="AA177" i="22"/>
  <c r="AA169" i="22"/>
  <c r="AA157" i="22"/>
  <c r="AA149" i="22"/>
  <c r="AA141" i="22"/>
  <c r="AA133" i="22"/>
  <c r="L125" i="22"/>
  <c r="AA109" i="22"/>
  <c r="AA101" i="22"/>
  <c r="AA408" i="22"/>
  <c r="AA577" i="22"/>
  <c r="AA562" i="22"/>
  <c r="AA554" i="22"/>
  <c r="AA546" i="22"/>
  <c r="AA537" i="22"/>
  <c r="AA529" i="22"/>
  <c r="AA521" i="22"/>
  <c r="AA513" i="22"/>
  <c r="AA501" i="22"/>
  <c r="AA493" i="22"/>
  <c r="AA485" i="22"/>
  <c r="AA473" i="22"/>
  <c r="AA465" i="22"/>
  <c r="AA452" i="22"/>
  <c r="AA444" i="22"/>
  <c r="AA436" i="22"/>
  <c r="AA428" i="22"/>
  <c r="AA420" i="22"/>
  <c r="AA401" i="22"/>
  <c r="AA393" i="22"/>
  <c r="AA385" i="22"/>
  <c r="AA377" i="22"/>
  <c r="AA369" i="22"/>
  <c r="AA361" i="22"/>
  <c r="AA353" i="22"/>
  <c r="AA345" i="22"/>
  <c r="AA337" i="22"/>
  <c r="T329" i="22"/>
  <c r="AA329" i="22" s="1"/>
  <c r="AA321" i="22"/>
  <c r="AA313" i="22"/>
  <c r="AA305" i="22"/>
  <c r="AA297" i="22"/>
  <c r="AA289" i="22"/>
  <c r="AA281" i="22"/>
  <c r="AA273" i="22"/>
  <c r="AA265" i="22"/>
  <c r="AA257" i="22"/>
  <c r="AA249" i="22"/>
  <c r="AA241" i="22"/>
  <c r="AA233" i="22"/>
  <c r="AA225" i="22"/>
  <c r="AA217" i="22"/>
  <c r="AA209" i="22"/>
  <c r="AA201" i="22"/>
  <c r="S193" i="22"/>
  <c r="AA193" i="22" s="1"/>
  <c r="AA184" i="22"/>
  <c r="AA176" i="22"/>
  <c r="AA168" i="22"/>
  <c r="AA156" i="22"/>
  <c r="AA148" i="22"/>
  <c r="AA140" i="22"/>
  <c r="AA132" i="22"/>
  <c r="AA116" i="22"/>
  <c r="AA108" i="22"/>
  <c r="AA100" i="22"/>
  <c r="AA576" i="22"/>
  <c r="AA561" i="22"/>
  <c r="AA553" i="22"/>
  <c r="AA545" i="22"/>
  <c r="AA536" i="22"/>
  <c r="AA528" i="22"/>
  <c r="AA520" i="22"/>
  <c r="AA508" i="22"/>
  <c r="AA500" i="22"/>
  <c r="AA492" i="22"/>
  <c r="AA484" i="22"/>
  <c r="AA472" i="22"/>
  <c r="AA464" i="22"/>
  <c r="AA451" i="22"/>
  <c r="AA443" i="22"/>
  <c r="AA435" i="22"/>
  <c r="AA427" i="22"/>
  <c r="AA419" i="22"/>
  <c r="AA400" i="22"/>
  <c r="AA392" i="22"/>
  <c r="AA384" i="22"/>
  <c r="AA376" i="22"/>
  <c r="AA368" i="22"/>
  <c r="AA360" i="22"/>
  <c r="AA352" i="22"/>
  <c r="AA344" i="22"/>
  <c r="AA336" i="22"/>
  <c r="AA328" i="22"/>
  <c r="AA320" i="22"/>
  <c r="AA312" i="22"/>
  <c r="AA304" i="22"/>
  <c r="T296" i="22"/>
  <c r="AA288" i="22"/>
  <c r="AA280" i="22"/>
  <c r="AA272" i="22"/>
  <c r="S264" i="22"/>
  <c r="AA264" i="22" s="1"/>
  <c r="AA256" i="22"/>
  <c r="AA248" i="22"/>
  <c r="AA240" i="22"/>
  <c r="AA232" i="22"/>
  <c r="AA224" i="22"/>
  <c r="AA216" i="22"/>
  <c r="AA208" i="22"/>
  <c r="AA200" i="22"/>
  <c r="AA191" i="22"/>
  <c r="AA183" i="22"/>
  <c r="AA175" i="22"/>
  <c r="AA167" i="22"/>
  <c r="AA155" i="22"/>
  <c r="AA147" i="22"/>
  <c r="AA139" i="22"/>
  <c r="AA131" i="22"/>
  <c r="AA123" i="22"/>
  <c r="AA107" i="22"/>
  <c r="AA99" i="22"/>
  <c r="AA411" i="22"/>
  <c r="AA575" i="22"/>
  <c r="AA560" i="22"/>
  <c r="AA552" i="22"/>
  <c r="AA544" i="22"/>
  <c r="AA535" i="22"/>
  <c r="AA527" i="22"/>
  <c r="AA519" i="22"/>
  <c r="AA507" i="22"/>
  <c r="AA499" i="22"/>
  <c r="AA491" i="22"/>
  <c r="AA483" i="22"/>
  <c r="AA471" i="22"/>
  <c r="AA463" i="22"/>
  <c r="AA450" i="22"/>
  <c r="AA442" i="22"/>
  <c r="AA434" i="22"/>
  <c r="AA426" i="22"/>
  <c r="S407" i="22"/>
  <c r="AA399" i="22"/>
  <c r="AA391" i="22"/>
  <c r="AA383" i="22"/>
  <c r="AA375" i="22"/>
  <c r="AA367" i="22"/>
  <c r="AA359" i="22"/>
  <c r="AA351" i="22"/>
  <c r="AA343" i="22"/>
  <c r="AA335" i="22"/>
  <c r="T327" i="22"/>
  <c r="AA327" i="22" s="1"/>
  <c r="AA319" i="22"/>
  <c r="T311" i="22"/>
  <c r="AA311" i="22" s="1"/>
  <c r="AA303" i="22"/>
  <c r="AA295" i="22"/>
  <c r="AA287" i="22"/>
  <c r="AA279" i="22"/>
  <c r="AA271" i="22"/>
  <c r="AA263" i="22"/>
  <c r="AA255" i="22"/>
  <c r="AA247" i="22"/>
  <c r="S239" i="22"/>
  <c r="AA239" i="22" s="1"/>
  <c r="AA231" i="22"/>
  <c r="AA223" i="22"/>
  <c r="AA215" i="22"/>
  <c r="AA207" i="22"/>
  <c r="AA199" i="22"/>
  <c r="S190" i="22"/>
  <c r="AA190" i="22" s="1"/>
  <c r="S182" i="22"/>
  <c r="AA174" i="22"/>
  <c r="AA166" i="22"/>
  <c r="AA154" i="22"/>
  <c r="AA146" i="22"/>
  <c r="AA138" i="22"/>
  <c r="AA130" i="22"/>
  <c r="AA122" i="22"/>
  <c r="AA106" i="22"/>
  <c r="AA98" i="22"/>
  <c r="AA573" i="22"/>
  <c r="AA559" i="22"/>
  <c r="AA551" i="22"/>
  <c r="AA543" i="22"/>
  <c r="AA534" i="22"/>
  <c r="AA526" i="22"/>
  <c r="AA518" i="22"/>
  <c r="AA506" i="22"/>
  <c r="AA498" i="22"/>
  <c r="AA490" i="22"/>
  <c r="AA482" i="22"/>
  <c r="AA470" i="22"/>
  <c r="AA462" i="22"/>
  <c r="AA449" i="22"/>
  <c r="AA441" i="22"/>
  <c r="AA433" i="22"/>
  <c r="AA425" i="22"/>
  <c r="AA406" i="22"/>
  <c r="AA398" i="22"/>
  <c r="AA390" i="22"/>
  <c r="AA382" i="22"/>
  <c r="AA374" i="22"/>
  <c r="AA366" i="22"/>
  <c r="AA358" i="22"/>
  <c r="AA350" i="22"/>
  <c r="AA334" i="22"/>
  <c r="AA326" i="22"/>
  <c r="AA318" i="22"/>
  <c r="AA310" i="22"/>
  <c r="T302" i="22"/>
  <c r="AA302" i="22" s="1"/>
  <c r="AA294" i="22"/>
  <c r="AA286" i="22"/>
  <c r="AA278" i="22"/>
  <c r="S270" i="22"/>
  <c r="AA270" i="22" s="1"/>
  <c r="AA262" i="22"/>
  <c r="AA254" i="22"/>
  <c r="AA246" i="22"/>
  <c r="AA230" i="22"/>
  <c r="AA222" i="22"/>
  <c r="AA214" i="22"/>
  <c r="S206" i="22"/>
  <c r="AA206" i="22" s="1"/>
  <c r="AA198" i="22"/>
  <c r="AA189" i="22"/>
  <c r="AA181" i="22"/>
  <c r="AA173" i="22"/>
  <c r="AA153" i="22"/>
  <c r="AA145" i="22"/>
  <c r="AA137" i="22"/>
  <c r="AA129" i="22"/>
  <c r="AA121" i="22"/>
  <c r="AA113" i="22"/>
  <c r="AA105" i="22"/>
  <c r="AA97" i="22"/>
  <c r="T410" i="22"/>
  <c r="AA410" i="22" s="1"/>
  <c r="AA572" i="22"/>
  <c r="AA558" i="22"/>
  <c r="AA550" i="22"/>
  <c r="AA542" i="22"/>
  <c r="AA533" i="22"/>
  <c r="AA525" i="22"/>
  <c r="AA517" i="22"/>
  <c r="AA505" i="22"/>
  <c r="AA497" i="22"/>
  <c r="AA489" i="22"/>
  <c r="AA481" i="22"/>
  <c r="AA469" i="22"/>
  <c r="AA461" i="22"/>
  <c r="AA448" i="22"/>
  <c r="AA440" i="22"/>
  <c r="AA432" i="22"/>
  <c r="AA424" i="22"/>
  <c r="AA405" i="22"/>
  <c r="AA397" i="22"/>
  <c r="AA389" i="22"/>
  <c r="AA381" i="22"/>
  <c r="AA373" i="22"/>
  <c r="AA365" i="22"/>
  <c r="AA357" i="22"/>
  <c r="AA349" i="22"/>
  <c r="AA341" i="22"/>
  <c r="AA325" i="22"/>
  <c r="AA317" i="22"/>
  <c r="AA309" i="22"/>
  <c r="T301" i="22"/>
  <c r="AA301" i="22" s="1"/>
  <c r="AA293" i="22"/>
  <c r="AA285" i="22"/>
  <c r="AA277" i="22"/>
  <c r="S269" i="22"/>
  <c r="AA269" i="22" s="1"/>
  <c r="AA261" i="22"/>
  <c r="AA253" i="22"/>
  <c r="AA245" i="22"/>
  <c r="S237" i="22"/>
  <c r="AA237" i="22" s="1"/>
  <c r="AA229" i="22"/>
  <c r="AA221" i="22"/>
  <c r="AA213" i="22"/>
  <c r="AA205" i="22"/>
  <c r="AA188" i="22"/>
  <c r="AA180" i="22"/>
  <c r="AA172" i="22"/>
  <c r="AA152" i="22"/>
  <c r="AA144" i="22"/>
  <c r="AA136" i="22"/>
  <c r="AA128" i="22"/>
  <c r="AA120" i="22"/>
  <c r="AA112" i="22"/>
  <c r="AA104" i="22"/>
  <c r="AA96" i="22"/>
  <c r="AA571" i="22"/>
  <c r="AA557" i="22"/>
  <c r="AA549" i="22"/>
  <c r="AA541" i="22"/>
  <c r="AA532" i="22"/>
  <c r="AA524" i="22"/>
  <c r="AA516" i="22"/>
  <c r="AA504" i="22"/>
  <c r="AA496" i="22"/>
  <c r="AA488" i="22"/>
  <c r="AA478" i="22"/>
  <c r="AA468" i="22"/>
  <c r="AA460" i="22"/>
  <c r="AA447" i="22"/>
  <c r="AA439" i="22"/>
  <c r="AA431" i="22"/>
  <c r="AA423" i="22"/>
  <c r="AA404" i="22"/>
  <c r="AA396" i="22"/>
  <c r="AA388" i="22"/>
  <c r="AA380" i="22"/>
  <c r="AA372" i="22"/>
  <c r="AA364" i="22"/>
  <c r="AA356" i="22"/>
  <c r="AA348" i="22"/>
  <c r="AA340" i="22"/>
  <c r="AA324" i="22"/>
  <c r="AA316" i="22"/>
  <c r="AA308" i="22"/>
  <c r="AA292" i="22"/>
  <c r="AA284" i="22"/>
  <c r="AA276" i="22"/>
  <c r="AA260" i="22"/>
  <c r="AA252" i="22"/>
  <c r="AA244" i="22"/>
  <c r="AA228" i="22"/>
  <c r="AA220" i="22"/>
  <c r="S212" i="22"/>
  <c r="AA212" i="22" s="1"/>
  <c r="AA204" i="22"/>
  <c r="S196" i="22"/>
  <c r="AA196" i="22" s="1"/>
  <c r="S187" i="22"/>
  <c r="AA187" i="22" s="1"/>
  <c r="AA179" i="22"/>
  <c r="AA171" i="22"/>
  <c r="AA159" i="22"/>
  <c r="AA151" i="22"/>
  <c r="AA143" i="22"/>
  <c r="AA135" i="22"/>
  <c r="AA127" i="22"/>
  <c r="AA119" i="22"/>
  <c r="AA111" i="22"/>
  <c r="AA103" i="22"/>
  <c r="AA95" i="22"/>
  <c r="AA412" i="22"/>
  <c r="C877" i="22"/>
  <c r="C838" i="22"/>
  <c r="C661" i="22"/>
  <c r="C662" i="22"/>
  <c r="C89" i="22"/>
  <c r="C853" i="22"/>
  <c r="G853" i="22" s="1"/>
  <c r="C1328" i="22"/>
  <c r="G1328" i="22" s="1"/>
  <c r="L1328" i="22" s="1"/>
  <c r="C1071" i="22"/>
  <c r="G1071" i="22" s="1"/>
  <c r="C1068" i="22"/>
  <c r="G1068" i="22" s="1"/>
  <c r="H1068" i="22" s="1"/>
  <c r="C1312" i="22"/>
  <c r="G1312" i="22" s="1"/>
  <c r="L1312" i="22" s="1"/>
  <c r="C1188" i="22"/>
  <c r="G1188" i="22" s="1"/>
  <c r="I1188" i="22" s="1"/>
  <c r="C1206" i="22"/>
  <c r="G1206" i="22" s="1"/>
  <c r="L1206" i="22" s="1"/>
  <c r="C1300" i="22"/>
  <c r="G1300" i="22" s="1"/>
  <c r="L1300" i="22" s="1"/>
  <c r="C1210" i="22"/>
  <c r="G1210" i="22" s="1"/>
  <c r="L1210" i="22" s="1"/>
  <c r="C1185" i="22"/>
  <c r="G1185" i="22" s="1"/>
  <c r="L1185" i="22" s="1"/>
  <c r="C1209" i="22"/>
  <c r="G1209" i="22" s="1"/>
  <c r="L1209" i="22" s="1"/>
  <c r="C1175" i="22"/>
  <c r="G1175" i="22" s="1"/>
  <c r="C1298" i="22"/>
  <c r="G1298" i="22" s="1"/>
  <c r="L1298" i="22" s="1"/>
  <c r="C1189" i="22"/>
  <c r="G1189" i="22" s="1"/>
  <c r="L1189" i="22" s="1"/>
  <c r="C1182" i="22"/>
  <c r="G1182" i="22" s="1"/>
  <c r="L1182" i="22" s="1"/>
  <c r="C1163" i="22"/>
  <c r="G1163" i="22" s="1"/>
  <c r="C1106" i="22"/>
  <c r="C1024" i="22"/>
  <c r="G1024" i="22" s="1"/>
  <c r="C1054" i="22"/>
  <c r="C1037" i="22"/>
  <c r="G1037" i="22" s="1"/>
  <c r="C962" i="22"/>
  <c r="G962" i="22" s="1"/>
  <c r="C1008" i="22"/>
  <c r="G1008" i="22" s="1"/>
  <c r="C1030" i="22"/>
  <c r="G1030" i="22" s="1"/>
  <c r="C1010" i="22"/>
  <c r="G1010" i="22" s="1"/>
  <c r="C1028" i="22"/>
  <c r="G1028" i="22" s="1"/>
  <c r="C1009" i="22"/>
  <c r="G1009" i="22" s="1"/>
  <c r="C938" i="22"/>
  <c r="G938" i="22" s="1"/>
  <c r="C889" i="22"/>
  <c r="G889" i="22" s="1"/>
  <c r="C861" i="22"/>
  <c r="G861" i="22" s="1"/>
  <c r="C605" i="22"/>
  <c r="C611" i="22"/>
  <c r="C699" i="22"/>
  <c r="C459" i="22"/>
  <c r="G459" i="22" s="1"/>
  <c r="C118" i="22"/>
  <c r="G118" i="22" s="1"/>
  <c r="L118" i="22" s="1"/>
  <c r="C474" i="22"/>
  <c r="G474" i="22" s="1"/>
  <c r="C117" i="22"/>
  <c r="G117" i="22" s="1"/>
  <c r="L117" i="22" s="1"/>
  <c r="C48" i="22"/>
  <c r="G48" i="22" s="1"/>
  <c r="C115" i="22"/>
  <c r="G115" i="22" s="1"/>
  <c r="L115" i="22" s="1"/>
  <c r="C114" i="22"/>
  <c r="G114" i="22" s="1"/>
  <c r="C1304" i="22"/>
  <c r="G1304" i="22" s="1"/>
  <c r="C1056" i="22"/>
  <c r="G1056" i="22" s="1"/>
  <c r="C1055" i="22"/>
  <c r="G1055" i="22" s="1"/>
  <c r="L1262" i="22"/>
  <c r="AA1262" i="22" s="1"/>
  <c r="C1296" i="22"/>
  <c r="G1296" i="22" s="1"/>
  <c r="S1145" i="22"/>
  <c r="AA1145" i="22" s="1"/>
  <c r="H857" i="22"/>
  <c r="AA857" i="22" s="1"/>
  <c r="T331" i="22"/>
  <c r="AA331" i="22" s="1"/>
  <c r="T323" i="22"/>
  <c r="AA323" i="22" s="1"/>
  <c r="S291" i="22"/>
  <c r="AA291" i="22" s="1"/>
  <c r="S275" i="22"/>
  <c r="AA275" i="22" s="1"/>
  <c r="C1319" i="22"/>
  <c r="G1319" i="22" s="1"/>
  <c r="L1319" i="22" s="1"/>
  <c r="L1274" i="22"/>
  <c r="AA1274" i="22" s="1"/>
  <c r="C1241" i="22"/>
  <c r="G1241" i="22" s="1"/>
  <c r="L1241" i="22" s="1"/>
  <c r="AA802" i="22"/>
  <c r="T354" i="22"/>
  <c r="AA354" i="22" s="1"/>
  <c r="T338" i="22"/>
  <c r="AA338" i="22" s="1"/>
  <c r="T330" i="22"/>
  <c r="AA330" i="22" s="1"/>
  <c r="S266" i="22"/>
  <c r="AA266" i="22" s="1"/>
  <c r="C1303" i="22"/>
  <c r="G1303" i="22" s="1"/>
  <c r="V1257" i="22"/>
  <c r="AA1249" i="22"/>
  <c r="C1204" i="22"/>
  <c r="G1204" i="22" s="1"/>
  <c r="L1204" i="22" s="1"/>
  <c r="C1187" i="22"/>
  <c r="I1170" i="22"/>
  <c r="AA1170" i="22" s="1"/>
  <c r="C1048" i="22"/>
  <c r="G1048" i="22" s="1"/>
  <c r="L736" i="22"/>
  <c r="AA736" i="22" s="1"/>
  <c r="C1229" i="22"/>
  <c r="T1221" i="22"/>
  <c r="AA1221" i="22" s="1"/>
  <c r="C1161" i="22"/>
  <c r="G1161" i="22" s="1"/>
  <c r="L1161" i="22" s="1"/>
  <c r="C1153" i="22"/>
  <c r="G1153" i="22" s="1"/>
  <c r="T900" i="22"/>
  <c r="AA900" i="22" s="1"/>
  <c r="L735" i="22"/>
  <c r="AA735" i="22" s="1"/>
  <c r="C701" i="22"/>
  <c r="L612" i="22"/>
  <c r="AA612" i="22" s="1"/>
  <c r="V1263" i="22"/>
  <c r="AA1263" i="22" s="1"/>
  <c r="C1246" i="22"/>
  <c r="G1246" i="22" s="1"/>
  <c r="L1246" i="22" s="1"/>
  <c r="C1160" i="22"/>
  <c r="S1110" i="22"/>
  <c r="AA1110" i="22" s="1"/>
  <c r="C700" i="22"/>
  <c r="G700" i="22" s="1"/>
  <c r="L700" i="22" s="1"/>
  <c r="AA646" i="22"/>
  <c r="C1159" i="22"/>
  <c r="G1159" i="22" s="1"/>
  <c r="C1069" i="22"/>
  <c r="T906" i="22"/>
  <c r="AA906" i="22" s="1"/>
  <c r="C691" i="22"/>
  <c r="S238" i="22"/>
  <c r="AA238" i="22" s="1"/>
  <c r="H601" i="22"/>
  <c r="AA601" i="22" s="1"/>
  <c r="S1140" i="22"/>
  <c r="AA1140" i="22" s="1"/>
  <c r="W1236" i="22"/>
  <c r="S1218" i="22"/>
  <c r="AA1218" i="22" s="1"/>
  <c r="C1208" i="22"/>
  <c r="G1208" i="22" s="1"/>
  <c r="L1208" i="22" s="1"/>
  <c r="I1174" i="22"/>
  <c r="AA1174" i="22" s="1"/>
  <c r="H1029" i="22"/>
  <c r="AA1029" i="22" s="1"/>
  <c r="H823" i="22"/>
  <c r="AA823" i="22" s="1"/>
  <c r="T590" i="22"/>
  <c r="AA590" i="22" s="1"/>
  <c r="T333" i="22"/>
  <c r="AA333" i="22" s="1"/>
  <c r="S197" i="22"/>
  <c r="C1314" i="22"/>
  <c r="G1314" i="22" s="1"/>
  <c r="L1314" i="22" s="1"/>
  <c r="AA1306" i="22"/>
  <c r="C1289" i="22"/>
  <c r="G1289" i="22" s="1"/>
  <c r="L1289" i="22" s="1"/>
  <c r="T1276" i="22"/>
  <c r="H1276" i="22"/>
  <c r="AA1243" i="22"/>
  <c r="C1207" i="22"/>
  <c r="I1173" i="22"/>
  <c r="AA1173" i="22" s="1"/>
  <c r="C1085" i="22"/>
  <c r="S976" i="22"/>
  <c r="AA976" i="22" s="1"/>
  <c r="AA582" i="22"/>
  <c r="T332" i="22"/>
  <c r="AA332" i="22" s="1"/>
  <c r="T300" i="22"/>
  <c r="AA300" i="22" s="1"/>
  <c r="S268" i="22"/>
  <c r="AA268" i="22" s="1"/>
  <c r="S236" i="22"/>
  <c r="AA236" i="22" s="1"/>
  <c r="S970" i="22"/>
  <c r="AA970" i="22" s="1"/>
  <c r="G1565" i="4"/>
  <c r="I1564" i="4"/>
  <c r="I1565" i="4"/>
  <c r="L1315" i="22" l="1"/>
  <c r="AA1315" i="22" s="1"/>
  <c r="W664" i="22"/>
  <c r="AA664" i="22" s="1"/>
  <c r="S979" i="22"/>
  <c r="AA979" i="22" s="1"/>
  <c r="W667" i="22"/>
  <c r="AA667" i="22" s="1"/>
  <c r="S950" i="22"/>
  <c r="AA950" i="22" s="1"/>
  <c r="L616" i="22"/>
  <c r="AA616" i="22" s="1"/>
  <c r="I1183" i="22"/>
  <c r="AA1183" i="22" s="1"/>
  <c r="S973" i="22"/>
  <c r="AA973" i="22" s="1"/>
  <c r="S937" i="22"/>
  <c r="AA937" i="22" s="1"/>
  <c r="L1279" i="22"/>
  <c r="AA1279" i="22" s="1"/>
  <c r="I1184" i="22"/>
  <c r="AA1184" i="22" s="1"/>
  <c r="S1101" i="22"/>
  <c r="AA1101" i="22" s="1"/>
  <c r="C1074" i="22"/>
  <c r="G1074" i="22" s="1"/>
  <c r="AA1074" i="22" s="1"/>
  <c r="C584" i="22"/>
  <c r="G584" i="22" s="1"/>
  <c r="AA584" i="22" s="1"/>
  <c r="C805" i="22"/>
  <c r="C4" i="22"/>
  <c r="G1566" i="4"/>
  <c r="G1569" i="4"/>
  <c r="L124" i="22"/>
  <c r="AA124" i="22" s="1"/>
  <c r="L1190" i="22"/>
  <c r="AA1190" i="22" s="1"/>
  <c r="AA682" i="22"/>
  <c r="T912" i="22"/>
  <c r="AA912" i="22" s="1"/>
  <c r="L1310" i="22"/>
  <c r="AA1310" i="22" s="1"/>
  <c r="L1198" i="22"/>
  <c r="AA1198" i="22" s="1"/>
  <c r="L564" i="22"/>
  <c r="AA564" i="22" s="1"/>
  <c r="L607" i="22"/>
  <c r="AA607" i="22" s="1"/>
  <c r="H845" i="22"/>
  <c r="AA845" i="22" s="1"/>
  <c r="H846" i="22"/>
  <c r="AA846" i="22" s="1"/>
  <c r="G760" i="22"/>
  <c r="AA760" i="22" s="1"/>
  <c r="V1333" i="22"/>
  <c r="AA18" i="22"/>
  <c r="G611" i="22"/>
  <c r="L611" i="22" s="1"/>
  <c r="AA611" i="22" s="1"/>
  <c r="G662" i="22"/>
  <c r="W662" i="22" s="1"/>
  <c r="G1054" i="22"/>
  <c r="AA1054" i="22" s="1"/>
  <c r="G89" i="22"/>
  <c r="H89" i="22" s="1"/>
  <c r="AA89" i="22" s="1"/>
  <c r="G661" i="22"/>
  <c r="G1106" i="22"/>
  <c r="S1106" i="22" s="1"/>
  <c r="AA1106" i="22" s="1"/>
  <c r="G838" i="22"/>
  <c r="AA838" i="22" s="1"/>
  <c r="G1207" i="22"/>
  <c r="G605" i="22"/>
  <c r="AA605" i="22" s="1"/>
  <c r="G691" i="22"/>
  <c r="I691" i="22" s="1"/>
  <c r="AA691" i="22" s="1"/>
  <c r="G877" i="22"/>
  <c r="AA877" i="22" s="1"/>
  <c r="G1271" i="22"/>
  <c r="L1271" i="22" s="1"/>
  <c r="G1187" i="22"/>
  <c r="AA20" i="22"/>
  <c r="G1085" i="22"/>
  <c r="AA1085" i="22" s="1"/>
  <c r="G1069" i="22"/>
  <c r="G1160" i="22"/>
  <c r="AA1160" i="22" s="1"/>
  <c r="G701" i="22"/>
  <c r="G699" i="22"/>
  <c r="AA699" i="22" s="1"/>
  <c r="AA407" i="22"/>
  <c r="AA1276" i="22"/>
  <c r="AA182" i="22"/>
  <c r="AA296" i="22"/>
  <c r="AA1257" i="22"/>
  <c r="Y1296" i="22"/>
  <c r="H889" i="22"/>
  <c r="AA889" i="22" s="1"/>
  <c r="L1163" i="22"/>
  <c r="AA1163" i="22" s="1"/>
  <c r="I1175" i="22"/>
  <c r="AA1300" i="22"/>
  <c r="AA1068" i="22"/>
  <c r="AA1289" i="22"/>
  <c r="AA1246" i="22"/>
  <c r="AA1204" i="22"/>
  <c r="H1010" i="22"/>
  <c r="AA1010" i="22" s="1"/>
  <c r="H1037" i="22"/>
  <c r="AA1037" i="22" s="1"/>
  <c r="Z1055" i="22"/>
  <c r="S938" i="22"/>
  <c r="AA938" i="22" s="1"/>
  <c r="AA1182" i="22"/>
  <c r="AA1209" i="22"/>
  <c r="AA1206" i="22"/>
  <c r="H1071" i="22"/>
  <c r="AA1071" i="22" s="1"/>
  <c r="AA1314" i="22"/>
  <c r="AA1241" i="22"/>
  <c r="H1030" i="22"/>
  <c r="AA1030" i="22" s="1"/>
  <c r="AA1208" i="22"/>
  <c r="L1153" i="22"/>
  <c r="AA1153" i="22" s="1"/>
  <c r="Z1303" i="22"/>
  <c r="AA1303" i="22" s="1"/>
  <c r="Z1056" i="22"/>
  <c r="AA1056" i="22" s="1"/>
  <c r="H1024" i="22"/>
  <c r="AA1024" i="22" s="1"/>
  <c r="AA1189" i="22"/>
  <c r="AA1185" i="22"/>
  <c r="AA1188" i="22"/>
  <c r="AA1328" i="22"/>
  <c r="T1222" i="22"/>
  <c r="AA1222" i="22" s="1"/>
  <c r="T1048" i="22"/>
  <c r="AA1048" i="22" s="1"/>
  <c r="H1009" i="22"/>
  <c r="AA1009" i="22" s="1"/>
  <c r="H1008" i="22"/>
  <c r="AA1008" i="22" s="1"/>
  <c r="AA1236" i="22"/>
  <c r="AA1161" i="22"/>
  <c r="AA1319" i="22"/>
  <c r="Z1304" i="22"/>
  <c r="AA1304" i="22" s="1"/>
  <c r="AA1298" i="22"/>
  <c r="AA1210" i="22"/>
  <c r="AA1312" i="22"/>
  <c r="H853" i="22"/>
  <c r="AA853" i="22" s="1"/>
  <c r="H861" i="22"/>
  <c r="AA861" i="22" s="1"/>
  <c r="H1028" i="22"/>
  <c r="AA1028" i="22" s="1"/>
  <c r="S962" i="22"/>
  <c r="AA962" i="22" s="1"/>
  <c r="AA117" i="22"/>
  <c r="L474" i="22"/>
  <c r="AA474" i="22" s="1"/>
  <c r="AA125" i="22"/>
  <c r="AA459" i="22"/>
  <c r="M114" i="22"/>
  <c r="M1333" i="22" s="1"/>
  <c r="AA1327" i="22"/>
  <c r="AA197" i="22"/>
  <c r="E1229" i="22"/>
  <c r="D569" i="22" s="1"/>
  <c r="L1159" i="22"/>
  <c r="AA1159" i="22" s="1"/>
  <c r="H591" i="22"/>
  <c r="AA591" i="22" s="1"/>
  <c r="W661" i="22" l="1"/>
  <c r="AA661" i="22" s="1"/>
  <c r="G569" i="22"/>
  <c r="L1187" i="22"/>
  <c r="AA1187" i="22" s="1"/>
  <c r="L701" i="22"/>
  <c r="AA701" i="22" s="1"/>
  <c r="H1069" i="22"/>
  <c r="AA1069" i="22" s="1"/>
  <c r="L1207" i="22"/>
  <c r="AA1207" i="22" s="1"/>
  <c r="G4" i="22"/>
  <c r="AA1271" i="22"/>
  <c r="Z1333" i="22"/>
  <c r="Z1334" i="22" s="1"/>
  <c r="T1333" i="22"/>
  <c r="C1331" i="22"/>
  <c r="C1333" i="22" s="1"/>
  <c r="C1334" i="22" s="1"/>
  <c r="G805" i="22"/>
  <c r="AA805" i="22" s="1"/>
  <c r="Y1333" i="22"/>
  <c r="AA662" i="22"/>
  <c r="AA1055" i="22"/>
  <c r="AA48" i="22"/>
  <c r="I1333" i="22"/>
  <c r="G1229" i="22"/>
  <c r="AA1296" i="22"/>
  <c r="AA1175" i="22"/>
  <c r="AA1299" i="22"/>
  <c r="S1232" i="22"/>
  <c r="AA118" i="22"/>
  <c r="AA114" i="22"/>
  <c r="AA700" i="22"/>
  <c r="L1245" i="22"/>
  <c r="W1333" i="22" l="1"/>
  <c r="H1333" i="22"/>
  <c r="D1331" i="22"/>
  <c r="L1333" i="22"/>
  <c r="AA115" i="22"/>
  <c r="J1333" i="22"/>
  <c r="AA1232" i="22"/>
  <c r="S1333" i="22"/>
  <c r="R1229" i="22"/>
  <c r="AA1229" i="22" s="1"/>
  <c r="AA1245" i="22"/>
  <c r="AA569" i="22"/>
  <c r="Y1334" i="22" l="1"/>
  <c r="G1331" i="22"/>
  <c r="AA1331" i="22" s="1"/>
  <c r="D1333" i="22"/>
  <c r="E803" i="22"/>
  <c r="R1333" i="22"/>
  <c r="M1334" i="22"/>
  <c r="AA1334" i="22" l="1"/>
  <c r="AA1335" i="22" s="1"/>
  <c r="E1333" i="22"/>
  <c r="E1334" i="22" s="1"/>
  <c r="G803" i="22"/>
  <c r="G1333" i="22" s="1"/>
  <c r="G1334" i="22" s="1"/>
  <c r="U1334" i="22"/>
  <c r="AA803" i="22" l="1"/>
  <c r="AA1333" i="22" s="1"/>
  <c r="I1563" i="4"/>
  <c r="I1566" i="4" s="1"/>
  <c r="H1568" i="4" l="1"/>
  <c r="H1567" i="4" l="1"/>
  <c r="C5" i="29" l="1"/>
  <c r="D5" i="29" s="1"/>
  <c r="C1335" i="22" l="1"/>
</calcChain>
</file>

<file path=xl/sharedStrings.xml><?xml version="1.0" encoding="utf-8"?>
<sst xmlns="http://schemas.openxmlformats.org/spreadsheetml/2006/main" count="10946" uniqueCount="1707">
  <si>
    <t>USD</t>
  </si>
  <si>
    <t>Cuenta</t>
  </si>
  <si>
    <t>Moneda</t>
  </si>
  <si>
    <t>ACTIVO</t>
  </si>
  <si>
    <t>ACTIVO CORRIENTE</t>
  </si>
  <si>
    <t>DISPONIBILIDADES</t>
  </si>
  <si>
    <t>GS</t>
  </si>
  <si>
    <t>ACTIVO NO CORRIENTE</t>
  </si>
  <si>
    <t>PASIVO</t>
  </si>
  <si>
    <t>PASIVO CORRIENTE</t>
  </si>
  <si>
    <t>PROVISIONES</t>
  </si>
  <si>
    <t>CAPITAL</t>
  </si>
  <si>
    <t>RESERVAS</t>
  </si>
  <si>
    <t>RESULTADO DEL EJERCICIO</t>
  </si>
  <si>
    <t>INGRESOS OPERATIVOS</t>
  </si>
  <si>
    <t>GASTOS DE ADMINISTRACION</t>
  </si>
  <si>
    <t>IMPUESTO A LA RENTA</t>
  </si>
  <si>
    <t>Bancos</t>
  </si>
  <si>
    <t>TOTAL ACTIVO CORRIENTE</t>
  </si>
  <si>
    <t>PN</t>
  </si>
  <si>
    <t>ORDEN</t>
  </si>
  <si>
    <t>PATRIMONIO NETO</t>
  </si>
  <si>
    <t>TOTAL ACTIVO NO CORRIENTE</t>
  </si>
  <si>
    <t>TOTAL ACTIVO</t>
  </si>
  <si>
    <t>Otros Pasivos</t>
  </si>
  <si>
    <t>TOTAL PASIVO CORRIENTE</t>
  </si>
  <si>
    <t>TOTAL PASIVO</t>
  </si>
  <si>
    <t>TOTAL PASIVO Y PATRIMONIO NETO</t>
  </si>
  <si>
    <t>Clasificacion</t>
  </si>
  <si>
    <t>Para los EEFF</t>
  </si>
  <si>
    <t xml:space="preserve">INGRESOS OPERATIVOS </t>
  </si>
  <si>
    <t>Aranceles por negociación Bolsa de Valores</t>
  </si>
  <si>
    <t>Gastos por comisiones y servicios</t>
  </si>
  <si>
    <t>RESULTADO OPERATIVO BRUTO</t>
  </si>
  <si>
    <t>Otros gastos de comercialización</t>
  </si>
  <si>
    <t>Folletos e impresos</t>
  </si>
  <si>
    <t>TOTAL</t>
  </si>
  <si>
    <t>Seguros</t>
  </si>
  <si>
    <t>Gastos generales</t>
  </si>
  <si>
    <t>Impuestos, tasas y contribuciones</t>
  </si>
  <si>
    <t>RESULTADO OPERATIVO NETO</t>
  </si>
  <si>
    <t>Movimientos</t>
  </si>
  <si>
    <t>Resultado del ejercicio</t>
  </si>
  <si>
    <t>FLUJO DE EFECTIVO POR ACTIVIDADES OPERATIVAS</t>
  </si>
  <si>
    <t>Efectivo pagado a empleados</t>
  </si>
  <si>
    <t>FLUJO DE EFECTIVO POR ACTIVIDADES DE INVERSIÓN</t>
  </si>
  <si>
    <t>FLUJO DE EFECTIVO POR ACTIVIDADES DE FINANCIAMIENTO</t>
  </si>
  <si>
    <t>Concepto</t>
  </si>
  <si>
    <t>Total</t>
  </si>
  <si>
    <t>CDA</t>
  </si>
  <si>
    <t>Acción de la Bolsa de Valores</t>
  </si>
  <si>
    <t>Moneda Extranjera</t>
  </si>
  <si>
    <t>Moneda Nacional</t>
  </si>
  <si>
    <t>Totales</t>
  </si>
  <si>
    <t>Intereses pagados</t>
  </si>
  <si>
    <t>Impuesto a la Renta</t>
  </si>
  <si>
    <t>Gastos Bancarios</t>
  </si>
  <si>
    <t>Recaudaciones a Depositar</t>
  </si>
  <si>
    <t>Títulos de Renta Variable</t>
  </si>
  <si>
    <t>Títulos de Renta Fija</t>
  </si>
  <si>
    <t>Impuesto a la Renta a Pagar</t>
  </si>
  <si>
    <t>Otros Activos</t>
  </si>
  <si>
    <t>Deudores por Intermediación</t>
  </si>
  <si>
    <t>Licencia</t>
  </si>
  <si>
    <t>Marcas</t>
  </si>
  <si>
    <t>Gastos de desarrollo</t>
  </si>
  <si>
    <t>PASIVO NO CORRIENTE</t>
  </si>
  <si>
    <t>Presidente</t>
  </si>
  <si>
    <t>Comisiones por operaciones en rueda</t>
  </si>
  <si>
    <t>Comisiones por contratos de colocación primaria de renta fija</t>
  </si>
  <si>
    <t>Ingresos por asesoría financiera</t>
  </si>
  <si>
    <t>Servicios personales</t>
  </si>
  <si>
    <t>Previsión, amortización y depreciaciones</t>
  </si>
  <si>
    <t>Multas</t>
  </si>
  <si>
    <t>Intereses cobrados</t>
  </si>
  <si>
    <t>Diferencias de cambio</t>
  </si>
  <si>
    <t>Suscripto</t>
  </si>
  <si>
    <t>A Integrar</t>
  </si>
  <si>
    <t>Integrado</t>
  </si>
  <si>
    <t>Legal</t>
  </si>
  <si>
    <t>Facultativa</t>
  </si>
  <si>
    <t>RESULTADOS</t>
  </si>
  <si>
    <t>Acumulados</t>
  </si>
  <si>
    <t>Del Ejercicio</t>
  </si>
  <si>
    <t>Movimientos Subsecuentes</t>
  </si>
  <si>
    <t>Fondos colocados a corto plazo</t>
  </si>
  <si>
    <t>Inversiones temporarias</t>
  </si>
  <si>
    <t>Intereses percibidos</t>
  </si>
  <si>
    <t>Acciones de Empresas</t>
  </si>
  <si>
    <t>CRÉDITOS</t>
  </si>
  <si>
    <t>Custodia de Valores</t>
  </si>
  <si>
    <t>Representante de Obligacionistas</t>
  </si>
  <si>
    <t>Accionistas</t>
  </si>
  <si>
    <t>Sucursales</t>
  </si>
  <si>
    <t>Préstamos al Personal</t>
  </si>
  <si>
    <t>Operaciones de Reporto</t>
  </si>
  <si>
    <t>Anticipos al Personal</t>
  </si>
  <si>
    <t>Retencion IVA</t>
  </si>
  <si>
    <t>INVERSIONES PERMANENTES</t>
  </si>
  <si>
    <t>Instalaciones</t>
  </si>
  <si>
    <t>Aportes y Retenciones a Pagar</t>
  </si>
  <si>
    <t>Sueldos y Jornales a Pagar</t>
  </si>
  <si>
    <t>Comisiones</t>
  </si>
  <si>
    <t>Otros Ingresos</t>
  </si>
  <si>
    <t>Otras cuentas por cobrar</t>
  </si>
  <si>
    <t>CAPITAL SOCIAL</t>
  </si>
  <si>
    <t>Capital Integrado</t>
  </si>
  <si>
    <t>Resultados Acumulados</t>
  </si>
  <si>
    <t>Resultado del Ejercicio</t>
  </si>
  <si>
    <t>INGRESOS</t>
  </si>
  <si>
    <t>Descuentos Obtenidos</t>
  </si>
  <si>
    <t>Sueldos y Jornales</t>
  </si>
  <si>
    <t>Otras Remuneraciones</t>
  </si>
  <si>
    <t>Aguinaldos</t>
  </si>
  <si>
    <t>Vacaciones</t>
  </si>
  <si>
    <t>Capacitación y Entrenamiento</t>
  </si>
  <si>
    <t>Gastos de Representación</t>
  </si>
  <si>
    <t>Gastos de Viaje</t>
  </si>
  <si>
    <t>Mantenimiento y Reparaciones</t>
  </si>
  <si>
    <t>Cuotas y Suscripciones</t>
  </si>
  <si>
    <t>Intereses y Gastos de Sobregiros</t>
  </si>
  <si>
    <t>Registro de Garantías Otorgadas</t>
  </si>
  <si>
    <t>Registro de Garantías Recibidas</t>
  </si>
  <si>
    <t>Código Cuenta</t>
  </si>
  <si>
    <t>Reservas</t>
  </si>
  <si>
    <t>Otras Provisiones</t>
  </si>
  <si>
    <t>EGRESOS</t>
  </si>
  <si>
    <t>Otros Ingresos Operativos</t>
  </si>
  <si>
    <t>Honorarios Profesionales</t>
  </si>
  <si>
    <t>Moneda GS</t>
  </si>
  <si>
    <t>Moneda USD</t>
  </si>
  <si>
    <t>Intereses Pagados</t>
  </si>
  <si>
    <t xml:space="preserve">Diferencias de cambio </t>
  </si>
  <si>
    <t>Capital</t>
  </si>
  <si>
    <t>PASIVOS CORRIENTES</t>
  </si>
  <si>
    <t>CONCEPTO</t>
  </si>
  <si>
    <t>El rubro disponibilidades está compuesto por las siguientes cuentas:</t>
  </si>
  <si>
    <t>INFORMACIÓN SOBRE EL DOCUMENTO Y EMISOR</t>
  </si>
  <si>
    <t>VALOR NOMINAL UNITARIO</t>
  </si>
  <si>
    <t>VALOR CONTABLE</t>
  </si>
  <si>
    <t>CANTIDAD DE TITULOS</t>
  </si>
  <si>
    <t>TIPO DE TITULO</t>
  </si>
  <si>
    <t>EMISOR</t>
  </si>
  <si>
    <t>INVERSIONES TEMPORARIAS</t>
  </si>
  <si>
    <t>AUMENTOS</t>
  </si>
  <si>
    <t>DISMINUCIÓN</t>
  </si>
  <si>
    <t>Otros Gastos Operativos</t>
  </si>
  <si>
    <t>INGRESOS FINANCIEROS</t>
  </si>
  <si>
    <t>Intereses Cobrados</t>
  </si>
  <si>
    <t>GASTOS DE COMERCIALIZACION</t>
  </si>
  <si>
    <t>Comisiones Pagadas</t>
  </si>
  <si>
    <t>Remuneraciones</t>
  </si>
  <si>
    <t>EGRESOS FISCALES</t>
  </si>
  <si>
    <t>Recaudaciones a Depositar GS</t>
  </si>
  <si>
    <t>OK</t>
  </si>
  <si>
    <t>Gastos Generales</t>
  </si>
  <si>
    <t>Control</t>
  </si>
  <si>
    <t>HOJA DE TRABAJO</t>
  </si>
  <si>
    <t>CUENTAS</t>
  </si>
  <si>
    <t>BALANCE Y RESULTADOS</t>
  </si>
  <si>
    <t>ELIMINACIONES</t>
  </si>
  <si>
    <t>VARIACIÓN</t>
  </si>
  <si>
    <t>ACTIVIDADES DE OPERACIONES</t>
  </si>
  <si>
    <t>ACTIVIDADES DE INVERSIÓN</t>
  </si>
  <si>
    <t>ACTIVIDADES DE FINANCIAMIENTO</t>
  </si>
  <si>
    <t>DIFERENCIA DE CAMBIO</t>
  </si>
  <si>
    <t>DEBITOS</t>
  </si>
  <si>
    <t>DEBITOS (CRÉDITOS)</t>
  </si>
  <si>
    <t>Efectivo generado por otras actividades</t>
  </si>
  <si>
    <t>Disponibilidades</t>
  </si>
  <si>
    <t>Resultados acumulados</t>
  </si>
  <si>
    <t>Estado de Resultados</t>
  </si>
  <si>
    <t>Activos Intangibles</t>
  </si>
  <si>
    <t>Menos: Amortiz. Acumulada</t>
  </si>
  <si>
    <t>Accion BVPASA</t>
  </si>
  <si>
    <t>Gastos de Desarrollo</t>
  </si>
  <si>
    <t>Shirley Vichini</t>
  </si>
  <si>
    <t>Contadora</t>
  </si>
  <si>
    <t/>
  </si>
  <si>
    <t>NI</t>
  </si>
  <si>
    <t>I</t>
  </si>
  <si>
    <t>***</t>
  </si>
  <si>
    <t>***  I  : Cuenta Imputable</t>
  </si>
  <si>
    <t>***  NI : Cuenta No Imputable</t>
  </si>
  <si>
    <t>Acreedores varios</t>
  </si>
  <si>
    <t>2.1  Naturaleza jurídica de las actividades de la sociedad</t>
  </si>
  <si>
    <t>VALOR DE COSTO</t>
  </si>
  <si>
    <t>Rodados</t>
  </si>
  <si>
    <t>NOMBRE</t>
  </si>
  <si>
    <t>RELACION</t>
  </si>
  <si>
    <t>TIPO DE OPERACIÓN</t>
  </si>
  <si>
    <t>Accionista</t>
  </si>
  <si>
    <t>SALDOS</t>
  </si>
  <si>
    <t>Efectivo</t>
  </si>
  <si>
    <t>5.a) Valuación en moneda extranjera</t>
  </si>
  <si>
    <t>5.b) Posición en moneda extranjera</t>
  </si>
  <si>
    <t>-</t>
  </si>
  <si>
    <t>5.c) Diferencia de cambio en moneda extranjera</t>
  </si>
  <si>
    <t>Deudores por intermediación</t>
  </si>
  <si>
    <t>Acreedores por intermediación</t>
  </si>
  <si>
    <t>Documentos y cuentas por cobrar</t>
  </si>
  <si>
    <t>Deudores varios</t>
  </si>
  <si>
    <t>Otros pasivos corrientes</t>
  </si>
  <si>
    <t>IVA a pagar</t>
  </si>
  <si>
    <t>Otros pasivos</t>
  </si>
  <si>
    <t xml:space="preserve">Activos y pasivos en moneda extranjera </t>
  </si>
  <si>
    <t>Detalle</t>
  </si>
  <si>
    <t>Moneda extranjera</t>
  </si>
  <si>
    <t>Clase</t>
  </si>
  <si>
    <t>Monto</t>
  </si>
  <si>
    <t>Tipo de cambio</t>
  </si>
  <si>
    <t>Banco Itaú Paraguay S.A.</t>
  </si>
  <si>
    <t xml:space="preserve">Total ejercicio actual </t>
  </si>
  <si>
    <t>Total ejercicio anterior</t>
  </si>
  <si>
    <t>Otros gastos de administración</t>
  </si>
  <si>
    <t>Resultados financieros netos</t>
  </si>
  <si>
    <t>Generados por activos</t>
  </si>
  <si>
    <t>Generados por pasivos</t>
  </si>
  <si>
    <t>Total ejercicio Anterior</t>
  </si>
  <si>
    <t>Total Ganancias por valuación en moneda extranjera</t>
  </si>
  <si>
    <t>Total Pérdidas por valuación en moneda extranjera</t>
  </si>
  <si>
    <t>Sobregiro en cuenta corriente</t>
  </si>
  <si>
    <t>INFORMACIÓN GENERAL DE LA ENTIDAD</t>
  </si>
  <si>
    <t>CARGO</t>
  </si>
  <si>
    <t>NOMBRE Y APELLIDO</t>
  </si>
  <si>
    <t>Directorio</t>
  </si>
  <si>
    <t>Capital emitido</t>
  </si>
  <si>
    <t>Capital suscripto</t>
  </si>
  <si>
    <t>Capital integrado</t>
  </si>
  <si>
    <t>Valor nominal de las acciones</t>
  </si>
  <si>
    <t>N°</t>
  </si>
  <si>
    <t>PERSONAS VINCULADAS</t>
  </si>
  <si>
    <t>Tipo de vínculo</t>
  </si>
  <si>
    <t>Director</t>
  </si>
  <si>
    <t>3.1) Bases para la preparación de los estados financieros</t>
  </si>
  <si>
    <t>A continuación, se resumen las políticas de contabilidad más significativas aplicadas por la Sociedad:</t>
  </si>
  <si>
    <t>a) Bases de contabilización</t>
  </si>
  <si>
    <t>La preparación de los siguientes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</si>
  <si>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</si>
  <si>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SALDO AL INICIO DEL EJERCICIO</t>
  </si>
  <si>
    <t>Resultados del ejercicio</t>
  </si>
  <si>
    <t>El movimiento del patrimonio neto de la Sociedad es el siguiente:</t>
  </si>
  <si>
    <t>6.a) Compromisos directos</t>
  </si>
  <si>
    <t>6.b) Contingencias legales</t>
  </si>
  <si>
    <t>6.c) Garantías constituidas</t>
  </si>
  <si>
    <t>CB026</t>
  </si>
  <si>
    <t>Anticipo Impuesto a la Renta</t>
  </si>
  <si>
    <t>IVA Crédito Fiscal 10%</t>
  </si>
  <si>
    <t>Anticipos a Proveedores Gs</t>
  </si>
  <si>
    <t>CDA - Gs</t>
  </si>
  <si>
    <t>CDA - U$S</t>
  </si>
  <si>
    <t>Bonos Corporativos - Gs</t>
  </si>
  <si>
    <t>Bonos Corporativos - U$S</t>
  </si>
  <si>
    <t>CDA - U$S - VINCULADAS</t>
  </si>
  <si>
    <t>Dif. Precio (+) CDA - Gs</t>
  </si>
  <si>
    <t>Dif. Precio (-) CDA - Gs</t>
  </si>
  <si>
    <t>Dif. Precio (-) CDA - U$S</t>
  </si>
  <si>
    <t>Dif. Precio (-) Bonos Corporativos - Gs</t>
  </si>
  <si>
    <t>Int. a Cobrar - CDA - Gs</t>
  </si>
  <si>
    <t>Int. a Cobrar - CDA - U$S</t>
  </si>
  <si>
    <t>Int. a Cobrar - Bonos Corporativos - Gs</t>
  </si>
  <si>
    <t>Int. a Cobrar - Bonos Corporativos - U$S</t>
  </si>
  <si>
    <t>Int. a Cobrar - CDA - U$S VINCULADAS</t>
  </si>
  <si>
    <t>Int. a Deveng. CDA - Gs</t>
  </si>
  <si>
    <t>Int. a Deveng. CDA - U$S</t>
  </si>
  <si>
    <t>Int. a Deveng. Bonos Corp. - Gs</t>
  </si>
  <si>
    <t>Int. a Deveng. Bonos Corp. - U$S</t>
  </si>
  <si>
    <t>Int. a Deveng. CDA - U$S VINC.</t>
  </si>
  <si>
    <t>Bonos Públicos Gs</t>
  </si>
  <si>
    <t>Prima por Diferencia de Precio a Devenga</t>
  </si>
  <si>
    <t>Acción BVPASA - ITAU Casa de Bolsa</t>
  </si>
  <si>
    <t>Operaciones a Liquidar - U$S</t>
  </si>
  <si>
    <t>Cuentas a pagar a personas y empresas re</t>
  </si>
  <si>
    <t>Proveedores de Bienes y/o Servicios U$S</t>
  </si>
  <si>
    <t>Honorarios Síndicos</t>
  </si>
  <si>
    <t>Cargas Sociales</t>
  </si>
  <si>
    <t>Aguinaldos por Pagar</t>
  </si>
  <si>
    <t>Otras Obligaciones Diversas</t>
  </si>
  <si>
    <t>Capital Integrado en Efectivo</t>
  </si>
  <si>
    <t>Revaluación de Acciones</t>
  </si>
  <si>
    <t>Por contratos de de colocación primaria</t>
  </si>
  <si>
    <t>CDA - Gs VINCULADAS</t>
  </si>
  <si>
    <t>CDA - U$S VINCULADAS</t>
  </si>
  <si>
    <t>Primas por valor de compra futura (repo)</t>
  </si>
  <si>
    <t>Diferencia de cambio cuentas activas</t>
  </si>
  <si>
    <t>Diferencia de cambio cuentas pasivas</t>
  </si>
  <si>
    <t>Ingresos por ajustes y redondeos</t>
  </si>
  <si>
    <t>Comisiones por colocaciones bursátiles -</t>
  </si>
  <si>
    <t>Aranceles pagados - BVPASA Gs</t>
  </si>
  <si>
    <t>Gastos de pubicidad y marketing</t>
  </si>
  <si>
    <t>Bonificación Familiar</t>
  </si>
  <si>
    <t>Aporte Patronal IPS 16,5%</t>
  </si>
  <si>
    <t>Gratificaciones por desempeño</t>
  </si>
  <si>
    <t>Sindicos</t>
  </si>
  <si>
    <t>Servicios Contables</t>
  </si>
  <si>
    <t>Otros Honorarios Profesionales</t>
  </si>
  <si>
    <t>Patentes y Tasas Municipales</t>
  </si>
  <si>
    <t>Tasas y Contribuciones</t>
  </si>
  <si>
    <t>Papelería,Útiles e Impresos</t>
  </si>
  <si>
    <t>Otros Gastos Administrativos</t>
  </si>
  <si>
    <t>Gastos Bancarios - Personas y empresas r</t>
  </si>
  <si>
    <t>IVA Costo</t>
  </si>
  <si>
    <t>Gastos no Deducibles - Gs</t>
  </si>
  <si>
    <t>Recargos y Multas - IPS/MTESS</t>
  </si>
  <si>
    <t>Bancos Locales</t>
  </si>
  <si>
    <t>Bancos - Itau</t>
  </si>
  <si>
    <t>Bancos Cuentas Clearing</t>
  </si>
  <si>
    <t>Bancos Cuentas Administracion</t>
  </si>
  <si>
    <t>CRÉDITOS VIGENTES</t>
  </si>
  <si>
    <t>Impuestos Nacionales</t>
  </si>
  <si>
    <t>Otras cuentas operativas por cobrar</t>
  </si>
  <si>
    <t>Anticipos a Proveedores</t>
  </si>
  <si>
    <t>Títulos Renta Fija</t>
  </si>
  <si>
    <t>Títulos Valores de Renta Fija - Local</t>
  </si>
  <si>
    <t>Emitidos por el Sector Financiero</t>
  </si>
  <si>
    <t>Emitidos por Entidades del Sector Privad</t>
  </si>
  <si>
    <t>Bonos Corporativos</t>
  </si>
  <si>
    <t>Emitidos por Empresas Vinculadas</t>
  </si>
  <si>
    <t>Colocación de Valores en el Mercado Secu</t>
  </si>
  <si>
    <t>Primas Diferidas por Diferencia de Preci</t>
  </si>
  <si>
    <t>Prima por Diferencia de Precios (-)</t>
  </si>
  <si>
    <t>Intereses Devengados s/ Renta Fija</t>
  </si>
  <si>
    <t>Intereses a Cobrar s/ Renta Fija</t>
  </si>
  <si>
    <t>(Intereses a Devengar)</t>
  </si>
  <si>
    <t>Operaciones de Reporto - Local</t>
  </si>
  <si>
    <t>Valores recibidos por Reporto</t>
  </si>
  <si>
    <t>ACCION DE LA BOLSA DE VALORES</t>
  </si>
  <si>
    <t>DEUDAS VIGENTES</t>
  </si>
  <si>
    <t>Acreedores por intermediación - Local</t>
  </si>
  <si>
    <t>Operaciones a Liquidar</t>
  </si>
  <si>
    <t>Proveedores de Bienes y/o Servicios</t>
  </si>
  <si>
    <t>Sueldos y Cargas Sociales</t>
  </si>
  <si>
    <t>Sueldos y Cargas Sociales a Pagar</t>
  </si>
  <si>
    <t>Honorarios a Profesionales Externos</t>
  </si>
  <si>
    <t>Capital Social</t>
  </si>
  <si>
    <t>REVALUACIÓN DE ACCIONES</t>
  </si>
  <si>
    <t>Resultados</t>
  </si>
  <si>
    <t>Comisiones Cobradas</t>
  </si>
  <si>
    <t>Comisiones por contratos de colocación p</t>
  </si>
  <si>
    <t>Ingresos y rentas de cartera propia</t>
  </si>
  <si>
    <t>Intereses y dividendos de cartera propia</t>
  </si>
  <si>
    <t>Por diferencia de valor de títulos valor</t>
  </si>
  <si>
    <t>Ganancia por Diferencia de Cambio</t>
  </si>
  <si>
    <t>OTROS INGRESOS NO OPERATIVOS</t>
  </si>
  <si>
    <t>Otros Ingresos no Operativos</t>
  </si>
  <si>
    <t>EGRESOS OPERATIVOS</t>
  </si>
  <si>
    <t>GASTOS DE OPERACIÓN</t>
  </si>
  <si>
    <t>Comisiones por colocaciones bursátiles</t>
  </si>
  <si>
    <t>Aranceles por negociación Bolsa de Valor</t>
  </si>
  <si>
    <t>Otros gastos operativos</t>
  </si>
  <si>
    <t>Diferencia de precios por valor de compr</t>
  </si>
  <si>
    <t>Gastos de Comercialización</t>
  </si>
  <si>
    <t>EGRESOS FINANCIEROS</t>
  </si>
  <si>
    <t>Egresos Financieros</t>
  </si>
  <si>
    <t>Pérdida por Diferencia de Cambio</t>
  </si>
  <si>
    <t>Egresos Fiscales</t>
  </si>
  <si>
    <t>Gastos Fiscales</t>
  </si>
  <si>
    <t>Gastos no Deducibles</t>
  </si>
  <si>
    <t>Recargos y Multas</t>
  </si>
  <si>
    <t>(Cifras expresadas en guaraníes)</t>
  </si>
  <si>
    <t>ESTADOS DE RESULTADOS</t>
  </si>
  <si>
    <t>(021) 417 1101/2</t>
  </si>
  <si>
    <t>1.</t>
  </si>
  <si>
    <t>IDENTIFICACIÓN</t>
  </si>
  <si>
    <t>2.</t>
  </si>
  <si>
    <t>ANTECEDENTES DE CONSTITUCIÓN DE LA SOCIEDAD</t>
  </si>
  <si>
    <t>3.</t>
  </si>
  <si>
    <t>ADMINISTRACIÓN</t>
  </si>
  <si>
    <t>Representante(s) Legal(es)</t>
  </si>
  <si>
    <t>4.</t>
  </si>
  <si>
    <t>CAPITAL Y PROPIEDAD</t>
  </si>
  <si>
    <t>Fernando Ferrari</t>
  </si>
  <si>
    <t>Síndico Titular</t>
  </si>
  <si>
    <t>ACCIONISTA</t>
  </si>
  <si>
    <t>NÚMERO DE ACCIONES</t>
  </si>
  <si>
    <t>CANTIDAD DE ACCIONES</t>
  </si>
  <si>
    <t>CLASE</t>
  </si>
  <si>
    <t>VOTO</t>
  </si>
  <si>
    <t>MONTO</t>
  </si>
  <si>
    <t>% DE PARTICIPACIÓN DE CAPITAL INTEGRADO</t>
  </si>
  <si>
    <t>SERIE</t>
  </si>
  <si>
    <t>ITB Holding Brasil Participações Ltda.</t>
  </si>
  <si>
    <t>ITAÚ Consultoría de Valores Mobiliarios e Participações S.A.</t>
  </si>
  <si>
    <t>1 al 18.199</t>
  </si>
  <si>
    <t>Ordinarias</t>
  </si>
  <si>
    <t>CUADRO DE CAPITAL INTEGRADO</t>
  </si>
  <si>
    <t>CUADRO DE CAPITAL SUSCRIPTO</t>
  </si>
  <si>
    <t>% DE PARTICIPACIÓN DE CAPITAL SUSCRIPTO</t>
  </si>
  <si>
    <t>5.</t>
  </si>
  <si>
    <t>5.1.</t>
  </si>
  <si>
    <t>5.2.</t>
  </si>
  <si>
    <t>6.</t>
  </si>
  <si>
    <t>Actividad principal:</t>
  </si>
  <si>
    <t>Director(es) Titular(es)</t>
  </si>
  <si>
    <t>Fondo Fijo</t>
  </si>
  <si>
    <t>Recaudaciones a Depositar U$S</t>
  </si>
  <si>
    <t>Bancos - XXXXX</t>
  </si>
  <si>
    <t>Bancos Cuentas Clering</t>
  </si>
  <si>
    <t>Bancos Cuenta Administracion</t>
  </si>
  <si>
    <t>Bancos del Exterior</t>
  </si>
  <si>
    <t>Deudores por intermediación - Local</t>
  </si>
  <si>
    <t>Deudores por intermediación - Vinculadas</t>
  </si>
  <si>
    <t>Comisiones por cobrar por intermediación</t>
  </si>
  <si>
    <t>Comisiones por cobrar Gs</t>
  </si>
  <si>
    <t>Comisiones por cobrar U$S</t>
  </si>
  <si>
    <t>Operaciones a Liquidar M/L</t>
  </si>
  <si>
    <t>Operaciones a Liquidar M/E</t>
  </si>
  <si>
    <t>Deudores por intermediación - No Vincula</t>
  </si>
  <si>
    <t>Deudores por intermediación - Del Exteri</t>
  </si>
  <si>
    <t>Créditos otorgados</t>
  </si>
  <si>
    <t>Préstamos a Directores y Personal Superi</t>
  </si>
  <si>
    <t>Préstamos a Personas y Empresas Vinculad</t>
  </si>
  <si>
    <t>Préstamos a Terceros</t>
  </si>
  <si>
    <t>Cuentas por Cobrar</t>
  </si>
  <si>
    <t>Servicios Prestados por cobrar - Gs.</t>
  </si>
  <si>
    <t>Servicios Prestados por cobrar - U$S</t>
  </si>
  <si>
    <t>Otras cuentas por cobrar - Gs.</t>
  </si>
  <si>
    <t>Otras cuentas por cobrar - U$S</t>
  </si>
  <si>
    <t>Intereses Devengados</t>
  </si>
  <si>
    <t>Intereses Documentados</t>
  </si>
  <si>
    <t>Deudores varios Vigentes</t>
  </si>
  <si>
    <t>Cuentas a Cobrar a personas y empresas r</t>
  </si>
  <si>
    <t>Cuentas a cobrar personas y empresas rel</t>
  </si>
  <si>
    <t>Otras cuentas por cobrar a personas y em</t>
  </si>
  <si>
    <t>Capital Suscrito a Pagar</t>
  </si>
  <si>
    <t>Anticipo de Sueldos y Jornales</t>
  </si>
  <si>
    <t>Anticipo de Aguinaldo</t>
  </si>
  <si>
    <t>Derechos sobre títulos por Contratos Und</t>
  </si>
  <si>
    <t>Cuentas por cobrar operativas</t>
  </si>
  <si>
    <t>Cuentas por cobrar operativas - Vinculad</t>
  </si>
  <si>
    <t>Casa Matriz</t>
  </si>
  <si>
    <t>Agencias</t>
  </si>
  <si>
    <t>IVA Crédito Fiscal 5%</t>
  </si>
  <si>
    <t>Retencion RENTA</t>
  </si>
  <si>
    <t>Retencion IDU</t>
  </si>
  <si>
    <t>Anticipos a Proveedores U$S</t>
  </si>
  <si>
    <t>Anticipos a Rendir</t>
  </si>
  <si>
    <t>Anticipos a rendir - Varios Gs.</t>
  </si>
  <si>
    <t>Anticipos a rendir - Varios U$S</t>
  </si>
  <si>
    <t>Previsiones</t>
  </si>
  <si>
    <t>Previsión para incobrables</t>
  </si>
  <si>
    <t>Previsión para incobrables terceros</t>
  </si>
  <si>
    <t>Previsión para incobrables personas y em</t>
  </si>
  <si>
    <t>CRÉDITOS VENCIDOS</t>
  </si>
  <si>
    <t>Créditos en gestión de cobro</t>
  </si>
  <si>
    <t>Créditos en gestión de cobro - Local</t>
  </si>
  <si>
    <t>Títulos Valores de Renta Variable - Loca</t>
  </si>
  <si>
    <t>Inversiones Especiales</t>
  </si>
  <si>
    <t>Dividendos y Participaciones - Renta Var</t>
  </si>
  <si>
    <t>(Previsiones s/Títulos Valores de Renta</t>
  </si>
  <si>
    <t>Títulos Valores de Renta Variable - Exte</t>
  </si>
  <si>
    <t>Emitidos por el Estado y Entidades Públi</t>
  </si>
  <si>
    <t>Bonos Públicos</t>
  </si>
  <si>
    <t>Bonos Públicos U$S</t>
  </si>
  <si>
    <t>Bonos Financieros</t>
  </si>
  <si>
    <t>Bonos Financieros - Gs</t>
  </si>
  <si>
    <t>Bonos Financieros - U$S</t>
  </si>
  <si>
    <t>Bonos Subordinados</t>
  </si>
  <si>
    <t>Bonos Subordinados - Gs</t>
  </si>
  <si>
    <t>Bonos Subordinados - U$S</t>
  </si>
  <si>
    <t>BBCP</t>
  </si>
  <si>
    <t>BBCP - Gs</t>
  </si>
  <si>
    <t>BBCP - U$S</t>
  </si>
  <si>
    <t>Títulos de Crédito</t>
  </si>
  <si>
    <t>Títulos de Crédito - Gs</t>
  </si>
  <si>
    <t>Títulos de Crédito - U$S</t>
  </si>
  <si>
    <t>Bonos Financieros - Gs - VINCULADAS</t>
  </si>
  <si>
    <t>Bonos Financieros - U$S - VINCULADAS</t>
  </si>
  <si>
    <t>Bonos Subordinados - Gs - VINCULADAS</t>
  </si>
  <si>
    <t>Bonos Subordinados - U$S - VINCLUADAS</t>
  </si>
  <si>
    <t>CDA - Gs - VINCULADAS</t>
  </si>
  <si>
    <t>Otras Inversiones</t>
  </si>
  <si>
    <t>Depósitos Restringidos</t>
  </si>
  <si>
    <t>Depósitos Restringidos - Gs</t>
  </si>
  <si>
    <t>Depósitos Restringidos - U$S</t>
  </si>
  <si>
    <t>Inversiones Especiales - Gs</t>
  </si>
  <si>
    <t>Inversiones Especiales - U$S</t>
  </si>
  <si>
    <t>Dif. Precio (+) Bonos Financieros - Gs</t>
  </si>
  <si>
    <t>Dif. Precio (+) Bonos Financieros - U$S</t>
  </si>
  <si>
    <t>Dif. Precio (+) Bonos Subordinados - Gs</t>
  </si>
  <si>
    <t>Dif. Precio (+) Bonos Subordinados - U$S</t>
  </si>
  <si>
    <t>Dif. Precio (+) CDA - U$S</t>
  </si>
  <si>
    <t>Dif. Precio (+) Bonos Corporativos - Gs</t>
  </si>
  <si>
    <t>Dif. Precio (+) Bonos Corporativos - U$S</t>
  </si>
  <si>
    <t>Dif. Precio (+) BBCP - Gs</t>
  </si>
  <si>
    <t>Dif. Precio (+) BBCP - U$S</t>
  </si>
  <si>
    <t>Dif. Precio (+) Títulos de Crédito - Gs</t>
  </si>
  <si>
    <t>Dif. Precio (+) Títulos de Crédito - U$S</t>
  </si>
  <si>
    <t>Dif. Precio (+) Bonos Financieros - Gs V</t>
  </si>
  <si>
    <t>Dif. Precio (+) CDA - Gs VINCULADAS</t>
  </si>
  <si>
    <t>Dif. Precio (+) CDA - U$S VINCULADAS</t>
  </si>
  <si>
    <t>Dif. Precio (+) BBCP - Gs VINCULADAS</t>
  </si>
  <si>
    <t>Dif. Precio (+) BBCP - U$S VINCULADAS</t>
  </si>
  <si>
    <t>Dif. Precio (+) Depósitos Restringidos -</t>
  </si>
  <si>
    <t>Dif. Precio (+) Inversiones Especiales -</t>
  </si>
  <si>
    <t>Dif. Precio (+) Bonos Públicos Gs</t>
  </si>
  <si>
    <t>Dif. Precio (+) Bonos Públicos - U$S</t>
  </si>
  <si>
    <t>Dif. Precio (-) Bonos Financieros - Gs</t>
  </si>
  <si>
    <t>Dif. Precio (-) Bonos Financieros - U$S</t>
  </si>
  <si>
    <t>Dif. Precio (-) Bonos Subordinados - Gs</t>
  </si>
  <si>
    <t>Dif. Precio (-) Bonos Subordinados - U$S</t>
  </si>
  <si>
    <t>Dif. Precio (-) Bonos Corporativos - U$S</t>
  </si>
  <si>
    <t>Dif. Precio (-) BBCP - Gs</t>
  </si>
  <si>
    <t>Dif. Precio (-) BBCP - U$S</t>
  </si>
  <si>
    <t>Dif. Precio (-) Títulos de Crédito - Gs</t>
  </si>
  <si>
    <t>Dif. Precio (-) Títulos de Crédito - U$S</t>
  </si>
  <si>
    <t>Dif. Precio (-) Bonos Financieros - Gs V</t>
  </si>
  <si>
    <t>Dif. Precio (-) CDA - Gs VINCULADAS</t>
  </si>
  <si>
    <t>Dif. Precio (-) CDA - U$S VINCULADAS</t>
  </si>
  <si>
    <t>Dif. Precio (-) BBCP - Gs VINCULADAS</t>
  </si>
  <si>
    <t>Dif. Precio (-) BBCP - U$S VINCULADAS</t>
  </si>
  <si>
    <t>Dif. Precio (-) Depósitos Restringidos -</t>
  </si>
  <si>
    <t>Dif. Precio (-) Inversiones Especiales -</t>
  </si>
  <si>
    <t>Dif. Precio (-) Bonos Públicos</t>
  </si>
  <si>
    <t>Dif. Precio (-) Bonos Públicos U$S</t>
  </si>
  <si>
    <t>Int. a Cobrar - Bonos Financieros - Gs</t>
  </si>
  <si>
    <t>Int. a Cobrar - Bonos Financieros - U$S</t>
  </si>
  <si>
    <t>Int. a Cobrar - Bonos Subord. - Gs</t>
  </si>
  <si>
    <t>Int. a Cobrar - Bonos Subord. - U$S</t>
  </si>
  <si>
    <t>Int. a Cobrar - BBCP - Gs</t>
  </si>
  <si>
    <t>Int. a Cobrar - BBCP - U$S</t>
  </si>
  <si>
    <t>Int. a Cobrar - Títulos de Crédito - Gs</t>
  </si>
  <si>
    <t>Int. a Cobrar - Títulos de Crédito - U$S</t>
  </si>
  <si>
    <t>Int. a Cobrar - Bonos Financieros - Gs V</t>
  </si>
  <si>
    <t>Int. a Cobrar - Bonos Subordinados - Gs</t>
  </si>
  <si>
    <t>Int. a Cobrar - Bonos Subordinados - U$S</t>
  </si>
  <si>
    <t>Int. a Cobrar - CDA - Gs VINCULADAS</t>
  </si>
  <si>
    <t>Int. a Cobrar - BBCP - Gs VINCULADAS</t>
  </si>
  <si>
    <t>Int. a Cobrar - BBCP U$S VINCULADAS</t>
  </si>
  <si>
    <t>Int. a Cobrar - Depósitos Restringidos -</t>
  </si>
  <si>
    <t>Int. a Cobrar - Inversiones Especiales -</t>
  </si>
  <si>
    <t>Int. a Cobrar - Bonos Públicos Gs</t>
  </si>
  <si>
    <t>Int. a Cobrar - Bonos Públicos U$S</t>
  </si>
  <si>
    <t>Int. a Deveng. Bonos Fin. - Gs</t>
  </si>
  <si>
    <t>Int. a Deveng. Bonos Fin. - U$S</t>
  </si>
  <si>
    <t>Int. a Deveng. Bonos Sub. - Gs</t>
  </si>
  <si>
    <t>Int. a Deveng. Bonos Sub - U$S</t>
  </si>
  <si>
    <t>Int. a Deveng. BBCP - Gs</t>
  </si>
  <si>
    <t>Int. a Deveng. BBCP - U$S</t>
  </si>
  <si>
    <t>Int. a Deveng. Títulos de Créd - Gs</t>
  </si>
  <si>
    <t>Int. a Deveng. Títulos de Créd. - U$S</t>
  </si>
  <si>
    <t>Int. a Deveng. Bonos Finan. - Gs VINC.</t>
  </si>
  <si>
    <t>Int. a Deveng. Bonos Finan. - U$S VINC.</t>
  </si>
  <si>
    <t>Int. a Deveng. Bonos Sub. - Gs VINC.</t>
  </si>
  <si>
    <t>Int. a Deveng. B. Sub - U$S VINC</t>
  </si>
  <si>
    <t>Int. a Deveng. CDA - Gs VINC.</t>
  </si>
  <si>
    <t>Int. a Deveng. Bonos Corp. - Gs VINC.</t>
  </si>
  <si>
    <t>Int. a Deveng. Bonos Corp. - U$S VINC.</t>
  </si>
  <si>
    <t>Int. a Deveng. BBCP - Gs VINC.</t>
  </si>
  <si>
    <t>Int. a Deveng. BBCP - U$S VINC.</t>
  </si>
  <si>
    <t>Int. a Deveng. Títulos de Créd. - Gs VIN</t>
  </si>
  <si>
    <t>Int. a Deveng. Títulos de Créd. - U$S VI</t>
  </si>
  <si>
    <t>Int. a Deveng. Dep. Rest.- Gs VINC.</t>
  </si>
  <si>
    <t>Int. a Deveng. Dep. Rest.- U$S VINC.</t>
  </si>
  <si>
    <t>Int. a Deveng. Inver. Esp. - Gs VINC.</t>
  </si>
  <si>
    <t>Int. a Deveng. Inver. Esp. - U$S VINC.</t>
  </si>
  <si>
    <t>Int. a Deveng. Bonos Públicos Gs</t>
  </si>
  <si>
    <t>Int. a Deveng. Bonos Públicos U$S</t>
  </si>
  <si>
    <t>Previsiones s/Títulos Valores de Renta</t>
  </si>
  <si>
    <t>Prev.- Bonos Financieros - Gs</t>
  </si>
  <si>
    <t>Prev.- Bonos Financieros - U$S</t>
  </si>
  <si>
    <t>Prev.- Bonos Subordinados - Gs</t>
  </si>
  <si>
    <t>Prev.- Bonos Subordinados - U$S</t>
  </si>
  <si>
    <t>Prev.- CDA - Gs</t>
  </si>
  <si>
    <t>Prev.- CDA - U$S</t>
  </si>
  <si>
    <t>Prev.- Bonos Corporativos - Gs</t>
  </si>
  <si>
    <t>Prev.- Bonos Corporativos - U$S</t>
  </si>
  <si>
    <t>Prev.- BBCP - Gs</t>
  </si>
  <si>
    <t>Prev.- BBCP - U$S</t>
  </si>
  <si>
    <t>Prev.- Títulos de Crédito - Gs</t>
  </si>
  <si>
    <t>Prev.- Títulos de Crédito - U$S</t>
  </si>
  <si>
    <t>Prev.- Bonos Financieros - Gs VINCULADAS</t>
  </si>
  <si>
    <t>Prev.- Bonos Financieros - U$S VINCULADA</t>
  </si>
  <si>
    <t>Prev.- Bonos Subordinados - Gs VINCULADA</t>
  </si>
  <si>
    <t>Prev.- Bonos Subordinados - U$S VINCULAD</t>
  </si>
  <si>
    <t>Prev.- CDA - Gs VINCULADAS</t>
  </si>
  <si>
    <t>Prev.- CDA - U$S VINCULADAS</t>
  </si>
  <si>
    <t>Prev.- Bonos Corporativos - Gs VINCULADA</t>
  </si>
  <si>
    <t>Prev.- Bonos Corporativos - U$S VINCULAD</t>
  </si>
  <si>
    <t>Prev.- BBCP - Gs VINCULADAS</t>
  </si>
  <si>
    <t>Prev.- BBCP - U$S VINCULADAS</t>
  </si>
  <si>
    <t>Prev.- Títulos de Crédito - Gs VINCULADA</t>
  </si>
  <si>
    <t>Prev.- Títulos de Crédito - U$S VINCULAD</t>
  </si>
  <si>
    <t>Prev.- Depósitos Restringidos - Gs VINCU</t>
  </si>
  <si>
    <t>Prev.- Depósitos Restringidos - U$S VINC</t>
  </si>
  <si>
    <t>Prev.- Inversiones Especiales - Gs VINCU</t>
  </si>
  <si>
    <t>Prev.- Inversiones Especiales - U$S VINC</t>
  </si>
  <si>
    <t>Prev.- Bonos Públicos Gs</t>
  </si>
  <si>
    <t>Prev.- Bonos Públicos - U$S</t>
  </si>
  <si>
    <t>Títulos Valores de Renta Fija - Exterior</t>
  </si>
  <si>
    <t>Emitidos por el Estado y Ent. del Ext.</t>
  </si>
  <si>
    <t>Valores entregados por Reporto</t>
  </si>
  <si>
    <t>Deudores por títulos Renta Fija en Repor</t>
  </si>
  <si>
    <t>Deudores Títulos Renta Fija en Repo Gs</t>
  </si>
  <si>
    <t>Deudores Titulos Renta Fija en Repo U$S</t>
  </si>
  <si>
    <t>Bonos Financieros - Gs V</t>
  </si>
  <si>
    <t>BBCP - Gs VINCULADAS</t>
  </si>
  <si>
    <t>BBCP - U$S VINCULADAS</t>
  </si>
  <si>
    <t xml:space="preserve">Prima por Diferencia de Precio a Cobrar </t>
  </si>
  <si>
    <t>OTROS ACTIVOS CORRIENTES</t>
  </si>
  <si>
    <t>Gastos Pagados por Adelantado</t>
  </si>
  <si>
    <t>Existencia en Depósito</t>
  </si>
  <si>
    <t>Materiales de Escritorio</t>
  </si>
  <si>
    <t>Papelería e Impresos</t>
  </si>
  <si>
    <t>Insumos de Computación</t>
  </si>
  <si>
    <t>Seguros Pagados por Adelantado</t>
  </si>
  <si>
    <t>Incendio</t>
  </si>
  <si>
    <t>Robo</t>
  </si>
  <si>
    <t>Accidentes Personales</t>
  </si>
  <si>
    <t>Automóviles</t>
  </si>
  <si>
    <t>Cauciones</t>
  </si>
  <si>
    <t>Otras secciones varias</t>
  </si>
  <si>
    <t>Acciones de Empresas Gs</t>
  </si>
  <si>
    <t>Dividendos y Participaciones - Acciones</t>
  </si>
  <si>
    <t>Dividendos a Devengar - Acciones</t>
  </si>
  <si>
    <t>Diferencia de Precios Diferido - Accione</t>
  </si>
  <si>
    <t>Previsiones s/Títulos Valores de Renta V</t>
  </si>
  <si>
    <t>PROPIEDAD, PLANTA Y EQUIPOS</t>
  </si>
  <si>
    <t>BIENES DE USO</t>
  </si>
  <si>
    <t>Bienes de Uso</t>
  </si>
  <si>
    <t>Valor revaluado</t>
  </si>
  <si>
    <t>Inmuebles</t>
  </si>
  <si>
    <t>Equipos de Oficina</t>
  </si>
  <si>
    <t>Equipos de Computación</t>
  </si>
  <si>
    <t>Construcciones en Curso</t>
  </si>
  <si>
    <t>(-) Depreciación acumulada</t>
  </si>
  <si>
    <t>Deprec. Acumulada Inmuebles</t>
  </si>
  <si>
    <t>Deprec. Acumulada Instalaciones</t>
  </si>
  <si>
    <t>Deprec. Acumulada Equipos de Oficina</t>
  </si>
  <si>
    <t>Deprec. Acumulada Equipos de Computación</t>
  </si>
  <si>
    <t>Deprec. Acumulada Rodados</t>
  </si>
  <si>
    <t>ACTIVOS INTANGIBLES Y CARGOS DIFERIDOS</t>
  </si>
  <si>
    <t>Activos Intangibles y Cargos Diferidos</t>
  </si>
  <si>
    <t>Licencia - Gs.</t>
  </si>
  <si>
    <t>Liciencia - U$S</t>
  </si>
  <si>
    <t>Marcas - Gs.</t>
  </si>
  <si>
    <t>Marcas - U$S</t>
  </si>
  <si>
    <t>Mejoras en Propiedad de Terceros</t>
  </si>
  <si>
    <t>Resultado por Cambio de Sistema Contable</t>
  </si>
  <si>
    <t>(-) Amortización acumulada</t>
  </si>
  <si>
    <t>OTROS ACTIVOS NO CORRIENTES</t>
  </si>
  <si>
    <t>Agregar…</t>
  </si>
  <si>
    <t>Operaciones a Liquidar Gs</t>
  </si>
  <si>
    <t>Anticipo de Clientes</t>
  </si>
  <si>
    <t>Anticipo de Clientes Gs</t>
  </si>
  <si>
    <t>Anticipo de Clientes U$S</t>
  </si>
  <si>
    <t>Colocación de Valores Mercado Secundario</t>
  </si>
  <si>
    <t>Prima por Diferencia de Precios Valor Fu</t>
  </si>
  <si>
    <t>Proveedores de Bienes y/o Servicios Gs</t>
  </si>
  <si>
    <t>Otras Cuentas por pagar</t>
  </si>
  <si>
    <t>Otras Cuentas por Pagar</t>
  </si>
  <si>
    <t>Otras Cuentas por Pagar Gs.</t>
  </si>
  <si>
    <t>Otras Cuentas por Pagar U$S</t>
  </si>
  <si>
    <t>Acreedores Varios</t>
  </si>
  <si>
    <t>Acreedores Varios Gs.</t>
  </si>
  <si>
    <t>Acreedores Varios U$S</t>
  </si>
  <si>
    <t>OBLIGACIONES FINANCIERAS A CORTO PLAZO</t>
  </si>
  <si>
    <t>Sobregiro en cuenta corriente - Local</t>
  </si>
  <si>
    <t>Bancos - ITAU</t>
  </si>
  <si>
    <t>Bancos Cuentas CLERING</t>
  </si>
  <si>
    <t>Moneda Extrangera</t>
  </si>
  <si>
    <t>Bancos Cuenta Administrativa</t>
  </si>
  <si>
    <t>Bancos XXXXXX</t>
  </si>
  <si>
    <t>Préstamos en bancos y otras entidades fi</t>
  </si>
  <si>
    <t>Prestamos Bancarios y/o Financieros</t>
  </si>
  <si>
    <t>Prestamos Bancarios y/o Financieros Gs.</t>
  </si>
  <si>
    <t>Prestamos Bancarios y/o Financieros U$S</t>
  </si>
  <si>
    <t>Intereses devengados por pagar s/ obliga</t>
  </si>
  <si>
    <t>Intereses documentados s/obligaciones fi</t>
  </si>
  <si>
    <t>Intereses documentados a devengar s/ obl</t>
  </si>
  <si>
    <t>Operaciones de Reverse Reporto - Local</t>
  </si>
  <si>
    <t>Operaciones de Reverse Reporto</t>
  </si>
  <si>
    <t>Prima por diferencia de precio a pagar -</t>
  </si>
  <si>
    <t>Diferencia de precio a pagar - REPO Gs</t>
  </si>
  <si>
    <t>Diferencia de precio a pagar - REPO ME</t>
  </si>
  <si>
    <t>(-) Prima por diferencia de precio a dev</t>
  </si>
  <si>
    <t>Diferencia de precio a devengar - REPO G</t>
  </si>
  <si>
    <t>Diferencia de precio a devengar - REPO M</t>
  </si>
  <si>
    <t xml:space="preserve">Acreedores por títulos de renta fija en </t>
  </si>
  <si>
    <t>Acreedores Titulos Renta Fija en Repo Gs</t>
  </si>
  <si>
    <t>Acreedores Titulos Renta Fija en Repo U$</t>
  </si>
  <si>
    <t>Honorarios Directores</t>
  </si>
  <si>
    <t>Gratificaciones al Personal Superior</t>
  </si>
  <si>
    <t>Multas e Intereses por Pagar</t>
  </si>
  <si>
    <t>Provisión Falla de Caja</t>
  </si>
  <si>
    <t>Provisión para Indemnizaciones</t>
  </si>
  <si>
    <t>Obligaciones Fiscales</t>
  </si>
  <si>
    <t>IVA Débito Fiscal 10%</t>
  </si>
  <si>
    <t>IVA Débito Fiscal 5%</t>
  </si>
  <si>
    <t>IVA Debito Fiscal a Pagar</t>
  </si>
  <si>
    <t>Retención IVA a Pagar</t>
  </si>
  <si>
    <t>Retención RENTA a Pagar</t>
  </si>
  <si>
    <t>Impuestos y Tasas Municipales</t>
  </si>
  <si>
    <t>Multas y Recargos por Pagar</t>
  </si>
  <si>
    <t>Auditoría Externa</t>
  </si>
  <si>
    <t>Asesoría Legal</t>
  </si>
  <si>
    <t>Asesoría Informática</t>
  </si>
  <si>
    <t>Honorarios de Escribanía por Pagar</t>
  </si>
  <si>
    <t>Alquileres Cobrados por Adelantado</t>
  </si>
  <si>
    <t>Publicidad y Propaganda por Pagar</t>
  </si>
  <si>
    <t>Mantenimiento y Reparaciones por Pagar</t>
  </si>
  <si>
    <t>Garantía de Alquiler</t>
  </si>
  <si>
    <t>Servicios Básicos por Pagar</t>
  </si>
  <si>
    <t>Seguros por Pagar</t>
  </si>
  <si>
    <t>Servicios de Seguridad y Vigilancia por</t>
  </si>
  <si>
    <t>Comisiones por Servicios de Cobranzas po</t>
  </si>
  <si>
    <t>Afiliaciones por Pagar</t>
  </si>
  <si>
    <t>Sobrante de Caja</t>
  </si>
  <si>
    <t>Administración y Portería a Pagar</t>
  </si>
  <si>
    <t>BVPASA a Pagar</t>
  </si>
  <si>
    <t>OTROS PASIVOS CORRIENTES</t>
  </si>
  <si>
    <t>OBLIGACIONES FINANCIERAS A LARGO PLAZO</t>
  </si>
  <si>
    <t>Capital Suscripto</t>
  </si>
  <si>
    <t>Capital Integrado en Títulos o Valores</t>
  </si>
  <si>
    <t>Capital a Integrar</t>
  </si>
  <si>
    <t>Aportes a Capitalizar</t>
  </si>
  <si>
    <t>Reserva legal</t>
  </si>
  <si>
    <t>Reservas Estatutarias</t>
  </si>
  <si>
    <t>Reservas Facultativas</t>
  </si>
  <si>
    <t>Reservas de Revalúo</t>
  </si>
  <si>
    <t>Por intermediación de acciones</t>
  </si>
  <si>
    <t>Por intermediación de acciones Gs</t>
  </si>
  <si>
    <t>Por intermediación de acciones U$S</t>
  </si>
  <si>
    <t>Por intermediación de renta fija</t>
  </si>
  <si>
    <t>Por intermediación de renta fija Gs</t>
  </si>
  <si>
    <t>Por intermediación de renta fija U$S</t>
  </si>
  <si>
    <t>Por Operaciones Bursatiles</t>
  </si>
  <si>
    <t>Comisiones de Reporto Bursatil - GS</t>
  </si>
  <si>
    <t>Comisiones de Reporto Bursatil - U$S</t>
  </si>
  <si>
    <t>Comisiones por operaciones fuera de rued</t>
  </si>
  <si>
    <t>Ingresos por servicios prestados</t>
  </si>
  <si>
    <t>Administracion de Cartera</t>
  </si>
  <si>
    <t>Administración de cartera Gs.</t>
  </si>
  <si>
    <t>Administración de cartera U$S</t>
  </si>
  <si>
    <t>Asesoría Financiera</t>
  </si>
  <si>
    <t>Asesoría Financiera - Gs</t>
  </si>
  <si>
    <t>Asesoría Financiera - U$S</t>
  </si>
  <si>
    <t>Bonos Financieros - Gs VINCULADAS</t>
  </si>
  <si>
    <t>Bonos Financieros - U$S VINCULADAS</t>
  </si>
  <si>
    <t>Bonos Subordinados - Gs VINCULADAS</t>
  </si>
  <si>
    <t>Bonos Subordinados - U$S VINCULADAS</t>
  </si>
  <si>
    <t>Bonos Corporativos - Gs VINCULADAS</t>
  </si>
  <si>
    <t>Bonos Corporativos - U$S VINCULADAS</t>
  </si>
  <si>
    <t>Títulos de Crédito - Gs VINCULADAS</t>
  </si>
  <si>
    <t>Títulos de Crédito - U$S VINCULADAS</t>
  </si>
  <si>
    <t>Depósitos Restringidos - Gs VINCULADAS</t>
  </si>
  <si>
    <t>Depósitos Restringidos - U$S VINCULADAS</t>
  </si>
  <si>
    <t>Inversiones Especiales - Gs VINCULADAS</t>
  </si>
  <si>
    <t>Inversiones Especiales - U$S VINCULADAS</t>
  </si>
  <si>
    <t>Bonos Públicos - U$S</t>
  </si>
  <si>
    <t>Dividendos por participaciones accionari</t>
  </si>
  <si>
    <t>Resultado B.Sub. - U$S VINC</t>
  </si>
  <si>
    <t>Acciones - Gs.</t>
  </si>
  <si>
    <t>Acciones - U$S</t>
  </si>
  <si>
    <t>Ingresos personas relacionadas</t>
  </si>
  <si>
    <t>Operaciones y servicios a personas relac</t>
  </si>
  <si>
    <t>Ingresos por operaciones y servicios ext</t>
  </si>
  <si>
    <t>OTROS INGRESOS OPERATIVOS</t>
  </si>
  <si>
    <t>Intereses a Cobrar Personas relacionadas</t>
  </si>
  <si>
    <t>Servicios por transferencia de Cartera</t>
  </si>
  <si>
    <t>Otros Ingresos Operativos - GS</t>
  </si>
  <si>
    <t>Recupero de Gastos - GS</t>
  </si>
  <si>
    <t>Ingresos extraordinarios</t>
  </si>
  <si>
    <t>Ajustes de resultados anteriores</t>
  </si>
  <si>
    <t>Otros ingresos no operativos</t>
  </si>
  <si>
    <t>Comisiones Pagadas Personas y empresas r</t>
  </si>
  <si>
    <t>Aranceles pagados - BVPASA U$S</t>
  </si>
  <si>
    <t>Acciones</t>
  </si>
  <si>
    <t>Folletos e Impresiones</t>
  </si>
  <si>
    <t>Actualizacion Pagina Web</t>
  </si>
  <si>
    <t>Otros Gastos de Comercialización</t>
  </si>
  <si>
    <t>Horas Extras</t>
  </si>
  <si>
    <t>Indemnización y Preaviso</t>
  </si>
  <si>
    <t>Uniformes</t>
  </si>
  <si>
    <t>Seguros Privados al Personal</t>
  </si>
  <si>
    <t>Alimentación al Personal</t>
  </si>
  <si>
    <t>Dieta a Directores</t>
  </si>
  <si>
    <t>Sueldos Gerentes</t>
  </si>
  <si>
    <t>Asesoría en Computación</t>
  </si>
  <si>
    <t>Honorarios de Escribanía</t>
  </si>
  <si>
    <t>Depreciación de Propiedades y Equipos</t>
  </si>
  <si>
    <t>Depreciacion Muebles e Instalaciones</t>
  </si>
  <si>
    <t>Depreciacion Maquinarias y Equipos</t>
  </si>
  <si>
    <t>Depreciacion Equipos de Computación</t>
  </si>
  <si>
    <t>Depreciacion Rodados</t>
  </si>
  <si>
    <t>Maquinarias en Leasing</t>
  </si>
  <si>
    <t>Equipos de Oficina en Leasing</t>
  </si>
  <si>
    <t>Equipos de Computación en Leasing</t>
  </si>
  <si>
    <t>Rodados en Leasing</t>
  </si>
  <si>
    <t>Amortización Activos Intangibles y Cargo</t>
  </si>
  <si>
    <t>Amortización de Gastos de Organización</t>
  </si>
  <si>
    <t>Amortización de Programas Informáticos</t>
  </si>
  <si>
    <t>Amortización Mejoras en Propiedad de Ter</t>
  </si>
  <si>
    <t>Muebles e Instalaciones</t>
  </si>
  <si>
    <t>Maquinarias y Equipos</t>
  </si>
  <si>
    <t>Mantenimiento de Edificio</t>
  </si>
  <si>
    <t>Alquileres Pagados</t>
  </si>
  <si>
    <t>Alquiler de Bienes Inmuebles</t>
  </si>
  <si>
    <t>Alquiler de Bienes Muebles</t>
  </si>
  <si>
    <t>Seguros pagados</t>
  </si>
  <si>
    <t>Impuesto Inmobiliario</t>
  </si>
  <si>
    <t>Otros Impuestos Nacionales</t>
  </si>
  <si>
    <t>Energía Eléctrica</t>
  </si>
  <si>
    <t>Comunicaciones</t>
  </si>
  <si>
    <t>Agua</t>
  </si>
  <si>
    <t>Correo y Franqueo</t>
  </si>
  <si>
    <t>Movildad y Transporte</t>
  </si>
  <si>
    <t>Gastos de limpieza y afines</t>
  </si>
  <si>
    <t>Custodia y Vigilancia</t>
  </si>
  <si>
    <t>Donaciones y Contribuciones</t>
  </si>
  <si>
    <t>Demostraciones y Agasajos</t>
  </si>
  <si>
    <t>Gastos de Informes</t>
  </si>
  <si>
    <t>Gastos de refrigerios</t>
  </si>
  <si>
    <t>Intereses y Gastos de sobregiros - Perso</t>
  </si>
  <si>
    <t>Retención Renta</t>
  </si>
  <si>
    <t>Gastos no Deducibles - U$S</t>
  </si>
  <si>
    <t>Recargos y Multas - CNV</t>
  </si>
  <si>
    <t>CUENTAS DE ORDEN</t>
  </si>
  <si>
    <t>Cuentas de Orden Deudoras</t>
  </si>
  <si>
    <t>Valores recibidos en custodia</t>
  </si>
  <si>
    <t>Valores recibidos en custodia - Local</t>
  </si>
  <si>
    <t>Bonos Financieros Títulos - Gs</t>
  </si>
  <si>
    <t>Bonos Financieros Cupones - Gs</t>
  </si>
  <si>
    <t>Bonos Financieros Títulos - U$S</t>
  </si>
  <si>
    <t>Bonos Financieros Cupones - U$S</t>
  </si>
  <si>
    <t>Bonos Subordinados Títulos - Gs</t>
  </si>
  <si>
    <t>Bonos Subordinados Cupones - Gs</t>
  </si>
  <si>
    <t>Bonos Subordinados Títulos - U$S</t>
  </si>
  <si>
    <t>Bonos Subordinados Cupones - U$S</t>
  </si>
  <si>
    <t>CDA Títulos - Gs</t>
  </si>
  <si>
    <t>CDA Cupones - Gs</t>
  </si>
  <si>
    <t>CDA Títulos - U$S</t>
  </si>
  <si>
    <t>CDA Cupones - U$S</t>
  </si>
  <si>
    <t>Bonos Corporativos Títulos - Gs</t>
  </si>
  <si>
    <t>Bonos Corporativos Cupones - Gs</t>
  </si>
  <si>
    <t>Bonos Corporativos Títulos - U$S</t>
  </si>
  <si>
    <t>Bonos Corporativos Cupones - U$S</t>
  </si>
  <si>
    <t>BBCP Títulos - Gs</t>
  </si>
  <si>
    <t>BBCP Cupones - Gs</t>
  </si>
  <si>
    <t>BBCP Títulos - U$S</t>
  </si>
  <si>
    <t>BBCP Cupones - U$S</t>
  </si>
  <si>
    <t>Títulos de Crédito Títulos - Gs</t>
  </si>
  <si>
    <t>Títulos de Crédito Títulos - U$S</t>
  </si>
  <si>
    <t>Títulos de Crédito Cupones - U$S</t>
  </si>
  <si>
    <t>Bonos Financieros Títulos - Gs VINCULADA</t>
  </si>
  <si>
    <t>Bonos Financieros Cupones - Gs VINCULADA</t>
  </si>
  <si>
    <t>Bonos Financieros Títulos - U$S VINCULAD</t>
  </si>
  <si>
    <t>Bonos Financieros Cupones - U$S VINCULAD</t>
  </si>
  <si>
    <t>Bonos Subordinados Títulos - Gs VINCULAD</t>
  </si>
  <si>
    <t>Bonos Subordinados Cupones - Gs VINCULAD</t>
  </si>
  <si>
    <t>Bonos Subordinados Títulos - U$S VINCULA</t>
  </si>
  <si>
    <t>Bonos Subordinados Cupones - U$S VINCULA</t>
  </si>
  <si>
    <t>CDA Títulos - Gs VINCULADAS</t>
  </si>
  <si>
    <t>CDA Cupones - Gs VINCULADAS</t>
  </si>
  <si>
    <t>CDA Títulos - U$S VINCULADAS</t>
  </si>
  <si>
    <t>CDA Cupones - U$S VINCULADAS</t>
  </si>
  <si>
    <t>Bonos Corporativos Títulos - Gs VINCULAD</t>
  </si>
  <si>
    <t>Bonos Corporativos Cupones - Gs VINCULAD</t>
  </si>
  <si>
    <t>Bonos Corporativos Títulos - U$S VINCULA</t>
  </si>
  <si>
    <t>BBCP Títulos - Gs VINCULADAS</t>
  </si>
  <si>
    <t>BBCP Cupones - Gs VINCULADAS</t>
  </si>
  <si>
    <t>BBCP Títulos - U$S VINCULADAS</t>
  </si>
  <si>
    <t>Títulos de Crédito Títulos - Gs VINCULAD</t>
  </si>
  <si>
    <t>Títulos de Crédito Cupones - Gs VINCULAD</t>
  </si>
  <si>
    <t>Títulos de Crédito Títulos - U$S VINCULA</t>
  </si>
  <si>
    <t>Títulos de Crédito Cupones - U$S VINCULA</t>
  </si>
  <si>
    <t>Depósitos Restringidos Títulos - Gs VINC</t>
  </si>
  <si>
    <t>Depósitos Restringidos Cupones - Gs VINC</t>
  </si>
  <si>
    <t>Depósitos Restringidos Títulos - U$S VIN</t>
  </si>
  <si>
    <t>Depósitos Restringidos Cupones - U$S VIN</t>
  </si>
  <si>
    <t>Inversiones Especiales Títulos - Gs VINC</t>
  </si>
  <si>
    <t>Inversiones Especiales Cupones - Gs VINC</t>
  </si>
  <si>
    <t>Inversiones Especiales Títulos - U$S VIN</t>
  </si>
  <si>
    <t>Inversiones Especiales Cupones - U$S VIN</t>
  </si>
  <si>
    <t>Acciones Gs</t>
  </si>
  <si>
    <t>Acciones Títulos Gs</t>
  </si>
  <si>
    <t>Acciones Dividentos Gs</t>
  </si>
  <si>
    <t>Acciones U$S</t>
  </si>
  <si>
    <t>Acciones Títulos U$S</t>
  </si>
  <si>
    <t>Acciones Dividendos U$S</t>
  </si>
  <si>
    <t>Bonos Públicos Títulos Gs</t>
  </si>
  <si>
    <t>Bonos Públicos Cupones Gs</t>
  </si>
  <si>
    <t>Bonos Públicos Títulos U$S</t>
  </si>
  <si>
    <t>Bonos Públicos Cupones U$S</t>
  </si>
  <si>
    <t>Cuentas de Orden Acreedores</t>
  </si>
  <si>
    <t>Bonos Públicos Títulos</t>
  </si>
  <si>
    <t>Bonos Públicos Cupones</t>
  </si>
  <si>
    <t>CUENTAS DE CONTINGENCIA</t>
  </si>
  <si>
    <t>Cuentas de Contingencias Deudoras</t>
  </si>
  <si>
    <t>Cuentas de Contingencias Acreedoras</t>
  </si>
  <si>
    <t>CONTINGENCIA</t>
  </si>
  <si>
    <t>Balance General - Moneda Local - Moneda Extranjera</t>
  </si>
  <si>
    <t>U$S</t>
  </si>
  <si>
    <t>Deudores por Intermediacion</t>
  </si>
  <si>
    <t xml:space="preserve">Títulos de Renta Fija    </t>
  </si>
  <si>
    <t>Cuentas a Pagar a Personas y Empresas Relacionadas</t>
  </si>
  <si>
    <t>Saldo al inicio del ejercicio</t>
  </si>
  <si>
    <t>Integración de Capital</t>
  </si>
  <si>
    <t>ESTADO DE FLUJO DE EFECTIVO</t>
  </si>
  <si>
    <t>Inversiones a Largo Plazo</t>
  </si>
  <si>
    <t>Ingreso en Efectivo por Comisiones y Otros</t>
  </si>
  <si>
    <t>Pago a Proveedores</t>
  </si>
  <si>
    <t>Inversiones en Otras Empresas</t>
  </si>
  <si>
    <t>Inversiones Temporarias</t>
  </si>
  <si>
    <t>Fondos con Destino Especial</t>
  </si>
  <si>
    <t>Compra de Propiedad, Planta y Equipo</t>
  </si>
  <si>
    <t>Adquisición de Acciones y Titulos de Deuda (Cartera Propia)</t>
  </si>
  <si>
    <t>Intereses Percibidos</t>
  </si>
  <si>
    <t>Dividendos Percibidos</t>
  </si>
  <si>
    <t>Aporte de Capital</t>
  </si>
  <si>
    <t>Préstamos y Otras Deudas</t>
  </si>
  <si>
    <t>Dividendos Pagados</t>
  </si>
  <si>
    <t>NOTA 2.      INFORMACIÓN BÁSICA DE LA EMPRESA</t>
  </si>
  <si>
    <t>NOTA 1.      CONSIDERACIÓN DE LOS ESTADOS FINANCIEROS</t>
  </si>
  <si>
    <t>NOTA 3.      PRINCIPALES POLÍTICAS Y PRÁCTICAS CONTABLES APLICADAS</t>
  </si>
  <si>
    <t>a) Moneda Extranjera</t>
  </si>
  <si>
    <t>b.1) Titulos de Deudas:</t>
  </si>
  <si>
    <t>b.2) Accion de la Bolsa de Valores &amp; Productos de Asunción S.A. - BVPASA:</t>
  </si>
  <si>
    <t>b) Inversiones temporales y permanentes</t>
  </si>
  <si>
    <t>NOTA 4. CAMBIO DE POLÍTICAS Y PROCEDIMIENTOS DE CONTABILIDAD</t>
  </si>
  <si>
    <t>Tipo de Cambio para Activos - Comprador</t>
  </si>
  <si>
    <t>Tipo de Cambio para Pasivos - Vendedor</t>
  </si>
  <si>
    <t>Dólar Estadounidense</t>
  </si>
  <si>
    <t>Inversiones Permanentes</t>
  </si>
  <si>
    <t>Diferencia de Precio (-)</t>
  </si>
  <si>
    <t>Fondos Propios</t>
  </si>
  <si>
    <t>Bancos - Cuentas Clearing</t>
  </si>
  <si>
    <t>Banco Itaú Cta Cte U$S N° 15000956/0</t>
  </si>
  <si>
    <t>Bancos - Cuentas Administración</t>
  </si>
  <si>
    <t>Banco Itaú Cta Cte U$S N° 45000064/1</t>
  </si>
  <si>
    <t>NOTA 6. INFORMACIÓN REFERENTE A CONTINGENCIAS Y COMPROMISOS</t>
  </si>
  <si>
    <t>Otras Instituciones</t>
  </si>
  <si>
    <t>RESULTADO</t>
  </si>
  <si>
    <t>5.f )      Créditos</t>
  </si>
  <si>
    <t>5.e )      Inversiones</t>
  </si>
  <si>
    <t>Fondo de Garantía</t>
  </si>
  <si>
    <t>A continuación, se detalla la composición:</t>
  </si>
  <si>
    <t>Vinculada</t>
  </si>
  <si>
    <t>Cuenta Corriente</t>
  </si>
  <si>
    <t>A la fecha de emisión de los presentes estados financieros, la Sociedad no posee compromisos directos.</t>
  </si>
  <si>
    <t>A la fecha de emisión de los presentes estados financieros, la Sociedad no registra juicios u otras acciones legales que pudieran producir variaciones en los importes reportados como saldos al cierre.</t>
  </si>
  <si>
    <t xml:space="preserve">Balance General </t>
  </si>
  <si>
    <t>Estado de Flujo de Efectivo</t>
  </si>
  <si>
    <t>Información General de la Entidad</t>
  </si>
  <si>
    <t>Estado de Variación del Patrimonio Neto</t>
  </si>
  <si>
    <t>Notas a los Estados Financieros (Nota 1 a Nota 4)</t>
  </si>
  <si>
    <t>REF.</t>
  </si>
  <si>
    <t>Notas a los Estados Financieros (Nota 5 - Inciso 5.a a 5.d)</t>
  </si>
  <si>
    <t>Notas a los Estados Financieros (Nota 5 - Inciso 5.e)</t>
  </si>
  <si>
    <t xml:space="preserve">Pc Alfredo Egydio S Aranha, nº 100, Torre Conceição, 7º Andar, Prq Jabaquara, São Paulo\/SP </t>
  </si>
  <si>
    <t>Holding Financiero</t>
  </si>
  <si>
    <t>A la fecha de emisión de los presentes estados financieros, no existen sanciones de ninguna naturaleza que la Comisión Nacional de Valores u otras Instituciones fiscalizadoras hayan impuesto a la Sociedad.</t>
  </si>
  <si>
    <t>NOTA 5. INFORMACIÓN REFERENTE A LOS PRINCIPALES ACTIVOS, PASIVOS, RESULTADOS Y CRITERIOS ESPECÍFICOS DE VALUACIÓN</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</si>
  <si>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se valúan a los tipos de cambio comprador y vendedor emitidos por la SET a la fecha de cierre del ejercicio. (Ver nota 5.a)</t>
  </si>
  <si>
    <t>Bancos Cuentas Cartera Propia</t>
  </si>
  <si>
    <t>Fondo de Garantía a pagar</t>
  </si>
  <si>
    <t>Fondos de Garantía a pagar Gs.</t>
  </si>
  <si>
    <t>Fondos de Garantía a pagar U$S</t>
  </si>
  <si>
    <t>Aranceles a pagar BVPASA</t>
  </si>
  <si>
    <t>Aranceles a pagar BVPASA U$S</t>
  </si>
  <si>
    <t>Por intermediación de renta fija Gs - PF</t>
  </si>
  <si>
    <t>Por intermediación de renta fija Gs - PJ</t>
  </si>
  <si>
    <t>Por contratos de coloc. Primaria - VINC</t>
  </si>
  <si>
    <t>Por contratos de coloc. Primaria - PJ</t>
  </si>
  <si>
    <t>Aranceles - BVPASA</t>
  </si>
  <si>
    <t>Aranceles - BVPASA Gs</t>
  </si>
  <si>
    <t>Aranceles BVPASA Gs - PF</t>
  </si>
  <si>
    <t>Aranceles BVPASA Gs - PJ</t>
  </si>
  <si>
    <t>Aranceles BVPASA Gs - Vinc</t>
  </si>
  <si>
    <t>Fondo de Garantía Gs.</t>
  </si>
  <si>
    <t>Fondo de Garantía Gs - PF</t>
  </si>
  <si>
    <t>Fondo de Garantía Gs - PJ</t>
  </si>
  <si>
    <t>Fondo de Garantía Gs - VINC</t>
  </si>
  <si>
    <t>Fondo de Garantía - Gs</t>
  </si>
  <si>
    <t>Fondo de Garantía - U$S</t>
  </si>
  <si>
    <t>Gourmet Card – GND</t>
  </si>
  <si>
    <t>Seguro Médico</t>
  </si>
  <si>
    <t>Egresos No Operativos</t>
  </si>
  <si>
    <t>Egresos por Ajuste de Redondeo</t>
  </si>
  <si>
    <t>ITAÚ INVEST CASA DE BOLSA S.A.</t>
  </si>
  <si>
    <r>
      <t xml:space="preserve">AUDITOR EXTERNO INDEPENDIENTE DESIGNADO:    </t>
    </r>
    <r>
      <rPr>
        <sz val="12"/>
        <color rgb="FF000000"/>
        <rFont val="Times New Roman"/>
        <family val="1"/>
      </rPr>
      <t>PricewaterhouseCoopers</t>
    </r>
  </si>
  <si>
    <t>01 de Octubre de 2020</t>
  </si>
  <si>
    <t>Egresos por ajustes y redondeos</t>
  </si>
  <si>
    <t>Bancos - Cuentas Cartera Propia</t>
  </si>
  <si>
    <t>Banco Itaú Cta Cte U$S N° 450000686</t>
  </si>
  <si>
    <t xml:space="preserve">Impuesto a la Renta a pagar </t>
  </si>
  <si>
    <t xml:space="preserve">Ingresos extraordinarios </t>
  </si>
  <si>
    <t>Ganancias</t>
  </si>
  <si>
    <t>Perdidas</t>
  </si>
  <si>
    <t>N° 544 de fecha 14 de octubre de 2020.</t>
  </si>
  <si>
    <t xml:space="preserve">(*) SOCIEDAD CONTROLANTE:  </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</si>
  <si>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</si>
  <si>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</si>
  <si>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</si>
  <si>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</si>
  <si>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</si>
  <si>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</si>
  <si>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</si>
  <si>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</si>
  <si>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</si>
  <si>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1 (uno)</t>
  </si>
  <si>
    <t>2.3) Participación en otras empresas</t>
  </si>
  <si>
    <t xml:space="preserve">Los estados financieros han sido preparados de acuerdo con las normas contables, criterios de valuación y las normas de presentación establecidas por la Comisión Nacional de Valores y con Normas de Información Financiera (NIF) emitidas por el Consejo de Contadores Públicos del Paraguay. </t>
  </si>
  <si>
    <t>La posición de activos y pasivos en moneda extranjera al cierre del ejercicio es la siguiente:</t>
  </si>
  <si>
    <t>Resultado con empresas vinculadas</t>
  </si>
  <si>
    <t>Honorarios del síndico</t>
  </si>
  <si>
    <t>NOTA 7. LIMITACIÓN A LA LIBRE DISPONIBILIDAD DE LOS ACTIVOS O DEL PATRIMONIO Y CUALQUIER RESTRICCIÓN AL DERECHO DE PROPIEDAD</t>
  </si>
  <si>
    <t>NOTA 8. RESTRICCIONES PARA DISTRIBUCIÓN DE UTILIDADES</t>
  </si>
  <si>
    <t>NOTA 9. SANCIONES</t>
  </si>
  <si>
    <t>NOTA 10: OTROS ASUNTOS RELEVANTES</t>
  </si>
  <si>
    <t>NOTA 11. HECHOS POSTERIORES AL CIERRE DEL EJERCICIO</t>
  </si>
  <si>
    <t>Otros Bancos</t>
  </si>
  <si>
    <t>Bancos Cuenta Cartera Propia</t>
  </si>
  <si>
    <t>Aranceles - BVPASA U$S</t>
  </si>
  <si>
    <t>Por intermediación de renta fija U$S- PF</t>
  </si>
  <si>
    <t>Comisiones por Operaciones Extrabursat.</t>
  </si>
  <si>
    <t>Por Intermediación de Renta Fija</t>
  </si>
  <si>
    <t>Por Intermediación de Renta Fija U$S</t>
  </si>
  <si>
    <t>Por Intermediación de Renta Fija U$S PF</t>
  </si>
  <si>
    <t>Primas por valor de compra</t>
  </si>
  <si>
    <t>Prima por valor de venta</t>
  </si>
  <si>
    <t>Aranceles BVPASA U$S - PF</t>
  </si>
  <si>
    <t>Fondo de Garantía U$S</t>
  </si>
  <si>
    <t>Fondo de Garantía U$S - PF</t>
  </si>
  <si>
    <t>Comisiones Serv. de Custodia Bco Itau</t>
  </si>
  <si>
    <t>Comisiones Serv. de Custodia Bco Itau GS</t>
  </si>
  <si>
    <t>Dif de Precios por Valor de Venta</t>
  </si>
  <si>
    <t>Aranceles pagados CNV</t>
  </si>
  <si>
    <t>Aranceles pagados CNV Gs.</t>
  </si>
  <si>
    <t>Gastos al Personal</t>
  </si>
  <si>
    <t xml:space="preserve">RESULTADO DEL EJERCICIO (+) Utilidad (-) Pérdida : </t>
  </si>
  <si>
    <t>Comisiones por operaciones fuera de rueda</t>
  </si>
  <si>
    <t>Ingresos por custodia de valores</t>
  </si>
  <si>
    <t>Ingresos por venta de cartera propia</t>
  </si>
  <si>
    <t>Ingresos por venta de cartera propia a personas y empresas relacionadas</t>
  </si>
  <si>
    <t>Ingresos por operaciones y servicios a personas relacionadas</t>
  </si>
  <si>
    <t>Ingresos por operaciones y servicios extrabursátiles</t>
  </si>
  <si>
    <t>Alquileres</t>
  </si>
  <si>
    <t xml:space="preserve">Por intermediación de renta fija en rueda </t>
  </si>
  <si>
    <t xml:space="preserve">Ingresos por intereses y dividendos de cartera propia </t>
  </si>
  <si>
    <t>Otros ingresos operativos</t>
  </si>
  <si>
    <t>Otros Gastos de Administración</t>
  </si>
  <si>
    <t>Otros Egresos</t>
  </si>
  <si>
    <t>Otros Activos Corrientes</t>
  </si>
  <si>
    <t>BONOS CORPORATIVOS</t>
  </si>
  <si>
    <t>INVENTARIO TITULOS / VALORES - CARTERA PROPIA</t>
  </si>
  <si>
    <t>Emisor</t>
  </si>
  <si>
    <t>Serie/ ISIN</t>
  </si>
  <si>
    <t>Fecha Emisión</t>
  </si>
  <si>
    <t>Fecha Vencimiento</t>
  </si>
  <si>
    <t>Tasa (%)</t>
  </si>
  <si>
    <t>Valor Nominal</t>
  </si>
  <si>
    <t>Interés a Cobrar</t>
  </si>
  <si>
    <t>Interés a Devengar</t>
  </si>
  <si>
    <t>Diferencia de Precio (+)</t>
  </si>
  <si>
    <t>Valor
 Contable</t>
  </si>
  <si>
    <t>Tipo de Cambio</t>
  </si>
  <si>
    <t>Valuación
 (GS)</t>
  </si>
  <si>
    <t>TOTAL TITULOS/VALORES EN CARTERA - GS</t>
  </si>
  <si>
    <t>Fondos de Garantía a pagar</t>
  </si>
  <si>
    <t>Revaluación - Superávit</t>
  </si>
  <si>
    <t>Aranceles BVPASA - Persona física</t>
  </si>
  <si>
    <t>Aranceles BVPASA - Persona jurídica</t>
  </si>
  <si>
    <t>Fondo de Garantía - Persona física</t>
  </si>
  <si>
    <t>Diferencia de Precio (-) Operaciones</t>
  </si>
  <si>
    <t>ITAÚ INVEST CASA DE BOLSA SOCIEDAD ANÓNIMA</t>
  </si>
  <si>
    <t>Cuenta de Orden Deudoras</t>
  </si>
  <si>
    <t>Cuenta de Orden Acreedoras</t>
  </si>
  <si>
    <t>NOTAS A LOS ESTADOS FINANCIEROS</t>
  </si>
  <si>
    <t>RES. N° 69E/18 del 30 de Octubre de 2018 (actualización RES. 7E/21 del 19 de Febrero de 2021)</t>
  </si>
  <si>
    <t>Itaú Invest Casa de Bolsa S.A. posee (1) una acción de la Bolsa de Valores y Productos de Asunción S.A., que corresponde a un requisito para operar como Casa de Bolsa en el mercado paraguayo, de acuerdo con lo establecido en la Ley 5810/17 de Mercado de Valores.</t>
  </si>
  <si>
    <t>Intereses a Devengar s/ Renta Fija</t>
  </si>
  <si>
    <t>www.itauinvest.com.py</t>
  </si>
  <si>
    <t xml:space="preserve">Domicilio legal: </t>
  </si>
  <si>
    <t>Por intermediación de renta fija fuera de rueda</t>
  </si>
  <si>
    <t>Otros Gastos Pagados por adelantado</t>
  </si>
  <si>
    <t>Auditoría Externa Gs.</t>
  </si>
  <si>
    <t>Bonos Corporativos Gs</t>
  </si>
  <si>
    <t>Int. a Dev. - Bonos Corporativos - Gs</t>
  </si>
  <si>
    <t>Retribuciones Especiales a pagar</t>
  </si>
  <si>
    <t>Vacaciones a pagar</t>
  </si>
  <si>
    <t>Por intermediación de Renta fija Gs-Vinc</t>
  </si>
  <si>
    <t>Por intermed. Renta fija Gs -PROVIDENCIA</t>
  </si>
  <si>
    <t>Comisiones Operaciones Extrabursátiles</t>
  </si>
  <si>
    <t>Por Intermediación de Renta Fija Gs</t>
  </si>
  <si>
    <t>Por Intermediación de Renta Fija Gs - PF</t>
  </si>
  <si>
    <t>Custodia de Valores - Gs</t>
  </si>
  <si>
    <t>Custodia de Valores - PF</t>
  </si>
  <si>
    <t>Custodia de Valores - USD</t>
  </si>
  <si>
    <t>CDA Gs - PROVIDENCIA S.A DE SEGUROS</t>
  </si>
  <si>
    <t>Bonos Corp. Gs - PROVIDENCIA S.A DE SEG.</t>
  </si>
  <si>
    <t>Bonos Subord Gs - PROVIDENCIA S.A DE SEG</t>
  </si>
  <si>
    <t>Bonos Publicos Gs-PROVIDENCIA S.A DE SEG</t>
  </si>
  <si>
    <t>Recupero de Gastos</t>
  </si>
  <si>
    <t>Recupero de Gastos Gs</t>
  </si>
  <si>
    <t>Recupero de Gastos GS - VINC</t>
  </si>
  <si>
    <t>Aranceles BVPASA Gs – PROVIDENCIA S.A</t>
  </si>
  <si>
    <t>Aranceles BVPASA U$S - PJ</t>
  </si>
  <si>
    <t>Fondo de Garantía Gs – PROVIDENCIA S.A</t>
  </si>
  <si>
    <t>Fondo de Garantía U$S - PJ</t>
  </si>
  <si>
    <t>Bonos Públicos GS</t>
  </si>
  <si>
    <t>Bonos Públicos - Gs</t>
  </si>
  <si>
    <t>Retribuciones Especiales</t>
  </si>
  <si>
    <t>Serv. de Seguridad Informatica.</t>
  </si>
  <si>
    <t>Serv. Centralizados (SLA) - VINCULADAS</t>
  </si>
  <si>
    <t>Mantenimiento de Edificio - VINCULADAS</t>
  </si>
  <si>
    <t>Alquileres Pagados - VINCULADAS</t>
  </si>
  <si>
    <t>Alquiler de Bienes Inmuebles - Vinc.</t>
  </si>
  <si>
    <t>Canon Seprelad</t>
  </si>
  <si>
    <t>Energía Eléctrica - VINCULADAS</t>
  </si>
  <si>
    <t>Comunicaciones - VINCULADAS</t>
  </si>
  <si>
    <t>Gastos de limpieza - VINCULADAS</t>
  </si>
  <si>
    <t>Expensas - VINCULADAS</t>
  </si>
  <si>
    <t>Gastos de Cafetería - VINCULADAS</t>
  </si>
  <si>
    <t>Gastos Bancarios - No Vinculado</t>
  </si>
  <si>
    <t>Activos Restringidos</t>
  </si>
  <si>
    <t>Vacaciones a Pagar</t>
  </si>
  <si>
    <t>Retribuciones Especiales a Pagar</t>
  </si>
  <si>
    <t>Fondo de Garantía - Persona jurídica</t>
  </si>
  <si>
    <t>Aranceles pagados - CNV</t>
  </si>
  <si>
    <t>Mantenimiento</t>
  </si>
  <si>
    <t>BOLSA DE VALORES Y PRODUCTOS DE ASUNCIÓN S.A.</t>
  </si>
  <si>
    <t>Comisiones por intermediación de Renta Fija</t>
  </si>
  <si>
    <t>Aranceles Cobrados - BVPASA</t>
  </si>
  <si>
    <t>Diferencia de Precio por Valor de Compra (-)</t>
  </si>
  <si>
    <t>Gerente / Salarios y otras remuneraciones/ Gratificaciones</t>
  </si>
  <si>
    <t>Ingreso por Adquisición CDA</t>
  </si>
  <si>
    <t>finanzas.itauinvest@itauinvest.com.py</t>
  </si>
  <si>
    <t>Gastos a reembolsar a personas y empresas relacionadas</t>
  </si>
  <si>
    <t>Proveedores locales</t>
  </si>
  <si>
    <t>Banco Itaú Paraguay S.A. - Vinculada – Art. 42 Ley 5.810</t>
  </si>
  <si>
    <t xml:space="preserve">Personas Vinculadas </t>
  </si>
  <si>
    <t>Allfunds Bank</t>
  </si>
  <si>
    <t>Intereses a Cobrar – Tit en Repo</t>
  </si>
  <si>
    <t>Intereses a Devengar – Tit en Repo</t>
  </si>
  <si>
    <t>Operac. a Liquidar Fondos Int.</t>
  </si>
  <si>
    <t>Operac. a Liquidar Fondos Int. U$S</t>
  </si>
  <si>
    <t>Valores recibidos en Custodia del Exter</t>
  </si>
  <si>
    <t>Fondos Internacionales</t>
  </si>
  <si>
    <t>Fondos Internacionales - U$S</t>
  </si>
  <si>
    <t>Valores Entregados en Repo</t>
  </si>
  <si>
    <t>Valores recibos en Custodia del Exter</t>
  </si>
  <si>
    <t>Acuerdos de Repo</t>
  </si>
  <si>
    <t>Comisiones por Intermediación - Fondos</t>
  </si>
  <si>
    <t>Comisiones por Intermediación - AllFunds</t>
  </si>
  <si>
    <t>Por Intermediación AllFunds - PF</t>
  </si>
  <si>
    <t>Distribución de Fondos</t>
  </si>
  <si>
    <t>Distribución de Fondos USD</t>
  </si>
  <si>
    <t>Comis Distib. Fondos Internacionales</t>
  </si>
  <si>
    <t>Aranceles - Pagados</t>
  </si>
  <si>
    <t>Gastos Adm. Susc. Fondos Int.</t>
  </si>
  <si>
    <t>Por Gastos Adm. Susc. Fondos Int. - PF</t>
  </si>
  <si>
    <t>Bonos Financieros Gs - VINCULADAS</t>
  </si>
  <si>
    <t>Arrendamiento de Servidores - Vinc.</t>
  </si>
  <si>
    <t xml:space="preserve">Acreedores por Intermediación </t>
  </si>
  <si>
    <t>Deudas con terceros por operaciones de reporto</t>
  </si>
  <si>
    <t>Intereses a cobrar</t>
  </si>
  <si>
    <t>Créditos</t>
  </si>
  <si>
    <t>Títulos de Renta Fija en Reporto</t>
  </si>
  <si>
    <t>Títulos de Renta Fija en Cartera</t>
  </si>
  <si>
    <t>BONOS FINANCIEROS</t>
  </si>
  <si>
    <t>BANCO ITAÚ PARAGUAY</t>
  </si>
  <si>
    <t>Guaraníes</t>
  </si>
  <si>
    <t>TOTALES</t>
  </si>
  <si>
    <t>Dolares</t>
  </si>
  <si>
    <t>BONOS CORPORATIVOS - (USD)</t>
  </si>
  <si>
    <t>PYTSU01F2073</t>
  </si>
  <si>
    <t>TOTAL TITULOS/VALORES EN CARTERA - USD</t>
  </si>
  <si>
    <t>Comisiones por Contratos de Colocación</t>
  </si>
  <si>
    <t>Comisiones por Servicio de Custodia</t>
  </si>
  <si>
    <t>Gastos por Adm. Suscripción Fondos Internacionales - Persona Física</t>
  </si>
  <si>
    <t>Fernando Barrán</t>
  </si>
  <si>
    <t>Vinculación por Activos Comprometidos</t>
  </si>
  <si>
    <t>Vinculada por Activos Comprometidos</t>
  </si>
  <si>
    <t>Dif. Precio (-) Bonos Públicos GS</t>
  </si>
  <si>
    <t>Mantenimiento de Software - VINC</t>
  </si>
  <si>
    <t>Titulos de Renta Fija en Restricción</t>
  </si>
  <si>
    <t>Titulos con Disp. Restringida - Vinc.</t>
  </si>
  <si>
    <t>Bonos Financieros Gs - Vinc.</t>
  </si>
  <si>
    <t>Int. a Cobrar - Bonos Financ. Gs - Vinc</t>
  </si>
  <si>
    <t>Int. a Dev. - Bonos Financ.. Gs - Vinc.</t>
  </si>
  <si>
    <t>Implementacion de Software</t>
  </si>
  <si>
    <t>Cargos Diferidos</t>
  </si>
  <si>
    <t>Programas Informaticos</t>
  </si>
  <si>
    <t>Programas Informaticos USD</t>
  </si>
  <si>
    <t>Amortización Programas Informáticos</t>
  </si>
  <si>
    <t>Cuentas a Pagar Tarjeta de Crédito</t>
  </si>
  <si>
    <t>Sobregiro en cuenta corriente - Locales</t>
  </si>
  <si>
    <t>Bancos - Cuenta propia</t>
  </si>
  <si>
    <t>Por Intermediación de Renta Fija U$S PJ</t>
  </si>
  <si>
    <t>Bonos Publicos - GS VINCULADAS</t>
  </si>
  <si>
    <t>Gastos de Escribania - Vinc.</t>
  </si>
  <si>
    <t>Amortización Licencias</t>
  </si>
  <si>
    <t>Amortización Gastos de Desarrollo</t>
  </si>
  <si>
    <t>Gastos de Mant./Inst. de Software</t>
  </si>
  <si>
    <t>Gastos de Mantenimiento Software</t>
  </si>
  <si>
    <t>Gastos Bancarios - No Deducible</t>
  </si>
  <si>
    <t>Egresos por Error Operativo GND</t>
  </si>
  <si>
    <t>RADICE S.A.E.C.A.</t>
  </si>
  <si>
    <t>Retención IVA a pagar</t>
  </si>
  <si>
    <t>Retención Renta a pagar</t>
  </si>
  <si>
    <t>Saldo al 31/12/2021</t>
  </si>
  <si>
    <t>Bancos Itaú Paraguay S.A</t>
  </si>
  <si>
    <t>PYTAU04F1932</t>
  </si>
  <si>
    <t>Por intermed. Renta fija Gs - Itaú Seguros</t>
  </si>
  <si>
    <t>Compra de propiedad, planta y equipo</t>
  </si>
  <si>
    <t xml:space="preserve">Itaú Seguros Paraguay S.A. </t>
  </si>
  <si>
    <t>Plana Ejecutiva</t>
  </si>
  <si>
    <t>Head de Operaciones y TI</t>
  </si>
  <si>
    <t xml:space="preserve">María Laura González Palacios </t>
  </si>
  <si>
    <t>Oficial de Cumplimiento</t>
  </si>
  <si>
    <t>Aumentos</t>
  </si>
  <si>
    <t>5.p)      Ingresos Operativos</t>
  </si>
  <si>
    <t>BENEFICIARIOS FINALES</t>
  </si>
  <si>
    <t>Itaú Invest Casa de Bolsa S.A.</t>
  </si>
  <si>
    <t>% Capital Integrado</t>
  </si>
  <si>
    <t>ITB Holding Brasil Participacoes LTDA.</t>
  </si>
  <si>
    <t>Accionistas ITB Holding Brasil Participacoes LTDA.</t>
  </si>
  <si>
    <t>Itaú Unibanco S.A.</t>
  </si>
  <si>
    <t>Accionistas Itaú Unibanco S.A.</t>
  </si>
  <si>
    <t>Itaú Unibanco Holding S.A.</t>
  </si>
  <si>
    <t>Accionistas Itaú Unibanco Holding S.A.</t>
  </si>
  <si>
    <t>IUPAR - Itaú Unibanco Participacoes S.A.</t>
  </si>
  <si>
    <t>Itaúsa</t>
  </si>
  <si>
    <t>Free Float</t>
  </si>
  <si>
    <t>Accionistas IUPAR - Itaaú Unibanco Participacoes S.A.</t>
  </si>
  <si>
    <t>Cía E. Johnston de Participacoes</t>
  </si>
  <si>
    <t>Accionistas Cía E. Johnston de Participacoes - Benef. Finales Itaú Invest CBSA.</t>
  </si>
  <si>
    <t>Fernando Roberto Moreira Salles</t>
  </si>
  <si>
    <t>Joao Moreira Salles</t>
  </si>
  <si>
    <t>Pedro Moreira Salles</t>
  </si>
  <si>
    <t>Walther Moreira Salles Junior</t>
  </si>
  <si>
    <t>Accionistas Itaúsa - Benef. Finales Itaú Invest CBSA</t>
  </si>
  <si>
    <t>Familia Egydio de Souza Aranha</t>
  </si>
  <si>
    <t>* Free Float - Acciones negociadas en mercados de acceso público</t>
  </si>
  <si>
    <t>María Laura González</t>
  </si>
  <si>
    <t>Préstamos Financieros</t>
  </si>
  <si>
    <t>Banco Atlas Cta Cte N°1277657 - Cuenta Cartera Propia</t>
  </si>
  <si>
    <t>Banco Atlas Cta Cte N°1277659 - Cuenta Cartera Propia</t>
  </si>
  <si>
    <t>Banco Cuenta AllFunds N°270001 - Cuenta Clearing</t>
  </si>
  <si>
    <t>5.p.1 - Ingresos por operaciones y servicios a personas relacionadas</t>
  </si>
  <si>
    <t>5.p.2 - Ingresos por operaciones y servicios extrabursátiles</t>
  </si>
  <si>
    <t>5.p.3 - Otros ingresos operativos</t>
  </si>
  <si>
    <t>5.q)     Otros gastos operativos, de comercialización y de administración</t>
  </si>
  <si>
    <t>5.r - Otros ingresos y otros egresos</t>
  </si>
  <si>
    <t>5.s) Resultados financieros</t>
  </si>
  <si>
    <t>Radice S.A.E.C.A.</t>
  </si>
  <si>
    <t>Itaú Seguros Paraguay S.A. - Vinculada – Art. 42 Ley 5.810</t>
  </si>
  <si>
    <t>Personas Vinculadas</t>
  </si>
  <si>
    <t>PERSONA O EMPRESA VINCULADA</t>
  </si>
  <si>
    <t>3.3) Política de constitución de previsiones</t>
  </si>
  <si>
    <t>3.4) Política de depreciación y amortizaciones</t>
  </si>
  <si>
    <t>3.5) Política de reconocimiento de ingresos</t>
  </si>
  <si>
    <t>3.6) Base para la preparación del Estado de flujo de efectivo</t>
  </si>
  <si>
    <t>3.7) Impuesto a la renta</t>
  </si>
  <si>
    <t>Al 31/12/2021</t>
  </si>
  <si>
    <t>Periodo Anterior al 31/12/2021</t>
  </si>
  <si>
    <t>Comisiones de Distribución IAM Gs. PF</t>
  </si>
  <si>
    <t>Comisiones de Distribución IAM Gs. PJ</t>
  </si>
  <si>
    <t>Intereses a Cobrar – Tit en Repo USD</t>
  </si>
  <si>
    <t>Int. a Devengar – Tit en Repo USD</t>
  </si>
  <si>
    <t>Prima por Valor de Compra Repo</t>
  </si>
  <si>
    <t>Dif. de Precio (-) TI en Repo U$S</t>
  </si>
  <si>
    <t>Revalorización Acción BVPASA</t>
  </si>
  <si>
    <t>Dif. de precio a pagar - REPO ME</t>
  </si>
  <si>
    <t>Dif. de precio a devengar - REPO M</t>
  </si>
  <si>
    <t>Acreed. por títulos Renta Fija en Repo</t>
  </si>
  <si>
    <t>Acreed. Titulos Renta Fija en Repo U$</t>
  </si>
  <si>
    <t>Auditoria Externa Gs.</t>
  </si>
  <si>
    <t>Por intermediación de acciones - PJ</t>
  </si>
  <si>
    <t>Por Intermediación de Renta Fija Gs - PJ</t>
  </si>
  <si>
    <t>Acciones - Gs</t>
  </si>
  <si>
    <t>CDA U$S -FONDO MUTUO IAM CORTO PLAZO USD</t>
  </si>
  <si>
    <t>Aranceles BVPASA U$S - Vinc</t>
  </si>
  <si>
    <t>Otros Ingresos No Operativos - VINC</t>
  </si>
  <si>
    <t>Capacitación y Entrenamiento VINC</t>
  </si>
  <si>
    <t>IVA GND</t>
  </si>
  <si>
    <t>Gastos de Representación - GND</t>
  </si>
  <si>
    <t>Ajuste de Resultados Acumulados</t>
  </si>
  <si>
    <t>Dif. de Precio (-) TI en Repo</t>
  </si>
  <si>
    <t>Cuentas a Cobrar</t>
  </si>
  <si>
    <t>Fondo de Garantía - BVPASA</t>
  </si>
  <si>
    <t xml:space="preserve">TECNOLOGÍA DEL SUR S.A.E. </t>
  </si>
  <si>
    <t>BONOS SUBORDINADOS - (USD)</t>
  </si>
  <si>
    <t>BANCO RIO S.A.E.C.A</t>
  </si>
  <si>
    <t>PYRIO02F8337</t>
  </si>
  <si>
    <t>BONOS SUBORDINADOS</t>
  </si>
  <si>
    <t>Alta Reporto</t>
  </si>
  <si>
    <t>Vto. Reporto</t>
  </si>
  <si>
    <t>Monto Invertido</t>
  </si>
  <si>
    <t>Prima a Cobrar</t>
  </si>
  <si>
    <t>Prima a Devengar</t>
  </si>
  <si>
    <t>Fecha Última Cotización</t>
  </si>
  <si>
    <t>% Cotización</t>
  </si>
  <si>
    <t>Valor de Mercado</t>
  </si>
  <si>
    <t>Cuentas por cobrar personas y empresas relacionadas</t>
  </si>
  <si>
    <t>Bonos Corporativos GS</t>
  </si>
  <si>
    <t>Intereses a cobrar - Bonos Corporativos GS</t>
  </si>
  <si>
    <t>Intereses a devengar - Bonos Corporativos GS</t>
  </si>
  <si>
    <t>Licencias</t>
  </si>
  <si>
    <t>(Amortización Acumulada)</t>
  </si>
  <si>
    <t>Del   01/01/2021   al   31/12/2021</t>
  </si>
  <si>
    <t>Por intermediación de renta fija U$S- PJ</t>
  </si>
  <si>
    <t>Recargos y Multas - SET</t>
  </si>
  <si>
    <t>2021 - P/ BG</t>
  </si>
  <si>
    <t>Publicidad</t>
  </si>
  <si>
    <t>Cuentas a cobrar personas y empresas relacionadas</t>
  </si>
  <si>
    <t>Deudores por Titulos Renta Fija en Reporto</t>
  </si>
  <si>
    <t>Intereses a Cobrar – Tit en Reporto</t>
  </si>
  <si>
    <t>Int. a Devengar – Tit en Reporto</t>
  </si>
  <si>
    <t>Deudas con terceros por operaciones de Reporto</t>
  </si>
  <si>
    <t>Banco Rio Cta Cte. 7456009 - Cuenta Cartera Propia</t>
  </si>
  <si>
    <t>Banco Citicenter Cta Cte. 500033053 - Cuenta Cartera Propia</t>
  </si>
  <si>
    <t>Banco Rio Cta Cte. 5126106 - Cuenta Cartera Propia</t>
  </si>
  <si>
    <t>5.g)      Otros activos corrientes y no corrientes</t>
  </si>
  <si>
    <t>Total Periodo Actual</t>
  </si>
  <si>
    <t>Total Periodo Anterior</t>
  </si>
  <si>
    <t>Sobregiro en Cuenta Corriente</t>
  </si>
  <si>
    <t>A continuación, la composición:</t>
  </si>
  <si>
    <t>Gratificaciones a Pagar</t>
  </si>
  <si>
    <t>Intereses por Sobregiro</t>
  </si>
  <si>
    <t>Ingreso por Adquisición Bonos</t>
  </si>
  <si>
    <t>Gastos del Personal</t>
  </si>
  <si>
    <t xml:space="preserve">              No aplica</t>
  </si>
  <si>
    <t xml:space="preserve">Estados Financieros por el periodo del </t>
  </si>
  <si>
    <t>Itaú Asset Management A.F.P.I.S.A.</t>
  </si>
  <si>
    <t>Las notas 1 a 11 que se acompañan forman parte integrante de los Estados Financieros</t>
  </si>
  <si>
    <t>2.2) Composicion del Capital y Características de las Acciones</t>
  </si>
  <si>
    <t>Al cierre del Ejercicio se expone el porcentaje de participación en la Bolsa de Valores y Productos de Asunción S.A. (BVA):</t>
  </si>
  <si>
    <t>Cantidad de Acciones</t>
  </si>
  <si>
    <t>Cantidad de Votos</t>
  </si>
  <si>
    <t>Valor Nominal Gs.</t>
  </si>
  <si>
    <t>% de Participación</t>
  </si>
  <si>
    <t>b) Uso de estimaciones</t>
  </si>
  <si>
    <t>Total Activo</t>
  </si>
  <si>
    <t>Total Pasivo</t>
  </si>
  <si>
    <t>Resultado por valuación de activos (a)</t>
  </si>
  <si>
    <t>Resultado por valuación de activos (b)</t>
  </si>
  <si>
    <t>Directores / Administradores y Auditores / Salarios y Otras Remuneraciones / Gratificaciones</t>
  </si>
  <si>
    <t>Comisiones de Distribución IAM USD. PF</t>
  </si>
  <si>
    <t>Comisiones de Distribución IAM USD. PJ</t>
  </si>
  <si>
    <t>Prima por Valor de Compra Repo (-)</t>
  </si>
  <si>
    <t>Prima por Valor de Compra Repo (+)</t>
  </si>
  <si>
    <t>Dif. de Precio (+) TI en Repo USD</t>
  </si>
  <si>
    <t>Otros honorarios profesionales Gs.</t>
  </si>
  <si>
    <t>Por intermediación de acciones - PF</t>
  </si>
  <si>
    <t>Otras Comisiones Cobradas</t>
  </si>
  <si>
    <t>Comision por Caución Bursátil GS - VINC</t>
  </si>
  <si>
    <t>Comision por Caución Bursátil USD - VINC</t>
  </si>
  <si>
    <t>Custodia de Valores - PJ</t>
  </si>
  <si>
    <t>Custodia de Valores - ISPY</t>
  </si>
  <si>
    <t>Custodia de Valores - IAM</t>
  </si>
  <si>
    <t>Comis Distrib. Fondos Internacionales</t>
  </si>
  <si>
    <t>CDA Gs - FONDO MUTUO IAM CORTO PLAZO GS</t>
  </si>
  <si>
    <t>Aranceles BVPASA Gs - BIPY</t>
  </si>
  <si>
    <t>Aranceles BVPASA Gs – ISPY</t>
  </si>
  <si>
    <t>Aranceles BVPASA U$S - BIPY</t>
  </si>
  <si>
    <t>Fondo de Garantía Gs - BIPY</t>
  </si>
  <si>
    <t>Fondo de Garantía Gs – ISPY</t>
  </si>
  <si>
    <t>Bonos Corporativos Gs. - PROV</t>
  </si>
  <si>
    <t>Alquiler de Bienes Muebles Vinc.</t>
  </si>
  <si>
    <t>Otros honorarios profesionales USD</t>
  </si>
  <si>
    <t>Custodia de Valores - BIPY</t>
  </si>
  <si>
    <t>Custodia de Valores - FONDOS</t>
  </si>
  <si>
    <t>Periodo Anterior</t>
  </si>
  <si>
    <t>Otros honorarios profesionales usd</t>
  </si>
  <si>
    <t>Gastos Viaje - Reemb. VINC.</t>
  </si>
  <si>
    <t>Posición Neta Activa</t>
  </si>
  <si>
    <t>PYAPC01F3275</t>
  </si>
  <si>
    <t>PYAPC03F3299</t>
  </si>
  <si>
    <t>RADICE S.A</t>
  </si>
  <si>
    <t>TOTAL TITULOS/VALORES RESTRINGIDOS - GS</t>
  </si>
  <si>
    <t>Diferencia de Precios (+)</t>
  </si>
  <si>
    <t>Diferencia de Precios (-)</t>
  </si>
  <si>
    <t>Total ejercicio Actual</t>
  </si>
  <si>
    <t>Comisiones de Distribución IAM USD</t>
  </si>
  <si>
    <t>Prima por Diferencia de Precios (+)</t>
  </si>
  <si>
    <t>Anticipo a Proveedores</t>
  </si>
  <si>
    <t>5.h)      Bienes de Uso</t>
  </si>
  <si>
    <t>5.i)      Activos intangibles y cargos diferidos</t>
  </si>
  <si>
    <t>5.j)      Acreedores por intermediación</t>
  </si>
  <si>
    <t>5.k)      Acreedores Varios</t>
  </si>
  <si>
    <t>5.l)      Cuentas por pagar a personas y empresas relacionadas</t>
  </si>
  <si>
    <t>5.m)     Provisiones</t>
  </si>
  <si>
    <t>5.n)      Otros pasivos corrientes y no corrientes</t>
  </si>
  <si>
    <t>5.ñ)      Patrimonio neto</t>
  </si>
  <si>
    <t>5.o)      Saldos y transacciones con partes relacionadas</t>
  </si>
  <si>
    <t>Itaú Seguros Paraguay S.A.</t>
  </si>
  <si>
    <t>Ver nota 5.o</t>
  </si>
  <si>
    <t>Recupero de Gastos - Vinculadas</t>
  </si>
  <si>
    <t>Comisiones por Caución Bursátil</t>
  </si>
  <si>
    <t>Comisiones por Custodia de Valores</t>
  </si>
  <si>
    <t>Reembolso de Gastos y Costos Administrativos</t>
  </si>
  <si>
    <t>Intereses y Gastos de sobregiros - VINC</t>
  </si>
  <si>
    <t>Celeste Arrellaga</t>
  </si>
  <si>
    <t>Head Digital</t>
  </si>
  <si>
    <t>Maria Jose Fernandez</t>
  </si>
  <si>
    <t xml:space="preserve">         Contadora</t>
  </si>
  <si>
    <t>Alfredo Palacios</t>
  </si>
  <si>
    <t>Total Otros Ingresos</t>
  </si>
  <si>
    <t>Total Otros Egresos</t>
  </si>
  <si>
    <t>Las previsiones por eventuales pérdidas derivadas de cuentas de dudoso cobro se determinan al fin de cada año sobre la base del estudio de la cartera de créditos realizado con el objeto de determinar la porción no recuperable de las cuentas a cobrar.</t>
  </si>
  <si>
    <t>Los instrumentos financieros de renta fija se valúan a su costo de adquisición que comprende el valor nominal más los intereses devengados a cobrar y el diferencial de precios psitivo o negativo, conforme al resultado al momento de la compra. Dichos intereses y diferenciales son reconocidos en el resultado conforme se devengan, teniendo en cuenta el plazo residual de los instrumentos. Al mismo, la entidad analiza periódicamente el riesgo de crédito asociado a la calidad del emisor a fin de identificar indicadores de deterioro.</t>
  </si>
  <si>
    <t>Al 30/09/2022</t>
  </si>
  <si>
    <t>A la fecha de emisión de los presentes estados financieros, no han ocurrido hechos significativos de carácter financiero o de otra índole que afecten la situación patrimonial o financiera o los resultados de la Entidad.</t>
  </si>
  <si>
    <t>Garantías otorgadas a terceros</t>
  </si>
  <si>
    <t>Acciones en otras empresas</t>
  </si>
  <si>
    <t>Licencia - U$S</t>
  </si>
  <si>
    <t>Por int. de renta fija Gs - Prim. PJ WMS</t>
  </si>
  <si>
    <t>Por int. de renta fija Gs- Prim. PF WMS</t>
  </si>
  <si>
    <t>Por int. de renta fija U$S- Prim. PJ WMS</t>
  </si>
  <si>
    <t>Por int. de renta fija U$S- Prim. PF WMS</t>
  </si>
  <si>
    <t>Por int. de renta fija U$S-Prim. PJ Inst</t>
  </si>
  <si>
    <t>Operaciones y servicios a ISPY - GS</t>
  </si>
  <si>
    <t>Aranc. BVPASA Gs - BIPY - PRIM</t>
  </si>
  <si>
    <t>Aranc. BVPASA Gs - Prim. PJ WMS</t>
  </si>
  <si>
    <t>Aranc. BVPASA Gs - Prim. PF WMS</t>
  </si>
  <si>
    <t>Aranc. BVPASA U$S - BIPY - PRIM</t>
  </si>
  <si>
    <t>Aranc. BVPASA U$S - Prim. PJ Inst</t>
  </si>
  <si>
    <t>Aranc. BVPASA U$S - Prim. PJ WMS</t>
  </si>
  <si>
    <t>Aranc. BVPASA U$S - Prim. PF WMS</t>
  </si>
  <si>
    <t>Por Gastos Adm. Susc. Fondos Int. - PJ</t>
  </si>
  <si>
    <t>Fondo de Gar. Gs - BIPY - PRIM</t>
  </si>
  <si>
    <t>Fondo de Gar. Gs - Prim. PJ WMS</t>
  </si>
  <si>
    <t>Fondo de Gar. Gs - Prim. PF WMS</t>
  </si>
  <si>
    <t>Fondo de Gar. U$S - BIPY - PRIM</t>
  </si>
  <si>
    <t>Fondo de Gar. U$S - Prim. PJ Inst</t>
  </si>
  <si>
    <t>Fondo de Gar. U$S - Prim. PF WMS</t>
  </si>
  <si>
    <t>Fondo de Gar. U$S - Prim. PJ WMS</t>
  </si>
  <si>
    <t>Serv. de Seguridad Informatica - VINC</t>
  </si>
  <si>
    <t>Gastos Viaje - Reemb. VINC</t>
  </si>
  <si>
    <t>Gastos Bancarios - Personas y empresas relacionadas</t>
  </si>
  <si>
    <t>PYRAD01F2611</t>
  </si>
  <si>
    <t>ALPACASA S.A.</t>
  </si>
  <si>
    <t>BONOS FINANCIEROS - (USD) VINC</t>
  </si>
  <si>
    <t xml:space="preserve">BANCO ITAÚ PARAGUAY S.A </t>
  </si>
  <si>
    <t>PYTAU01F3691</t>
  </si>
  <si>
    <t>Títulos de Renta Variable en Cartera</t>
  </si>
  <si>
    <t>SUDAMERIS BANK S.A.</t>
  </si>
  <si>
    <t>BONOS FINANCIEROS - (GS) VINC</t>
  </si>
  <si>
    <t>SUDAMERIS BANK S.A.E.C.A.</t>
  </si>
  <si>
    <t>BOLSA DE VALORES Y PRODUCTOS DE ASUNCION S.A.</t>
  </si>
  <si>
    <t>PYBVPO1V9339</t>
  </si>
  <si>
    <t>TOTAL INGRESOS</t>
  </si>
  <si>
    <t>TOTAL EGRESOS</t>
  </si>
  <si>
    <t>Etiquetas de fila</t>
  </si>
  <si>
    <t>Total general</t>
  </si>
  <si>
    <t>Suma de VALOR CONTABLE</t>
  </si>
  <si>
    <t>VINCULACION POR ACTIVO COMPROMETIDO</t>
  </si>
  <si>
    <t>ENTIDADES VINCULADAS POR ACTIVOS COMPROMETIDOS</t>
  </si>
  <si>
    <t>Inversión en Bonos</t>
  </si>
  <si>
    <t>Inversíón en Bonos</t>
  </si>
  <si>
    <t>Inversíón en CDA</t>
  </si>
  <si>
    <t>Itaú Asset Management AFPISA – Art. 42 Ley 5.810</t>
  </si>
  <si>
    <t>TOTAL TITULOS/VALORES EN REPORTO - USD</t>
  </si>
  <si>
    <t>Gastos por Adm. Suscripción Fondos Internacionales - Persona Jurídica</t>
  </si>
  <si>
    <t>ACCIONES</t>
  </si>
  <si>
    <t>SUDAMERIS BANK SAECA</t>
  </si>
  <si>
    <t>PYSUDP0V3878</t>
  </si>
  <si>
    <t>TOTAL TITULOS/VALORES EN ACCIONES</t>
  </si>
  <si>
    <t>Provisión de Bonificaciones para Directores y Administradores</t>
  </si>
  <si>
    <t>01 de Enero de 2022 al 31 de Diciembre de 2022</t>
  </si>
  <si>
    <t>Información al 31 de Diciembre de 2022</t>
  </si>
  <si>
    <t>(*) Nota 10: Ver otros asuntos relevantes</t>
  </si>
  <si>
    <t>Juan Manuel Fernandez</t>
  </si>
  <si>
    <t>BALANCE GENERAL AL 31 DE DICIEMBRE DE 2022 PRESENTADO EN FORMA COMPARATIVA CON EL EJERCICIO ANTERIOR FINALIZADO EL 31 DE DICIEMBRE DE 2021</t>
  </si>
  <si>
    <t>POR EL PERIODO DEL 1 DE ENERO DE 2022 AL 31 DE DICIEMBRE DE 2022 PRESENTADO EN FORMA COMPARATIVA CON EL MISMO PERIODO DEL EJERCICIO ANTERIOR</t>
  </si>
  <si>
    <t>Total al 31/12/2022</t>
  </si>
  <si>
    <t>Total al 31/12/2021</t>
  </si>
  <si>
    <t>AL 31 DE DICIEMBRE DE 2022</t>
  </si>
  <si>
    <t>Del   01/01/2022   al   31/12/2022</t>
  </si>
  <si>
    <t>31.12.2021 P/ EERR</t>
  </si>
  <si>
    <t>31.12.2022</t>
  </si>
  <si>
    <t>Intereses a Cobrar – Tit en Repo GS</t>
  </si>
  <si>
    <t>Int. a Devengar – Tit en Repo GS</t>
  </si>
  <si>
    <t>Dif. de Precio (+) TI en Repo Gs</t>
  </si>
  <si>
    <t>Operaciones de Recompra Futura</t>
  </si>
  <si>
    <t>Operaciones de Recompra Futura - Local</t>
  </si>
  <si>
    <t>Valores entregados bajo Recompra Futura</t>
  </si>
  <si>
    <t>Valores entreg. bajo Recompra Futura GS</t>
  </si>
  <si>
    <t>Bonos Financieros GS - VINC</t>
  </si>
  <si>
    <t>Suscripciones pagadas por adelantado USD</t>
  </si>
  <si>
    <t>Licencia USD</t>
  </si>
  <si>
    <t>Certificados Digitales</t>
  </si>
  <si>
    <t>Dif. de precio a pagar - REPO Gs</t>
  </si>
  <si>
    <t>Dif. de precio a devengar - REPO G</t>
  </si>
  <si>
    <t>Acreed. Titulos Renta Fija en Repo Gs</t>
  </si>
  <si>
    <t>Prima por Recompra Futura</t>
  </si>
  <si>
    <t>Prima a pagar por Recompra futura</t>
  </si>
  <si>
    <t>Prima a devengar por Recompra futura</t>
  </si>
  <si>
    <t>Bonos Financieros - GS</t>
  </si>
  <si>
    <t>Aguinaldos GND</t>
  </si>
  <si>
    <t>Intereses y Gastos de sobregiros VINC</t>
  </si>
  <si>
    <t>RESULTADO DEL EJERCICIO (+) Utilidad (-) Pérdida :</t>
  </si>
  <si>
    <t>Periodo Actual al 31/12/2022</t>
  </si>
  <si>
    <t>Saldo al 31/12/2022</t>
  </si>
  <si>
    <t>Solar Banco Cta. Cte. N°187768</t>
  </si>
  <si>
    <t xml:space="preserve"> al 31/12/2022</t>
  </si>
  <si>
    <t>La composición de la cartera de Inversiones temporarias y permanentes al 31 de Diciembre de 2022, las cuales se hallan valuadas conforme al criterio expuesto en la nota 3.2 b. fue la siguiente:</t>
  </si>
  <si>
    <t>AL 31/12/2022</t>
  </si>
  <si>
    <t>PYTAU03F4028</t>
  </si>
  <si>
    <t>BANCO ITAÚ PARAGUAY S.A.</t>
  </si>
  <si>
    <t>PYTAU02F4052</t>
  </si>
  <si>
    <t>TOTAL TITULOS/VALORES EN REPORTO - GS</t>
  </si>
  <si>
    <t>RADICE S.A.E.CA</t>
  </si>
  <si>
    <t>Dólares</t>
  </si>
  <si>
    <t>PYRAD02F2611</t>
  </si>
  <si>
    <t>PYRAD02F2506</t>
  </si>
  <si>
    <t>ALEMAN PARAGUAYO CANADIENSE S.A. (ALPACASA)</t>
  </si>
  <si>
    <t>La composición de la cartera de inversiones temporales y permanentes al 31 de Diciembre de 2022 con valor de cotización fue la siguiente:</t>
  </si>
  <si>
    <t>Cuentas a cobrar personas y empresas relacionadas USD</t>
  </si>
  <si>
    <t>Licencias informáticas</t>
  </si>
  <si>
    <t>Otras cuentas por pagar</t>
  </si>
  <si>
    <t>Sudameris Bank S.A.E.C.A.</t>
  </si>
  <si>
    <t>Inversión en Acciones</t>
  </si>
  <si>
    <t>Primas por recompra futura</t>
  </si>
  <si>
    <t>Gastos no Deducibles - USD</t>
  </si>
  <si>
    <t>Mantenimiento de Edificio - VINC</t>
  </si>
  <si>
    <t>Alquiler de Bienes Inmuebles - VINC</t>
  </si>
  <si>
    <t>Alquiler de Bienes Muebles - VINC</t>
  </si>
  <si>
    <t>Energía Eléctrica - VINC</t>
  </si>
  <si>
    <t>Gastos de limpieza - VINC</t>
  </si>
  <si>
    <t>Head Administracion y Finanzas</t>
  </si>
  <si>
    <t>Ruth Mariela Vallejos Gauto</t>
  </si>
  <si>
    <t>Maria Fernanda Carrón</t>
  </si>
  <si>
    <t>Maria Fernanda Carrón (*)</t>
  </si>
  <si>
    <t>ANTIGÜEDAD DE LA DEUDA</t>
  </si>
  <si>
    <t>VENCIMIENTO</t>
  </si>
  <si>
    <t>Tarjeta de Crédito</t>
  </si>
  <si>
    <t>CORRIENTE</t>
  </si>
  <si>
    <t>NO CORRIENTE</t>
  </si>
  <si>
    <t>ACCIÓN EN LA BOLSA DE VALORES</t>
  </si>
  <si>
    <t>CANTIDAD</t>
  </si>
  <si>
    <t>VALOR NOMINAL</t>
  </si>
  <si>
    <t>VALOR DE MERCADO</t>
  </si>
  <si>
    <t>Notas a los Estados Financieros (Nota 5 - Inciso 5.f a 5.s)</t>
  </si>
  <si>
    <t>Notas a los Estados Financieros (Nota 6 a Nota 11)</t>
  </si>
  <si>
    <t>Ceo</t>
  </si>
  <si>
    <t xml:space="preserve">                      Alfredo Palacios</t>
  </si>
  <si>
    <t xml:space="preserve">                      Síndico Titular</t>
  </si>
  <si>
    <t xml:space="preserve"> Síndico Titular</t>
  </si>
  <si>
    <t xml:space="preserve">   Contadora</t>
  </si>
  <si>
    <t>Total Ingresos - Empresas vinculadas por accionistas en común</t>
  </si>
  <si>
    <t>Nombre o Razón social</t>
  </si>
  <si>
    <t>Registro CNV</t>
  </si>
  <si>
    <t>Código Bolsa de Valores</t>
  </si>
  <si>
    <t>Dirección oficina principal</t>
  </si>
  <si>
    <t>Avda. Santa Teresa y Herminio Maldonado, Torres del Paseo 2, Piso 2.</t>
  </si>
  <si>
    <t>Teléfono</t>
  </si>
  <si>
    <t>E-mail</t>
  </si>
  <si>
    <t>Sitio página Web</t>
  </si>
  <si>
    <t>Domicilio legal</t>
  </si>
  <si>
    <t>Escritura N° | Fecha</t>
  </si>
  <si>
    <t>47 de fecha 18 de setiembre 2017.</t>
  </si>
  <si>
    <t>Inscripción en el Registro Público</t>
  </si>
  <si>
    <t>Nº 01 Folio 01-11 y siguientes de fecha 12 de octubre de 2017.</t>
  </si>
  <si>
    <t>Reforma de Estatutos</t>
  </si>
  <si>
    <t>N° 03 Folio 25 y siguientes de fecha 11 de enero de 2021.</t>
  </si>
  <si>
    <t>Al 31 de diciembre de 2022, el capital social asciende a  ₲ 18.200.000.000 (Guaraníes Dieciocho Mil Doscientos Millones), representado por 18.200 acciones nominativas y ordinarias, de conformidad a lo detallado en el Art.5 de los Estatutos Sociales</t>
  </si>
  <si>
    <t>Fernando Ferrani</t>
  </si>
  <si>
    <t>Head de Finanzas y Administración</t>
  </si>
  <si>
    <t>Javier Matías Ferreira</t>
  </si>
  <si>
    <t>Auditor Interno</t>
  </si>
  <si>
    <t>Efectivo y equivalentes de efectivo (Nota 5.d)</t>
  </si>
  <si>
    <t>Inversiones Temporarias (Nota 5.e)</t>
  </si>
  <si>
    <t xml:space="preserve">- </t>
  </si>
  <si>
    <t>Créditos (Nota 5.f)</t>
  </si>
  <si>
    <t xml:space="preserve">Otros Activos Corrientes </t>
  </si>
  <si>
    <t>Inversiones permanentes (Nota 5.e)</t>
  </si>
  <si>
    <t>Activo Intangibles y Cargos Diferidos (Nota 5.i)</t>
  </si>
  <si>
    <t xml:space="preserve">PASIVO Y PATRIMONIO NETO </t>
  </si>
  <si>
    <t xml:space="preserve">Documentos y cuentas por pagar </t>
  </si>
  <si>
    <t xml:space="preserve">Prestamos financieros </t>
  </si>
  <si>
    <t>Provisiones (Nota 5.m)</t>
  </si>
  <si>
    <t>TOTAL PATRIMONIO NETO (Según el estado de variación del     Patrimonio neto)</t>
  </si>
  <si>
    <r>
      <t xml:space="preserve">Acreedores por Intermediación </t>
    </r>
    <r>
      <rPr>
        <b/>
        <sz val="12"/>
        <color rgb="FF000000"/>
        <rFont val="Times New Roman"/>
        <family val="1"/>
      </rPr>
      <t>(Nota 5.j)</t>
    </r>
  </si>
  <si>
    <r>
      <t xml:space="preserve">Acreedores Varios </t>
    </r>
    <r>
      <rPr>
        <b/>
        <sz val="12"/>
        <color rgb="FF000000"/>
        <rFont val="Times New Roman"/>
        <family val="1"/>
      </rPr>
      <t>(Nota 5.k)</t>
    </r>
  </si>
  <si>
    <r>
      <t xml:space="preserve">Cuentas a Pagar a Personas y Empresas Relacionadas </t>
    </r>
    <r>
      <rPr>
        <b/>
        <sz val="12"/>
        <color rgb="FF000000"/>
        <rFont val="Times New Roman"/>
        <family val="1"/>
      </rPr>
      <t>(Nota 5.l)</t>
    </r>
  </si>
  <si>
    <r>
      <t>-</t>
    </r>
    <r>
      <rPr>
        <sz val="12"/>
        <color rgb="FF000000"/>
        <rFont val="Times New Roman"/>
        <family val="1"/>
      </rPr>
      <t xml:space="preserve"> </t>
    </r>
  </si>
  <si>
    <r>
      <t xml:space="preserve">Otros pasivos corrientes </t>
    </r>
    <r>
      <rPr>
        <b/>
        <sz val="12"/>
        <color rgb="FF000000"/>
        <rFont val="Times New Roman"/>
        <family val="1"/>
      </rPr>
      <t>(Nota 5.n)</t>
    </r>
  </si>
  <si>
    <t>Ingreso neto de efectivo por comisiones y otros</t>
  </si>
  <si>
    <t>Efectivo utilizado por otras actividades</t>
  </si>
  <si>
    <t>Pago a proveedores</t>
  </si>
  <si>
    <t>Efectivo neto utilizado en actividades de operación</t>
  </si>
  <si>
    <t>Venta/adquisición neta de acciones y títulos de deuda (cartera propia)</t>
  </si>
  <si>
    <t>Efectivo neto generado/utilizado en actividades de inversión</t>
  </si>
  <si>
    <t xml:space="preserve">Disminución/incremento de préstamos y otras deudas </t>
  </si>
  <si>
    <t>Intereses pagados netos</t>
  </si>
  <si>
    <t>Efectivo neto utilizado/generado en actividades de financiamiento</t>
  </si>
  <si>
    <t>Efecto de las variaciones en tipo de cambio</t>
  </si>
  <si>
    <t>Aumento/disminución neta de efectivo y sus equivalentes</t>
  </si>
  <si>
    <t>Efectivo y su equivalente al comienzo del ejercicio</t>
  </si>
  <si>
    <t>Efectivo y su equivalente al cierre del ejercicio</t>
  </si>
  <si>
    <t>Comisiones por contratos de colocación primaria</t>
  </si>
  <si>
    <t xml:space="preserve">Comisiones por contratos de colocación primaria de renta fija </t>
  </si>
  <si>
    <t xml:space="preserve">Ingresos por Ingresos por operaciones y servicios extrabursátiles </t>
  </si>
  <si>
    <t>GASTOS OPERATIVOS</t>
  </si>
  <si>
    <t xml:space="preserve">GASTOS DE COMERCIALIZACIÓN </t>
  </si>
  <si>
    <t xml:space="preserve">Publicidad y propaganda </t>
  </si>
  <si>
    <t xml:space="preserve">Folletos e impresos </t>
  </si>
  <si>
    <t>GASTOS DE ADMINISTRACIÓN</t>
  </si>
  <si>
    <t>OTROS INGRESOS Y EGRESOS (Nota 5.r)</t>
  </si>
  <si>
    <t>RESULTADOS FINANCIEROS (Nota 5.s)</t>
  </si>
  <si>
    <t xml:space="preserve">RESULTADO EXTRAORDINARIO </t>
  </si>
  <si>
    <t>PERDIDA ANTES DE IMPUESTO</t>
  </si>
  <si>
    <r>
      <t xml:space="preserve">Ingresos por venta de cartera propia a personas y empresas relacionadas </t>
    </r>
    <r>
      <rPr>
        <b/>
        <sz val="12"/>
        <color rgb="FF000000"/>
        <rFont val="Times New Roman"/>
        <family val="1"/>
      </rPr>
      <t>(Nota 5.o)</t>
    </r>
  </si>
  <si>
    <r>
      <t>Ingresos por operaciones y servicios a personas relacionadas</t>
    </r>
    <r>
      <rPr>
        <b/>
        <sz val="12"/>
        <color rgb="FF000000"/>
        <rFont val="Times New Roman"/>
        <family val="1"/>
      </rPr>
      <t>(Nota 5.o)</t>
    </r>
  </si>
  <si>
    <r>
      <t xml:space="preserve">Otros ingresos operativos </t>
    </r>
    <r>
      <rPr>
        <b/>
        <sz val="12"/>
        <color rgb="FF000000"/>
        <rFont val="Times New Roman"/>
        <family val="1"/>
      </rPr>
      <t>(Nota 5.p.3)</t>
    </r>
  </si>
  <si>
    <r>
      <t>Otros gastos operativos</t>
    </r>
    <r>
      <rPr>
        <b/>
        <sz val="12"/>
        <color rgb="FF000000"/>
        <rFont val="Times New Roman"/>
        <family val="1"/>
      </rPr>
      <t xml:space="preserve"> (Nota 5.q)</t>
    </r>
  </si>
  <si>
    <r>
      <t xml:space="preserve">Otros Gastos de Comercialización </t>
    </r>
    <r>
      <rPr>
        <b/>
        <sz val="12"/>
        <color rgb="FF000000"/>
        <rFont val="Times New Roman"/>
        <family val="1"/>
      </rPr>
      <t>(Nota 5.q)</t>
    </r>
  </si>
  <si>
    <r>
      <t xml:space="preserve">Otros gastos de administración </t>
    </r>
    <r>
      <rPr>
        <b/>
        <sz val="12"/>
        <color rgb="FF000000"/>
        <rFont val="Times New Roman"/>
        <family val="1"/>
      </rPr>
      <t>(Nota 5.q)</t>
    </r>
  </si>
  <si>
    <t>Revalúo</t>
  </si>
  <si>
    <t xml:space="preserve">Transferencia a resultados acumulados </t>
  </si>
  <si>
    <t xml:space="preserve">Periodo </t>
  </si>
  <si>
    <t>Actual</t>
  </si>
  <si>
    <t>-(911.479.993)</t>
  </si>
  <si>
    <t>-(1.721.528.850)</t>
  </si>
  <si>
    <t>Los presentes Estados Financieros (Balance General, Estado de Resultados, Estado de Flujos de Efectivo y Estado de cambios en el Patrimonio Neto) correspondientes al 31 de diciembre de 2022 fueron considerados y aprobados por el Directorio de la Sociedad mediante Acta N° 84 de fecha 29 de marzo de 2023.</t>
  </si>
  <si>
    <t>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31 de diciembre de 2022 y 2021. Según el índice de precios al consumidor (IPC) publicado por el Banco Central del Paraguay, la inflación al 31 de diciembre de 2021 y 31 de Diciembre de 2022 fueron de 6,8%  y 8,1%  respectivamente.</t>
  </si>
  <si>
    <t>Se reconoce inicialmente a su valor de incorporación y posteriormente se actualiza conforme a las disposiciones de la Comisión Nacional de Valores:
La acción de la bolsa de valores se mide al valor de mercado, siendo éste el último precio de transacción. El incremento neto en el valor de las acciones tiene contrapartida en el Patrimonio neto, registrado en la cuenta Superávit por revaluación de acciones, mientras que la disminución se reconoce como pérdidas en el estado de resultados.</t>
  </si>
  <si>
    <t>Bienes de uso: al 31 de Diciembre de 2022 y 2021 la Entidad no cuenta con bienes de uso.
Cargos diferidos e Intangibles:  Las amortizaciones de intangibles se calculan por el método de la línea recta, considerando una vida útil de 60 meses. Los cargos diferidos son amortizados en conformidad al plazo por el cual los contratos otorgan el derecho al uso de los valores adquiridos.</t>
  </si>
  <si>
    <t>Intereses sobre títulos y otros valores: Los ingresos generados por la tenencia de títulos en cartera propia y otros valores durante el ejercicio son registrados conforme se devengan.
Venta de títulos: Se reconoce como ingreso la diferencia de precio entre el valor de venta de un título de cartera propia y el valor en libros a la fecha de transacción.</t>
  </si>
  <si>
    <t>La base para la preparación del estado de flujo de efectivo es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</si>
  <si>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
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
Están obligados a presentar un informe técnico de precios de transferencia, aquellos contribuyentes cuyos ingresos brutos en el ejercicio inmediato anterior fuesen superiores a los ₲ 10 mil millones (US$ 1,36 MM aproximadamente).
Es importante destacar que el decreto reglamentario 4644/2020 establece que en el marco del Estudio de precios de transferencia (EPT) se debe incluir información de la situación financiera y tributaria de las distintas jurisdicciones en las que opera el sujeto alcanzado. </t>
  </si>
  <si>
    <t>Al 31 de Diciembre del 2022 y 2021, no se han registrado cambios en las políticas y procedimientos contables utilizados.</t>
  </si>
  <si>
    <t>Los activos y pasivos en moneda extranjera se miden al tipo de cambio comprador y vendedor, respectivamente, vigentes a la fecha de cierre de cada ejercicio. Las partidas en moneda extranjera son actualizadas al tipo de cambio emitidos por la Sub Secretaria de Tributación (SET), cuya cotización al cierre de los ejercicios presentados, es la siguiente:</t>
  </si>
  <si>
    <t xml:space="preserve">Inversiones temporarias </t>
  </si>
  <si>
    <t>Certificados de Depósito de Ahorro - Vinculadas</t>
  </si>
  <si>
    <t>Intereses a devengar</t>
  </si>
  <si>
    <t>Diferencia de precio (-)</t>
  </si>
  <si>
    <t>Diferencia de precio (+)</t>
  </si>
  <si>
    <t>Monto ajustado</t>
  </si>
  <si>
    <t>al 31/12/2022</t>
  </si>
  <si>
    <t xml:space="preserve"> al 31/12/2021</t>
  </si>
  <si>
    <t>Ganancias por valuación de activos monetarios en moneda extranjera</t>
  </si>
  <si>
    <t>Ganancias por valuación de pasivos monetarios en moneda extranjera</t>
  </si>
  <si>
    <t>Pérdidas por valuación de activos monetarios en moneda extranjera</t>
  </si>
  <si>
    <t>Pérdidas por valuación de pasivos monetarios en moneda extranjera</t>
  </si>
  <si>
    <r>
      <t xml:space="preserve">Monto ajustado </t>
    </r>
    <r>
      <rPr>
        <sz val="12"/>
        <color rgb="FFFFFFFF"/>
        <rFont val="Times New Roman"/>
        <family val="1"/>
      </rPr>
      <t>₲</t>
    </r>
    <r>
      <rPr>
        <b/>
        <sz val="12"/>
        <color rgb="FFFFFFFF"/>
        <rFont val="Times New Roman"/>
        <family val="1"/>
      </rPr>
      <t>.</t>
    </r>
  </si>
  <si>
    <r>
      <t xml:space="preserve"> </t>
    </r>
    <r>
      <rPr>
        <sz val="12"/>
        <color rgb="FFFFFFFF"/>
        <rFont val="Times New Roman"/>
        <family val="1"/>
      </rPr>
      <t>₲</t>
    </r>
  </si>
  <si>
    <t>5.d) Efectivo y equivalentes de efectivo</t>
  </si>
  <si>
    <t>Banco GNB Cta Cte.  2101053020 - Cuenta Cartera Propia</t>
  </si>
  <si>
    <t>Banco GNB Cta Cte. 2101053039 - Cuenta Cartera Propia</t>
  </si>
  <si>
    <t>Banco Itaú Cta Cte  ₲ N° 10115189/2</t>
  </si>
  <si>
    <t>Banco Itaú Cta Cte  ₲ N° 40000265/4</t>
  </si>
  <si>
    <t>Banco Itaú Cta Cte  ₲ N° 400002799</t>
  </si>
  <si>
    <t>Banco Familiar Cta Cte  ₲. N° 002674157  - Cuenta Cartera Propia</t>
  </si>
  <si>
    <t>INFORMACIÓN SOBRE EL EMISOR A LA FECHA DE LA ÚLTIMA PUBLICACIÓN DISPONIBLE</t>
  </si>
  <si>
    <t xml:space="preserve"> - </t>
  </si>
  <si>
    <t xml:space="preserve"> -</t>
  </si>
  <si>
    <t> -</t>
  </si>
  <si>
    <t> 1.000,00</t>
  </si>
  <si>
    <t>VALOR DE COTIZACION (*)</t>
  </si>
  <si>
    <t>1.702.714.405.</t>
  </si>
  <si>
    <t>TECNOLOGÍA DEL SUR S.A.E.</t>
  </si>
  <si>
    <t>Inversiones permanentes</t>
  </si>
  <si>
    <t xml:space="preserve"> 1 (una) </t>
  </si>
  <si>
    <t>CORTO PLAZO</t>
  </si>
  <si>
    <t>LARGO PLAZO</t>
  </si>
  <si>
    <r>
      <t xml:space="preserve">Comisiones por cobrar </t>
    </r>
    <r>
      <rPr>
        <sz val="12"/>
        <color theme="1"/>
        <rFont val="Times New Roman"/>
        <family val="1"/>
      </rPr>
      <t>₲</t>
    </r>
  </si>
  <si>
    <r>
      <t xml:space="preserve">Cuentas a cobrar personas y empresas relacionadas </t>
    </r>
    <r>
      <rPr>
        <sz val="12"/>
        <color theme="1"/>
        <rFont val="Times New Roman"/>
        <family val="1"/>
      </rPr>
      <t xml:space="preserve"> ₲</t>
    </r>
  </si>
  <si>
    <r>
      <t xml:space="preserve">Comisiones de Distribución IAM </t>
    </r>
    <r>
      <rPr>
        <sz val="12"/>
        <color theme="1"/>
        <rFont val="Times New Roman"/>
        <family val="1"/>
      </rPr>
      <t xml:space="preserve"> ₲</t>
    </r>
  </si>
  <si>
    <t>Gastos pagados por adelantado</t>
  </si>
  <si>
    <t>Saldo Inicial</t>
  </si>
  <si>
    <t>Amortizacion del ejercicio</t>
  </si>
  <si>
    <t>Saldo Neto Inicial</t>
  </si>
  <si>
    <t>Implementación de software</t>
  </si>
  <si>
    <t>Programas informáticos</t>
  </si>
  <si>
    <t>Proveedores Locales</t>
  </si>
  <si>
    <t>Retención IVA por pagar</t>
  </si>
  <si>
    <t>Retención Renta por pagar</t>
  </si>
  <si>
    <r>
      <t>-</t>
    </r>
    <r>
      <rPr>
        <sz val="12"/>
        <color theme="1"/>
        <rFont val="Times New Roman"/>
        <family val="1"/>
      </rPr>
      <t xml:space="preserve"> </t>
    </r>
  </si>
  <si>
    <t>SALDO AL CIERRE DEL EJERCICIO</t>
  </si>
  <si>
    <t>Sobregiro en Cta. Cte.</t>
  </si>
  <si>
    <t>Comisión por confirmación de saldos</t>
  </si>
  <si>
    <t>Comisión por Distribución</t>
  </si>
  <si>
    <t>Comisión por intermediación Fondos Internacionales</t>
  </si>
  <si>
    <t xml:space="preserve"> ₲</t>
  </si>
  <si>
    <t>Comisión por Distribución Fondos Internacionales</t>
  </si>
  <si>
    <t>Actualización Pagina Web</t>
  </si>
  <si>
    <r>
      <t xml:space="preserve">Gastos no Deducibles - </t>
    </r>
    <r>
      <rPr>
        <sz val="12"/>
        <color theme="1"/>
        <rFont val="Times New Roman"/>
        <family val="1"/>
      </rPr>
      <t xml:space="preserve"> ₲</t>
    </r>
  </si>
  <si>
    <r>
      <t xml:space="preserve">31/12/2022               </t>
    </r>
    <r>
      <rPr>
        <sz val="12"/>
        <color rgb="FFFFFFFF"/>
        <rFont val="Times New Roman"/>
        <family val="1"/>
      </rPr>
      <t xml:space="preserve"> ₲</t>
    </r>
  </si>
  <si>
    <r>
      <t xml:space="preserve">31/12/2021                    </t>
    </r>
    <r>
      <rPr>
        <sz val="12"/>
        <color rgb="FFFFFFFF"/>
        <rFont val="Times New Roman"/>
        <family val="1"/>
      </rPr>
      <t xml:space="preserve"> ₲</t>
    </r>
  </si>
  <si>
    <r>
      <t xml:space="preserve">31/12/2022                   </t>
    </r>
    <r>
      <rPr>
        <sz val="12"/>
        <color rgb="FFFFFFFF"/>
        <rFont val="Times New Roman"/>
        <family val="1"/>
      </rPr>
      <t xml:space="preserve"> ₲</t>
    </r>
  </si>
  <si>
    <t>Al 31 de Diciembre de 2022, la sociedad  posee como Garantía en la Bolsa de Valores y Productos de Asunción S.A., a fin de dar cumplimiento a lo establecido en el Art. 111 de la Ley de Mercado de Valores, los siguientes títulos - valores:
(i) Seiscientos cincuenta (650) Bonos identificados bajo la serie PYTAU04F1932, emitidos por Banco Itaú Paraguay S.A. por ₲ 650.000.000.-</t>
  </si>
  <si>
    <t>Al 31 de diciembre de 2022 existe las siguientes limitaciones:
• Restricción de la posesión de la acción en BVPASA para operar como casa de bolsa.
• Restricción de posesión de los seiscientos cincuenta (650) Bonos emitidos por Banco Itaú Paraguay S.A e identificados bajo la Serie PYTAU04F1932, entregados en Garantía a la BVPASA.</t>
  </si>
  <si>
    <t>a)	De acuerdo con la legislación vigente las sociedades por acciones y las de responsabilidad limitada, deben constituir una reserva legal no menor del 5% de las utilidades netas del ejercicio, hasta alcanzar el 20% del capital suscripto.
b)	El incremento patrimonial producido por el revalúo de los bienes de uso podrá ser capitalizado, no pudiendo ser distribuido como dividendo, utilidad o beneficio.
c)	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</si>
  <si>
    <t>El 27/10/2022 según Acta de Directorio N°72, con base en la renuncia del Sr. Alejandro Gomez Abente a su rol de Director Titular y Presidente de la entidad (aceptada por el directorio y el cual consta en Acta de Directorio N° 71), somete a consideración del Directorio la designación interina de un Presidente del Directorio, conforme a lo establecido en el Art. 10 de los Estatutos Sociales de la entidad. En este sentido, luego de breves deliberaciones se nomina la designación del Sr. Juan Manuel Fernández como Presidente del Directorio de la entidad.
En fecha 24/10/2022 se incorpora como Head de Administración y Finanzas la Sra. Ruth Mariela Vallejos, en lugar del Sr. Daniel Fernando López, desvinculado de la entidad en fecha 23/09/2022.
Además, en fecha 02/01/2023 se incorpora como CEO de la sociedad, la Sra. María Fernanda Carrón, en lugar del Sr. Alejandro Gomez Abente.</t>
  </si>
  <si>
    <r>
      <rPr>
        <b/>
        <sz val="12"/>
        <color theme="1"/>
        <rFont val="Times New Roman"/>
        <family val="1"/>
      </rPr>
      <t>Verbank Securities Casa de Bolsa S.A.</t>
    </r>
    <r>
      <rPr>
        <sz val="12"/>
        <color theme="1"/>
        <rFont val="Times New Roman"/>
        <family val="1"/>
      </rPr>
      <t xml:space="preserve"> (en adelante también “la Sociedad”) fue constituida por escritura pública N° 47 pasada ante la Escribana Pública Celia María Bogado de Zárate en fecha 18 de setiembre de 2017, inscripta en el Registro Público de Comercio bajo el N° 1 Folio N° 01-11 de fecha 12 de octubre de 2017 y en la Sección de Personas Jurídicas y Asociaciones bajo el N° 01 Folio N° 01 y siguientes de fecha 12 de octubre de 2017.
Los Estatutos de la Sociedad fueron modificados por la venta del total del paquete accionario concretado en fecha 1 de setiembre de 2020 adquiriendo la nueva denominación de “Itaú Invest Casa de Bolsa S.A.”; según escritura matriz N° 544 de fecha 1 de octubre de 2020, inscripta en el Registro Público de Comercio bajo el N° 03 Folio N° 25 y siguientes de fecha 11 de enero de 2021.
La Sociedad fue inscripta en el Registro de la Comisión Nacional de Valores (CNV) bajo el Nº CB026 en fecha 30 de octubre de 2018 y en la Bolsa de Valores y Productos de Asunción S.A. (BVPASA) bajo el Nº CB026 el 12 de noviembre de 2018.
La Sociedad fue constituida para operar como Casa de Bolsa, pudiendo realizar toda actividad de intermediación de valores dispuestas en la Ley de Mercado de Valores.</t>
    </r>
  </si>
  <si>
    <r>
      <t>Maria Fernanda Carrón</t>
    </r>
    <r>
      <rPr>
        <b/>
        <sz val="12"/>
        <color rgb="FF000000"/>
        <rFont val="Times New Roman"/>
        <family val="1"/>
      </rPr>
      <t xml:space="preserve"> (*)</t>
    </r>
  </si>
  <si>
    <r>
      <t>AUDITOR EXTERNO INDEPENDIENTE</t>
    </r>
    <r>
      <rPr>
        <sz val="12"/>
        <color rgb="FF000000"/>
        <rFont val="Times New Roman"/>
        <family val="1"/>
      </rPr>
      <t xml:space="preserve"> </t>
    </r>
  </si>
  <si>
    <r>
      <t xml:space="preserve">NÚMERO DE INSCRIPCIÓN EN EL REGISTRO DE LA CNV:   </t>
    </r>
    <r>
      <rPr>
        <sz val="12"/>
        <color rgb="FF000000"/>
        <rFont val="Times New Roman"/>
        <family val="1"/>
      </rPr>
      <t>AE002</t>
    </r>
  </si>
  <si>
    <r>
      <t>Participación</t>
    </r>
    <r>
      <rPr>
        <sz val="12"/>
        <color theme="1"/>
        <rFont val="Times New Roman"/>
        <family val="1"/>
      </rPr>
      <t xml:space="preserve">: </t>
    </r>
  </si>
  <si>
    <r>
      <t xml:space="preserve">Inicialado al solo efecto de su identificación con nuestro dictamen de fecha 31/03/2023
</t>
    </r>
    <r>
      <rPr>
        <b/>
        <sz val="12"/>
        <rFont val="Times New Roman"/>
        <family val="1"/>
      </rPr>
      <t>PricewaterhouseCoopers</t>
    </r>
  </si>
  <si>
    <t xml:space="preserve">ESTADO DE CAMBIOS EN EL PATRIMONIO NETO POR EL EJERCICIO FINALIZADO EL 31 DE DICIEMBRE DE 2022 PRESENTADO EN FORMA COMPARATIVA </t>
  </si>
  <si>
    <t>CON EL EJERCICIO ANTERIOR FINALIZADO EL 31 DE DICIEMBRE DE 2021</t>
  </si>
  <si>
    <t>(*) Valor no disponible debido a que los instrumentos financieros no cuentan con mercado activo referencial.</t>
  </si>
  <si>
    <t>Total Ingresos por operaciones y servicios a personas vinculadas- Empresas vinculadas por accionistas en común</t>
  </si>
  <si>
    <t>Diferencia de Precio por Valor de Venta (+)</t>
  </si>
  <si>
    <t>Diferencia de Precio por Valor de Compra (+)</t>
  </si>
  <si>
    <t>Total Ingresos por venta de cartera a personas vinculadas- Empresas vinculadas por accionistas en común</t>
  </si>
  <si>
    <t xml:space="preserve">Radice S.A.E.C.A. </t>
  </si>
  <si>
    <t>Ingresos por Intereses devengados y Comisiones</t>
  </si>
  <si>
    <t>Sudameris Bank S.A.E.C.A. - Art. 3 Res. CNV CG N° 35/23</t>
  </si>
  <si>
    <t>Total Ingresos -Empresas vinculadas por activos comprometidos</t>
  </si>
  <si>
    <t>Celeste Arréllaga</t>
  </si>
  <si>
    <t xml:space="preserve">    Directora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</si>
</sst>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 #,##0_-;_-* &quot;-&quot;_-;_-@_-"/>
    <numFmt numFmtId="43" formatCode="_-* #,##0.00_-;\-* #,##0.00_-;_-* &quot;-&quot;??_-;_-@_-"/>
    <numFmt numFmtId="164" formatCode="&quot;₲&quot;\ #,##0;[Red]&quot;₲&quot;\ \-#,##0"/>
    <numFmt numFmtId="165" formatCode="_ * #,##0_ ;_ * \-#,##0_ ;_ * &quot;-&quot;_ ;_ @_ "/>
    <numFmt numFmtId="166" formatCode="_ * #,##0.00_ ;_ * \-#,##0.00_ ;_ * &quot;-&quot;??_ ;_ @_ "/>
    <numFmt numFmtId="167" formatCode="_-* #,##0\ _€_-;\-* #,##0\ _€_-;_-* &quot;-&quot;\ _€_-;_-@_-"/>
    <numFmt numFmtId="168" formatCode="_-* #,##0.00\ _€_-;\-* #,##0.00\ _€_-;_-* &quot;-&quot;??\ _€_-;_-@_-"/>
    <numFmt numFmtId="169" formatCode="_(* #,##0_);_(* \(#,##0\);_(* &quot;-&quot;_);_(@_)"/>
    <numFmt numFmtId="170" formatCode="_(* #,##0.00_);_(* \(#,##0.00\);_(* &quot;-&quot;??_);_(@_)"/>
    <numFmt numFmtId="171" formatCode="_-* #,##0\ _€_-;\-* #,##0\ _€_-;_-* &quot;-&quot;??\ _€_-;_-@_-"/>
    <numFmt numFmtId="172" formatCode="General_)"/>
    <numFmt numFmtId="173" formatCode="_(* #,##0.00_);_(* \(#,##0.00\);_(* &quot;-&quot;_);_(@_)"/>
    <numFmt numFmtId="174" formatCode="_(* #,##0_);_(* \(#,##0\);_(* &quot;-&quot;??_);_(@_)"/>
    <numFmt numFmtId="175" formatCode="#,##0_ ;[Red]\-#,##0\ "/>
    <numFmt numFmtId="176" formatCode="#,##0_ ;\-#,##0\ "/>
    <numFmt numFmtId="177" formatCode="0_ ;[Red]\-0\ "/>
    <numFmt numFmtId="178" formatCode="_ * #,##0.00_ ;_ * \-#,##0.00_ ;_ * &quot;-&quot;_ ;_ @_ "/>
    <numFmt numFmtId="179" formatCode="_(* #,##0_);_(* \(#,##0\);_(* \-??_);_(@_)"/>
    <numFmt numFmtId="180" formatCode="dd/mm/yyyy;@"/>
    <numFmt numFmtId="181" formatCode="_-* #,##0.00\ _p_t_a_-;\-* #,##0.00\ _p_t_a_-;_-* &quot;-&quot;??\ _p_t_a_-;_-@_-"/>
    <numFmt numFmtId="182" formatCode="0_ ;\-0\ "/>
    <numFmt numFmtId="183" formatCode="_-* #,##0_-;\-* #,##0_-;_-* &quot;-&quot;??_-;_-@_-"/>
    <numFmt numFmtId="184" formatCode="_ [$€]\ * #,##0.00_ ;_ [$€]\ * \-#,##0.00_ ;_ [$€]\ * &quot;-&quot;??_ ;_ @_ "/>
    <numFmt numFmtId="185" formatCode="_-* #,##0\ _P_t_a_-;\-* #,##0\ _P_t_a_-;_-* &quot;-&quot;\ _P_t_a_-;_-@_-"/>
    <numFmt numFmtId="186" formatCode="_-* #,##0.00\ _P_t_s_-;\-* #,##0.00\ _P_t_s_-;_-* &quot;-&quot;??\ _P_t_s_-;_-@_-"/>
    <numFmt numFmtId="187" formatCode="0.000%"/>
    <numFmt numFmtId="188" formatCode="_(* #,##0.00_);_(* \(#,##0.00\);_(* \-??_);_(@_)"/>
  </numFmts>
  <fonts count="109">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8"/>
      <color theme="1"/>
      <name val="Calibri"/>
      <family val="2"/>
      <scheme val="minor"/>
    </font>
    <font>
      <sz val="11"/>
      <color rgb="FF000000"/>
      <name val="Calibri"/>
      <family val="2"/>
      <scheme val="minor"/>
    </font>
    <font>
      <sz val="12"/>
      <color theme="1"/>
      <name val="Times New Roman"/>
      <family val="1"/>
    </font>
    <font>
      <b/>
      <sz val="12"/>
      <color theme="1"/>
      <name val="Times New Roman"/>
      <family val="1"/>
    </font>
    <font>
      <sz val="12"/>
      <name val="Courier"/>
      <family val="3"/>
    </font>
    <font>
      <b/>
      <sz val="12"/>
      <name val="Times New Roman"/>
      <family val="1"/>
    </font>
    <font>
      <b/>
      <u/>
      <sz val="12"/>
      <color theme="1"/>
      <name val="Times New Roman"/>
      <family val="1"/>
    </font>
    <font>
      <sz val="10"/>
      <name val="Arial"/>
      <family val="2"/>
    </font>
    <font>
      <sz val="10"/>
      <name val="Nimbus Sans L"/>
    </font>
    <font>
      <sz val="12"/>
      <color rgb="FFFF0000"/>
      <name val="Times New Roman"/>
      <family val="1"/>
    </font>
    <font>
      <sz val="12"/>
      <color theme="0"/>
      <name val="Times New Roman"/>
      <family val="1"/>
    </font>
    <font>
      <sz val="11"/>
      <color theme="1"/>
      <name val="Times New Roman"/>
      <family val="1"/>
    </font>
    <font>
      <sz val="8"/>
      <color indexed="8"/>
      <name val="Arial"/>
      <family val="2"/>
    </font>
    <font>
      <b/>
      <sz val="10"/>
      <name val="Arial"/>
      <family val="2"/>
    </font>
    <font>
      <sz val="8"/>
      <name val="Arial"/>
      <family val="2"/>
    </font>
    <font>
      <b/>
      <sz val="8"/>
      <name val="Arial"/>
      <family val="2"/>
    </font>
    <font>
      <sz val="9"/>
      <name val="Arial"/>
      <family val="2"/>
    </font>
    <font>
      <sz val="12"/>
      <name val="Times New Roman"/>
      <family val="1"/>
    </font>
    <font>
      <b/>
      <sz val="12"/>
      <color indexed="8"/>
      <name val="Arial"/>
      <family val="2"/>
    </font>
    <font>
      <sz val="10"/>
      <color indexed="8"/>
      <name val="Arial"/>
      <family val="2"/>
    </font>
    <font>
      <sz val="10"/>
      <color theme="1"/>
      <name val="Arial"/>
      <family val="2"/>
    </font>
    <font>
      <b/>
      <sz val="10"/>
      <color theme="1"/>
      <name val="Arial"/>
      <family val="2"/>
    </font>
    <font>
      <sz val="9"/>
      <color theme="1"/>
      <name val="Arial"/>
      <family val="2"/>
    </font>
    <font>
      <b/>
      <sz val="9"/>
      <color theme="1"/>
      <name val="Arial"/>
      <family val="2"/>
    </font>
    <font>
      <i/>
      <sz val="8"/>
      <color theme="1"/>
      <name val="Arial"/>
      <family val="2"/>
    </font>
    <font>
      <b/>
      <sz val="12"/>
      <color theme="0"/>
      <name val="Times New Roman"/>
      <family val="1"/>
    </font>
    <font>
      <u/>
      <sz val="11"/>
      <color theme="10"/>
      <name val="Calibri"/>
      <family val="2"/>
      <scheme val="minor"/>
    </font>
    <font>
      <sz val="18"/>
      <color theme="3"/>
      <name val="Calibri Light"/>
      <family val="2"/>
      <scheme val="major"/>
    </font>
    <font>
      <b/>
      <sz val="15"/>
      <name val="Times New Roman"/>
      <family val="1"/>
    </font>
    <font>
      <sz val="11"/>
      <color indexed="8"/>
      <name val="Calibri"/>
      <family val="2"/>
    </font>
    <font>
      <sz val="10"/>
      <name val="Times New Roman"/>
      <family val="1"/>
    </font>
    <font>
      <sz val="11"/>
      <color rgb="FF000000"/>
      <name val="Calibri"/>
      <family val="2"/>
    </font>
    <font>
      <u/>
      <sz val="11"/>
      <color theme="10"/>
      <name val="Times New Roman"/>
      <family val="1"/>
    </font>
    <font>
      <b/>
      <sz val="9"/>
      <color theme="0"/>
      <name val="Arial"/>
      <family val="2"/>
    </font>
    <font>
      <b/>
      <sz val="9"/>
      <name val="Arial"/>
      <family val="2"/>
    </font>
    <font>
      <sz val="11"/>
      <color theme="1"/>
      <name val="Arial"/>
      <family val="2"/>
    </font>
    <font>
      <b/>
      <sz val="14"/>
      <color indexed="8"/>
      <name val="Arial"/>
      <family val="2"/>
    </font>
    <font>
      <b/>
      <u/>
      <sz val="12"/>
      <color indexed="8"/>
      <name val="Arial"/>
      <family val="2"/>
    </font>
    <font>
      <b/>
      <sz val="15"/>
      <color theme="1"/>
      <name val="Times New Roman"/>
      <family val="1"/>
    </font>
    <font>
      <b/>
      <u/>
      <sz val="11"/>
      <color theme="1"/>
      <name val="Times New Roman"/>
      <family val="1"/>
    </font>
    <font>
      <sz val="12"/>
      <color rgb="FF000000"/>
      <name val="Times New Roman"/>
      <family val="1"/>
    </font>
    <font>
      <b/>
      <sz val="11"/>
      <color rgb="FFFF0000"/>
      <name val="Arial"/>
      <family val="2"/>
    </font>
    <font>
      <i/>
      <sz val="12"/>
      <color rgb="FFFF0000"/>
      <name val="Times New Roman"/>
      <family val="1"/>
    </font>
    <font>
      <sz val="9"/>
      <color rgb="FFFF0000"/>
      <name val="Arial"/>
      <family val="2"/>
    </font>
    <font>
      <b/>
      <sz val="16"/>
      <color theme="0"/>
      <name val="Times New Roman"/>
      <family val="1"/>
    </font>
    <font>
      <sz val="10"/>
      <name val="Courier"/>
      <family val="3"/>
    </font>
    <font>
      <sz val="11"/>
      <color rgb="FF9C5700"/>
      <name val="Calibri"/>
      <family val="2"/>
      <scheme val="minor"/>
    </font>
    <font>
      <b/>
      <sz val="14"/>
      <color theme="1"/>
      <name val="Times New Roman"/>
      <family val="1"/>
    </font>
    <font>
      <b/>
      <u/>
      <sz val="12"/>
      <color indexed="8"/>
      <name val="Times New Roman"/>
      <family val="1"/>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1"/>
      <color indexed="8"/>
      <name val="Calibri"/>
      <family val="2"/>
      <scheme val="minor"/>
    </font>
    <font>
      <sz val="12"/>
      <name val="Arial"/>
      <family val="2"/>
    </font>
    <font>
      <sz val="10"/>
      <name val="Verdana"/>
      <family val="2"/>
    </font>
    <font>
      <sz val="8"/>
      <name val="Verdana"/>
      <family val="2"/>
    </font>
    <font>
      <sz val="10"/>
      <color indexed="8"/>
      <name val="Courier New"/>
      <family val="1"/>
    </font>
    <font>
      <b/>
      <sz val="11"/>
      <color theme="0"/>
      <name val="Arial Narrow"/>
      <family val="2"/>
    </font>
    <font>
      <sz val="11"/>
      <name val="Arial Narrow"/>
      <family val="2"/>
    </font>
    <font>
      <sz val="11"/>
      <color theme="1"/>
      <name val="Calibri"/>
      <family val="2"/>
      <charset val="238"/>
      <scheme val="minor"/>
    </font>
    <font>
      <sz val="11"/>
      <color indexed="8"/>
      <name val="Arial"/>
      <family val="2"/>
    </font>
    <font>
      <sz val="10"/>
      <name val="Arial"/>
      <family val="2"/>
    </font>
    <font>
      <u/>
      <sz val="10"/>
      <color theme="10"/>
      <name val="Arial"/>
      <family val="2"/>
    </font>
    <font>
      <sz val="11"/>
      <name val="Calibri"/>
      <family val="2"/>
    </font>
    <font>
      <b/>
      <sz val="12"/>
      <color theme="1"/>
      <name val="Calibri"/>
      <family val="2"/>
      <scheme val="minor"/>
    </font>
    <font>
      <b/>
      <sz val="10"/>
      <color theme="1"/>
      <name val="Calibri"/>
      <family val="2"/>
      <scheme val="minor"/>
    </font>
    <font>
      <b/>
      <sz val="12"/>
      <color rgb="FFFFFFFF"/>
      <name val="Times New Roman"/>
      <family val="1"/>
    </font>
    <font>
      <sz val="12"/>
      <color theme="1"/>
      <name val="Calibri"/>
      <family val="2"/>
      <scheme val="minor"/>
    </font>
    <font>
      <b/>
      <sz val="12"/>
      <color rgb="FF000000"/>
      <name val="Times New Roman"/>
      <family val="1"/>
    </font>
    <font>
      <sz val="12"/>
      <color rgb="FFFFFFFF"/>
      <name val="Times New Roman"/>
      <family val="1"/>
    </font>
    <font>
      <u/>
      <sz val="12"/>
      <color rgb="FF000000"/>
      <name val="Times New Roman"/>
      <family val="1"/>
    </font>
    <font>
      <b/>
      <sz val="12"/>
      <color rgb="FFFF0000"/>
      <name val="Times New Roman"/>
      <family val="1"/>
    </font>
    <font>
      <b/>
      <i/>
      <sz val="12"/>
      <name val="Times New Roman"/>
      <family val="1"/>
    </font>
    <font>
      <u/>
      <sz val="12"/>
      <name val="Times New Roman"/>
      <family val="1"/>
    </font>
    <font>
      <i/>
      <sz val="12"/>
      <color rgb="FF000000"/>
      <name val="Times New Roman"/>
      <family val="1"/>
    </font>
    <font>
      <sz val="12"/>
      <color rgb="FF333333"/>
      <name val="Times New Roman"/>
      <family val="1"/>
    </font>
    <font>
      <b/>
      <i/>
      <sz val="12"/>
      <color theme="1"/>
      <name val="Times New Roman"/>
      <family val="1"/>
    </font>
    <font>
      <i/>
      <sz val="12"/>
      <color theme="1"/>
      <name val="Times New Roman"/>
      <family val="1"/>
    </font>
    <font>
      <i/>
      <sz val="12"/>
      <name val="Times New Roman"/>
      <family val="1"/>
    </font>
    <font>
      <u/>
      <sz val="12"/>
      <color theme="10"/>
      <name val="Times New Roman"/>
      <family val="1"/>
    </font>
    <font>
      <b/>
      <sz val="10"/>
      <color theme="1"/>
      <name val="Times New Roman"/>
      <family val="1"/>
    </font>
    <font>
      <sz val="10"/>
      <color theme="1"/>
      <name val="Times New Roman"/>
      <family val="1"/>
    </font>
    <font>
      <b/>
      <sz val="10"/>
      <color rgb="FF000000"/>
      <name val="Times New Roman"/>
      <family val="1"/>
    </font>
    <font>
      <sz val="10"/>
      <color rgb="FF000000"/>
      <name val="Times New Roman"/>
      <family val="1"/>
    </font>
    <font>
      <sz val="9"/>
      <color rgb="FF000000"/>
      <name val="Times New Roman"/>
      <family val="1"/>
    </font>
    <font>
      <b/>
      <sz val="10"/>
      <color rgb="FFFFFFFF"/>
      <name val="Times New Roman"/>
      <family val="1"/>
    </font>
    <font>
      <b/>
      <u/>
      <sz val="10"/>
      <color rgb="FF000000"/>
      <name val="Times New Roman"/>
      <family val="1"/>
    </font>
    <font>
      <b/>
      <sz val="1"/>
      <color theme="1"/>
      <name val="Times New Roman"/>
      <family val="1"/>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D0D0D"/>
        <bgColor indexed="64"/>
      </patternFill>
    </fill>
    <fill>
      <patternFill patternType="solid">
        <fgColor rgb="FFFFC000"/>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theme="1" tint="4.9989318521683403E-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rgb="FFFFCCFF"/>
        <bgColor indexed="64"/>
      </patternFill>
    </fill>
    <fill>
      <patternFill patternType="solid">
        <fgColor theme="7" tint="0.59999389629810485"/>
        <bgColor indexed="64"/>
      </patternFill>
    </fill>
    <fill>
      <patternFill patternType="solid">
        <fgColor rgb="FFCCFF99"/>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9966"/>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bgColor indexed="64"/>
      </patternFill>
    </fill>
    <fill>
      <patternFill patternType="solid">
        <fgColor rgb="FF000000"/>
        <bgColor indexed="64"/>
      </patternFill>
    </fill>
    <fill>
      <patternFill patternType="solid">
        <fgColor rgb="FF161616"/>
        <bgColor indexed="64"/>
      </patternFill>
    </fill>
  </fills>
  <borders count="10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rgb="FF000000"/>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thick">
        <color indexed="64"/>
      </bottom>
      <diagonal/>
    </border>
    <border>
      <left style="medium">
        <color theme="0"/>
      </left>
      <right style="medium">
        <color theme="0"/>
      </right>
      <top style="medium">
        <color theme="0"/>
      </top>
      <bottom style="medium">
        <color theme="0"/>
      </bottom>
      <diagonal/>
    </border>
    <border>
      <left/>
      <right/>
      <top/>
      <bottom style="thin">
        <color theme="0" tint="-0.499984740745262"/>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rgb="FF000000"/>
      </left>
      <right style="medium">
        <color rgb="FF000000"/>
      </right>
      <top style="medium">
        <color rgb="FF000000"/>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medium">
        <color theme="0"/>
      </top>
      <bottom style="thin">
        <color indexed="64"/>
      </bottom>
      <diagonal/>
    </border>
    <border>
      <left style="medium">
        <color theme="0"/>
      </left>
      <right style="thin">
        <color indexed="64"/>
      </right>
      <top/>
      <bottom/>
      <diagonal/>
    </border>
    <border>
      <left/>
      <right style="medium">
        <color rgb="FF000000"/>
      </right>
      <top/>
      <bottom/>
      <diagonal/>
    </border>
    <border>
      <left style="medium">
        <color rgb="FF000000"/>
      </left>
      <right style="medium">
        <color rgb="FF000000"/>
      </right>
      <top/>
      <bottom style="medium">
        <color indexed="64"/>
      </bottom>
      <diagonal/>
    </border>
    <border>
      <left/>
      <right/>
      <top/>
      <bottom style="medium">
        <color rgb="FF000000"/>
      </bottom>
      <diagonal/>
    </border>
    <border>
      <left/>
      <right style="medium">
        <color indexed="64"/>
      </right>
      <top/>
      <bottom style="medium">
        <color rgb="FF000000"/>
      </bottom>
      <diagonal/>
    </border>
    <border>
      <left/>
      <right/>
      <top/>
      <bottom style="double">
        <color indexed="64"/>
      </bottom>
      <diagonal/>
    </border>
    <border>
      <left/>
      <right style="medium">
        <color indexed="64"/>
      </right>
      <top/>
      <bottom style="double">
        <color indexed="64"/>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style="medium">
        <color indexed="64"/>
      </left>
      <right/>
      <top/>
      <bottom style="medium">
        <color rgb="FF000000"/>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right style="medium">
        <color rgb="FF000000"/>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style="double">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top style="double">
        <color rgb="FF000000"/>
      </top>
      <bottom style="double">
        <color rgb="FF000000"/>
      </bottom>
      <diagonal/>
    </border>
    <border>
      <left/>
      <right style="medium">
        <color rgb="FF000000"/>
      </right>
      <top style="double">
        <color rgb="FF000000"/>
      </top>
      <bottom style="double">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indexed="64"/>
      </bottom>
      <diagonal/>
    </border>
    <border>
      <left/>
      <right style="medium">
        <color indexed="64"/>
      </right>
      <top style="medium">
        <color rgb="FF000000"/>
      </top>
      <bottom/>
      <diagonal/>
    </border>
    <border>
      <left/>
      <right style="medium">
        <color rgb="FF000000"/>
      </right>
      <top/>
      <bottom style="double">
        <color indexed="64"/>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s>
  <cellStyleXfs count="17485">
    <xf numFmtId="0" fontId="0" fillId="0" borderId="0"/>
    <xf numFmtId="168"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9" fillId="0" borderId="0"/>
    <xf numFmtId="172" fontId="22" fillId="0" borderId="0"/>
    <xf numFmtId="169" fontId="1" fillId="0" borderId="0" applyFont="0" applyFill="0" applyBorder="0" applyAlignment="0" applyProtection="0"/>
    <xf numFmtId="0" fontId="25" fillId="0" borderId="0"/>
    <xf numFmtId="0" fontId="25" fillId="0" borderId="0"/>
    <xf numFmtId="0" fontId="26" fillId="0" borderId="0"/>
    <xf numFmtId="0" fontId="25" fillId="0" borderId="0"/>
    <xf numFmtId="170" fontId="1" fillId="0" borderId="0" applyFont="0" applyFill="0" applyBorder="0" applyAlignment="0" applyProtection="0"/>
    <xf numFmtId="165" fontId="1" fillId="0" borderId="0" applyFont="0" applyFill="0" applyBorder="0" applyAlignment="0" applyProtection="0"/>
    <xf numFmtId="0" fontId="44" fillId="0" borderId="0" applyNumberForma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0" fontId="47" fillId="0" borderId="0" applyFont="0" applyFill="0" applyBorder="0" applyAlignment="0" applyProtection="0"/>
    <xf numFmtId="166"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68" fontId="1" fillId="0" borderId="0" applyFont="0" applyFill="0" applyBorder="0" applyAlignment="0" applyProtection="0"/>
    <xf numFmtId="9" fontId="25" fillId="0" borderId="0" applyFont="0" applyFill="0" applyBorder="0" applyAlignment="0" applyProtection="0"/>
    <xf numFmtId="0" fontId="1" fillId="0" borderId="0"/>
    <xf numFmtId="168" fontId="1"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0" fontId="25" fillId="0" borderId="0"/>
    <xf numFmtId="0" fontId="1" fillId="0" borderId="0"/>
    <xf numFmtId="168" fontId="1" fillId="0" borderId="0" applyFont="0" applyFill="0" applyBorder="0" applyAlignment="0" applyProtection="0"/>
    <xf numFmtId="181" fontId="25" fillId="0" borderId="0" applyFont="0" applyFill="0" applyBorder="0" applyAlignment="0" applyProtection="0"/>
    <xf numFmtId="166" fontId="1" fillId="0" borderId="0" applyFont="0" applyFill="0" applyBorder="0" applyAlignment="0" applyProtection="0"/>
    <xf numFmtId="0" fontId="49" fillId="0" borderId="0"/>
    <xf numFmtId="0" fontId="25" fillId="0" borderId="0"/>
    <xf numFmtId="165"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2" fontId="25" fillId="0" borderId="0"/>
    <xf numFmtId="170" fontId="1"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37" fontId="63" fillId="0" borderId="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3" fillId="0" borderId="0"/>
    <xf numFmtId="165" fontId="1" fillId="0" borderId="0" applyFont="0" applyFill="0" applyBorder="0" applyAlignment="0" applyProtection="0"/>
    <xf numFmtId="43" fontId="1" fillId="0" borderId="0" applyFont="0" applyFill="0" applyBorder="0" applyAlignment="0" applyProtection="0"/>
    <xf numFmtId="0" fontId="37" fillId="0" borderId="0">
      <alignment vertical="top"/>
    </xf>
    <xf numFmtId="165" fontId="37" fillId="0" borderId="0" applyFont="0" applyFill="0" applyBorder="0" applyAlignment="0" applyProtection="0"/>
    <xf numFmtId="0" fontId="64"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0" fontId="25" fillId="0" borderId="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25" fillId="0" borderId="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37" fontId="67" fillId="0" borderId="0"/>
    <xf numFmtId="0" fontId="69" fillId="0" borderId="0" applyNumberFormat="0" applyFill="0" applyBorder="0" applyAlignment="0" applyProtection="0">
      <alignment vertical="top"/>
      <protection locked="0"/>
    </xf>
    <xf numFmtId="40" fontId="68" fillId="0" borderId="0" applyFont="0" applyFill="0" applyBorder="0" applyAlignment="0" applyProtection="0"/>
    <xf numFmtId="38" fontId="68" fillId="0" borderId="0" applyFont="0" applyFill="0" applyBorder="0" applyAlignment="0" applyProtection="0"/>
    <xf numFmtId="165" fontId="25"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0" fontId="68" fillId="0" borderId="0" applyFont="0" applyFill="0" applyBorder="0" applyAlignment="0" applyProtection="0"/>
    <xf numFmtId="166"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25"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1" fillId="0" borderId="0"/>
    <xf numFmtId="0" fontId="25"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25" fillId="0" borderId="0"/>
    <xf numFmtId="0" fontId="25" fillId="0" borderId="0"/>
    <xf numFmtId="0" fontId="25" fillId="0" borderId="0"/>
    <xf numFmtId="0" fontId="25" fillId="0" borderId="0"/>
    <xf numFmtId="0" fontId="25" fillId="0" borderId="0"/>
    <xf numFmtId="0" fontId="25"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70" fillId="0" borderId="0"/>
    <xf numFmtId="0" fontId="70" fillId="0" borderId="0"/>
    <xf numFmtId="0" fontId="70"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5"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25" fillId="0" borderId="0"/>
    <xf numFmtId="0" fontId="25" fillId="0" borderId="0"/>
    <xf numFmtId="0" fontId="25" fillId="0" borderId="0"/>
    <xf numFmtId="0" fontId="25" fillId="0" borderId="0"/>
    <xf numFmtId="0" fontId="25" fillId="0" borderId="0"/>
    <xf numFmtId="0" fontId="25" fillId="0" borderId="0"/>
    <xf numFmtId="37" fontId="63" fillId="0" borderId="0"/>
    <xf numFmtId="0" fontId="47" fillId="8" borderId="8"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9" fontId="6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47" fillId="0" borderId="0" applyFont="0" applyFill="0" applyBorder="0" applyAlignment="0" applyProtection="0"/>
    <xf numFmtId="9" fontId="68" fillId="0" borderId="0" applyFont="0" applyFill="0" applyBorder="0" applyAlignment="0" applyProtection="0"/>
    <xf numFmtId="9" fontId="47" fillId="0" borderId="0" applyFont="0" applyFill="0" applyBorder="0" applyAlignment="0" applyProtection="0"/>
    <xf numFmtId="9" fontId="68" fillId="0" borderId="0" applyFont="0" applyFill="0" applyBorder="0" applyAlignment="0" applyProtection="0"/>
    <xf numFmtId="9" fontId="47" fillId="0" borderId="0" applyFont="0" applyFill="0" applyBorder="0" applyAlignment="0" applyProtection="0"/>
    <xf numFmtId="9" fontId="68" fillId="0" borderId="0" applyFont="0" applyFill="0" applyBorder="0" applyAlignment="0" applyProtection="0"/>
    <xf numFmtId="9" fontId="4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38" fontId="68" fillId="0" borderId="0" applyFont="0" applyBorder="0" applyAlignment="0" applyProtection="0"/>
    <xf numFmtId="43" fontId="63" fillId="0" borderId="0" applyFont="0" applyFill="0" applyBorder="0" applyAlignment="0" applyProtection="0"/>
    <xf numFmtId="43" fontId="63" fillId="0" borderId="0" applyFont="0" applyFill="0" applyBorder="0" applyAlignment="0" applyProtection="0"/>
    <xf numFmtId="37" fontId="63" fillId="0" borderId="0"/>
    <xf numFmtId="37" fontId="63" fillId="0" borderId="0"/>
    <xf numFmtId="37" fontId="63" fillId="0" borderId="0"/>
    <xf numFmtId="0" fontId="1" fillId="0" borderId="0"/>
    <xf numFmtId="0" fontId="70"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0" fontId="1" fillId="0" borderId="0"/>
    <xf numFmtId="37" fontId="63" fillId="0" borderId="0"/>
    <xf numFmtId="37" fontId="63" fillId="0" borderId="0"/>
    <xf numFmtId="37" fontId="63" fillId="0" borderId="0"/>
    <xf numFmtId="166" fontId="1" fillId="0" borderId="0" applyFont="0" applyFill="0" applyBorder="0" applyAlignment="0" applyProtection="0"/>
    <xf numFmtId="0" fontId="70" fillId="0" borderId="0"/>
    <xf numFmtId="0" fontId="1" fillId="0" borderId="0"/>
    <xf numFmtId="37" fontId="63" fillId="0" borderId="0"/>
    <xf numFmtId="37" fontId="63" fillId="0" borderId="0"/>
    <xf numFmtId="0" fontId="70" fillId="0" borderId="0"/>
    <xf numFmtId="0" fontId="70" fillId="0" borderId="0"/>
    <xf numFmtId="0" fontId="70" fillId="0" borderId="0"/>
    <xf numFmtId="0" fontId="70" fillId="0" borderId="0"/>
    <xf numFmtId="0" fontId="47" fillId="8" borderId="8" applyNumberFormat="0" applyFont="0" applyAlignment="0" applyProtection="0"/>
    <xf numFmtId="9" fontId="68" fillId="0" borderId="0" applyFont="0" applyFill="0" applyBorder="0" applyAlignment="0" applyProtection="0"/>
    <xf numFmtId="9"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0" fontId="25" fillId="0" borderId="0" applyNumberFormat="0" applyFill="0" applyBorder="0" applyAlignment="0" applyProtection="0"/>
    <xf numFmtId="0" fontId="25" fillId="0" borderId="0"/>
    <xf numFmtId="0" fontId="25" fillId="0" borderId="0"/>
    <xf numFmtId="0" fontId="1" fillId="0" borderId="0"/>
    <xf numFmtId="43" fontId="47" fillId="0" borderId="0" applyFont="0" applyFill="0" applyBorder="0" applyAlignment="0" applyProtection="0"/>
    <xf numFmtId="0" fontId="25" fillId="0" borderId="0"/>
    <xf numFmtId="166" fontId="2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0" fontId="25" fillId="0" borderId="0" applyNumberFormat="0" applyFill="0" applyBorder="0" applyAlignment="0" applyProtection="0"/>
    <xf numFmtId="0" fontId="1" fillId="0" borderId="0"/>
    <xf numFmtId="0" fontId="25" fillId="0" borderId="0"/>
    <xf numFmtId="43" fontId="25" fillId="0" borderId="0" applyFont="0" applyFill="0" applyBorder="0" applyAlignment="0" applyProtection="0"/>
    <xf numFmtId="43" fontId="1" fillId="0" borderId="0" applyFont="0" applyFill="0" applyBorder="0" applyAlignment="0" applyProtection="0"/>
    <xf numFmtId="0" fontId="19" fillId="0" borderId="0"/>
    <xf numFmtId="41" fontId="25" fillId="0" borderId="0" applyFont="0" applyFill="0" applyBorder="0" applyAlignment="0" applyProtection="0"/>
    <xf numFmtId="43" fontId="1" fillId="0" borderId="0" applyFont="0" applyFill="0" applyBorder="0" applyAlignment="0" applyProtection="0"/>
    <xf numFmtId="0" fontId="19" fillId="0" borderId="0"/>
    <xf numFmtId="0" fontId="25" fillId="0" borderId="0"/>
    <xf numFmtId="43" fontId="47"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68" fillId="0" borderId="0"/>
    <xf numFmtId="168" fontId="1" fillId="0" borderId="0" applyFont="0" applyFill="0" applyBorder="0" applyAlignment="0" applyProtection="0"/>
    <xf numFmtId="0" fontId="71" fillId="0" borderId="0" applyNumberFormat="0" applyFill="0" applyBorder="0" applyAlignment="0" applyProtection="0"/>
    <xf numFmtId="0" fontId="72" fillId="0" borderId="0"/>
    <xf numFmtId="0" fontId="73" fillId="0" borderId="0"/>
    <xf numFmtId="0" fontId="68" fillId="0" borderId="0"/>
    <xf numFmtId="168" fontId="68"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25" fillId="0" borderId="0"/>
    <xf numFmtId="181" fontId="25" fillId="0" borderId="0" applyFont="0" applyFill="0" applyBorder="0" applyAlignment="0" applyProtection="0"/>
    <xf numFmtId="43" fontId="25" fillId="0" borderId="0" applyFont="0" applyFill="0" applyBorder="0" applyAlignment="0" applyProtection="0"/>
    <xf numFmtId="181"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0" fontId="33" fillId="0" borderId="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74" fillId="0" borderId="0"/>
    <xf numFmtId="0" fontId="1" fillId="0" borderId="0"/>
    <xf numFmtId="172" fontId="25" fillId="0" borderId="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84" fontId="75" fillId="0" borderId="0"/>
    <xf numFmtId="9" fontId="76" fillId="0" borderId="0" applyFont="0" applyFill="0" applyBorder="0" applyAlignment="0" applyProtection="0"/>
    <xf numFmtId="0" fontId="25" fillId="0" borderId="0"/>
    <xf numFmtId="9" fontId="25" fillId="0" borderId="0" applyFill="0" applyBorder="0" applyAlignment="0" applyProtection="0"/>
    <xf numFmtId="186" fontId="25" fillId="0" borderId="0" applyFont="0" applyFill="0" applyBorder="0" applyAlignment="0" applyProtection="0"/>
    <xf numFmtId="0" fontId="25" fillId="0" borderId="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41" fontId="25" fillId="0" borderId="0" applyFont="0" applyFill="0" applyBorder="0" applyAlignment="0" applyProtection="0"/>
    <xf numFmtId="186"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7" fillId="0" borderId="0"/>
    <xf numFmtId="0" fontId="25" fillId="0" borderId="0"/>
    <xf numFmtId="0" fontId="25" fillId="0" borderId="0"/>
    <xf numFmtId="0" fontId="25" fillId="0" borderId="0" applyNumberFormat="0" applyFont="0" applyFill="0" applyBorder="0" applyAlignment="0" applyProtection="0">
      <alignment vertical="top"/>
    </xf>
    <xf numFmtId="0" fontId="25" fillId="0" borderId="0" applyNumberFormat="0" applyFont="0" applyFill="0" applyBorder="0" applyAlignment="0" applyProtection="0">
      <alignment vertical="top"/>
    </xf>
    <xf numFmtId="9" fontId="25" fillId="0" borderId="0" applyFont="0" applyFill="0" applyBorder="0" applyAlignment="0" applyProtection="0"/>
    <xf numFmtId="9" fontId="25"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25" fillId="0" borderId="0"/>
    <xf numFmtId="166"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88" fontId="25"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81" fillId="0" borderId="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25" fillId="0" borderId="0" applyNumberFormat="0" applyFill="0" applyBorder="0" applyAlignment="0" applyProtection="0"/>
    <xf numFmtId="166" fontId="47"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37" fillId="0" borderId="0">
      <alignment vertical="top"/>
    </xf>
    <xf numFmtId="0" fontId="37" fillId="0" borderId="0">
      <alignment vertical="top"/>
    </xf>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0" fontId="35" fillId="0" borderId="0">
      <alignment vertical="top"/>
    </xf>
    <xf numFmtId="0" fontId="1" fillId="0" borderId="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0" fontId="47" fillId="0" borderId="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2" fillId="0" borderId="0"/>
    <xf numFmtId="43" fontId="25" fillId="0" borderId="0" applyFont="0" applyFill="0" applyBorder="0" applyAlignment="0" applyProtection="0"/>
    <xf numFmtId="0" fontId="1" fillId="0" borderId="0"/>
    <xf numFmtId="0" fontId="53" fillId="0" borderId="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83" fontId="1" fillId="0" borderId="0" applyFont="0" applyFill="0" applyBorder="0" applyAlignment="0" applyProtection="0"/>
    <xf numFmtId="0" fontId="83" fillId="0" borderId="0" applyNumberFormat="0" applyFill="0" applyBorder="0" applyAlignment="0" applyProtection="0"/>
    <xf numFmtId="43" fontId="25"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5" fontId="19"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0" fontId="1" fillId="0" borderId="0"/>
    <xf numFmtId="165" fontId="1" fillId="0" borderId="0" applyFont="0" applyFill="0" applyBorder="0" applyAlignment="0" applyProtection="0"/>
    <xf numFmtId="0" fontId="73"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3"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9" fontId="25"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64"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5"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5" fillId="0" borderId="0"/>
    <xf numFmtId="165" fontId="73" fillId="0" borderId="0" applyFont="0" applyFill="0" applyBorder="0" applyAlignment="0" applyProtection="0"/>
    <xf numFmtId="0" fontId="25" fillId="0" borderId="0"/>
    <xf numFmtId="0" fontId="25" fillId="0" borderId="0"/>
    <xf numFmtId="0" fontId="84" fillId="0" borderId="0"/>
    <xf numFmtId="0" fontId="25" fillId="0" borderId="0"/>
    <xf numFmtId="0" fontId="25" fillId="0" borderId="0"/>
    <xf numFmtId="0" fontId="25" fillId="0" borderId="0"/>
    <xf numFmtId="0" fontId="25" fillId="0" borderId="0"/>
    <xf numFmtId="0" fontId="25" fillId="0" borderId="0"/>
    <xf numFmtId="41"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4" fillId="0" borderId="0" applyNumberFormat="0" applyFill="0" applyBorder="0" applyAlignment="0" applyProtection="0"/>
    <xf numFmtId="165" fontId="7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2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5" fillId="0" borderId="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3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8" fillId="0" borderId="0" applyFont="0" applyFill="0" applyBorder="0" applyAlignment="0" applyProtection="0"/>
    <xf numFmtId="166" fontId="25" fillId="0" borderId="0" applyFont="0" applyFill="0" applyBorder="0" applyAlignment="0" applyProtection="0"/>
    <xf numFmtId="165" fontId="8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73"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48"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5" fillId="0" borderId="0" applyFont="0" applyFill="0" applyBorder="0" applyAlignment="0" applyProtection="0"/>
    <xf numFmtId="165" fontId="75"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47"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cellStyleXfs>
  <cellXfs count="972">
    <xf numFmtId="0" fontId="0" fillId="0" borderId="0" xfId="0"/>
    <xf numFmtId="0" fontId="20" fillId="0" borderId="0" xfId="0" applyFont="1"/>
    <xf numFmtId="0" fontId="20" fillId="0" borderId="0" xfId="0" applyFont="1" applyAlignment="1">
      <alignment wrapText="1"/>
    </xf>
    <xf numFmtId="171" fontId="20" fillId="0" borderId="0" xfId="1" applyNumberFormat="1" applyFont="1"/>
    <xf numFmtId="169" fontId="20" fillId="0" borderId="0" xfId="0" applyNumberFormat="1" applyFont="1"/>
    <xf numFmtId="0" fontId="20" fillId="0" borderId="0" xfId="0" applyFont="1" applyAlignment="1">
      <alignment vertical="center"/>
    </xf>
    <xf numFmtId="0" fontId="27" fillId="0" borderId="16" xfId="0" applyFont="1" applyBorder="1"/>
    <xf numFmtId="173" fontId="20" fillId="0" borderId="0" xfId="0" applyNumberFormat="1" applyFont="1" applyAlignment="1">
      <alignment vertical="center"/>
    </xf>
    <xf numFmtId="3" fontId="20" fillId="0" borderId="0" xfId="0" applyNumberFormat="1" applyFont="1" applyAlignment="1">
      <alignment vertical="center"/>
    </xf>
    <xf numFmtId="0" fontId="28" fillId="0" borderId="0" xfId="0" applyFont="1" applyAlignment="1">
      <alignment vertical="center"/>
    </xf>
    <xf numFmtId="169" fontId="28" fillId="0" borderId="0" xfId="0" applyNumberFormat="1" applyFont="1" applyAlignment="1">
      <alignment vertical="center"/>
    </xf>
    <xf numFmtId="0" fontId="28" fillId="0" borderId="0" xfId="0" applyFont="1"/>
    <xf numFmtId="0" fontId="21" fillId="0" borderId="0" xfId="0" applyFont="1" applyAlignment="1">
      <alignment vertical="center"/>
    </xf>
    <xf numFmtId="0" fontId="21" fillId="0" borderId="0" xfId="0" applyFont="1"/>
    <xf numFmtId="176" fontId="20" fillId="0" borderId="0" xfId="0" applyNumberFormat="1" applyFont="1"/>
    <xf numFmtId="0" fontId="29" fillId="0" borderId="0" xfId="0" applyFont="1"/>
    <xf numFmtId="0" fontId="32" fillId="0" borderId="0" xfId="0" applyFont="1"/>
    <xf numFmtId="179" fontId="34" fillId="0" borderId="0" xfId="0" applyNumberFormat="1" applyFont="1"/>
    <xf numFmtId="0" fontId="38" fillId="0" borderId="0" xfId="0" applyFont="1"/>
    <xf numFmtId="0" fontId="38" fillId="0" borderId="0" xfId="0" applyFont="1" applyAlignment="1">
      <alignment vertical="center"/>
    </xf>
    <xf numFmtId="0" fontId="40" fillId="0" borderId="0" xfId="0" applyFont="1"/>
    <xf numFmtId="0" fontId="40" fillId="0" borderId="0" xfId="0" applyFont="1" applyAlignment="1">
      <alignment horizontal="left"/>
    </xf>
    <xf numFmtId="0" fontId="40" fillId="0" borderId="0" xfId="0" applyFont="1" applyAlignment="1">
      <alignment horizontal="center"/>
    </xf>
    <xf numFmtId="168" fontId="40" fillId="0" borderId="0" xfId="1" applyFont="1"/>
    <xf numFmtId="0" fontId="41" fillId="34" borderId="10" xfId="0" applyFont="1" applyFill="1" applyBorder="1" applyAlignment="1">
      <alignment horizontal="center"/>
    </xf>
    <xf numFmtId="0" fontId="40" fillId="0" borderId="10" xfId="0" applyFont="1" applyBorder="1" applyAlignment="1">
      <alignment horizontal="center"/>
    </xf>
    <xf numFmtId="0" fontId="41" fillId="0" borderId="0" xfId="0" applyFont="1" applyAlignment="1">
      <alignment horizontal="center"/>
    </xf>
    <xf numFmtId="0" fontId="40" fillId="0" borderId="10" xfId="0" applyFont="1" applyBorder="1" applyAlignment="1">
      <alignment horizontal="center" wrapText="1"/>
    </xf>
    <xf numFmtId="168" fontId="40" fillId="0" borderId="10" xfId="1" applyFont="1" applyFill="1" applyBorder="1" applyAlignment="1">
      <alignment wrapText="1"/>
    </xf>
    <xf numFmtId="0" fontId="42" fillId="37" borderId="13" xfId="0" applyFont="1" applyFill="1" applyBorder="1"/>
    <xf numFmtId="0" fontId="42" fillId="37" borderId="14" xfId="0" applyFont="1" applyFill="1" applyBorder="1"/>
    <xf numFmtId="0" fontId="20" fillId="0" borderId="0" xfId="0" applyFont="1" applyAlignment="1">
      <alignment horizontal="center"/>
    </xf>
    <xf numFmtId="171" fontId="40" fillId="0" borderId="0" xfId="1" applyNumberFormat="1" applyFont="1"/>
    <xf numFmtId="168" fontId="41" fillId="34" borderId="10" xfId="1" applyFont="1" applyFill="1" applyBorder="1" applyAlignment="1">
      <alignment horizontal="center"/>
    </xf>
    <xf numFmtId="171" fontId="41" fillId="34" borderId="10" xfId="1" applyNumberFormat="1" applyFont="1" applyFill="1" applyBorder="1" applyAlignment="1">
      <alignment horizontal="center"/>
    </xf>
    <xf numFmtId="171" fontId="40" fillId="0" borderId="10" xfId="1" applyNumberFormat="1" applyFont="1" applyFill="1" applyBorder="1" applyAlignment="1">
      <alignment wrapText="1"/>
    </xf>
    <xf numFmtId="171" fontId="40" fillId="0" borderId="10" xfId="1" applyNumberFormat="1" applyFont="1" applyBorder="1"/>
    <xf numFmtId="174" fontId="20" fillId="0" borderId="0" xfId="0" applyNumberFormat="1" applyFont="1" applyAlignment="1">
      <alignment vertical="center"/>
    </xf>
    <xf numFmtId="0" fontId="39" fillId="0" borderId="0" xfId="0" applyFont="1" applyAlignment="1">
      <alignment vertical="center"/>
    </xf>
    <xf numFmtId="0" fontId="18" fillId="0" borderId="0" xfId="0" applyFont="1" applyAlignment="1">
      <alignment vertical="center"/>
    </xf>
    <xf numFmtId="0" fontId="53" fillId="0" borderId="0" xfId="0" applyFont="1"/>
    <xf numFmtId="0" fontId="41" fillId="34" borderId="10" xfId="0" applyFont="1" applyFill="1" applyBorder="1" applyAlignment="1">
      <alignment horizontal="left" vertical="center"/>
    </xf>
    <xf numFmtId="49" fontId="54" fillId="0" borderId="0" xfId="0" applyNumberFormat="1" applyFont="1" applyAlignment="1">
      <alignment horizontal="left" vertical="top"/>
    </xf>
    <xf numFmtId="0" fontId="36" fillId="0" borderId="0" xfId="0" applyFont="1" applyAlignment="1">
      <alignment horizontal="right" vertical="top" wrapText="1"/>
    </xf>
    <xf numFmtId="0" fontId="55" fillId="0" borderId="0" xfId="0" applyFont="1" applyAlignment="1">
      <alignment horizontal="center" vertical="top" wrapText="1"/>
    </xf>
    <xf numFmtId="0" fontId="36" fillId="33" borderId="0" xfId="0" applyFont="1" applyFill="1" applyAlignment="1">
      <alignment horizontal="center" vertical="top" wrapText="1"/>
    </xf>
    <xf numFmtId="3" fontId="37" fillId="0" borderId="0" xfId="0" applyNumberFormat="1" applyFont="1" applyAlignment="1">
      <alignment horizontal="right" vertical="top"/>
    </xf>
    <xf numFmtId="4" fontId="37" fillId="0" borderId="0" xfId="0" applyNumberFormat="1" applyFont="1" applyAlignment="1">
      <alignment horizontal="right" vertical="top"/>
    </xf>
    <xf numFmtId="0" fontId="37" fillId="0" borderId="0" xfId="0" applyFont="1" applyAlignment="1">
      <alignment horizontal="left" vertical="top" wrapText="1"/>
    </xf>
    <xf numFmtId="0" fontId="39" fillId="0" borderId="38" xfId="0" applyFont="1" applyBorder="1" applyAlignment="1">
      <alignment horizontal="center"/>
    </xf>
    <xf numFmtId="0" fontId="39" fillId="36" borderId="46" xfId="0" applyFont="1" applyFill="1" applyBorder="1" applyAlignment="1">
      <alignment horizontal="center"/>
    </xf>
    <xf numFmtId="178" fontId="40" fillId="0" borderId="10" xfId="51" applyNumberFormat="1" applyFont="1" applyBorder="1"/>
    <xf numFmtId="3" fontId="53" fillId="0" borderId="0" xfId="0" applyNumberFormat="1" applyFont="1"/>
    <xf numFmtId="0" fontId="53" fillId="0" borderId="20" xfId="0" applyFont="1" applyBorder="1"/>
    <xf numFmtId="165" fontId="32" fillId="0" borderId="10" xfId="51" applyFont="1" applyFill="1" applyBorder="1"/>
    <xf numFmtId="165" fontId="32" fillId="0" borderId="0" xfId="51" applyFont="1" applyFill="1" applyBorder="1"/>
    <xf numFmtId="165" fontId="30" fillId="0" borderId="10" xfId="51" applyFont="1" applyFill="1" applyBorder="1"/>
    <xf numFmtId="165" fontId="53" fillId="0" borderId="0" xfId="51" applyFont="1"/>
    <xf numFmtId="165" fontId="32" fillId="0" borderId="13" xfId="51" applyFont="1" applyFill="1" applyBorder="1"/>
    <xf numFmtId="165" fontId="53" fillId="0" borderId="20" xfId="51" applyFont="1" applyBorder="1"/>
    <xf numFmtId="165" fontId="32" fillId="0" borderId="20" xfId="51" applyFont="1" applyFill="1" applyBorder="1"/>
    <xf numFmtId="165" fontId="53" fillId="0" borderId="0" xfId="51" applyFont="1" applyBorder="1"/>
    <xf numFmtId="165" fontId="53" fillId="0" borderId="0" xfId="51" applyFont="1" applyFill="1"/>
    <xf numFmtId="165" fontId="32" fillId="0" borderId="0" xfId="51" applyFont="1" applyAlignment="1">
      <alignment horizontal="right"/>
    </xf>
    <xf numFmtId="165" fontId="34" fillId="0" borderId="0" xfId="51" applyFont="1"/>
    <xf numFmtId="0" fontId="33" fillId="35" borderId="21" xfId="0" applyFont="1" applyFill="1" applyBorder="1"/>
    <xf numFmtId="165" fontId="33" fillId="35" borderId="21" xfId="51" applyFont="1" applyFill="1" applyBorder="1"/>
    <xf numFmtId="0" fontId="29" fillId="0" borderId="0" xfId="0" applyFont="1" applyAlignment="1">
      <alignment horizontal="center"/>
    </xf>
    <xf numFmtId="0" fontId="57" fillId="0" borderId="0" xfId="0" applyFont="1" applyAlignment="1">
      <alignment horizontal="center"/>
    </xf>
    <xf numFmtId="0" fontId="29" fillId="0" borderId="42" xfId="0" applyFont="1" applyBorder="1"/>
    <xf numFmtId="0" fontId="29" fillId="0" borderId="38" xfId="0" applyFont="1" applyBorder="1"/>
    <xf numFmtId="0" fontId="29" fillId="0" borderId="38" xfId="0" applyFont="1" applyBorder="1" applyAlignment="1">
      <alignment horizontal="center"/>
    </xf>
    <xf numFmtId="165" fontId="59" fillId="0" borderId="0" xfId="51" applyFont="1" applyBorder="1" applyAlignment="1">
      <alignment horizontal="center"/>
    </xf>
    <xf numFmtId="165" fontId="38" fillId="0" borderId="0" xfId="51" applyFont="1"/>
    <xf numFmtId="3" fontId="20" fillId="0" borderId="0" xfId="0" applyNumberFormat="1" applyFont="1"/>
    <xf numFmtId="165" fontId="53" fillId="0" borderId="0" xfId="0" applyNumberFormat="1" applyFont="1"/>
    <xf numFmtId="0" fontId="50" fillId="0" borderId="0" xfId="52" applyFont="1" applyFill="1" applyBorder="1" applyAlignment="1">
      <alignment horizontal="center"/>
    </xf>
    <xf numFmtId="0" fontId="35" fillId="0" borderId="0" xfId="49" quotePrefix="1" applyFont="1" applyAlignment="1">
      <alignment horizontal="center"/>
    </xf>
    <xf numFmtId="0" fontId="35" fillId="0" borderId="0" xfId="46" applyFont="1" applyAlignment="1">
      <alignment horizontal="center"/>
    </xf>
    <xf numFmtId="0" fontId="23" fillId="0" borderId="0" xfId="46" applyFont="1" applyAlignment="1">
      <alignment horizontal="center"/>
    </xf>
    <xf numFmtId="172" fontId="23" fillId="33" borderId="0" xfId="44" applyFont="1" applyFill="1" applyAlignment="1">
      <alignment horizontal="center"/>
    </xf>
    <xf numFmtId="0" fontId="21" fillId="0" borderId="0" xfId="0" applyFont="1" applyAlignment="1">
      <alignment horizontal="center" wrapText="1"/>
    </xf>
    <xf numFmtId="169" fontId="34" fillId="0" borderId="38" xfId="45" applyFont="1" applyFill="1" applyBorder="1"/>
    <xf numFmtId="169" fontId="34" fillId="0" borderId="14" xfId="45" applyFont="1" applyFill="1" applyBorder="1" applyAlignment="1">
      <alignment horizontal="center"/>
    </xf>
    <xf numFmtId="169" fontId="34" fillId="0" borderId="0" xfId="45" applyFont="1" applyBorder="1" applyAlignment="1">
      <alignment horizontal="center"/>
    </xf>
    <xf numFmtId="169" fontId="34" fillId="0" borderId="0" xfId="45" applyFont="1" applyFill="1" applyBorder="1" applyAlignment="1">
      <alignment horizontal="center"/>
    </xf>
    <xf numFmtId="0" fontId="27" fillId="0" borderId="0" xfId="0" applyFont="1"/>
    <xf numFmtId="176" fontId="20" fillId="0" borderId="0" xfId="0" applyNumberFormat="1" applyFont="1" applyAlignment="1">
      <alignment vertical="center"/>
    </xf>
    <xf numFmtId="178" fontId="38" fillId="0" borderId="0" xfId="51" applyNumberFormat="1" applyFont="1" applyFill="1" applyAlignment="1">
      <alignment vertical="center"/>
    </xf>
    <xf numFmtId="178" fontId="37" fillId="0" borderId="0" xfId="51" applyNumberFormat="1" applyFont="1" applyFill="1" applyAlignment="1">
      <alignment horizontal="left" vertical="center" wrapText="1"/>
    </xf>
    <xf numFmtId="165" fontId="20" fillId="0" borderId="0" xfId="0" applyNumberFormat="1" applyFont="1" applyAlignment="1">
      <alignment vertical="center"/>
    </xf>
    <xf numFmtId="0" fontId="21" fillId="0" borderId="0" xfId="0" applyFont="1" applyAlignment="1">
      <alignment horizontal="center" vertical="center"/>
    </xf>
    <xf numFmtId="0" fontId="66" fillId="0" borderId="0" xfId="0" applyFont="1" applyAlignment="1">
      <alignment vertical="top" wrapText="1"/>
    </xf>
    <xf numFmtId="3" fontId="66" fillId="0" borderId="0" xfId="0" applyNumberFormat="1" applyFont="1" applyAlignment="1">
      <alignment horizontal="right" vertical="top" wrapText="1"/>
    </xf>
    <xf numFmtId="4" fontId="66" fillId="0" borderId="0" xfId="0" applyNumberFormat="1" applyFont="1" applyAlignment="1">
      <alignment horizontal="right" vertical="top" wrapText="1"/>
    </xf>
    <xf numFmtId="3" fontId="40" fillId="0" borderId="0" xfId="0" applyNumberFormat="1" applyFont="1" applyAlignment="1">
      <alignment horizontal="center"/>
    </xf>
    <xf numFmtId="168" fontId="40" fillId="0" borderId="10" xfId="1" applyFont="1" applyBorder="1"/>
    <xf numFmtId="168" fontId="40" fillId="0" borderId="0" xfId="0" applyNumberFormat="1" applyFont="1"/>
    <xf numFmtId="0" fontId="52" fillId="0" borderId="0" xfId="0" applyFont="1" applyAlignment="1">
      <alignment horizontal="right"/>
    </xf>
    <xf numFmtId="10" fontId="34" fillId="0" borderId="0" xfId="211" applyNumberFormat="1" applyFont="1" applyBorder="1" applyAlignment="1">
      <alignment horizontal="center"/>
    </xf>
    <xf numFmtId="169" fontId="52" fillId="36" borderId="0" xfId="0" applyNumberFormat="1" applyFont="1" applyFill="1"/>
    <xf numFmtId="0" fontId="34" fillId="0" borderId="38" xfId="0" applyFont="1" applyBorder="1"/>
    <xf numFmtId="0" fontId="34" fillId="0" borderId="0" xfId="0" applyFont="1" applyAlignment="1">
      <alignment horizontal="center"/>
    </xf>
    <xf numFmtId="180" fontId="34" fillId="0" borderId="14" xfId="0" applyNumberFormat="1" applyFont="1" applyBorder="1" applyAlignment="1">
      <alignment horizontal="center"/>
    </xf>
    <xf numFmtId="0" fontId="51" fillId="34" borderId="52" xfId="0" applyFont="1" applyFill="1" applyBorder="1" applyAlignment="1">
      <alignment horizontal="center" vertical="center" wrapText="1"/>
    </xf>
    <xf numFmtId="169" fontId="52" fillId="0" borderId="0" xfId="0" applyNumberFormat="1" applyFont="1" applyAlignment="1">
      <alignment horizontal="center"/>
    </xf>
    <xf numFmtId="0" fontId="52" fillId="0" borderId="20" xfId="0" applyFont="1" applyBorder="1" applyAlignment="1">
      <alignment horizontal="center"/>
    </xf>
    <xf numFmtId="173" fontId="52" fillId="0" borderId="21" xfId="0" applyNumberFormat="1" applyFont="1" applyBorder="1" applyAlignment="1">
      <alignment horizontal="center"/>
    </xf>
    <xf numFmtId="0" fontId="34" fillId="36" borderId="0" xfId="0" applyFont="1" applyFill="1"/>
    <xf numFmtId="0" fontId="34" fillId="0" borderId="14" xfId="0" applyFont="1" applyBorder="1" applyAlignment="1">
      <alignment horizontal="center"/>
    </xf>
    <xf numFmtId="0" fontId="52" fillId="0" borderId="20" xfId="0" applyFont="1" applyBorder="1" applyAlignment="1">
      <alignment horizontal="right"/>
    </xf>
    <xf numFmtId="0" fontId="34" fillId="0" borderId="10" xfId="0" applyFont="1" applyBorder="1"/>
    <xf numFmtId="0" fontId="51" fillId="44" borderId="52" xfId="0" applyFont="1" applyFill="1" applyBorder="1" applyAlignment="1">
      <alignment horizontal="center" vertical="center" wrapText="1"/>
    </xf>
    <xf numFmtId="0" fontId="52" fillId="0" borderId="0" xfId="0" applyFont="1" applyAlignment="1">
      <alignment horizontal="center"/>
    </xf>
    <xf numFmtId="0" fontId="52" fillId="0" borderId="38" xfId="0" applyFont="1" applyBorder="1"/>
    <xf numFmtId="173" fontId="52" fillId="0" borderId="0" xfId="0" applyNumberFormat="1" applyFont="1" applyAlignment="1">
      <alignment horizontal="center"/>
    </xf>
    <xf numFmtId="169" fontId="34" fillId="0" borderId="0" xfId="0" applyNumberFormat="1" applyFont="1"/>
    <xf numFmtId="174" fontId="20" fillId="0" borderId="0" xfId="0" applyNumberFormat="1" applyFont="1"/>
    <xf numFmtId="173" fontId="52" fillId="36" borderId="0" xfId="0" applyNumberFormat="1" applyFont="1" applyFill="1"/>
    <xf numFmtId="0" fontId="34" fillId="0" borderId="20" xfId="0" applyFont="1" applyBorder="1" applyAlignment="1">
      <alignment horizontal="center"/>
    </xf>
    <xf numFmtId="169" fontId="34" fillId="0" borderId="20" xfId="45" applyFont="1" applyFill="1" applyBorder="1" applyAlignment="1">
      <alignment horizontal="center"/>
    </xf>
    <xf numFmtId="0" fontId="34" fillId="0" borderId="0" xfId="0" applyFont="1"/>
    <xf numFmtId="180" fontId="34" fillId="0" borderId="0" xfId="0" applyNumberFormat="1" applyFont="1" applyAlignment="1">
      <alignment horizontal="center"/>
    </xf>
    <xf numFmtId="0" fontId="52" fillId="36" borderId="0" xfId="0" applyFont="1" applyFill="1"/>
    <xf numFmtId="169" fontId="52" fillId="0" borderId="21" xfId="0" applyNumberFormat="1" applyFont="1" applyBorder="1" applyAlignment="1">
      <alignment horizontal="center"/>
    </xf>
    <xf numFmtId="0" fontId="40" fillId="0" borderId="10" xfId="0" applyFont="1" applyBorder="1"/>
    <xf numFmtId="0" fontId="40" fillId="0" borderId="10" xfId="0" applyFont="1" applyBorder="1" applyAlignment="1">
      <alignment horizontal="left"/>
    </xf>
    <xf numFmtId="175" fontId="20" fillId="0" borderId="0" xfId="0" applyNumberFormat="1" applyFont="1"/>
    <xf numFmtId="168" fontId="20" fillId="0" borderId="0" xfId="1" applyFont="1" applyFill="1"/>
    <xf numFmtId="168" fontId="20" fillId="0" borderId="0" xfId="1" applyFont="1"/>
    <xf numFmtId="171" fontId="20" fillId="0" borderId="0" xfId="1" applyNumberFormat="1" applyFont="1" applyFill="1"/>
    <xf numFmtId="165" fontId="34" fillId="0" borderId="0" xfId="0" applyNumberFormat="1" applyFont="1"/>
    <xf numFmtId="0" fontId="23" fillId="0" borderId="0" xfId="0" applyFont="1"/>
    <xf numFmtId="0" fontId="35" fillId="0" borderId="0" xfId="0" applyFont="1"/>
    <xf numFmtId="0" fontId="52" fillId="0" borderId="0" xfId="0" applyFont="1"/>
    <xf numFmtId="14" fontId="34" fillId="0" borderId="0" xfId="0" applyNumberFormat="1" applyFont="1"/>
    <xf numFmtId="173" fontId="34" fillId="0" borderId="38" xfId="0" applyNumberFormat="1" applyFont="1" applyBorder="1"/>
    <xf numFmtId="171" fontId="40" fillId="0" borderId="0" xfId="1" applyNumberFormat="1" applyFont="1" applyFill="1"/>
    <xf numFmtId="168" fontId="40" fillId="0" borderId="10" xfId="1" applyFont="1" applyFill="1" applyBorder="1"/>
    <xf numFmtId="0" fontId="20" fillId="0" borderId="0" xfId="0" applyFont="1" applyAlignment="1">
      <alignment horizontal="center" wrapText="1"/>
    </xf>
    <xf numFmtId="0" fontId="20" fillId="0" borderId="15" xfId="0" applyFont="1" applyBorder="1" applyAlignment="1">
      <alignment vertical="center"/>
    </xf>
    <xf numFmtId="0" fontId="20" fillId="0" borderId="0" xfId="0" applyFont="1" applyAlignment="1">
      <alignment vertical="center" wrapText="1"/>
    </xf>
    <xf numFmtId="0" fontId="27" fillId="0" borderId="0" xfId="0" applyFont="1" applyAlignment="1">
      <alignment vertical="center"/>
    </xf>
    <xf numFmtId="0" fontId="23" fillId="0" borderId="0" xfId="49" applyFont="1"/>
    <xf numFmtId="168" fontId="38" fillId="0" borderId="0" xfId="0" applyNumberFormat="1" applyFont="1" applyAlignment="1">
      <alignment vertical="center"/>
    </xf>
    <xf numFmtId="3" fontId="38" fillId="0" borderId="0" xfId="0" applyNumberFormat="1" applyFont="1" applyAlignment="1">
      <alignment vertical="center"/>
    </xf>
    <xf numFmtId="43" fontId="38" fillId="0" borderId="0" xfId="0" applyNumberFormat="1" applyFont="1" applyAlignment="1">
      <alignment vertical="center"/>
    </xf>
    <xf numFmtId="0" fontId="61" fillId="0" borderId="0" xfId="0" applyFont="1"/>
    <xf numFmtId="183" fontId="34" fillId="0" borderId="0" xfId="0" applyNumberFormat="1" applyFont="1"/>
    <xf numFmtId="43" fontId="34" fillId="0" borderId="0" xfId="0" applyNumberFormat="1" applyFont="1"/>
    <xf numFmtId="0" fontId="51" fillId="44" borderId="60" xfId="0" applyFont="1" applyFill="1" applyBorder="1" applyAlignment="1">
      <alignment horizontal="center" vertical="center" wrapText="1"/>
    </xf>
    <xf numFmtId="0" fontId="52" fillId="0" borderId="20" xfId="0" applyFont="1" applyBorder="1" applyAlignment="1">
      <alignment horizontal="left"/>
    </xf>
    <xf numFmtId="43" fontId="52" fillId="0" borderId="21" xfId="0" applyNumberFormat="1" applyFont="1" applyBorder="1" applyAlignment="1">
      <alignment horizontal="center"/>
    </xf>
    <xf numFmtId="169" fontId="34" fillId="0" borderId="0" xfId="45" applyFont="1" applyFill="1"/>
    <xf numFmtId="4" fontId="77" fillId="0" borderId="0" xfId="0" applyNumberFormat="1" applyFont="1" applyAlignment="1">
      <alignment horizontal="right" vertical="top"/>
    </xf>
    <xf numFmtId="169" fontId="61" fillId="0" borderId="0" xfId="0" applyNumberFormat="1" applyFont="1"/>
    <xf numFmtId="0" fontId="78" fillId="45" borderId="61" xfId="0" applyFont="1" applyFill="1" applyBorder="1" applyAlignment="1">
      <alignment horizontal="center" vertical="center" wrapText="1"/>
    </xf>
    <xf numFmtId="0" fontId="79" fillId="46" borderId="18" xfId="0" applyFont="1" applyFill="1" applyBorder="1" applyAlignment="1">
      <alignment vertical="center"/>
    </xf>
    <xf numFmtId="180" fontId="79" fillId="0" borderId="10" xfId="0" applyNumberFormat="1" applyFont="1" applyBorder="1" applyAlignment="1">
      <alignment horizontal="center" vertical="center"/>
    </xf>
    <xf numFmtId="171" fontId="79" fillId="0" borderId="10" xfId="1" applyNumberFormat="1" applyFont="1" applyFill="1" applyBorder="1" applyAlignment="1">
      <alignment horizontal="center" vertical="center"/>
    </xf>
    <xf numFmtId="0" fontId="40" fillId="47" borderId="10" xfId="0" applyFont="1" applyFill="1" applyBorder="1"/>
    <xf numFmtId="0" fontId="40" fillId="47" borderId="10" xfId="0" applyFont="1" applyFill="1" applyBorder="1" applyAlignment="1">
      <alignment horizontal="left"/>
    </xf>
    <xf numFmtId="0" fontId="40" fillId="47" borderId="10" xfId="0" applyFont="1" applyFill="1" applyBorder="1" applyAlignment="1">
      <alignment horizontal="center" wrapText="1"/>
    </xf>
    <xf numFmtId="171" fontId="40" fillId="47" borderId="10" xfId="1" applyNumberFormat="1" applyFont="1" applyFill="1" applyBorder="1" applyAlignment="1">
      <alignment wrapText="1"/>
    </xf>
    <xf numFmtId="168" fontId="40" fillId="47" borderId="10" xfId="1" applyFont="1" applyFill="1" applyBorder="1" applyAlignment="1">
      <alignment wrapText="1"/>
    </xf>
    <xf numFmtId="0" fontId="40" fillId="47" borderId="0" xfId="0" applyFont="1" applyFill="1"/>
    <xf numFmtId="168" fontId="20" fillId="0" borderId="0" xfId="0" applyNumberFormat="1" applyFont="1" applyAlignment="1">
      <alignment vertical="center"/>
    </xf>
    <xf numFmtId="0" fontId="32" fillId="0" borderId="10" xfId="0" applyFont="1" applyBorder="1"/>
    <xf numFmtId="3" fontId="32" fillId="0" borderId="0" xfId="0" applyNumberFormat="1" applyFont="1"/>
    <xf numFmtId="0" fontId="20" fillId="0" borderId="0" xfId="0" applyFont="1" applyAlignment="1">
      <alignment horizontal="left"/>
    </xf>
    <xf numFmtId="0" fontId="20" fillId="0" borderId="0" xfId="0" applyFont="1" applyAlignment="1">
      <alignment horizontal="left" vertical="center" wrapText="1"/>
    </xf>
    <xf numFmtId="165" fontId="60" fillId="0" borderId="0" xfId="51" applyFont="1" applyFill="1"/>
    <xf numFmtId="165" fontId="20" fillId="0" borderId="0" xfId="0" applyNumberFormat="1" applyFont="1"/>
    <xf numFmtId="165" fontId="20" fillId="0" borderId="0" xfId="51" applyFont="1" applyFill="1" applyAlignment="1">
      <alignment horizontal="center"/>
    </xf>
    <xf numFmtId="187" fontId="79" fillId="0" borderId="10" xfId="3324" applyNumberFormat="1" applyFont="1" applyFill="1" applyBorder="1" applyAlignment="1">
      <alignment horizontal="center" vertical="center"/>
    </xf>
    <xf numFmtId="0" fontId="40" fillId="47" borderId="10" xfId="0" quotePrefix="1" applyFont="1" applyFill="1" applyBorder="1"/>
    <xf numFmtId="0" fontId="20" fillId="0" borderId="32" xfId="0" applyFont="1" applyBorder="1"/>
    <xf numFmtId="166" fontId="38" fillId="0" borderId="0" xfId="0" applyNumberFormat="1" applyFont="1" applyAlignment="1">
      <alignment vertical="center"/>
    </xf>
    <xf numFmtId="173" fontId="34" fillId="0" borderId="38" xfId="45" applyNumberFormat="1" applyFont="1" applyBorder="1"/>
    <xf numFmtId="169" fontId="34" fillId="0" borderId="20" xfId="45" applyFont="1" applyBorder="1" applyAlignment="1">
      <alignment horizontal="center"/>
    </xf>
    <xf numFmtId="169" fontId="34" fillId="0" borderId="38" xfId="45" applyFont="1" applyBorder="1"/>
    <xf numFmtId="165" fontId="52" fillId="36" borderId="0" xfId="51" applyFont="1" applyFill="1"/>
    <xf numFmtId="10" fontId="34" fillId="0" borderId="14" xfId="4769" applyNumberFormat="1" applyFont="1" applyFill="1" applyBorder="1" applyAlignment="1">
      <alignment horizontal="center"/>
    </xf>
    <xf numFmtId="0" fontId="0" fillId="0" borderId="0" xfId="0" pivotButton="1"/>
    <xf numFmtId="165" fontId="0" fillId="0" borderId="0" xfId="51" applyFont="1"/>
    <xf numFmtId="165" fontId="13" fillId="0" borderId="0" xfId="51" applyFont="1" applyAlignment="1">
      <alignment horizontal="left"/>
    </xf>
    <xf numFmtId="0" fontId="0" fillId="49" borderId="0" xfId="0" applyFill="1" applyAlignment="1">
      <alignment horizontal="left"/>
    </xf>
    <xf numFmtId="0" fontId="15" fillId="50" borderId="10" xfId="0" applyFont="1" applyFill="1" applyBorder="1" applyAlignment="1">
      <alignment horizontal="center"/>
    </xf>
    <xf numFmtId="9" fontId="15" fillId="50" borderId="10" xfId="0" applyNumberFormat="1" applyFont="1" applyFill="1" applyBorder="1" applyAlignment="1">
      <alignment horizontal="center"/>
    </xf>
    <xf numFmtId="165" fontId="15" fillId="40" borderId="10" xfId="51" applyFont="1" applyFill="1" applyBorder="1" applyAlignment="1">
      <alignment horizontal="center"/>
    </xf>
    <xf numFmtId="165" fontId="15" fillId="40" borderId="10" xfId="51" applyFont="1" applyFill="1" applyBorder="1"/>
    <xf numFmtId="0" fontId="85" fillId="0" borderId="0" xfId="0" applyFont="1"/>
    <xf numFmtId="165" fontId="52" fillId="0" borderId="21" xfId="51" applyFont="1" applyBorder="1" applyAlignment="1">
      <alignment horizontal="center"/>
    </xf>
    <xf numFmtId="165" fontId="52" fillId="0" borderId="0" xfId="51" applyFont="1" applyAlignment="1">
      <alignment horizontal="center"/>
    </xf>
    <xf numFmtId="0" fontId="32" fillId="48" borderId="0" xfId="0" applyFont="1" applyFill="1"/>
    <xf numFmtId="0" fontId="32" fillId="48" borderId="10" xfId="0" applyFont="1" applyFill="1" applyBorder="1"/>
    <xf numFmtId="165" fontId="32" fillId="48" borderId="10" xfId="51" applyFont="1" applyFill="1" applyBorder="1"/>
    <xf numFmtId="165" fontId="32" fillId="48" borderId="0" xfId="51" applyFont="1" applyFill="1" applyBorder="1"/>
    <xf numFmtId="3" fontId="32" fillId="48" borderId="0" xfId="0" applyNumberFormat="1" applyFont="1" applyFill="1"/>
    <xf numFmtId="165" fontId="53" fillId="0" borderId="0" xfId="51" applyFont="1" applyFill="1" applyBorder="1" applyAlignment="1">
      <alignment horizontal="left"/>
    </xf>
    <xf numFmtId="165" fontId="53" fillId="0" borderId="0" xfId="51" applyFont="1" applyFill="1" applyBorder="1"/>
    <xf numFmtId="0" fontId="33" fillId="0" borderId="10" xfId="0" applyFont="1" applyBorder="1"/>
    <xf numFmtId="165" fontId="34" fillId="36" borderId="0" xfId="51" applyFont="1" applyFill="1"/>
    <xf numFmtId="0" fontId="40" fillId="53" borderId="0" xfId="0" applyFont="1" applyFill="1"/>
    <xf numFmtId="168" fontId="40" fillId="53" borderId="10" xfId="1" applyFont="1" applyFill="1" applyBorder="1" applyAlignment="1">
      <alignment wrapText="1"/>
    </xf>
    <xf numFmtId="171" fontId="40" fillId="53" borderId="10" xfId="1" applyNumberFormat="1" applyFont="1" applyFill="1" applyBorder="1" applyAlignment="1">
      <alignment wrapText="1"/>
    </xf>
    <xf numFmtId="0" fontId="40" fillId="53" borderId="10" xfId="0" applyFont="1" applyFill="1" applyBorder="1" applyAlignment="1">
      <alignment horizontal="center" wrapText="1"/>
    </xf>
    <xf numFmtId="0" fontId="40" fillId="53" borderId="10" xfId="0" applyFont="1" applyFill="1" applyBorder="1" applyAlignment="1">
      <alignment horizontal="left"/>
    </xf>
    <xf numFmtId="0" fontId="40" fillId="53" borderId="10" xfId="0" applyFont="1" applyFill="1" applyBorder="1"/>
    <xf numFmtId="4" fontId="37" fillId="52" borderId="0" xfId="0" applyNumberFormat="1" applyFont="1" applyFill="1" applyAlignment="1">
      <alignment horizontal="right" vertical="top"/>
    </xf>
    <xf numFmtId="0" fontId="37" fillId="52" borderId="0" xfId="0" applyFont="1" applyFill="1" applyAlignment="1">
      <alignment horizontal="left" vertical="top" wrapText="1"/>
    </xf>
    <xf numFmtId="168" fontId="40" fillId="0" borderId="18" xfId="1" applyFont="1" applyFill="1" applyBorder="1" applyAlignment="1">
      <alignment wrapText="1"/>
    </xf>
    <xf numFmtId="171" fontId="40" fillId="0" borderId="18" xfId="1" applyNumberFormat="1" applyFont="1" applyFill="1" applyBorder="1" applyAlignment="1">
      <alignment wrapText="1"/>
    </xf>
    <xf numFmtId="0" fontId="40" fillId="0" borderId="18" xfId="0" applyFont="1" applyBorder="1" applyAlignment="1">
      <alignment horizontal="center" wrapText="1"/>
    </xf>
    <xf numFmtId="0" fontId="40" fillId="0" borderId="18" xfId="0" applyFont="1" applyBorder="1" applyAlignment="1">
      <alignment horizontal="left"/>
    </xf>
    <xf numFmtId="0" fontId="40" fillId="0" borderId="18" xfId="0" applyFont="1" applyBorder="1"/>
    <xf numFmtId="168" fontId="40" fillId="0" borderId="14" xfId="1" applyFont="1" applyFill="1" applyBorder="1" applyAlignment="1">
      <alignment wrapText="1"/>
    </xf>
    <xf numFmtId="171" fontId="40" fillId="0" borderId="14" xfId="1" applyNumberFormat="1" applyFont="1" applyFill="1" applyBorder="1" applyAlignment="1">
      <alignment wrapText="1"/>
    </xf>
    <xf numFmtId="0" fontId="40" fillId="0" borderId="14" xfId="0" applyFont="1" applyBorder="1" applyAlignment="1">
      <alignment horizontal="center" wrapText="1"/>
    </xf>
    <xf numFmtId="0" fontId="40" fillId="0" borderId="14" xfId="0" applyFont="1" applyBorder="1" applyAlignment="1">
      <alignment horizontal="left"/>
    </xf>
    <xf numFmtId="0" fontId="40" fillId="0" borderId="14" xfId="0" applyFont="1" applyBorder="1"/>
    <xf numFmtId="168" fontId="40" fillId="0" borderId="13" xfId="1" applyFont="1" applyFill="1" applyBorder="1" applyAlignment="1">
      <alignment wrapText="1"/>
    </xf>
    <xf numFmtId="171" fontId="40" fillId="0" borderId="13" xfId="1" applyNumberFormat="1" applyFont="1" applyFill="1" applyBorder="1" applyAlignment="1">
      <alignment wrapText="1"/>
    </xf>
    <xf numFmtId="0" fontId="40" fillId="0" borderId="13" xfId="0" applyFont="1" applyBorder="1" applyAlignment="1">
      <alignment horizontal="center" wrapText="1"/>
    </xf>
    <xf numFmtId="0" fontId="40" fillId="0" borderId="13" xfId="0" applyFont="1" applyBorder="1" applyAlignment="1">
      <alignment horizontal="left"/>
    </xf>
    <xf numFmtId="0" fontId="40" fillId="0" borderId="13" xfId="0" applyFont="1" applyBorder="1"/>
    <xf numFmtId="165" fontId="38" fillId="51" borderId="0" xfId="51" applyFont="1" applyFill="1" applyAlignment="1">
      <alignment vertical="center"/>
    </xf>
    <xf numFmtId="0" fontId="38" fillId="51" borderId="0" xfId="0" applyFont="1" applyFill="1" applyAlignment="1">
      <alignment horizontal="left" vertical="center"/>
    </xf>
    <xf numFmtId="165" fontId="38" fillId="50" borderId="0" xfId="51" applyFont="1" applyFill="1" applyAlignment="1">
      <alignment vertical="center"/>
    </xf>
    <xf numFmtId="0" fontId="38" fillId="50" borderId="0" xfId="0" applyFont="1" applyFill="1" applyAlignment="1">
      <alignment horizontal="left" vertical="center"/>
    </xf>
    <xf numFmtId="178" fontId="37" fillId="50" borderId="0" xfId="51" applyNumberFormat="1" applyFont="1" applyFill="1" applyAlignment="1">
      <alignment horizontal="left" vertical="center" wrapText="1"/>
    </xf>
    <xf numFmtId="3" fontId="37" fillId="50" borderId="0" xfId="0" applyNumberFormat="1" applyFont="1" applyFill="1" applyAlignment="1">
      <alignment horizontal="right" vertical="center"/>
    </xf>
    <xf numFmtId="0" fontId="37" fillId="50" borderId="0" xfId="0" applyFont="1" applyFill="1" applyAlignment="1">
      <alignment horizontal="left" vertical="center" wrapText="1"/>
    </xf>
    <xf numFmtId="178" fontId="37" fillId="51" borderId="0" xfId="51" applyNumberFormat="1" applyFont="1" applyFill="1" applyAlignment="1">
      <alignment horizontal="left" vertical="center" wrapText="1"/>
    </xf>
    <xf numFmtId="3" fontId="37" fillId="51" borderId="0" xfId="0" applyNumberFormat="1" applyFont="1" applyFill="1" applyAlignment="1">
      <alignment horizontal="right" vertical="center"/>
    </xf>
    <xf numFmtId="0" fontId="37" fillId="51" borderId="0" xfId="0" applyFont="1" applyFill="1" applyAlignment="1">
      <alignment horizontal="left" vertical="center" wrapText="1"/>
    </xf>
    <xf numFmtId="3" fontId="37" fillId="0" borderId="0" xfId="0" applyNumberFormat="1" applyFont="1" applyAlignment="1">
      <alignment horizontal="right" vertical="center"/>
    </xf>
    <xf numFmtId="0" fontId="37" fillId="0" borderId="0" xfId="0" applyFont="1" applyAlignment="1">
      <alignment horizontal="left" vertical="center" wrapText="1"/>
    </xf>
    <xf numFmtId="168" fontId="40" fillId="0" borderId="0" xfId="1" applyFont="1" applyFill="1"/>
    <xf numFmtId="3" fontId="37" fillId="52" borderId="0" xfId="0" applyNumberFormat="1" applyFont="1" applyFill="1" applyAlignment="1">
      <alignment horizontal="right" vertical="top"/>
    </xf>
    <xf numFmtId="0" fontId="38" fillId="52" borderId="0" xfId="0" applyFont="1" applyFill="1" applyAlignment="1">
      <alignment vertical="center"/>
    </xf>
    <xf numFmtId="0" fontId="32" fillId="0" borderId="18" xfId="0" applyFont="1" applyBorder="1"/>
    <xf numFmtId="165" fontId="32" fillId="53" borderId="0" xfId="51" applyFont="1" applyFill="1" applyBorder="1"/>
    <xf numFmtId="0" fontId="32" fillId="0" borderId="13" xfId="0" applyFont="1" applyBorder="1"/>
    <xf numFmtId="0" fontId="32" fillId="53" borderId="10" xfId="0" applyFont="1" applyFill="1" applyBorder="1"/>
    <xf numFmtId="165" fontId="32" fillId="0" borderId="18" xfId="51" applyFont="1" applyFill="1" applyBorder="1"/>
    <xf numFmtId="3" fontId="32" fillId="53" borderId="0" xfId="0" applyNumberFormat="1" applyFont="1" applyFill="1"/>
    <xf numFmtId="0" fontId="32" fillId="48" borderId="14" xfId="0" applyFont="1" applyFill="1" applyBorder="1"/>
    <xf numFmtId="165" fontId="32" fillId="53" borderId="10" xfId="51" applyFont="1" applyFill="1" applyBorder="1"/>
    <xf numFmtId="4" fontId="38" fillId="0" borderId="0" xfId="0" applyNumberFormat="1" applyFont="1" applyAlignment="1">
      <alignment vertical="center"/>
    </xf>
    <xf numFmtId="165" fontId="32" fillId="48" borderId="14" xfId="51" applyFont="1" applyFill="1" applyBorder="1"/>
    <xf numFmtId="0" fontId="32" fillId="53" borderId="0" xfId="0" applyFont="1" applyFill="1"/>
    <xf numFmtId="0" fontId="53" fillId="0" borderId="17" xfId="0" applyFont="1" applyBorder="1"/>
    <xf numFmtId="173" fontId="52" fillId="0" borderId="21" xfId="45" applyNumberFormat="1" applyFont="1" applyFill="1" applyBorder="1" applyAlignment="1">
      <alignment horizontal="center"/>
    </xf>
    <xf numFmtId="0" fontId="34" fillId="0" borderId="17" xfId="0" applyFont="1" applyBorder="1"/>
    <xf numFmtId="0" fontId="79" fillId="46" borderId="11" xfId="0" applyFont="1" applyFill="1" applyBorder="1" applyAlignment="1">
      <alignment vertical="center"/>
    </xf>
    <xf numFmtId="0" fontId="79" fillId="46" borderId="12" xfId="0" applyFont="1" applyFill="1" applyBorder="1" applyAlignment="1">
      <alignment vertical="center"/>
    </xf>
    <xf numFmtId="180" fontId="79" fillId="49" borderId="10" xfId="0" applyNumberFormat="1" applyFont="1" applyFill="1" applyBorder="1" applyAlignment="1">
      <alignment horizontal="center" vertical="center"/>
    </xf>
    <xf numFmtId="187" fontId="79" fillId="49" borderId="14" xfId="51" applyNumberFormat="1" applyFont="1" applyFill="1" applyBorder="1" applyAlignment="1">
      <alignment horizontal="center" vertical="center"/>
    </xf>
    <xf numFmtId="171" fontId="79" fillId="49" borderId="10" xfId="1" applyNumberFormat="1" applyFont="1" applyFill="1" applyBorder="1" applyAlignment="1">
      <alignment horizontal="center" vertical="center"/>
    </xf>
    <xf numFmtId="0" fontId="34" fillId="49" borderId="10" xfId="0" applyFont="1" applyFill="1" applyBorder="1"/>
    <xf numFmtId="0" fontId="34" fillId="49" borderId="14" xfId="0" applyFont="1" applyFill="1" applyBorder="1" applyAlignment="1">
      <alignment horizontal="center"/>
    </xf>
    <xf numFmtId="169" fontId="34" fillId="49" borderId="14" xfId="45" applyFont="1" applyFill="1" applyBorder="1" applyAlignment="1">
      <alignment horizontal="center"/>
    </xf>
    <xf numFmtId="180" fontId="34" fillId="49" borderId="14" xfId="0" applyNumberFormat="1" applyFont="1" applyFill="1" applyBorder="1" applyAlignment="1">
      <alignment horizontal="center"/>
    </xf>
    <xf numFmtId="10" fontId="34" fillId="49" borderId="14" xfId="4769" applyNumberFormat="1" applyFont="1" applyFill="1" applyBorder="1" applyAlignment="1">
      <alignment horizontal="center"/>
    </xf>
    <xf numFmtId="173" fontId="34" fillId="49" borderId="14" xfId="45" applyNumberFormat="1" applyFont="1" applyFill="1" applyBorder="1" applyAlignment="1">
      <alignment horizontal="center"/>
    </xf>
    <xf numFmtId="173" fontId="34" fillId="49" borderId="14" xfId="0" applyNumberFormat="1" applyFont="1" applyFill="1" applyBorder="1" applyAlignment="1">
      <alignment horizontal="center"/>
    </xf>
    <xf numFmtId="0" fontId="34" fillId="49" borderId="0" xfId="0" applyFont="1" applyFill="1"/>
    <xf numFmtId="180" fontId="34" fillId="49" borderId="10" xfId="0" applyNumberFormat="1" applyFont="1" applyFill="1" applyBorder="1" applyAlignment="1">
      <alignment horizontal="center"/>
    </xf>
    <xf numFmtId="10" fontId="34" fillId="49" borderId="10" xfId="0" applyNumberFormat="1" applyFont="1" applyFill="1" applyBorder="1"/>
    <xf numFmtId="169" fontId="34" fillId="49" borderId="10" xfId="45" applyFont="1" applyFill="1" applyBorder="1"/>
    <xf numFmtId="169" fontId="34" fillId="49" borderId="62" xfId="45" applyFont="1" applyFill="1" applyBorder="1"/>
    <xf numFmtId="0" fontId="34" fillId="0" borderId="63" xfId="0" applyFont="1" applyBorder="1"/>
    <xf numFmtId="187" fontId="79" fillId="49" borderId="10" xfId="3324" applyNumberFormat="1" applyFont="1" applyFill="1" applyBorder="1" applyAlignment="1">
      <alignment horizontal="center" vertical="center"/>
    </xf>
    <xf numFmtId="171" fontId="79" fillId="49" borderId="14" xfId="1" applyNumberFormat="1" applyFont="1" applyFill="1" applyBorder="1" applyAlignment="1">
      <alignment horizontal="center" vertical="center"/>
    </xf>
    <xf numFmtId="43" fontId="34" fillId="49" borderId="10" xfId="45" applyNumberFormat="1" applyFont="1" applyFill="1" applyBorder="1"/>
    <xf numFmtId="173" fontId="34" fillId="49" borderId="10" xfId="0" applyNumberFormat="1" applyFont="1" applyFill="1" applyBorder="1"/>
    <xf numFmtId="43" fontId="34" fillId="49" borderId="10" xfId="0" applyNumberFormat="1" applyFont="1" applyFill="1" applyBorder="1"/>
    <xf numFmtId="43" fontId="34" fillId="49" borderId="14" xfId="0" applyNumberFormat="1" applyFont="1" applyFill="1" applyBorder="1" applyAlignment="1">
      <alignment horizontal="center"/>
    </xf>
    <xf numFmtId="43" fontId="34" fillId="49" borderId="10" xfId="0" applyNumberFormat="1" applyFont="1" applyFill="1" applyBorder="1" applyAlignment="1">
      <alignment horizontal="center"/>
    </xf>
    <xf numFmtId="0" fontId="34" fillId="49" borderId="10" xfId="322" applyFont="1" applyFill="1" applyBorder="1" applyAlignment="1">
      <alignment horizontal="center"/>
    </xf>
    <xf numFmtId="165" fontId="34" fillId="49" borderId="14" xfId="51" applyFont="1" applyFill="1" applyBorder="1" applyAlignment="1">
      <alignment horizontal="center"/>
    </xf>
    <xf numFmtId="180" fontId="34" fillId="48" borderId="14" xfId="0" applyNumberFormat="1" applyFont="1" applyFill="1" applyBorder="1" applyAlignment="1">
      <alignment horizontal="center"/>
    </xf>
    <xf numFmtId="0" fontId="34" fillId="48" borderId="10" xfId="0" applyFont="1" applyFill="1" applyBorder="1"/>
    <xf numFmtId="0" fontId="34" fillId="48" borderId="14" xfId="0" applyFont="1" applyFill="1" applyBorder="1" applyAlignment="1">
      <alignment horizontal="center"/>
    </xf>
    <xf numFmtId="165" fontId="0" fillId="49" borderId="0" xfId="51" applyFont="1" applyFill="1"/>
    <xf numFmtId="171" fontId="79" fillId="48" borderId="14" xfId="1" applyNumberFormat="1" applyFont="1" applyFill="1" applyBorder="1" applyAlignment="1">
      <alignment horizontal="center" vertical="center"/>
    </xf>
    <xf numFmtId="180" fontId="79" fillId="48" borderId="10" xfId="0" applyNumberFormat="1" applyFont="1" applyFill="1" applyBorder="1" applyAlignment="1">
      <alignment horizontal="center" vertical="center"/>
    </xf>
    <xf numFmtId="0" fontId="0" fillId="0" borderId="0" xfId="0" applyAlignment="1">
      <alignment horizontal="left"/>
    </xf>
    <xf numFmtId="165" fontId="0" fillId="0" borderId="0" xfId="51" applyFont="1" applyFill="1"/>
    <xf numFmtId="187" fontId="79" fillId="48" borderId="10" xfId="3324" applyNumberFormat="1" applyFont="1" applyFill="1" applyBorder="1" applyAlignment="1">
      <alignment horizontal="center" vertical="center"/>
    </xf>
    <xf numFmtId="169" fontId="34" fillId="48" borderId="14" xfId="45" applyFont="1" applyFill="1" applyBorder="1" applyAlignment="1">
      <alignment horizontal="center"/>
    </xf>
    <xf numFmtId="165" fontId="34" fillId="0" borderId="0" xfId="51" applyFont="1" applyFill="1"/>
    <xf numFmtId="10" fontId="34" fillId="48" borderId="14" xfId="4769" applyNumberFormat="1" applyFont="1" applyFill="1" applyBorder="1" applyAlignment="1">
      <alignment horizontal="center"/>
    </xf>
    <xf numFmtId="0" fontId="34" fillId="48" borderId="0" xfId="0" applyFont="1" applyFill="1"/>
    <xf numFmtId="0" fontId="40" fillId="0" borderId="10" xfId="0" quotePrefix="1" applyFont="1" applyBorder="1"/>
    <xf numFmtId="0" fontId="33" fillId="39" borderId="10" xfId="0" applyFont="1" applyFill="1" applyBorder="1" applyAlignment="1">
      <alignment horizontal="center" vertical="center" wrapText="1"/>
    </xf>
    <xf numFmtId="0" fontId="21" fillId="0" borderId="0" xfId="0" applyFont="1" applyAlignment="1">
      <alignment horizontal="left" vertical="center"/>
    </xf>
    <xf numFmtId="172" fontId="23" fillId="33" borderId="0" xfId="44" applyFont="1" applyFill="1" applyAlignment="1">
      <alignment horizontal="left"/>
    </xf>
    <xf numFmtId="0" fontId="20" fillId="0" borderId="0" xfId="0" applyFont="1" applyAlignment="1">
      <alignment horizontal="left" vertical="center"/>
    </xf>
    <xf numFmtId="0" fontId="21" fillId="0" borderId="0" xfId="0" applyFont="1" applyAlignment="1">
      <alignment horizontal="center"/>
    </xf>
    <xf numFmtId="165" fontId="32" fillId="0" borderId="0" xfId="51" applyFont="1"/>
    <xf numFmtId="0" fontId="31" fillId="0" borderId="0" xfId="0" applyFont="1"/>
    <xf numFmtId="0" fontId="33" fillId="39" borderId="10" xfId="0" applyFont="1" applyFill="1" applyBorder="1" applyAlignment="1">
      <alignment vertical="center" wrapText="1"/>
    </xf>
    <xf numFmtId="0" fontId="33" fillId="35" borderId="10" xfId="0" applyFont="1" applyFill="1" applyBorder="1" applyAlignment="1">
      <alignment vertical="center" wrapText="1"/>
    </xf>
    <xf numFmtId="0" fontId="33" fillId="39" borderId="11" xfId="0" applyFont="1" applyFill="1" applyBorder="1" applyAlignment="1">
      <alignment vertical="center" wrapText="1"/>
    </xf>
    <xf numFmtId="0" fontId="33" fillId="39" borderId="18" xfId="0" applyFont="1" applyFill="1" applyBorder="1" applyAlignment="1">
      <alignment vertical="center" wrapText="1"/>
    </xf>
    <xf numFmtId="0" fontId="33" fillId="39" borderId="12" xfId="0" applyFont="1" applyFill="1" applyBorder="1" applyAlignment="1">
      <alignment vertical="center" wrapText="1"/>
    </xf>
    <xf numFmtId="0" fontId="33" fillId="35" borderId="11" xfId="0" applyFont="1" applyFill="1" applyBorder="1" applyAlignment="1">
      <alignment vertical="center" wrapText="1"/>
    </xf>
    <xf numFmtId="0" fontId="33" fillId="35" borderId="18" xfId="0" applyFont="1" applyFill="1" applyBorder="1" applyAlignment="1">
      <alignment vertical="center" wrapText="1"/>
    </xf>
    <xf numFmtId="0" fontId="33" fillId="35" borderId="12" xfId="0" applyFont="1" applyFill="1" applyBorder="1" applyAlignment="1">
      <alignment vertical="center" wrapText="1"/>
    </xf>
    <xf numFmtId="0" fontId="33" fillId="39" borderId="13" xfId="0" applyFont="1" applyFill="1" applyBorder="1" applyAlignment="1">
      <alignment vertical="center" wrapText="1"/>
    </xf>
    <xf numFmtId="0" fontId="32" fillId="54" borderId="0" xfId="0" applyFont="1" applyFill="1"/>
    <xf numFmtId="0" fontId="32" fillId="54" borderId="10" xfId="0" applyFont="1" applyFill="1" applyBorder="1"/>
    <xf numFmtId="165" fontId="32" fillId="54" borderId="10" xfId="51" applyFont="1" applyFill="1" applyBorder="1"/>
    <xf numFmtId="165" fontId="32" fillId="54" borderId="0" xfId="51" applyFont="1" applyFill="1" applyBorder="1"/>
    <xf numFmtId="3" fontId="32" fillId="54" borderId="0" xfId="0" applyNumberFormat="1" applyFont="1" applyFill="1"/>
    <xf numFmtId="0" fontId="32" fillId="55" borderId="0" xfId="0" applyFont="1" applyFill="1"/>
    <xf numFmtId="0" fontId="32" fillId="55" borderId="10" xfId="0" applyFont="1" applyFill="1" applyBorder="1"/>
    <xf numFmtId="165" fontId="32" fillId="55" borderId="10" xfId="51" applyFont="1" applyFill="1" applyBorder="1"/>
    <xf numFmtId="165" fontId="32" fillId="55" borderId="0" xfId="51" applyFont="1" applyFill="1" applyBorder="1"/>
    <xf numFmtId="3" fontId="32" fillId="55" borderId="0" xfId="0" applyNumberFormat="1" applyFont="1" applyFill="1"/>
    <xf numFmtId="0" fontId="32" fillId="56" borderId="0" xfId="0" applyFont="1" applyFill="1"/>
    <xf numFmtId="0" fontId="32" fillId="56" borderId="10" xfId="0" applyFont="1" applyFill="1" applyBorder="1"/>
    <xf numFmtId="165" fontId="32" fillId="56" borderId="10" xfId="51" applyFont="1" applyFill="1" applyBorder="1"/>
    <xf numFmtId="165" fontId="32" fillId="56" borderId="0" xfId="51" applyFont="1" applyFill="1" applyBorder="1"/>
    <xf numFmtId="3" fontId="32" fillId="56" borderId="0" xfId="0" applyNumberFormat="1" applyFont="1" applyFill="1"/>
    <xf numFmtId="0" fontId="53" fillId="54" borderId="0" xfId="0" applyFont="1" applyFill="1" applyAlignment="1">
      <alignment vertical="center"/>
    </xf>
    <xf numFmtId="0" fontId="33" fillId="54" borderId="10" xfId="0" applyFont="1" applyFill="1" applyBorder="1" applyAlignment="1">
      <alignment vertical="center" wrapText="1"/>
    </xf>
    <xf numFmtId="14" fontId="33" fillId="54" borderId="10" xfId="0" applyNumberFormat="1" applyFont="1" applyFill="1" applyBorder="1" applyAlignment="1">
      <alignment horizontal="center" vertical="center" wrapText="1"/>
    </xf>
    <xf numFmtId="0" fontId="33" fillId="54" borderId="10" xfId="0" applyFont="1" applyFill="1" applyBorder="1" applyAlignment="1">
      <alignment horizontal="center" vertical="center" wrapText="1"/>
    </xf>
    <xf numFmtId="165" fontId="33" fillId="54" borderId="10" xfId="51" applyFont="1" applyFill="1" applyBorder="1" applyAlignment="1">
      <alignment horizontal="center" vertical="center" wrapText="1"/>
    </xf>
    <xf numFmtId="0" fontId="33" fillId="54" borderId="14" xfId="0" applyFont="1" applyFill="1" applyBorder="1" applyAlignment="1">
      <alignment vertical="center" wrapText="1"/>
    </xf>
    <xf numFmtId="14" fontId="87" fillId="38" borderId="10" xfId="0" applyNumberFormat="1" applyFont="1" applyFill="1" applyBorder="1" applyAlignment="1">
      <alignment horizontal="center" vertical="center" wrapText="1"/>
    </xf>
    <xf numFmtId="14" fontId="87" fillId="38" borderId="36" xfId="0" applyNumberFormat="1" applyFont="1" applyFill="1" applyBorder="1" applyAlignment="1">
      <alignment horizontal="center" vertical="center" wrapText="1"/>
    </xf>
    <xf numFmtId="0" fontId="88" fillId="0" borderId="0" xfId="0" applyFont="1"/>
    <xf numFmtId="0" fontId="88" fillId="0" borderId="32" xfId="0" applyFont="1" applyBorder="1"/>
    <xf numFmtId="3" fontId="89" fillId="0" borderId="32" xfId="0" applyNumberFormat="1" applyFont="1" applyBorder="1" applyAlignment="1">
      <alignment horizontal="right" vertical="center" indent="1"/>
    </xf>
    <xf numFmtId="3" fontId="58" fillId="0" borderId="32" xfId="0" applyNumberFormat="1" applyFont="1" applyBorder="1" applyAlignment="1">
      <alignment horizontal="right" vertical="center" indent="1"/>
    </xf>
    <xf numFmtId="0" fontId="58" fillId="0" borderId="32" xfId="0" applyFont="1" applyBorder="1" applyAlignment="1">
      <alignment horizontal="right" vertical="center" indent="1"/>
    </xf>
    <xf numFmtId="3" fontId="58" fillId="0" borderId="67" xfId="0" applyNumberFormat="1" applyFont="1" applyBorder="1" applyAlignment="1">
      <alignment horizontal="right" vertical="center" indent="1"/>
    </xf>
    <xf numFmtId="3" fontId="89" fillId="0" borderId="67" xfId="0" applyNumberFormat="1" applyFont="1" applyBorder="1" applyAlignment="1">
      <alignment horizontal="right" vertical="center" indent="1"/>
    </xf>
    <xf numFmtId="0" fontId="89" fillId="0" borderId="37" xfId="0" applyFont="1" applyBorder="1" applyAlignment="1">
      <alignment horizontal="right" vertical="center" indent="1"/>
    </xf>
    <xf numFmtId="3" fontId="89" fillId="0" borderId="36" xfId="0" applyNumberFormat="1" applyFont="1" applyBorder="1" applyAlignment="1">
      <alignment horizontal="right" vertical="center" indent="1"/>
    </xf>
    <xf numFmtId="3" fontId="89" fillId="0" borderId="39" xfId="0" applyNumberFormat="1" applyFont="1" applyBorder="1" applyAlignment="1">
      <alignment horizontal="right" vertical="center" indent="1"/>
    </xf>
    <xf numFmtId="0" fontId="88" fillId="0" borderId="37" xfId="0" applyFont="1" applyBorder="1"/>
    <xf numFmtId="3" fontId="89" fillId="0" borderId="74" xfId="0" applyNumberFormat="1" applyFont="1" applyBorder="1" applyAlignment="1">
      <alignment horizontal="right" vertical="center" indent="1"/>
    </xf>
    <xf numFmtId="3" fontId="89" fillId="0" borderId="69" xfId="0" applyNumberFormat="1" applyFont="1" applyBorder="1" applyAlignment="1">
      <alignment horizontal="right" vertical="center" indent="1"/>
    </xf>
    <xf numFmtId="0" fontId="58" fillId="0" borderId="32" xfId="0" applyFont="1" applyBorder="1" applyAlignment="1">
      <alignment vertical="center"/>
    </xf>
    <xf numFmtId="14" fontId="87" fillId="38" borderId="11" xfId="0" applyNumberFormat="1" applyFont="1" applyFill="1" applyBorder="1" applyAlignment="1">
      <alignment horizontal="center" vertical="center" wrapText="1"/>
    </xf>
    <xf numFmtId="14" fontId="87" fillId="38" borderId="11" xfId="0" applyNumberFormat="1" applyFont="1" applyFill="1" applyBorder="1" applyAlignment="1">
      <alignment vertical="center" wrapText="1"/>
    </xf>
    <xf numFmtId="0" fontId="87" fillId="38" borderId="10" xfId="0" applyFont="1" applyFill="1" applyBorder="1" applyAlignment="1">
      <alignment vertical="center"/>
    </xf>
    <xf numFmtId="0" fontId="90" fillId="38" borderId="34" xfId="0" applyFont="1" applyFill="1" applyBorder="1" applyAlignment="1">
      <alignment vertical="center"/>
    </xf>
    <xf numFmtId="0" fontId="90" fillId="38" borderId="35" xfId="0" applyFont="1" applyFill="1" applyBorder="1" applyAlignment="1">
      <alignment vertical="center"/>
    </xf>
    <xf numFmtId="0" fontId="90" fillId="38" borderId="36" xfId="0" applyFont="1" applyFill="1" applyBorder="1" applyAlignment="1">
      <alignment vertical="center"/>
    </xf>
    <xf numFmtId="14" fontId="87" fillId="38" borderId="39" xfId="0" applyNumberFormat="1" applyFont="1" applyFill="1" applyBorder="1" applyAlignment="1">
      <alignment horizontal="center" vertical="center" wrapText="1"/>
    </xf>
    <xf numFmtId="0" fontId="89" fillId="0" borderId="0" xfId="0" applyFont="1" applyAlignment="1">
      <alignment horizontal="right" vertical="center" wrapText="1" indent="1"/>
    </xf>
    <xf numFmtId="0" fontId="58" fillId="0" borderId="28" xfId="0" applyFont="1" applyBorder="1" applyAlignment="1">
      <alignment horizontal="right" vertical="center" indent="1"/>
    </xf>
    <xf numFmtId="0" fontId="58" fillId="0" borderId="33" xfId="0" applyFont="1" applyBorder="1" applyAlignment="1">
      <alignment vertical="center" wrapText="1"/>
    </xf>
    <xf numFmtId="0" fontId="88" fillId="0" borderId="0" xfId="0" applyFont="1" applyAlignment="1">
      <alignment vertical="center" wrapText="1"/>
    </xf>
    <xf numFmtId="3" fontId="58" fillId="0" borderId="33" xfId="0" applyNumberFormat="1" applyFont="1" applyBorder="1" applyAlignment="1">
      <alignment horizontal="right" vertical="center"/>
    </xf>
    <xf numFmtId="3" fontId="58" fillId="0" borderId="24" xfId="0" applyNumberFormat="1" applyFont="1" applyBorder="1" applyAlignment="1">
      <alignment horizontal="right" vertical="center"/>
    </xf>
    <xf numFmtId="0" fontId="58" fillId="0" borderId="0" xfId="0" applyFont="1" applyAlignment="1">
      <alignment vertical="center" wrapText="1"/>
    </xf>
    <xf numFmtId="3" fontId="58" fillId="0" borderId="33" xfId="0" applyNumberFormat="1" applyFont="1" applyBorder="1" applyAlignment="1">
      <alignment horizontal="right" vertical="center" indent="1"/>
    </xf>
    <xf numFmtId="0" fontId="58" fillId="0" borderId="24" xfId="0" applyFont="1" applyBorder="1" applyAlignment="1">
      <alignment horizontal="right" vertical="center"/>
    </xf>
    <xf numFmtId="0" fontId="20" fillId="0" borderId="32" xfId="0" applyFont="1" applyBorder="1" applyAlignment="1">
      <alignment vertical="center" wrapText="1"/>
    </xf>
    <xf numFmtId="0" fontId="89" fillId="0" borderId="33" xfId="0" applyFont="1" applyBorder="1" applyAlignment="1">
      <alignment vertical="center" wrapText="1"/>
    </xf>
    <xf numFmtId="3" fontId="89" fillId="0" borderId="75" xfId="0" applyNumberFormat="1" applyFont="1" applyBorder="1" applyAlignment="1">
      <alignment horizontal="right" vertical="center" indent="1"/>
    </xf>
    <xf numFmtId="3" fontId="89" fillId="0" borderId="76" xfId="0" applyNumberFormat="1" applyFont="1" applyBorder="1" applyAlignment="1">
      <alignment horizontal="right" vertical="center"/>
    </xf>
    <xf numFmtId="0" fontId="58" fillId="0" borderId="24" xfId="0" applyFont="1" applyBorder="1" applyAlignment="1">
      <alignment horizontal="right" vertical="center" indent="1"/>
    </xf>
    <xf numFmtId="3" fontId="58" fillId="0" borderId="0" xfId="0" applyNumberFormat="1" applyFont="1" applyAlignment="1">
      <alignment horizontal="right" vertical="center" indent="1"/>
    </xf>
    <xf numFmtId="3" fontId="58" fillId="0" borderId="24" xfId="0" applyNumberFormat="1" applyFont="1" applyBorder="1" applyAlignment="1">
      <alignment horizontal="right" vertical="center" indent="1"/>
    </xf>
    <xf numFmtId="3" fontId="58" fillId="0" borderId="77" xfId="0" applyNumberFormat="1" applyFont="1" applyBorder="1" applyAlignment="1">
      <alignment horizontal="right" vertical="center" indent="1"/>
    </xf>
    <xf numFmtId="3" fontId="58" fillId="0" borderId="41" xfId="0" applyNumberFormat="1" applyFont="1" applyBorder="1" applyAlignment="1">
      <alignment horizontal="right" vertical="center" indent="1"/>
    </xf>
    <xf numFmtId="3" fontId="89" fillId="0" borderId="33" xfId="0" applyNumberFormat="1" applyFont="1" applyBorder="1" applyAlignment="1">
      <alignment horizontal="right" vertical="center" indent="1"/>
    </xf>
    <xf numFmtId="3" fontId="89" fillId="0" borderId="24" xfId="0" applyNumberFormat="1" applyFont="1" applyBorder="1" applyAlignment="1">
      <alignment horizontal="right" vertical="center" indent="1"/>
    </xf>
    <xf numFmtId="0" fontId="58" fillId="0" borderId="0" xfId="0" applyFont="1" applyAlignment="1">
      <alignment horizontal="right" vertical="center" indent="1"/>
    </xf>
    <xf numFmtId="0" fontId="58" fillId="0" borderId="41" xfId="0" applyFont="1" applyBorder="1" applyAlignment="1">
      <alignment horizontal="right" vertical="center"/>
    </xf>
    <xf numFmtId="3" fontId="89" fillId="0" borderId="77" xfId="0" applyNumberFormat="1" applyFont="1" applyBorder="1" applyAlignment="1">
      <alignment horizontal="right" vertical="center" indent="1"/>
    </xf>
    <xf numFmtId="3" fontId="89" fillId="0" borderId="41" xfId="0" applyNumberFormat="1" applyFont="1" applyBorder="1" applyAlignment="1">
      <alignment horizontal="right" vertical="center"/>
    </xf>
    <xf numFmtId="0" fontId="89" fillId="0" borderId="0" xfId="0" applyFont="1" applyAlignment="1">
      <alignment vertical="center" wrapText="1"/>
    </xf>
    <xf numFmtId="3" fontId="58" fillId="0" borderId="41" xfId="0" applyNumberFormat="1" applyFont="1" applyBorder="1" applyAlignment="1">
      <alignment horizontal="right" vertical="center"/>
    </xf>
    <xf numFmtId="3" fontId="89" fillId="0" borderId="0" xfId="0" applyNumberFormat="1" applyFont="1" applyAlignment="1">
      <alignment horizontal="right" vertical="center" indent="1"/>
    </xf>
    <xf numFmtId="3" fontId="89" fillId="0" borderId="24" xfId="0" applyNumberFormat="1" applyFont="1" applyBorder="1" applyAlignment="1">
      <alignment horizontal="right" vertical="center"/>
    </xf>
    <xf numFmtId="0" fontId="89" fillId="0" borderId="40" xfId="0" applyFont="1" applyBorder="1" applyAlignment="1">
      <alignment vertical="center" wrapText="1"/>
    </xf>
    <xf numFmtId="0" fontId="89" fillId="0" borderId="38" xfId="0" applyFont="1" applyBorder="1" applyAlignment="1">
      <alignment vertical="center" wrapText="1"/>
    </xf>
    <xf numFmtId="3" fontId="89" fillId="0" borderId="78" xfId="0" applyNumberFormat="1" applyFont="1" applyBorder="1" applyAlignment="1">
      <alignment horizontal="right" vertical="center" indent="1"/>
    </xf>
    <xf numFmtId="3" fontId="89" fillId="0" borderId="79" xfId="0" applyNumberFormat="1" applyFont="1" applyBorder="1" applyAlignment="1">
      <alignment horizontal="right" vertical="center" indent="1"/>
    </xf>
    <xf numFmtId="0" fontId="90" fillId="38" borderId="43" xfId="0" applyFont="1" applyFill="1" applyBorder="1" applyAlignment="1">
      <alignment vertical="center"/>
    </xf>
    <xf numFmtId="0" fontId="90" fillId="38" borderId="42" xfId="0" applyFont="1" applyFill="1" applyBorder="1" applyAlignment="1">
      <alignment vertical="center"/>
    </xf>
    <xf numFmtId="0" fontId="89" fillId="0" borderId="33" xfId="0" applyFont="1" applyBorder="1" applyAlignment="1">
      <alignment vertical="center"/>
    </xf>
    <xf numFmtId="0" fontId="89" fillId="0" borderId="0" xfId="0" applyFont="1" applyAlignment="1">
      <alignment vertical="center"/>
    </xf>
    <xf numFmtId="3" fontId="89" fillId="0" borderId="0" xfId="0" applyNumberFormat="1" applyFont="1" applyAlignment="1">
      <alignment horizontal="right" vertical="center"/>
    </xf>
    <xf numFmtId="3" fontId="89" fillId="0" borderId="32" xfId="0" applyNumberFormat="1" applyFont="1" applyBorder="1" applyAlignment="1">
      <alignment horizontal="right" vertical="center"/>
    </xf>
    <xf numFmtId="0" fontId="58" fillId="0" borderId="33" xfId="0" applyFont="1" applyBorder="1" applyAlignment="1">
      <alignment vertical="center"/>
    </xf>
    <xf numFmtId="0" fontId="89" fillId="0" borderId="0" xfId="0" applyFont="1" applyAlignment="1">
      <alignment horizontal="right" vertical="center"/>
    </xf>
    <xf numFmtId="0" fontId="89" fillId="0" borderId="32" xfId="0" applyFont="1" applyBorder="1" applyAlignment="1">
      <alignment horizontal="right" vertical="center"/>
    </xf>
    <xf numFmtId="0" fontId="91" fillId="0" borderId="33" xfId="0" applyFont="1" applyBorder="1" applyAlignment="1">
      <alignment vertical="center"/>
    </xf>
    <xf numFmtId="3" fontId="58" fillId="0" borderId="0" xfId="0" applyNumberFormat="1" applyFont="1" applyAlignment="1">
      <alignment horizontal="right" vertical="center"/>
    </xf>
    <xf numFmtId="3" fontId="58" fillId="0" borderId="32" xfId="0" applyNumberFormat="1" applyFont="1" applyBorder="1" applyAlignment="1">
      <alignment horizontal="right" vertical="center"/>
    </xf>
    <xf numFmtId="0" fontId="58" fillId="0" borderId="0" xfId="0" applyFont="1" applyAlignment="1">
      <alignment vertical="center"/>
    </xf>
    <xf numFmtId="0" fontId="58" fillId="0" borderId="0" xfId="0" applyFont="1" applyAlignment="1">
      <alignment horizontal="right" vertical="center"/>
    </xf>
    <xf numFmtId="0" fontId="58" fillId="0" borderId="32" xfId="0" applyFont="1" applyBorder="1" applyAlignment="1">
      <alignment horizontal="right" vertical="center"/>
    </xf>
    <xf numFmtId="3" fontId="58" fillId="0" borderId="38" xfId="0" applyNumberFormat="1" applyFont="1" applyBorder="1" applyAlignment="1">
      <alignment horizontal="right" vertical="center"/>
    </xf>
    <xf numFmtId="3" fontId="58" fillId="0" borderId="37" xfId="0" applyNumberFormat="1" applyFont="1" applyBorder="1" applyAlignment="1">
      <alignment horizontal="right" vertical="center"/>
    </xf>
    <xf numFmtId="3" fontId="89" fillId="0" borderId="38" xfId="0" applyNumberFormat="1" applyFont="1" applyBorder="1" applyAlignment="1">
      <alignment horizontal="right" vertical="center"/>
    </xf>
    <xf numFmtId="3" fontId="89" fillId="0" borderId="37" xfId="0" applyNumberFormat="1" applyFont="1" applyBorder="1" applyAlignment="1">
      <alignment horizontal="right" vertical="center"/>
    </xf>
    <xf numFmtId="0" fontId="89" fillId="0" borderId="38" xfId="0" applyFont="1" applyBorder="1" applyAlignment="1">
      <alignment horizontal="right" vertical="center"/>
    </xf>
    <xf numFmtId="0" fontId="89" fillId="0" borderId="37" xfId="0" applyFont="1" applyBorder="1" applyAlignment="1">
      <alignment horizontal="right" vertical="center"/>
    </xf>
    <xf numFmtId="0" fontId="89" fillId="0" borderId="40" xfId="0" applyFont="1" applyBorder="1" applyAlignment="1">
      <alignment vertical="center"/>
    </xf>
    <xf numFmtId="0" fontId="89" fillId="0" borderId="38" xfId="0" applyFont="1" applyBorder="1" applyAlignment="1">
      <alignment vertical="center"/>
    </xf>
    <xf numFmtId="3" fontId="89" fillId="0" borderId="68" xfId="0" applyNumberFormat="1" applyFont="1" applyBorder="1" applyAlignment="1">
      <alignment horizontal="right" vertical="center"/>
    </xf>
    <xf numFmtId="3" fontId="89" fillId="0" borderId="69" xfId="0" applyNumberFormat="1" applyFont="1" applyBorder="1" applyAlignment="1">
      <alignment horizontal="right" vertical="center"/>
    </xf>
    <xf numFmtId="0" fontId="35" fillId="0" borderId="0" xfId="46" applyFont="1"/>
    <xf numFmtId="0" fontId="23" fillId="0" borderId="0" xfId="46" applyFont="1"/>
    <xf numFmtId="14" fontId="87" fillId="38" borderId="42" xfId="0" applyNumberFormat="1" applyFont="1" applyFill="1" applyBorder="1" applyAlignment="1">
      <alignment horizontal="right" vertical="center" wrapText="1"/>
    </xf>
    <xf numFmtId="14" fontId="87" fillId="38" borderId="39" xfId="0" applyNumberFormat="1" applyFont="1" applyFill="1" applyBorder="1" applyAlignment="1">
      <alignment horizontal="right" vertical="center" wrapText="1"/>
    </xf>
    <xf numFmtId="0" fontId="87" fillId="38" borderId="84" xfId="0" applyFont="1" applyFill="1" applyBorder="1" applyAlignment="1">
      <alignment horizontal="center" vertical="center" wrapText="1"/>
    </xf>
    <xf numFmtId="0" fontId="58" fillId="0" borderId="82" xfId="0" applyFont="1" applyBorder="1" applyAlignment="1">
      <alignment vertical="center" wrapText="1"/>
    </xf>
    <xf numFmtId="0" fontId="89" fillId="0" borderId="84" xfId="0" applyFont="1" applyBorder="1" applyAlignment="1">
      <alignment horizontal="right" vertical="center" indent="1"/>
    </xf>
    <xf numFmtId="3" fontId="89" fillId="0" borderId="84" xfId="0" applyNumberFormat="1" applyFont="1" applyBorder="1" applyAlignment="1">
      <alignment horizontal="center" vertical="center"/>
    </xf>
    <xf numFmtId="0" fontId="89" fillId="0" borderId="82" xfId="0" applyFont="1" applyBorder="1" applyAlignment="1">
      <alignment vertical="center" wrapText="1"/>
    </xf>
    <xf numFmtId="0" fontId="58" fillId="0" borderId="84" xfId="0" applyFont="1" applyBorder="1" applyAlignment="1">
      <alignment horizontal="right" vertical="center" indent="1"/>
    </xf>
    <xf numFmtId="0" fontId="89" fillId="0" borderId="85" xfId="0" applyFont="1" applyBorder="1" applyAlignment="1">
      <alignment horizontal="right" vertical="center" indent="1"/>
    </xf>
    <xf numFmtId="3" fontId="89" fillId="0" borderId="85" xfId="0" applyNumberFormat="1" applyFont="1" applyBorder="1" applyAlignment="1">
      <alignment horizontal="right" vertical="center" indent="1"/>
    </xf>
    <xf numFmtId="0" fontId="87" fillId="38" borderId="83" xfId="0" applyFont="1" applyFill="1" applyBorder="1" applyAlignment="1">
      <alignment horizontal="center" vertical="center" wrapText="1"/>
    </xf>
    <xf numFmtId="0" fontId="87" fillId="58" borderId="83" xfId="0" applyFont="1" applyFill="1" applyBorder="1" applyAlignment="1">
      <alignment horizontal="center" vertical="center" wrapText="1"/>
    </xf>
    <xf numFmtId="0" fontId="20" fillId="38" borderId="86" xfId="0" applyFont="1" applyFill="1" applyBorder="1" applyAlignment="1">
      <alignment vertical="center" wrapText="1"/>
    </xf>
    <xf numFmtId="3" fontId="89" fillId="0" borderId="84" xfId="0" applyNumberFormat="1" applyFont="1" applyBorder="1" applyAlignment="1">
      <alignment horizontal="right" vertical="center" indent="1"/>
    </xf>
    <xf numFmtId="3" fontId="58" fillId="0" borderId="84" xfId="0" applyNumberFormat="1" applyFont="1" applyBorder="1" applyAlignment="1">
      <alignment horizontal="right" vertical="center" indent="1"/>
    </xf>
    <xf numFmtId="0" fontId="92" fillId="0" borderId="16" xfId="49" applyFont="1" applyBorder="1"/>
    <xf numFmtId="0" fontId="35" fillId="0" borderId="0" xfId="49" applyFont="1"/>
    <xf numFmtId="0" fontId="27" fillId="0" borderId="16" xfId="49" applyFont="1" applyBorder="1"/>
    <xf numFmtId="0" fontId="27" fillId="0" borderId="16" xfId="49" applyFont="1" applyBorder="1" applyAlignment="1">
      <alignment wrapText="1"/>
    </xf>
    <xf numFmtId="177" fontId="43" fillId="42" borderId="29" xfId="49" applyNumberFormat="1" applyFont="1" applyFill="1" applyBorder="1" applyAlignment="1">
      <alignment horizontal="left" wrapText="1"/>
    </xf>
    <xf numFmtId="180" fontId="43" fillId="42" borderId="29" xfId="49" applyNumberFormat="1" applyFont="1" applyFill="1" applyBorder="1" applyAlignment="1">
      <alignment horizontal="center" vertical="center" wrapText="1"/>
    </xf>
    <xf numFmtId="0" fontId="35" fillId="0" borderId="0" xfId="49" applyFont="1" applyAlignment="1">
      <alignment wrapText="1"/>
    </xf>
    <xf numFmtId="177" fontId="35" fillId="0" borderId="31" xfId="49" applyNumberFormat="1" applyFont="1" applyBorder="1" applyAlignment="1">
      <alignment horizontal="left" wrapText="1"/>
    </xf>
    <xf numFmtId="178" fontId="35" fillId="0" borderId="31" xfId="51" applyNumberFormat="1" applyFont="1" applyFill="1" applyBorder="1" applyAlignment="1">
      <alignment horizontal="center"/>
    </xf>
    <xf numFmtId="177" fontId="35" fillId="0" borderId="26" xfId="49" applyNumberFormat="1" applyFont="1" applyBorder="1" applyAlignment="1">
      <alignment horizontal="left" wrapText="1"/>
    </xf>
    <xf numFmtId="178" fontId="35" fillId="0" borderId="26" xfId="51" applyNumberFormat="1" applyFont="1" applyFill="1" applyBorder="1" applyAlignment="1">
      <alignment horizontal="center"/>
    </xf>
    <xf numFmtId="0" fontId="35" fillId="0" borderId="0" xfId="49" applyFont="1" applyAlignment="1">
      <alignment horizontal="left"/>
    </xf>
    <xf numFmtId="0" fontId="27" fillId="0" borderId="16" xfId="49" applyFont="1" applyBorder="1" applyAlignment="1">
      <alignment horizontal="center" vertical="center" wrapText="1"/>
    </xf>
    <xf numFmtId="0" fontId="87" fillId="58" borderId="36" xfId="0" applyFont="1" applyFill="1" applyBorder="1" applyAlignment="1">
      <alignment horizontal="center" vertical="center" wrapText="1"/>
    </xf>
    <xf numFmtId="0" fontId="35" fillId="0" borderId="0" xfId="49" applyFont="1" applyAlignment="1">
      <alignment horizontal="center" vertical="center" wrapText="1"/>
    </xf>
    <xf numFmtId="0" fontId="27" fillId="0" borderId="16" xfId="49" applyFont="1" applyBorder="1" applyAlignment="1">
      <alignment vertical="center"/>
    </xf>
    <xf numFmtId="0" fontId="87" fillId="58" borderId="37" xfId="0" applyFont="1" applyFill="1" applyBorder="1" applyAlignment="1">
      <alignment horizontal="center" vertical="center" wrapText="1"/>
    </xf>
    <xf numFmtId="14" fontId="87" fillId="58" borderId="37" xfId="0" applyNumberFormat="1" applyFont="1" applyFill="1" applyBorder="1" applyAlignment="1">
      <alignment horizontal="center" vertical="center" wrapText="1"/>
    </xf>
    <xf numFmtId="0" fontId="90" fillId="58" borderId="37" xfId="0" applyFont="1" applyFill="1" applyBorder="1" applyAlignment="1">
      <alignment horizontal="center" vertical="center" wrapText="1"/>
    </xf>
    <xf numFmtId="0" fontId="35" fillId="0" borderId="0" xfId="49" applyFont="1" applyAlignment="1">
      <alignment vertical="center"/>
    </xf>
    <xf numFmtId="0" fontId="89" fillId="0" borderId="25" xfId="0" applyFont="1" applyBorder="1" applyAlignment="1">
      <alignment vertical="center"/>
    </xf>
    <xf numFmtId="0" fontId="58" fillId="0" borderId="37" xfId="0" applyFont="1" applyBorder="1" applyAlignment="1">
      <alignment horizontal="center" vertical="center"/>
    </xf>
    <xf numFmtId="0" fontId="58" fillId="0" borderId="37" xfId="0" applyFont="1" applyBorder="1" applyAlignment="1">
      <alignment horizontal="right" vertical="center"/>
    </xf>
    <xf numFmtId="3" fontId="35" fillId="0" borderId="0" xfId="49" applyNumberFormat="1" applyFont="1" applyAlignment="1">
      <alignment vertical="center"/>
    </xf>
    <xf numFmtId="0" fontId="58" fillId="0" borderId="25" xfId="0" applyFont="1" applyBorder="1" applyAlignment="1">
      <alignment vertical="center"/>
    </xf>
    <xf numFmtId="4" fontId="58" fillId="0" borderId="37" xfId="0" applyNumberFormat="1" applyFont="1" applyBorder="1" applyAlignment="1">
      <alignment horizontal="right" vertical="center"/>
    </xf>
    <xf numFmtId="176" fontId="35" fillId="0" borderId="0" xfId="49" applyNumberFormat="1" applyFont="1" applyAlignment="1">
      <alignment vertical="center"/>
    </xf>
    <xf numFmtId="0" fontId="88" fillId="0" borderId="37" xfId="0" applyFont="1" applyBorder="1" applyAlignment="1">
      <alignment vertical="center"/>
    </xf>
    <xf numFmtId="0" fontId="27" fillId="0" borderId="0" xfId="49" applyFont="1" applyAlignment="1">
      <alignment vertical="center"/>
    </xf>
    <xf numFmtId="0" fontId="92" fillId="0" borderId="16" xfId="49" applyFont="1" applyBorder="1" applyAlignment="1">
      <alignment vertical="center"/>
    </xf>
    <xf numFmtId="4" fontId="89" fillId="0" borderId="37" xfId="0" applyNumberFormat="1" applyFont="1" applyBorder="1" applyAlignment="1">
      <alignment horizontal="right" vertical="center"/>
    </xf>
    <xf numFmtId="0" fontId="23" fillId="0" borderId="0" xfId="49" applyFont="1" applyAlignment="1">
      <alignment vertical="center"/>
    </xf>
    <xf numFmtId="0" fontId="92" fillId="0" borderId="0" xfId="49" applyFont="1" applyAlignment="1">
      <alignment vertical="center"/>
    </xf>
    <xf numFmtId="0" fontId="89" fillId="0" borderId="37" xfId="0" applyFont="1" applyBorder="1" applyAlignment="1">
      <alignment horizontal="center" vertical="center"/>
    </xf>
    <xf numFmtId="165" fontId="35" fillId="0" borderId="0" xfId="49" applyNumberFormat="1" applyFont="1" applyAlignment="1">
      <alignment vertical="center"/>
    </xf>
    <xf numFmtId="0" fontId="58" fillId="0" borderId="82" xfId="0" applyFont="1" applyBorder="1" applyAlignment="1">
      <alignment vertical="center"/>
    </xf>
    <xf numFmtId="0" fontId="58" fillId="0" borderId="84" xfId="0" applyFont="1" applyBorder="1" applyAlignment="1">
      <alignment horizontal="center" vertical="center"/>
    </xf>
    <xf numFmtId="0" fontId="58" fillId="0" borderId="84" xfId="0" applyFont="1" applyBorder="1" applyAlignment="1">
      <alignment horizontal="right" vertical="center"/>
    </xf>
    <xf numFmtId="4" fontId="58" fillId="0" borderId="84" xfId="0" applyNumberFormat="1" applyFont="1" applyBorder="1" applyAlignment="1">
      <alignment horizontal="right" vertical="center"/>
    </xf>
    <xf numFmtId="3" fontId="58" fillId="0" borderId="84" xfId="0" applyNumberFormat="1" applyFont="1" applyBorder="1" applyAlignment="1">
      <alignment horizontal="right" vertical="center"/>
    </xf>
    <xf numFmtId="0" fontId="89" fillId="0" borderId="82" xfId="0" applyFont="1" applyBorder="1" applyAlignment="1">
      <alignment vertical="center"/>
    </xf>
    <xf numFmtId="0" fontId="89" fillId="0" borderId="94" xfId="0" applyFont="1" applyBorder="1" applyAlignment="1">
      <alignment vertical="center"/>
    </xf>
    <xf numFmtId="0" fontId="89" fillId="0" borderId="66" xfId="0" applyFont="1" applyBorder="1" applyAlignment="1">
      <alignment horizontal="center" vertical="center"/>
    </xf>
    <xf numFmtId="0" fontId="89" fillId="0" borderId="66" xfId="0" applyFont="1" applyBorder="1" applyAlignment="1">
      <alignment horizontal="right" vertical="center"/>
    </xf>
    <xf numFmtId="0" fontId="89" fillId="0" borderId="66" xfId="0" applyFont="1" applyBorder="1" applyAlignment="1">
      <alignment vertical="center"/>
    </xf>
    <xf numFmtId="0" fontId="89" fillId="0" borderId="84" xfId="0" applyFont="1" applyBorder="1" applyAlignment="1">
      <alignment vertical="center"/>
    </xf>
    <xf numFmtId="4" fontId="89" fillId="0" borderId="96" xfId="0" applyNumberFormat="1" applyFont="1" applyBorder="1" applyAlignment="1">
      <alignment horizontal="right" vertical="center"/>
    </xf>
    <xf numFmtId="0" fontId="58" fillId="0" borderId="96" xfId="0" applyFont="1" applyBorder="1" applyAlignment="1">
      <alignment horizontal="right" vertical="center"/>
    </xf>
    <xf numFmtId="3" fontId="89" fillId="0" borderId="96" xfId="0" applyNumberFormat="1" applyFont="1" applyBorder="1" applyAlignment="1">
      <alignment horizontal="right" vertical="center"/>
    </xf>
    <xf numFmtId="0" fontId="89" fillId="0" borderId="96" xfId="0" applyFont="1" applyBorder="1" applyAlignment="1">
      <alignment horizontal="right" vertical="center"/>
    </xf>
    <xf numFmtId="0" fontId="87" fillId="38" borderId="93" xfId="0" applyFont="1" applyFill="1" applyBorder="1" applyAlignment="1">
      <alignment horizontal="center" vertical="center" wrapText="1"/>
    </xf>
    <xf numFmtId="0" fontId="23" fillId="0" borderId="0" xfId="49" applyFont="1" applyAlignment="1">
      <alignment horizontal="center" vertical="center"/>
    </xf>
    <xf numFmtId="0" fontId="23" fillId="0" borderId="0" xfId="49" applyFont="1" applyAlignment="1">
      <alignment horizontal="center" vertical="center" wrapText="1"/>
    </xf>
    <xf numFmtId="175" fontId="35" fillId="0" borderId="0" xfId="49" applyNumberFormat="1" applyFont="1"/>
    <xf numFmtId="0" fontId="92" fillId="0" borderId="16" xfId="49" applyFont="1" applyBorder="1" applyAlignment="1">
      <alignment horizontal="center" vertical="center"/>
    </xf>
    <xf numFmtId="168" fontId="35" fillId="0" borderId="0" xfId="1" applyFont="1" applyFill="1" applyBorder="1"/>
    <xf numFmtId="0" fontId="89" fillId="0" borderId="84" xfId="0" applyFont="1" applyBorder="1" applyAlignment="1">
      <alignment horizontal="right" vertical="center"/>
    </xf>
    <xf numFmtId="3" fontId="89" fillId="0" borderId="84" xfId="0" applyNumberFormat="1" applyFont="1" applyBorder="1" applyAlignment="1">
      <alignment horizontal="right" vertical="center"/>
    </xf>
    <xf numFmtId="3" fontId="58" fillId="0" borderId="96" xfId="0" applyNumberFormat="1" applyFont="1" applyBorder="1" applyAlignment="1">
      <alignment horizontal="right" vertical="center"/>
    </xf>
    <xf numFmtId="3" fontId="35" fillId="0" borderId="0" xfId="49" applyNumberFormat="1" applyFont="1" applyAlignment="1">
      <alignment horizontal="center" vertical="center"/>
    </xf>
    <xf numFmtId="169" fontId="35" fillId="0" borderId="0" xfId="49" applyNumberFormat="1" applyFont="1"/>
    <xf numFmtId="0" fontId="27" fillId="0" borderId="0" xfId="49" applyFont="1"/>
    <xf numFmtId="176" fontId="35" fillId="0" borderId="0" xfId="49" applyNumberFormat="1" applyFont="1"/>
    <xf numFmtId="0" fontId="35" fillId="0" borderId="0" xfId="49" quotePrefix="1" applyFont="1"/>
    <xf numFmtId="0" fontId="23" fillId="0" borderId="0" xfId="49" quotePrefix="1" applyFont="1" applyAlignment="1">
      <alignment horizontal="left"/>
    </xf>
    <xf numFmtId="0" fontId="35" fillId="0" borderId="0" xfId="49" quotePrefix="1" applyFont="1" applyAlignment="1">
      <alignment horizontal="left"/>
    </xf>
    <xf numFmtId="0" fontId="35" fillId="0" borderId="0" xfId="49" applyFont="1" applyAlignment="1">
      <alignment horizontal="center"/>
    </xf>
    <xf numFmtId="0" fontId="23" fillId="0" borderId="0" xfId="49" applyFont="1" applyAlignment="1">
      <alignment horizontal="center"/>
    </xf>
    <xf numFmtId="0" fontId="23" fillId="0" borderId="0" xfId="49" quotePrefix="1" applyFont="1" applyAlignment="1">
      <alignment horizontal="center"/>
    </xf>
    <xf numFmtId="14" fontId="87" fillId="38" borderId="99" xfId="0" applyNumberFormat="1" applyFont="1" applyFill="1" applyBorder="1" applyAlignment="1">
      <alignment horizontal="center" vertical="center" wrapText="1"/>
    </xf>
    <xf numFmtId="14" fontId="87" fillId="38" borderId="93" xfId="0" applyNumberFormat="1" applyFont="1" applyFill="1" applyBorder="1" applyAlignment="1">
      <alignment horizontal="center" vertical="center" wrapText="1"/>
    </xf>
    <xf numFmtId="0" fontId="90" fillId="38" borderId="67" xfId="0" applyFont="1" applyFill="1" applyBorder="1" applyAlignment="1">
      <alignment horizontal="center" vertical="center" wrapText="1"/>
    </xf>
    <xf numFmtId="0" fontId="90" fillId="38" borderId="96" xfId="0" applyFont="1" applyFill="1" applyBorder="1" applyAlignment="1">
      <alignment horizontal="center" vertical="center" wrapText="1"/>
    </xf>
    <xf numFmtId="0" fontId="24" fillId="0" borderId="91" xfId="0" applyFont="1" applyBorder="1" applyAlignment="1">
      <alignment vertical="center"/>
    </xf>
    <xf numFmtId="0" fontId="20" fillId="0" borderId="64" xfId="0" applyFont="1" applyBorder="1" applyAlignment="1">
      <alignment vertical="center"/>
    </xf>
    <xf numFmtId="0" fontId="20" fillId="0" borderId="91" xfId="0" applyFont="1" applyBorder="1" applyAlignment="1">
      <alignment vertical="center"/>
    </xf>
    <xf numFmtId="3" fontId="20" fillId="0" borderId="64" xfId="0" applyNumberFormat="1" applyFont="1" applyBorder="1" applyAlignment="1">
      <alignment horizontal="right" vertical="center"/>
    </xf>
    <xf numFmtId="0" fontId="20" fillId="0" borderId="64" xfId="0" applyFont="1" applyBorder="1" applyAlignment="1">
      <alignment horizontal="right" vertical="center"/>
    </xf>
    <xf numFmtId="0" fontId="89" fillId="0" borderId="81" xfId="0" applyFont="1" applyBorder="1" applyAlignment="1">
      <alignment vertical="center"/>
    </xf>
    <xf numFmtId="3" fontId="21" fillId="0" borderId="88" xfId="0" applyNumberFormat="1" applyFont="1" applyBorder="1" applyAlignment="1">
      <alignment horizontal="right" vertical="center"/>
    </xf>
    <xf numFmtId="3" fontId="89" fillId="0" borderId="88" xfId="0" applyNumberFormat="1" applyFont="1" applyBorder="1" applyAlignment="1">
      <alignment horizontal="right" vertical="center"/>
    </xf>
    <xf numFmtId="0" fontId="89" fillId="0" borderId="39" xfId="0" applyFont="1" applyBorder="1" applyAlignment="1">
      <alignment horizontal="center" vertical="center" wrapText="1"/>
    </xf>
    <xf numFmtId="0" fontId="21" fillId="0" borderId="37" xfId="0" applyFont="1" applyBorder="1" applyAlignment="1">
      <alignment horizontal="center" vertical="center" wrapText="1"/>
    </xf>
    <xf numFmtId="0" fontId="89" fillId="0" borderId="69" xfId="0" applyFont="1" applyBorder="1" applyAlignment="1">
      <alignment horizontal="right" vertical="center"/>
    </xf>
    <xf numFmtId="0" fontId="87" fillId="58" borderId="25" xfId="0" applyFont="1" applyFill="1" applyBorder="1" applyAlignment="1">
      <alignment horizontal="center" vertical="center" wrapText="1"/>
    </xf>
    <xf numFmtId="0" fontId="20" fillId="0" borderId="25" xfId="0" applyFont="1" applyBorder="1" applyAlignment="1">
      <alignment horizontal="center" vertical="center"/>
    </xf>
    <xf numFmtId="3" fontId="20" fillId="0" borderId="37" xfId="0" applyNumberFormat="1" applyFont="1" applyBorder="1" applyAlignment="1">
      <alignment horizontal="right" vertical="center"/>
    </xf>
    <xf numFmtId="3" fontId="21" fillId="0" borderId="69" xfId="0" applyNumberFormat="1" applyFont="1" applyBorder="1" applyAlignment="1">
      <alignment horizontal="right" vertical="center"/>
    </xf>
    <xf numFmtId="171" fontId="35" fillId="0" borderId="0" xfId="1" applyNumberFormat="1" applyFont="1"/>
    <xf numFmtId="0" fontId="27" fillId="0" borderId="0" xfId="46" applyFont="1"/>
    <xf numFmtId="0" fontId="27" fillId="0" borderId="16" xfId="46" applyFont="1" applyBorder="1"/>
    <xf numFmtId="0" fontId="21" fillId="0" borderId="84" xfId="0" applyFont="1" applyBorder="1" applyAlignment="1">
      <alignment horizontal="center" vertical="center"/>
    </xf>
    <xf numFmtId="0" fontId="21" fillId="0" borderId="84" xfId="0" applyFont="1" applyBorder="1" applyAlignment="1">
      <alignment horizontal="center" vertical="center" wrapText="1"/>
    </xf>
    <xf numFmtId="0" fontId="87" fillId="59" borderId="82" xfId="0" applyFont="1" applyFill="1" applyBorder="1" applyAlignment="1">
      <alignment vertical="center"/>
    </xf>
    <xf numFmtId="3" fontId="58" fillId="0" borderId="84" xfId="0" applyNumberFormat="1" applyFont="1" applyBorder="1" applyAlignment="1">
      <alignment horizontal="center" vertical="center"/>
    </xf>
    <xf numFmtId="171" fontId="35" fillId="0" borderId="0" xfId="1" applyNumberFormat="1" applyFont="1" applyFill="1"/>
    <xf numFmtId="0" fontId="87" fillId="59" borderId="82" xfId="0" applyFont="1" applyFill="1" applyBorder="1" applyAlignment="1">
      <alignment horizontal="center" vertical="center"/>
    </xf>
    <xf numFmtId="0" fontId="87" fillId="38" borderId="82" xfId="0" applyFont="1" applyFill="1" applyBorder="1" applyAlignment="1">
      <alignment vertical="center"/>
    </xf>
    <xf numFmtId="0" fontId="87" fillId="38" borderId="84" xfId="0" applyFont="1" applyFill="1" applyBorder="1" applyAlignment="1">
      <alignment vertical="center"/>
    </xf>
    <xf numFmtId="4" fontId="58" fillId="0" borderId="84" xfId="0" applyNumberFormat="1" applyFont="1" applyBorder="1" applyAlignment="1">
      <alignment horizontal="center" vertical="center"/>
    </xf>
    <xf numFmtId="0" fontId="58" fillId="0" borderId="65" xfId="0" applyFont="1" applyBorder="1" applyAlignment="1">
      <alignment vertical="center"/>
    </xf>
    <xf numFmtId="0" fontId="58" fillId="0" borderId="96" xfId="0" applyFont="1" applyBorder="1" applyAlignment="1">
      <alignment horizontal="center" vertical="center"/>
    </xf>
    <xf numFmtId="4" fontId="58" fillId="0" borderId="96" xfId="0" applyNumberFormat="1" applyFont="1" applyBorder="1" applyAlignment="1">
      <alignment horizontal="center" vertical="center"/>
    </xf>
    <xf numFmtId="3" fontId="58" fillId="0" borderId="96" xfId="0" applyNumberFormat="1" applyFont="1" applyBorder="1" applyAlignment="1">
      <alignment horizontal="center" vertical="center"/>
    </xf>
    <xf numFmtId="0" fontId="58" fillId="0" borderId="0" xfId="0" applyFont="1" applyAlignment="1">
      <alignment horizontal="center" vertical="center"/>
    </xf>
    <xf numFmtId="0" fontId="87" fillId="57" borderId="82" xfId="0" applyFont="1" applyFill="1" applyBorder="1" applyAlignment="1">
      <alignment horizontal="center" vertical="center"/>
    </xf>
    <xf numFmtId="0" fontId="58" fillId="57" borderId="84" xfId="0" applyFont="1" applyFill="1" applyBorder="1" applyAlignment="1">
      <alignment horizontal="center" vertical="center"/>
    </xf>
    <xf numFmtId="0" fontId="89" fillId="57" borderId="84" xfId="0" applyFont="1" applyFill="1" applyBorder="1" applyAlignment="1">
      <alignment horizontal="center" vertical="center"/>
    </xf>
    <xf numFmtId="0" fontId="58" fillId="57" borderId="96" xfId="0" applyFont="1" applyFill="1" applyBorder="1" applyAlignment="1">
      <alignment horizontal="center" vertical="center"/>
    </xf>
    <xf numFmtId="0" fontId="93" fillId="0" borderId="0" xfId="46" applyFont="1"/>
    <xf numFmtId="171" fontId="35" fillId="0" borderId="0" xfId="1" applyNumberFormat="1" applyFont="1" applyFill="1" applyAlignment="1"/>
    <xf numFmtId="0" fontId="89" fillId="0" borderId="84" xfId="0" applyFont="1" applyBorder="1" applyAlignment="1">
      <alignment horizontal="center" vertical="center"/>
    </xf>
    <xf numFmtId="3" fontId="89" fillId="0" borderId="100" xfId="0" applyNumberFormat="1" applyFont="1" applyBorder="1" applyAlignment="1">
      <alignment horizontal="right" vertical="center"/>
    </xf>
    <xf numFmtId="14" fontId="35" fillId="0" borderId="0" xfId="46" applyNumberFormat="1" applyFont="1"/>
    <xf numFmtId="176" fontId="35" fillId="0" borderId="0" xfId="46" applyNumberFormat="1" applyFont="1"/>
    <xf numFmtId="0" fontId="92" fillId="0" borderId="0" xfId="46" applyFont="1"/>
    <xf numFmtId="0" fontId="35" fillId="0" borderId="0" xfId="46" applyFont="1" applyAlignment="1">
      <alignment vertical="center"/>
    </xf>
    <xf numFmtId="171" fontId="35" fillId="0" borderId="0" xfId="1" applyNumberFormat="1" applyFont="1" applyAlignment="1">
      <alignment vertical="center"/>
    </xf>
    <xf numFmtId="0" fontId="94" fillId="0" borderId="0" xfId="46" applyFont="1"/>
    <xf numFmtId="0" fontId="87" fillId="38" borderId="81" xfId="0" applyFont="1" applyFill="1" applyBorder="1" applyAlignment="1">
      <alignment horizontal="center" vertical="center" wrapText="1"/>
    </xf>
    <xf numFmtId="0" fontId="87" fillId="0" borderId="84" xfId="0" applyFont="1" applyBorder="1" applyAlignment="1">
      <alignment horizontal="center" vertical="center" wrapText="1"/>
    </xf>
    <xf numFmtId="0" fontId="89" fillId="0" borderId="65" xfId="0" applyFont="1" applyBorder="1" applyAlignment="1">
      <alignment vertical="center"/>
    </xf>
    <xf numFmtId="0" fontId="87" fillId="58" borderId="81" xfId="0" applyFont="1" applyFill="1" applyBorder="1" applyAlignment="1">
      <alignment horizontal="center" vertical="center" wrapText="1"/>
    </xf>
    <xf numFmtId="0" fontId="20" fillId="0" borderId="82" xfId="0" applyFont="1" applyBorder="1" applyAlignment="1">
      <alignment vertical="center"/>
    </xf>
    <xf numFmtId="3" fontId="20" fillId="0" borderId="84" xfId="0" applyNumberFormat="1" applyFont="1" applyBorder="1" applyAlignment="1">
      <alignment horizontal="right" vertical="center"/>
    </xf>
    <xf numFmtId="3" fontId="20" fillId="0" borderId="84" xfId="0" applyNumberFormat="1" applyFont="1" applyBorder="1" applyAlignment="1">
      <alignment horizontal="right" vertical="center" wrapText="1"/>
    </xf>
    <xf numFmtId="0" fontId="58" fillId="0" borderId="84" xfId="0" applyFont="1" applyBorder="1" applyAlignment="1">
      <alignment horizontal="right" vertical="center" wrapText="1"/>
    </xf>
    <xf numFmtId="0" fontId="21" fillId="0" borderId="82" xfId="0" applyFont="1" applyBorder="1" applyAlignment="1">
      <alignment vertical="center"/>
    </xf>
    <xf numFmtId="3" fontId="21" fillId="0" borderId="84" xfId="0" applyNumberFormat="1" applyFont="1" applyBorder="1" applyAlignment="1">
      <alignment horizontal="right" vertical="center"/>
    </xf>
    <xf numFmtId="3" fontId="21" fillId="0" borderId="84" xfId="0" applyNumberFormat="1" applyFont="1" applyBorder="1" applyAlignment="1">
      <alignment horizontal="right" vertical="center" wrapText="1"/>
    </xf>
    <xf numFmtId="3" fontId="21" fillId="0" borderId="96" xfId="0" applyNumberFormat="1" applyFont="1" applyBorder="1" applyAlignment="1">
      <alignment horizontal="right" vertical="center" wrapText="1"/>
    </xf>
    <xf numFmtId="3" fontId="21" fillId="0" borderId="96" xfId="0" applyNumberFormat="1" applyFont="1" applyBorder="1" applyAlignment="1">
      <alignment horizontal="right" vertical="center"/>
    </xf>
    <xf numFmtId="0" fontId="87" fillId="58" borderId="101" xfId="0" applyFont="1" applyFill="1" applyBorder="1" applyAlignment="1">
      <alignment horizontal="center" vertical="center" wrapText="1"/>
    </xf>
    <xf numFmtId="0" fontId="87" fillId="58" borderId="102" xfId="0" applyFont="1" applyFill="1" applyBorder="1" applyAlignment="1">
      <alignment horizontal="center" vertical="center" wrapText="1"/>
    </xf>
    <xf numFmtId="14" fontId="87" fillId="58" borderId="36" xfId="0" applyNumberFormat="1" applyFont="1" applyFill="1" applyBorder="1" applyAlignment="1">
      <alignment horizontal="center" vertical="center" wrapText="1"/>
    </xf>
    <xf numFmtId="0" fontId="58" fillId="0" borderId="24" xfId="0" applyFont="1" applyBorder="1" applyAlignment="1">
      <alignment horizontal="center" vertical="center"/>
    </xf>
    <xf numFmtId="0" fontId="58" fillId="0" borderId="32" xfId="0" applyFont="1" applyBorder="1" applyAlignment="1">
      <alignment horizontal="center" vertical="center" wrapText="1"/>
    </xf>
    <xf numFmtId="14" fontId="58" fillId="0" borderId="32" xfId="0" applyNumberFormat="1" applyFont="1" applyBorder="1" applyAlignment="1">
      <alignment horizontal="center" vertical="center" wrapText="1"/>
    </xf>
    <xf numFmtId="0" fontId="58" fillId="0" borderId="32" xfId="0" applyFont="1" applyBorder="1" applyAlignment="1">
      <alignment horizontal="center" vertical="center"/>
    </xf>
    <xf numFmtId="3" fontId="58" fillId="0" borderId="32" xfId="0" applyNumberFormat="1" applyFont="1" applyBorder="1" applyAlignment="1">
      <alignment horizontal="center" vertical="center"/>
    </xf>
    <xf numFmtId="0" fontId="58" fillId="0" borderId="25" xfId="0" applyFont="1" applyBorder="1" applyAlignment="1">
      <alignment horizontal="center" vertical="center"/>
    </xf>
    <xf numFmtId="0" fontId="58" fillId="0" borderId="37" xfId="0" applyFont="1" applyBorder="1" applyAlignment="1">
      <alignment horizontal="center" vertical="center" wrapText="1"/>
    </xf>
    <xf numFmtId="14" fontId="58" fillId="0" borderId="37" xfId="0" applyNumberFormat="1" applyFont="1" applyBorder="1" applyAlignment="1">
      <alignment horizontal="center" vertical="center" wrapText="1"/>
    </xf>
    <xf numFmtId="3" fontId="58" fillId="0" borderId="37" xfId="0" applyNumberFormat="1" applyFont="1" applyBorder="1" applyAlignment="1">
      <alignment horizontal="center" vertical="center"/>
    </xf>
    <xf numFmtId="3" fontId="89" fillId="0" borderId="37" xfId="0" applyNumberFormat="1" applyFont="1" applyBorder="1" applyAlignment="1">
      <alignment horizontal="center" vertical="center"/>
    </xf>
    <xf numFmtId="0" fontId="87" fillId="58" borderId="81" xfId="0" applyFont="1" applyFill="1" applyBorder="1" applyAlignment="1">
      <alignment horizontal="center" vertical="center"/>
    </xf>
    <xf numFmtId="0" fontId="87" fillId="58" borderId="83" xfId="0" applyFont="1" applyFill="1" applyBorder="1" applyAlignment="1">
      <alignment horizontal="center" vertical="center"/>
    </xf>
    <xf numFmtId="0" fontId="58" fillId="0" borderId="64" xfId="0" applyFont="1" applyBorder="1" applyAlignment="1">
      <alignment horizontal="right" vertical="center"/>
    </xf>
    <xf numFmtId="0" fontId="58" fillId="0" borderId="91" xfId="0" applyFont="1" applyBorder="1" applyAlignment="1">
      <alignment vertical="center" wrapText="1"/>
    </xf>
    <xf numFmtId="3" fontId="58" fillId="0" borderId="64" xfId="0" applyNumberFormat="1" applyFont="1" applyBorder="1" applyAlignment="1">
      <alignment horizontal="right" vertical="center"/>
    </xf>
    <xf numFmtId="0" fontId="21" fillId="0" borderId="94" xfId="0" applyFont="1" applyBorder="1" applyAlignment="1">
      <alignment vertical="center" wrapText="1"/>
    </xf>
    <xf numFmtId="3" fontId="89" fillId="0" borderId="82" xfId="0" applyNumberFormat="1" applyFont="1" applyBorder="1" applyAlignment="1">
      <alignment horizontal="right" vertical="center"/>
    </xf>
    <xf numFmtId="3" fontId="89" fillId="0" borderId="65" xfId="0" applyNumberFormat="1" applyFont="1" applyBorder="1" applyAlignment="1">
      <alignment horizontal="right" vertical="center"/>
    </xf>
    <xf numFmtId="0" fontId="87" fillId="58" borderId="44" xfId="0" applyFont="1" applyFill="1" applyBorder="1" applyAlignment="1">
      <alignment horizontal="center" vertical="center" wrapText="1"/>
    </xf>
    <xf numFmtId="0" fontId="58" fillId="0" borderId="24" xfId="0" applyFont="1" applyBorder="1" applyAlignment="1">
      <alignment vertical="center"/>
    </xf>
    <xf numFmtId="0" fontId="58" fillId="0" borderId="25" xfId="0" applyFont="1" applyBorder="1" applyAlignment="1">
      <alignment vertical="center" wrapText="1"/>
    </xf>
    <xf numFmtId="0" fontId="89" fillId="0" borderId="25" xfId="0" applyFont="1" applyBorder="1" applyAlignment="1">
      <alignment vertical="center" wrapText="1"/>
    </xf>
    <xf numFmtId="0" fontId="58" fillId="0" borderId="37" xfId="0" applyFont="1" applyBorder="1" applyAlignment="1">
      <alignment vertical="center" wrapText="1"/>
    </xf>
    <xf numFmtId="14" fontId="87" fillId="38" borderId="32" xfId="0" applyNumberFormat="1" applyFont="1" applyFill="1" applyBorder="1" applyAlignment="1">
      <alignment horizontal="center" vertical="center" wrapText="1"/>
    </xf>
    <xf numFmtId="14" fontId="87" fillId="38" borderId="0" xfId="0" applyNumberFormat="1" applyFont="1" applyFill="1" applyAlignment="1">
      <alignment horizontal="center" vertical="center" wrapText="1"/>
    </xf>
    <xf numFmtId="0" fontId="90" fillId="38" borderId="37" xfId="0" applyFont="1" applyFill="1" applyBorder="1" applyAlignment="1">
      <alignment horizontal="center" vertical="center" wrapText="1"/>
    </xf>
    <xf numFmtId="3" fontId="20" fillId="0" borderId="32" xfId="0" applyNumberFormat="1" applyFont="1" applyBorder="1" applyAlignment="1">
      <alignment horizontal="right" vertical="center"/>
    </xf>
    <xf numFmtId="3" fontId="20" fillId="0" borderId="24" xfId="0" applyNumberFormat="1" applyFont="1" applyBorder="1" applyAlignment="1">
      <alignment horizontal="right" vertical="center"/>
    </xf>
    <xf numFmtId="0" fontId="21" fillId="0" borderId="34" xfId="0" applyFont="1" applyBorder="1" applyAlignment="1">
      <alignment vertical="center"/>
    </xf>
    <xf numFmtId="3" fontId="21" fillId="0" borderId="23" xfId="0" applyNumberFormat="1" applyFont="1" applyBorder="1" applyAlignment="1">
      <alignment horizontal="right" vertical="center"/>
    </xf>
    <xf numFmtId="3" fontId="21" fillId="0" borderId="36" xfId="0" applyNumberFormat="1" applyFont="1" applyBorder="1" applyAlignment="1">
      <alignment horizontal="right" vertical="center"/>
    </xf>
    <xf numFmtId="3" fontId="20" fillId="0" borderId="0" xfId="0" applyNumberFormat="1" applyFont="1" applyAlignment="1">
      <alignment horizontal="right" vertical="center"/>
    </xf>
    <xf numFmtId="3" fontId="20" fillId="0" borderId="38" xfId="0" applyNumberFormat="1" applyFont="1" applyBorder="1" applyAlignment="1">
      <alignment horizontal="right" vertical="center"/>
    </xf>
    <xf numFmtId="0" fontId="58" fillId="0" borderId="25" xfId="0" applyFont="1" applyBorder="1" applyAlignment="1">
      <alignment horizontal="right" vertical="center"/>
    </xf>
    <xf numFmtId="0" fontId="21" fillId="0" borderId="25" xfId="0" applyFont="1" applyBorder="1" applyAlignment="1">
      <alignment vertical="center"/>
    </xf>
    <xf numFmtId="3" fontId="21" fillId="0" borderId="38" xfId="0" applyNumberFormat="1" applyFont="1" applyBorder="1" applyAlignment="1">
      <alignment horizontal="right" vertical="center"/>
    </xf>
    <xf numFmtId="3" fontId="21" fillId="0" borderId="25" xfId="0" applyNumberFormat="1" applyFont="1" applyBorder="1" applyAlignment="1">
      <alignment horizontal="right" vertical="center"/>
    </xf>
    <xf numFmtId="14" fontId="87" fillId="58" borderId="38" xfId="0" applyNumberFormat="1" applyFont="1" applyFill="1" applyBorder="1" applyAlignment="1">
      <alignment horizontal="center" vertical="center" wrapText="1"/>
    </xf>
    <xf numFmtId="0" fontId="87" fillId="58" borderId="32" xfId="0" applyFont="1" applyFill="1" applyBorder="1" applyAlignment="1">
      <alignment vertical="center"/>
    </xf>
    <xf numFmtId="0" fontId="87" fillId="58" borderId="32" xfId="0" applyFont="1" applyFill="1" applyBorder="1" applyAlignment="1">
      <alignment horizontal="center" vertical="center" wrapText="1"/>
    </xf>
    <xf numFmtId="0" fontId="87" fillId="58" borderId="0" xfId="0" applyFont="1" applyFill="1" applyAlignment="1">
      <alignment horizontal="center" vertical="center" wrapText="1"/>
    </xf>
    <xf numFmtId="3" fontId="21" fillId="0" borderId="37" xfId="0" applyNumberFormat="1" applyFont="1" applyBorder="1" applyAlignment="1">
      <alignment horizontal="right" vertical="center"/>
    </xf>
    <xf numFmtId="0" fontId="87" fillId="58" borderId="25" xfId="0" applyFont="1" applyFill="1" applyBorder="1" applyAlignment="1">
      <alignment vertical="center"/>
    </xf>
    <xf numFmtId="0" fontId="90" fillId="58" borderId="37" xfId="0" applyFont="1" applyFill="1" applyBorder="1" applyAlignment="1">
      <alignment vertical="center"/>
    </xf>
    <xf numFmtId="0" fontId="87" fillId="58" borderId="37" xfId="0" applyFont="1" applyFill="1" applyBorder="1" applyAlignment="1">
      <alignment vertical="center"/>
    </xf>
    <xf numFmtId="0" fontId="87" fillId="58" borderId="23" xfId="0" applyFont="1" applyFill="1" applyBorder="1" applyAlignment="1">
      <alignment vertical="center"/>
    </xf>
    <xf numFmtId="0" fontId="90" fillId="58" borderId="36" xfId="0" applyFont="1" applyFill="1" applyBorder="1" applyAlignment="1">
      <alignment vertical="center"/>
    </xf>
    <xf numFmtId="0" fontId="87" fillId="58" borderId="36" xfId="0" applyFont="1" applyFill="1" applyBorder="1" applyAlignment="1">
      <alignment vertical="center"/>
    </xf>
    <xf numFmtId="0" fontId="87" fillId="38" borderId="37" xfId="0" applyFont="1" applyFill="1" applyBorder="1" applyAlignment="1">
      <alignment horizontal="center" vertical="center" wrapText="1"/>
    </xf>
    <xf numFmtId="0" fontId="23" fillId="0" borderId="0" xfId="0" applyFont="1" applyAlignment="1">
      <alignment vertical="top"/>
    </xf>
    <xf numFmtId="0" fontId="58" fillId="0" borderId="0" xfId="0" applyFont="1" applyAlignment="1">
      <alignment horizontal="left" vertical="center" wrapText="1" indent="4"/>
    </xf>
    <xf numFmtId="0" fontId="21" fillId="0" borderId="0" xfId="0" applyFont="1" applyAlignment="1">
      <alignment horizontal="justify" vertical="center"/>
    </xf>
    <xf numFmtId="165" fontId="35" fillId="0" borderId="0" xfId="46" applyNumberFormat="1" applyFont="1"/>
    <xf numFmtId="165" fontId="21" fillId="0" borderId="0" xfId="0" applyNumberFormat="1" applyFont="1" applyAlignment="1">
      <alignment horizontal="right" vertical="center"/>
    </xf>
    <xf numFmtId="0" fontId="20" fillId="0" borderId="0" xfId="0" applyFont="1" applyAlignment="1">
      <alignment horizontal="justify" vertical="center"/>
    </xf>
    <xf numFmtId="171" fontId="35" fillId="0" borderId="0" xfId="1" applyNumberFormat="1" applyFont="1" applyFill="1" applyBorder="1"/>
    <xf numFmtId="175" fontId="23" fillId="0" borderId="0" xfId="49" applyNumberFormat="1" applyFont="1"/>
    <xf numFmtId="0" fontId="58" fillId="0" borderId="0" xfId="0" applyFont="1" applyAlignment="1">
      <alignment horizontal="left" vertical="center" wrapText="1"/>
    </xf>
    <xf numFmtId="0" fontId="89" fillId="0" borderId="0" xfId="0" applyFont="1" applyAlignment="1">
      <alignment horizontal="left" vertical="center" wrapText="1"/>
    </xf>
    <xf numFmtId="165" fontId="35" fillId="0" borderId="0" xfId="49" applyNumberFormat="1" applyFont="1"/>
    <xf numFmtId="0" fontId="20" fillId="0" borderId="0" xfId="0" applyFont="1" applyAlignment="1">
      <alignment horizontal="right" vertical="center"/>
    </xf>
    <xf numFmtId="3" fontId="35" fillId="0" borderId="0" xfId="49" applyNumberFormat="1" applyFont="1"/>
    <xf numFmtId="169" fontId="23" fillId="0" borderId="0" xfId="45" applyFont="1" applyFill="1" applyBorder="1" applyAlignment="1">
      <alignment vertical="top"/>
    </xf>
    <xf numFmtId="169" fontId="35" fillId="0" borderId="0" xfId="45" applyFont="1" applyFill="1" applyBorder="1"/>
    <xf numFmtId="0" fontId="95" fillId="0" borderId="0" xfId="0" applyFont="1" applyAlignment="1">
      <alignment horizontal="left" vertical="center"/>
    </xf>
    <xf numFmtId="0" fontId="58" fillId="0" borderId="0" xfId="0" applyFont="1" applyAlignment="1">
      <alignment horizontal="center" vertical="center" wrapText="1"/>
    </xf>
    <xf numFmtId="0" fontId="89" fillId="0" borderId="0" xfId="0" applyFont="1" applyAlignment="1">
      <alignment horizontal="justify" vertical="center"/>
    </xf>
    <xf numFmtId="0" fontId="58" fillId="0" borderId="0" xfId="0" applyFont="1" applyAlignment="1">
      <alignment horizontal="left" vertical="center"/>
    </xf>
    <xf numFmtId="4" fontId="35" fillId="0" borderId="0" xfId="49" applyNumberFormat="1" applyFont="1"/>
    <xf numFmtId="165" fontId="35" fillId="0" borderId="0" xfId="51" applyFont="1" applyFill="1"/>
    <xf numFmtId="165" fontId="35" fillId="0" borderId="0" xfId="51" applyFont="1" applyFill="1" applyBorder="1"/>
    <xf numFmtId="176" fontId="23" fillId="0" borderId="0" xfId="1" applyNumberFormat="1" applyFont="1" applyFill="1" applyBorder="1"/>
    <xf numFmtId="171" fontId="35" fillId="0" borderId="0" xfId="49" applyNumberFormat="1" applyFont="1"/>
    <xf numFmtId="176" fontId="23" fillId="0" borderId="0" xfId="45" applyNumberFormat="1" applyFont="1" applyFill="1" applyBorder="1"/>
    <xf numFmtId="0" fontId="87" fillId="58" borderId="34" xfId="0" applyFont="1" applyFill="1" applyBorder="1" applyAlignment="1">
      <alignment vertical="center"/>
    </xf>
    <xf numFmtId="0" fontId="87" fillId="58" borderId="23" xfId="0" applyFont="1" applyFill="1" applyBorder="1" applyAlignment="1">
      <alignment horizontal="center" vertical="center" wrapText="1"/>
    </xf>
    <xf numFmtId="0" fontId="20" fillId="0" borderId="32" xfId="0" applyFont="1" applyBorder="1" applyAlignment="1">
      <alignment horizontal="right" vertical="center"/>
    </xf>
    <xf numFmtId="0" fontId="23" fillId="0" borderId="0" xfId="49" applyFont="1" applyAlignment="1">
      <alignment horizontal="left"/>
    </xf>
    <xf numFmtId="0" fontId="35" fillId="0" borderId="0" xfId="46" applyFont="1" applyAlignment="1">
      <alignment horizontal="left" vertical="center"/>
    </xf>
    <xf numFmtId="0" fontId="35" fillId="0" borderId="0" xfId="46" applyFont="1" applyAlignment="1">
      <alignment horizontal="center" vertical="center"/>
    </xf>
    <xf numFmtId="0" fontId="23" fillId="0" borderId="0" xfId="46" applyFont="1" applyAlignment="1">
      <alignment horizontal="center" vertical="center"/>
    </xf>
    <xf numFmtId="0" fontId="23" fillId="0" borderId="0" xfId="46" applyFont="1" applyAlignment="1">
      <alignment horizontal="left" vertical="center"/>
    </xf>
    <xf numFmtId="0" fontId="20" fillId="0" borderId="96" xfId="0" applyFont="1" applyBorder="1" applyAlignment="1">
      <alignment vertical="center"/>
    </xf>
    <xf numFmtId="0" fontId="20" fillId="0" borderId="37" xfId="0" applyFont="1" applyBorder="1" applyAlignment="1">
      <alignment vertical="center" wrapText="1"/>
    </xf>
    <xf numFmtId="4" fontId="96" fillId="0" borderId="0" xfId="0" applyNumberFormat="1" applyFont="1"/>
    <xf numFmtId="0" fontId="58" fillId="59" borderId="84" xfId="0" applyFont="1" applyFill="1" applyBorder="1" applyAlignment="1">
      <alignment vertical="center"/>
    </xf>
    <xf numFmtId="0" fontId="58" fillId="59" borderId="84" xfId="0" applyFont="1" applyFill="1" applyBorder="1" applyAlignment="1">
      <alignment horizontal="center" vertical="center"/>
    </xf>
    <xf numFmtId="0" fontId="20" fillId="0" borderId="84" xfId="0" applyFont="1" applyBorder="1" applyAlignment="1">
      <alignment vertical="center"/>
    </xf>
    <xf numFmtId="0" fontId="20" fillId="0" borderId="0" xfId="0" applyFont="1" applyAlignment="1">
      <alignment horizontal="left" wrapText="1"/>
    </xf>
    <xf numFmtId="0" fontId="27" fillId="0" borderId="0" xfId="0" applyFont="1" applyAlignment="1">
      <alignment horizontal="left" wrapText="1"/>
    </xf>
    <xf numFmtId="0" fontId="89" fillId="0" borderId="0" xfId="0" applyFont="1" applyAlignment="1">
      <alignment horizontal="left" vertical="center"/>
    </xf>
    <xf numFmtId="0" fontId="21" fillId="0" borderId="39" xfId="0" applyFont="1" applyBorder="1" applyAlignment="1">
      <alignment horizontal="center" vertical="center" wrapText="1"/>
    </xf>
    <xf numFmtId="0" fontId="20" fillId="0" borderId="25"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25" xfId="0" applyFont="1" applyBorder="1" applyAlignment="1">
      <alignment vertical="center" wrapText="1"/>
    </xf>
    <xf numFmtId="0" fontId="20" fillId="0" borderId="37" xfId="0" applyFont="1" applyBorder="1" applyAlignment="1">
      <alignment horizontal="center" vertical="center" wrapText="1"/>
    </xf>
    <xf numFmtId="3" fontId="20" fillId="0" borderId="37" xfId="0" applyNumberFormat="1" applyFont="1" applyBorder="1" applyAlignment="1">
      <alignment horizontal="center" vertical="center" wrapText="1"/>
    </xf>
    <xf numFmtId="3" fontId="20" fillId="0" borderId="37" xfId="0" applyNumberFormat="1" applyFont="1" applyBorder="1" applyAlignment="1">
      <alignment horizontal="right" vertical="center" wrapText="1"/>
    </xf>
    <xf numFmtId="0" fontId="21" fillId="0" borderId="23" xfId="0" applyFont="1" applyBorder="1" applyAlignment="1">
      <alignment horizontal="center" vertical="center" wrapText="1"/>
    </xf>
    <xf numFmtId="0" fontId="21" fillId="0" borderId="36" xfId="0" applyFont="1" applyBorder="1" applyAlignment="1">
      <alignment horizontal="center" vertical="center" wrapText="1"/>
    </xf>
    <xf numFmtId="171" fontId="20" fillId="0" borderId="37" xfId="1" applyNumberFormat="1" applyFont="1" applyFill="1" applyBorder="1" applyAlignment="1">
      <alignment horizontal="center" vertical="center" wrapText="1"/>
    </xf>
    <xf numFmtId="10" fontId="20" fillId="0" borderId="37" xfId="0" applyNumberFormat="1" applyFont="1" applyBorder="1" applyAlignment="1">
      <alignment horizontal="center" vertical="center" wrapText="1"/>
    </xf>
    <xf numFmtId="0" fontId="20" fillId="0" borderId="0" xfId="0" applyFont="1" applyAlignment="1">
      <alignment horizontal="justify" vertical="center" wrapText="1"/>
    </xf>
    <xf numFmtId="0" fontId="21" fillId="0" borderId="0" xfId="0" applyFont="1" applyAlignment="1">
      <alignment horizontal="center" vertical="center" wrapText="1"/>
    </xf>
    <xf numFmtId="0" fontId="27" fillId="0" borderId="0" xfId="0" applyFont="1" applyAlignment="1">
      <alignment horizontal="left"/>
    </xf>
    <xf numFmtId="0" fontId="23" fillId="0" borderId="0" xfId="49" quotePrefix="1" applyFont="1"/>
    <xf numFmtId="0" fontId="23" fillId="0" borderId="0" xfId="49" quotePrefix="1" applyFont="1" applyAlignment="1">
      <alignment horizontal="center" vertical="center"/>
    </xf>
    <xf numFmtId="0" fontId="23" fillId="0" borderId="0" xfId="49" quotePrefix="1" applyFont="1" applyAlignment="1">
      <alignment vertical="center"/>
    </xf>
    <xf numFmtId="0" fontId="35" fillId="0" borderId="0" xfId="49" quotePrefix="1" applyFont="1" applyAlignment="1">
      <alignment horizontal="center" vertical="center"/>
    </xf>
    <xf numFmtId="0" fontId="35" fillId="0" borderId="0" xfId="46" applyFont="1" applyAlignment="1">
      <alignment horizontal="left"/>
    </xf>
    <xf numFmtId="0" fontId="98" fillId="0" borderId="0" xfId="0" applyFont="1" applyAlignment="1">
      <alignment horizontal="left"/>
    </xf>
    <xf numFmtId="171" fontId="88" fillId="0" borderId="0" xfId="0" applyNumberFormat="1" applyFont="1"/>
    <xf numFmtId="0" fontId="89" fillId="57" borderId="23" xfId="0" applyFont="1" applyFill="1" applyBorder="1" applyAlignment="1">
      <alignment horizontal="left" vertical="center" indent="1"/>
    </xf>
    <xf numFmtId="14" fontId="87" fillId="57" borderId="36" xfId="0" applyNumberFormat="1" applyFont="1" applyFill="1" applyBorder="1" applyAlignment="1">
      <alignment horizontal="center" vertical="center" wrapText="1"/>
    </xf>
    <xf numFmtId="3" fontId="58" fillId="0" borderId="37" xfId="0" applyNumberFormat="1" applyFont="1" applyBorder="1" applyAlignment="1">
      <alignment horizontal="right" vertical="center" wrapText="1"/>
    </xf>
    <xf numFmtId="0" fontId="21" fillId="0" borderId="0" xfId="0" applyFont="1" applyAlignment="1">
      <alignment horizontal="left" indent="1"/>
    </xf>
    <xf numFmtId="0" fontId="20" fillId="0" borderId="34" xfId="0" applyFont="1" applyBorder="1" applyAlignment="1">
      <alignment vertical="center"/>
    </xf>
    <xf numFmtId="0" fontId="35" fillId="0" borderId="36" xfId="46" applyFont="1" applyBorder="1"/>
    <xf numFmtId="0" fontId="20" fillId="0" borderId="35" xfId="0" applyFont="1" applyBorder="1"/>
    <xf numFmtId="0" fontId="20" fillId="0" borderId="36" xfId="0" applyFont="1" applyBorder="1"/>
    <xf numFmtId="0" fontId="20" fillId="0" borderId="33" xfId="0" applyFont="1" applyBorder="1" applyAlignment="1">
      <alignment vertical="center"/>
    </xf>
    <xf numFmtId="0" fontId="35" fillId="0" borderId="32" xfId="46" applyFont="1" applyBorder="1"/>
    <xf numFmtId="0" fontId="100" fillId="0" borderId="35" xfId="52" applyFont="1" applyFill="1" applyBorder="1"/>
    <xf numFmtId="0" fontId="20" fillId="0" borderId="40" xfId="0" applyFont="1" applyBorder="1" applyAlignment="1">
      <alignment vertical="center"/>
    </xf>
    <xf numFmtId="0" fontId="35" fillId="0" borderId="37" xfId="46" applyFont="1" applyBorder="1"/>
    <xf numFmtId="0" fontId="20" fillId="0" borderId="38" xfId="0" applyFont="1" applyBorder="1"/>
    <xf numFmtId="0" fontId="20" fillId="0" borderId="37" xfId="0" applyFont="1" applyBorder="1"/>
    <xf numFmtId="0" fontId="89" fillId="0" borderId="10" xfId="0" applyFont="1" applyBorder="1" applyAlignment="1">
      <alignment horizontal="center" vertical="center" wrapText="1"/>
    </xf>
    <xf numFmtId="0" fontId="35" fillId="0" borderId="11" xfId="46" applyFont="1" applyBorder="1"/>
    <xf numFmtId="0" fontId="89" fillId="0" borderId="10" xfId="0" applyFont="1" applyBorder="1" applyAlignment="1">
      <alignment vertical="center" wrapText="1"/>
    </xf>
    <xf numFmtId="0" fontId="35" fillId="0" borderId="22" xfId="46" applyFont="1" applyBorder="1"/>
    <xf numFmtId="0" fontId="58" fillId="0" borderId="20" xfId="0" applyFont="1" applyBorder="1" applyAlignment="1">
      <alignment horizontal="left" vertical="center"/>
    </xf>
    <xf numFmtId="0" fontId="35" fillId="0" borderId="20" xfId="46" applyFont="1" applyBorder="1"/>
    <xf numFmtId="0" fontId="35" fillId="0" borderId="19" xfId="46" applyFont="1" applyBorder="1"/>
    <xf numFmtId="0" fontId="43" fillId="42" borderId="10" xfId="0" applyFont="1" applyFill="1" applyBorder="1" applyAlignment="1">
      <alignment horizontal="justify" vertical="center" wrapText="1"/>
    </xf>
    <xf numFmtId="0" fontId="43" fillId="42" borderId="22" xfId="0" applyFont="1" applyFill="1" applyBorder="1" applyAlignment="1">
      <alignment horizontal="left" vertical="center"/>
    </xf>
    <xf numFmtId="0" fontId="43" fillId="42" borderId="20" xfId="0" applyFont="1" applyFill="1" applyBorder="1" applyAlignment="1">
      <alignment horizontal="left" vertical="center"/>
    </xf>
    <xf numFmtId="0" fontId="43" fillId="42" borderId="19" xfId="0" applyFont="1" applyFill="1" applyBorder="1" applyAlignment="1">
      <alignment horizontal="left" vertical="center"/>
    </xf>
    <xf numFmtId="0" fontId="58" fillId="0" borderId="10" xfId="0" applyFont="1" applyBorder="1" applyAlignment="1">
      <alignment horizontal="justify" vertical="center" wrapText="1"/>
    </xf>
    <xf numFmtId="0" fontId="58" fillId="0" borderId="10" xfId="0" applyFont="1" applyBorder="1" applyAlignment="1">
      <alignment vertical="center" wrapText="1"/>
    </xf>
    <xf numFmtId="0" fontId="35" fillId="0" borderId="10" xfId="0" applyFont="1" applyBorder="1" applyAlignment="1">
      <alignment horizontal="justify" vertical="center" wrapText="1"/>
    </xf>
    <xf numFmtId="0" fontId="58" fillId="0" borderId="18" xfId="0" applyFont="1" applyBorder="1" applyAlignment="1">
      <alignment horizontal="left" vertical="center"/>
    </xf>
    <xf numFmtId="0" fontId="35" fillId="0" borderId="18" xfId="46" applyFont="1" applyBorder="1"/>
    <xf numFmtId="0" fontId="35" fillId="0" borderId="12" xfId="46" applyFont="1" applyBorder="1"/>
    <xf numFmtId="0" fontId="58" fillId="0" borderId="10" xfId="0" applyFont="1" applyBorder="1" applyAlignment="1">
      <alignment vertical="center"/>
    </xf>
    <xf numFmtId="0" fontId="58" fillId="0" borderId="14" xfId="0" applyFont="1" applyBorder="1" applyAlignment="1">
      <alignment vertical="center"/>
    </xf>
    <xf numFmtId="0" fontId="89" fillId="0" borderId="47" xfId="0" applyFont="1" applyBorder="1" applyAlignment="1">
      <alignment horizontal="center" vertical="center" wrapText="1"/>
    </xf>
    <xf numFmtId="0" fontId="58" fillId="0" borderId="14" xfId="0" applyFont="1" applyBorder="1" applyAlignment="1">
      <alignment horizontal="center" vertical="center"/>
    </xf>
    <xf numFmtId="3" fontId="58" fillId="0" borderId="14" xfId="0" applyNumberFormat="1" applyFont="1" applyBorder="1" applyAlignment="1">
      <alignment horizontal="center" vertical="center"/>
    </xf>
    <xf numFmtId="3" fontId="58" fillId="0" borderId="14" xfId="0" applyNumberFormat="1" applyFont="1" applyBorder="1" applyAlignment="1">
      <alignment horizontal="right" vertical="center"/>
    </xf>
    <xf numFmtId="10" fontId="58" fillId="0" borderId="14" xfId="0" applyNumberFormat="1" applyFont="1" applyBorder="1" applyAlignment="1">
      <alignment horizontal="right" vertical="center"/>
    </xf>
    <xf numFmtId="0" fontId="58" fillId="0" borderId="46" xfId="0" applyFont="1" applyBorder="1" applyAlignment="1">
      <alignment horizontal="center" vertical="center"/>
    </xf>
    <xf numFmtId="0" fontId="58" fillId="0" borderId="46" xfId="0" applyFont="1" applyBorder="1" applyAlignment="1">
      <alignment vertical="center" wrapText="1"/>
    </xf>
    <xf numFmtId="3" fontId="58" fillId="0" borderId="46" xfId="0" applyNumberFormat="1" applyFont="1" applyBorder="1" applyAlignment="1">
      <alignment horizontal="center" vertical="center"/>
    </xf>
    <xf numFmtId="3" fontId="58" fillId="0" borderId="46" xfId="0" applyNumberFormat="1" applyFont="1" applyBorder="1" applyAlignment="1">
      <alignment horizontal="right" vertical="center"/>
    </xf>
    <xf numFmtId="10" fontId="58" fillId="0" borderId="46" xfId="0" applyNumberFormat="1" applyFont="1" applyBorder="1" applyAlignment="1">
      <alignment horizontal="right" vertical="center"/>
    </xf>
    <xf numFmtId="0" fontId="21" fillId="0" borderId="49" xfId="0" applyFont="1" applyBorder="1"/>
    <xf numFmtId="0" fontId="21" fillId="0" borderId="50" xfId="0" applyFont="1" applyBorder="1"/>
    <xf numFmtId="0" fontId="21" fillId="0" borderId="29" xfId="0" applyFont="1" applyBorder="1"/>
    <xf numFmtId="0" fontId="21" fillId="0" borderId="55" xfId="0" applyFont="1" applyBorder="1"/>
    <xf numFmtId="0" fontId="21" fillId="0" borderId="18" xfId="0" applyFont="1" applyBorder="1"/>
    <xf numFmtId="10" fontId="23" fillId="0" borderId="31" xfId="46" applyNumberFormat="1" applyFont="1" applyBorder="1" applyAlignment="1">
      <alignment horizontal="center"/>
    </xf>
    <xf numFmtId="0" fontId="21" fillId="0" borderId="56" xfId="0" applyFont="1" applyBorder="1"/>
    <xf numFmtId="0" fontId="21" fillId="0" borderId="20" xfId="0" applyFont="1" applyBorder="1"/>
    <xf numFmtId="10" fontId="35" fillId="0" borderId="30" xfId="46" applyNumberFormat="1" applyFont="1" applyBorder="1" applyAlignment="1">
      <alignment horizontal="center"/>
    </xf>
    <xf numFmtId="0" fontId="21" fillId="0" borderId="34" xfId="0" applyFont="1" applyBorder="1"/>
    <xf numFmtId="0" fontId="21" fillId="0" borderId="35" xfId="0" applyFont="1" applyBorder="1"/>
    <xf numFmtId="10" fontId="35" fillId="0" borderId="23" xfId="46" applyNumberFormat="1" applyFont="1" applyBorder="1" applyAlignment="1">
      <alignment horizontal="center"/>
    </xf>
    <xf numFmtId="0" fontId="21" fillId="0" borderId="54" xfId="0" applyFont="1" applyBorder="1"/>
    <xf numFmtId="0" fontId="20" fillId="0" borderId="15" xfId="0" applyFont="1" applyBorder="1"/>
    <xf numFmtId="0" fontId="35" fillId="0" borderId="15" xfId="46" applyFont="1" applyBorder="1"/>
    <xf numFmtId="10" fontId="35" fillId="0" borderId="27" xfId="46" applyNumberFormat="1" applyFont="1" applyBorder="1" applyAlignment="1">
      <alignment horizontal="center"/>
    </xf>
    <xf numFmtId="0" fontId="21" fillId="0" borderId="56" xfId="0" applyFont="1" applyBorder="1" applyAlignment="1">
      <alignment horizontal="left" indent="1"/>
    </xf>
    <xf numFmtId="0" fontId="35" fillId="0" borderId="35" xfId="46" applyFont="1" applyBorder="1"/>
    <xf numFmtId="0" fontId="21" fillId="0" borderId="54" xfId="0" applyFont="1" applyBorder="1" applyAlignment="1">
      <alignment horizontal="left" indent="1"/>
    </xf>
    <xf numFmtId="0" fontId="21" fillId="0" borderId="34" xfId="0" applyFont="1" applyBorder="1" applyAlignment="1">
      <alignment horizontal="left" indent="1"/>
    </xf>
    <xf numFmtId="0" fontId="21" fillId="0" borderId="55" xfId="0" applyFont="1" applyBorder="1" applyAlignment="1">
      <alignment horizontal="left" indent="1"/>
    </xf>
    <xf numFmtId="10" fontId="35" fillId="0" borderId="31" xfId="46" applyNumberFormat="1" applyFont="1" applyBorder="1" applyAlignment="1">
      <alignment horizontal="center"/>
    </xf>
    <xf numFmtId="0" fontId="21" fillId="0" borderId="57" xfId="0" applyFont="1" applyBorder="1" applyAlignment="1">
      <alignment horizontal="left" indent="1"/>
    </xf>
    <xf numFmtId="0" fontId="35" fillId="0" borderId="58" xfId="46" applyFont="1" applyBorder="1"/>
    <xf numFmtId="10" fontId="35" fillId="0" borderId="26" xfId="46" applyNumberFormat="1" applyFont="1" applyBorder="1" applyAlignment="1">
      <alignment horizontal="center"/>
    </xf>
    <xf numFmtId="0" fontId="21" fillId="0" borderId="0" xfId="0" applyFont="1" applyAlignment="1">
      <alignment horizontal="left"/>
    </xf>
    <xf numFmtId="0" fontId="35" fillId="0" borderId="0" xfId="46" applyFont="1" applyAlignment="1">
      <alignment wrapText="1"/>
    </xf>
    <xf numFmtId="10" fontId="35" fillId="0" borderId="0" xfId="46" applyNumberFormat="1" applyFont="1" applyAlignment="1">
      <alignment horizontal="left"/>
    </xf>
    <xf numFmtId="0" fontId="101" fillId="0" borderId="0" xfId="0" applyFont="1" applyAlignment="1">
      <alignment horizontal="justify" vertical="center"/>
    </xf>
    <xf numFmtId="0" fontId="102" fillId="0" borderId="0" xfId="0" applyFont="1" applyAlignment="1">
      <alignment horizontal="justify" vertical="center"/>
    </xf>
    <xf numFmtId="164" fontId="104" fillId="0" borderId="23" xfId="0" applyNumberFormat="1" applyFont="1" applyBorder="1" applyAlignment="1">
      <alignment vertical="center"/>
    </xf>
    <xf numFmtId="164" fontId="104" fillId="0" borderId="25" xfId="0" applyNumberFormat="1" applyFont="1" applyBorder="1" applyAlignment="1">
      <alignment vertical="center"/>
    </xf>
    <xf numFmtId="0" fontId="106" fillId="38" borderId="76" xfId="0" applyFont="1" applyFill="1" applyBorder="1" applyAlignment="1">
      <alignment horizontal="center" vertical="center" wrapText="1"/>
    </xf>
    <xf numFmtId="14" fontId="106" fillId="38" borderId="39" xfId="0" applyNumberFormat="1" applyFont="1" applyFill="1" applyBorder="1" applyAlignment="1">
      <alignment horizontal="center" vertical="center" wrapText="1"/>
    </xf>
    <xf numFmtId="0" fontId="107" fillId="0" borderId="28" xfId="0" applyFont="1" applyBorder="1" applyAlignment="1">
      <alignment vertical="center" wrapText="1"/>
    </xf>
    <xf numFmtId="0" fontId="103" fillId="0" borderId="39" xfId="0" applyFont="1" applyBorder="1" applyAlignment="1">
      <alignment horizontal="right" vertical="center"/>
    </xf>
    <xf numFmtId="0" fontId="107" fillId="0" borderId="24" xfId="0" applyFont="1" applyBorder="1" applyAlignment="1">
      <alignment vertical="center" wrapText="1"/>
    </xf>
    <xf numFmtId="0" fontId="103" fillId="0" borderId="32" xfId="0" applyFont="1" applyBorder="1" applyAlignment="1">
      <alignment horizontal="right" vertical="center"/>
    </xf>
    <xf numFmtId="0" fontId="104" fillId="0" borderId="24" xfId="0" applyFont="1" applyBorder="1" applyAlignment="1">
      <alignment horizontal="left" vertical="center" wrapText="1" indent="2"/>
    </xf>
    <xf numFmtId="3" fontId="104" fillId="0" borderId="32" xfId="0" applyNumberFormat="1" applyFont="1" applyBorder="1" applyAlignment="1">
      <alignment horizontal="right" vertical="center"/>
    </xf>
    <xf numFmtId="0" fontId="105" fillId="0" borderId="32" xfId="0" applyFont="1" applyBorder="1" applyAlignment="1">
      <alignment horizontal="right" vertical="center"/>
    </xf>
    <xf numFmtId="0" fontId="0" fillId="0" borderId="32" xfId="0" applyBorder="1" applyAlignment="1">
      <alignment vertical="center"/>
    </xf>
    <xf numFmtId="0" fontId="104" fillId="0" borderId="32" xfId="0" applyFont="1" applyBorder="1" applyAlignment="1">
      <alignment horizontal="right" vertical="center"/>
    </xf>
    <xf numFmtId="0" fontId="104" fillId="0" borderId="25" xfId="0" applyFont="1" applyBorder="1" applyAlignment="1">
      <alignment horizontal="left" vertical="center" wrapText="1" indent="2"/>
    </xf>
    <xf numFmtId="3" fontId="104" fillId="0" borderId="37" xfId="0" applyNumberFormat="1" applyFont="1" applyBorder="1" applyAlignment="1">
      <alignment horizontal="right" vertical="center"/>
    </xf>
    <xf numFmtId="0" fontId="105" fillId="0" borderId="37" xfId="0" applyFont="1" applyBorder="1" applyAlignment="1">
      <alignment horizontal="right" vertical="center"/>
    </xf>
    <xf numFmtId="0" fontId="0" fillId="0" borderId="0" xfId="0" applyAlignment="1">
      <alignment vertical="center"/>
    </xf>
    <xf numFmtId="0" fontId="106" fillId="38" borderId="28" xfId="0" applyFont="1" applyFill="1" applyBorder="1" applyAlignment="1">
      <alignment horizontal="center" vertical="center" wrapText="1"/>
    </xf>
    <xf numFmtId="0" fontId="103" fillId="0" borderId="24" xfId="0" applyFont="1" applyBorder="1" applyAlignment="1">
      <alignment vertical="center" wrapText="1"/>
    </xf>
    <xf numFmtId="3" fontId="103" fillId="0" borderId="32" xfId="0" applyNumberFormat="1" applyFont="1" applyBorder="1" applyAlignment="1">
      <alignment horizontal="right" vertical="center"/>
    </xf>
    <xf numFmtId="0" fontId="103" fillId="0" borderId="24" xfId="0" applyFont="1" applyBorder="1" applyAlignment="1">
      <alignment horizontal="left" vertical="center" wrapText="1" indent="2"/>
    </xf>
    <xf numFmtId="3" fontId="101" fillId="0" borderId="32" xfId="0" applyNumberFormat="1" applyFont="1" applyBorder="1" applyAlignment="1">
      <alignment horizontal="right" vertical="center"/>
    </xf>
    <xf numFmtId="3" fontId="103" fillId="0" borderId="37" xfId="0" applyNumberFormat="1" applyFont="1" applyBorder="1" applyAlignment="1">
      <alignment horizontal="right" vertical="center"/>
    </xf>
    <xf numFmtId="3" fontId="103" fillId="0" borderId="69" xfId="0" applyNumberFormat="1" applyFont="1" applyBorder="1" applyAlignment="1">
      <alignment horizontal="right" vertical="center"/>
    </xf>
    <xf numFmtId="0" fontId="0" fillId="0" borderId="32" xfId="0" applyBorder="1" applyAlignment="1">
      <alignment vertical="center" wrapText="1"/>
    </xf>
    <xf numFmtId="0" fontId="103" fillId="0" borderId="25" xfId="0" applyFont="1" applyBorder="1" applyAlignment="1">
      <alignment horizontal="left" vertical="center" wrapText="1" indent="2"/>
    </xf>
    <xf numFmtId="0" fontId="103" fillId="0" borderId="0" xfId="0" applyFont="1" applyAlignment="1">
      <alignment horizontal="left" vertical="center" wrapText="1" indent="2"/>
    </xf>
    <xf numFmtId="3" fontId="103" fillId="0" borderId="0" xfId="0" applyNumberFormat="1" applyFont="1" applyAlignment="1">
      <alignment horizontal="right" vertical="center"/>
    </xf>
    <xf numFmtId="0" fontId="108" fillId="0" borderId="0" xfId="0" applyFont="1" applyAlignment="1">
      <alignment horizontal="justify" vertical="center"/>
    </xf>
    <xf numFmtId="0" fontId="65" fillId="0" borderId="0" xfId="0" applyFont="1" applyAlignment="1">
      <alignment horizontal="center"/>
    </xf>
    <xf numFmtId="0" fontId="62" fillId="43" borderId="0" xfId="0" applyFont="1" applyFill="1" applyAlignment="1">
      <alignment horizontal="center" vertical="center"/>
    </xf>
    <xf numFmtId="0" fontId="62" fillId="43" borderId="53" xfId="0" applyFont="1" applyFill="1" applyBorder="1" applyAlignment="1">
      <alignment horizontal="center" vertical="center"/>
    </xf>
    <xf numFmtId="0" fontId="35" fillId="0" borderId="11" xfId="46" applyFont="1" applyBorder="1" applyAlignment="1">
      <alignment horizontal="center" vertical="center" wrapText="1"/>
    </xf>
    <xf numFmtId="0" fontId="35" fillId="0" borderId="18" xfId="46" applyFont="1" applyBorder="1" applyAlignment="1">
      <alignment horizontal="center" vertical="center" wrapText="1"/>
    </xf>
    <xf numFmtId="0" fontId="35" fillId="0" borderId="12" xfId="46" applyFont="1" applyBorder="1" applyAlignment="1">
      <alignment horizontal="center" vertical="center" wrapText="1"/>
    </xf>
    <xf numFmtId="0" fontId="43" fillId="0" borderId="48" xfId="0" applyFont="1" applyBorder="1" applyAlignment="1">
      <alignment horizontal="center" vertical="center"/>
    </xf>
    <xf numFmtId="0" fontId="43" fillId="0" borderId="35" xfId="0" applyFont="1" applyBorder="1" applyAlignment="1">
      <alignment horizontal="center" vertical="center"/>
    </xf>
    <xf numFmtId="0" fontId="43" fillId="0" borderId="45" xfId="0" applyFont="1" applyBorder="1" applyAlignment="1">
      <alignment horizontal="center" vertical="center"/>
    </xf>
    <xf numFmtId="0" fontId="43" fillId="42" borderId="48" xfId="0" applyFont="1" applyFill="1" applyBorder="1" applyAlignment="1">
      <alignment horizontal="center" vertical="center"/>
    </xf>
    <xf numFmtId="0" fontId="43" fillId="42" borderId="35" xfId="0" applyFont="1" applyFill="1" applyBorder="1" applyAlignment="1">
      <alignment horizontal="center" vertical="center"/>
    </xf>
    <xf numFmtId="0" fontId="43" fillId="42" borderId="45" xfId="0" applyFont="1" applyFill="1" applyBorder="1" applyAlignment="1">
      <alignment horizontal="center" vertical="center"/>
    </xf>
    <xf numFmtId="0" fontId="23" fillId="0" borderId="0" xfId="46" applyFont="1" applyAlignment="1">
      <alignment horizontal="center"/>
    </xf>
    <xf numFmtId="0" fontId="24" fillId="0" borderId="0" xfId="0"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center" wrapText="1"/>
    </xf>
    <xf numFmtId="0" fontId="89" fillId="0" borderId="18" xfId="0" applyFont="1" applyBorder="1" applyAlignment="1">
      <alignment horizontal="center" vertical="center"/>
    </xf>
    <xf numFmtId="0" fontId="89" fillId="0" borderId="12" xfId="0" applyFont="1" applyBorder="1" applyAlignment="1">
      <alignment horizontal="center" vertical="center"/>
    </xf>
    <xf numFmtId="0" fontId="88" fillId="0" borderId="33" xfId="0" applyFont="1" applyBorder="1" applyAlignment="1">
      <alignment vertical="center" wrapText="1"/>
    </xf>
    <xf numFmtId="0" fontId="88" fillId="0" borderId="0" xfId="0" applyFont="1" applyAlignment="1">
      <alignment vertical="center" wrapText="1"/>
    </xf>
    <xf numFmtId="14" fontId="87" fillId="38" borderId="11" xfId="0" applyNumberFormat="1" applyFont="1" applyFill="1" applyBorder="1" applyAlignment="1">
      <alignment horizontal="center" vertical="center" wrapText="1"/>
    </xf>
    <xf numFmtId="14" fontId="87" fillId="38" borderId="12" xfId="0" applyNumberFormat="1" applyFont="1" applyFill="1" applyBorder="1" applyAlignment="1">
      <alignment horizontal="center" vertical="center" wrapText="1"/>
    </xf>
    <xf numFmtId="14" fontId="87" fillId="57" borderId="34" xfId="0" applyNumberFormat="1" applyFont="1" applyFill="1" applyBorder="1" applyAlignment="1">
      <alignment horizontal="center" vertical="center" wrapText="1"/>
    </xf>
    <xf numFmtId="14" fontId="87" fillId="57" borderId="36" xfId="0" applyNumberFormat="1" applyFont="1" applyFill="1" applyBorder="1" applyAlignment="1">
      <alignment horizontal="center" vertical="center" wrapText="1"/>
    </xf>
    <xf numFmtId="3" fontId="58" fillId="0" borderId="34" xfId="0" applyNumberFormat="1" applyFont="1" applyBorder="1" applyAlignment="1">
      <alignment horizontal="right" vertical="center" wrapText="1"/>
    </xf>
    <xf numFmtId="3" fontId="58" fillId="0" borderId="36" xfId="0" applyNumberFormat="1" applyFont="1" applyBorder="1" applyAlignment="1">
      <alignment horizontal="right" vertical="center" wrapText="1"/>
    </xf>
    <xf numFmtId="0" fontId="87" fillId="38" borderId="10" xfId="0" applyFont="1" applyFill="1" applyBorder="1" applyAlignment="1">
      <alignment horizontal="left" vertical="center"/>
    </xf>
    <xf numFmtId="0" fontId="89" fillId="0" borderId="33" xfId="0" applyFont="1" applyBorder="1" applyAlignment="1">
      <alignment horizontal="left" vertical="center" indent="1"/>
    </xf>
    <xf numFmtId="0" fontId="89" fillId="0" borderId="0" xfId="0" applyFont="1" applyAlignment="1">
      <alignment horizontal="left" vertical="center" indent="1"/>
    </xf>
    <xf numFmtId="0" fontId="88" fillId="0" borderId="0" xfId="0" applyFont="1"/>
    <xf numFmtId="0" fontId="58" fillId="0" borderId="0" xfId="0" applyFont="1" applyAlignment="1">
      <alignment vertical="center"/>
    </xf>
    <xf numFmtId="0" fontId="58" fillId="0" borderId="33" xfId="0" applyFont="1" applyBorder="1" applyAlignment="1">
      <alignment horizontal="left" vertical="center" indent="1"/>
    </xf>
    <xf numFmtId="0" fontId="58" fillId="0" borderId="0" xfId="0" applyFont="1" applyAlignment="1">
      <alignment horizontal="left" vertical="center" indent="1"/>
    </xf>
    <xf numFmtId="3" fontId="58" fillId="0" borderId="66" xfId="0" applyNumberFormat="1" applyFont="1" applyBorder="1" applyAlignment="1">
      <alignment horizontal="right" vertical="center" indent="1"/>
    </xf>
    <xf numFmtId="3" fontId="89" fillId="0" borderId="70" xfId="0" applyNumberFormat="1" applyFont="1" applyBorder="1" applyAlignment="1">
      <alignment horizontal="right" vertical="center" indent="1"/>
    </xf>
    <xf numFmtId="0" fontId="89" fillId="0" borderId="40" xfId="0" applyFont="1" applyBorder="1" applyAlignment="1">
      <alignment horizontal="left" vertical="center" indent="1"/>
    </xf>
    <xf numFmtId="0" fontId="89" fillId="0" borderId="38" xfId="0" applyFont="1" applyBorder="1" applyAlignment="1">
      <alignment horizontal="left" vertical="center" indent="1"/>
    </xf>
    <xf numFmtId="3" fontId="89" fillId="0" borderId="72" xfId="0" applyNumberFormat="1" applyFont="1" applyBorder="1" applyAlignment="1">
      <alignment horizontal="right" vertical="center" indent="1"/>
    </xf>
    <xf numFmtId="3" fontId="58" fillId="0" borderId="0" xfId="0" applyNumberFormat="1" applyFont="1" applyAlignment="1">
      <alignment horizontal="right" vertical="center" indent="1"/>
    </xf>
    <xf numFmtId="0" fontId="89" fillId="0" borderId="40" xfId="0" applyFont="1" applyBorder="1" applyAlignment="1">
      <alignment horizontal="left" vertical="center" wrapText="1" indent="1"/>
    </xf>
    <xf numFmtId="0" fontId="89" fillId="0" borderId="38" xfId="0" applyFont="1" applyBorder="1" applyAlignment="1">
      <alignment horizontal="left" vertical="center" wrapText="1" indent="1"/>
    </xf>
    <xf numFmtId="3" fontId="89" fillId="0" borderId="73" xfId="0" applyNumberFormat="1" applyFont="1" applyBorder="1" applyAlignment="1">
      <alignment horizontal="right" vertical="center" indent="1"/>
    </xf>
    <xf numFmtId="0" fontId="88" fillId="0" borderId="38" xfId="0" applyFont="1" applyBorder="1"/>
    <xf numFmtId="3" fontId="89" fillId="0" borderId="0" xfId="0" applyNumberFormat="1" applyFont="1" applyAlignment="1">
      <alignment horizontal="right" vertical="center" indent="1"/>
    </xf>
    <xf numFmtId="0" fontId="89" fillId="0" borderId="33" xfId="0" applyFont="1" applyBorder="1" applyAlignment="1">
      <alignment horizontal="left" vertical="center" wrapText="1" indent="1"/>
    </xf>
    <xf numFmtId="0" fontId="89" fillId="0" borderId="0" xfId="0" applyFont="1" applyAlignment="1">
      <alignment horizontal="left" vertical="center" wrapText="1" indent="1"/>
    </xf>
    <xf numFmtId="3" fontId="89" fillId="0" borderId="35" xfId="0" applyNumberFormat="1" applyFont="1" applyBorder="1" applyAlignment="1">
      <alignment horizontal="right" vertical="center" indent="1"/>
    </xf>
    <xf numFmtId="3" fontId="89" fillId="0" borderId="42" xfId="0" applyNumberFormat="1" applyFont="1" applyBorder="1" applyAlignment="1">
      <alignment horizontal="right" vertical="center" indent="1"/>
    </xf>
    <xf numFmtId="0" fontId="88" fillId="0" borderId="33" xfId="0" applyFont="1" applyBorder="1"/>
    <xf numFmtId="3" fontId="58" fillId="0" borderId="38" xfId="0" applyNumberFormat="1" applyFont="1" applyBorder="1" applyAlignment="1">
      <alignment horizontal="right" vertical="center" indent="1"/>
    </xf>
    <xf numFmtId="0" fontId="88" fillId="0" borderId="71" xfId="0" applyFont="1" applyBorder="1"/>
    <xf numFmtId="0" fontId="89" fillId="0" borderId="0" xfId="0" applyFont="1" applyAlignment="1">
      <alignment horizontal="right" vertical="center" indent="1"/>
    </xf>
    <xf numFmtId="0" fontId="58" fillId="0" borderId="0" xfId="0" applyFont="1" applyAlignment="1">
      <alignment horizontal="right" vertical="center" indent="1"/>
    </xf>
    <xf numFmtId="172" fontId="46" fillId="0" borderId="0" xfId="44" applyFont="1" applyAlignment="1">
      <alignment horizontal="left" vertical="center" wrapText="1"/>
    </xf>
    <xf numFmtId="0" fontId="21" fillId="0" borderId="0" xfId="0" applyFont="1" applyAlignment="1">
      <alignment horizontal="left" vertical="center"/>
    </xf>
    <xf numFmtId="0" fontId="98" fillId="0" borderId="0" xfId="0" applyFont="1" applyAlignment="1">
      <alignment horizontal="left"/>
    </xf>
    <xf numFmtId="0" fontId="89" fillId="0" borderId="38" xfId="0" applyFont="1" applyBorder="1" applyAlignment="1">
      <alignment vertical="center"/>
    </xf>
    <xf numFmtId="0" fontId="20" fillId="0" borderId="20" xfId="0" applyFont="1" applyBorder="1" applyAlignment="1">
      <alignment horizontal="left"/>
    </xf>
    <xf numFmtId="0" fontId="89" fillId="0" borderId="33" xfId="0" applyFont="1" applyBorder="1" applyAlignment="1">
      <alignment vertical="center"/>
    </xf>
    <xf numFmtId="0" fontId="89" fillId="0" borderId="0" xfId="0" applyFont="1" applyAlignment="1">
      <alignment vertical="center"/>
    </xf>
    <xf numFmtId="0" fontId="20" fillId="0" borderId="0" xfId="0" applyFont="1"/>
    <xf numFmtId="0" fontId="58" fillId="0" borderId="33" xfId="0" applyFont="1" applyBorder="1" applyAlignment="1">
      <alignment vertical="center"/>
    </xf>
    <xf numFmtId="172" fontId="23" fillId="33" borderId="0" xfId="44" applyFont="1" applyFill="1" applyAlignment="1">
      <alignment horizontal="left"/>
    </xf>
    <xf numFmtId="172" fontId="46" fillId="33" borderId="0" xfId="44" applyFont="1" applyFill="1" applyAlignment="1">
      <alignment horizontal="left"/>
    </xf>
    <xf numFmtId="0" fontId="98" fillId="0" borderId="0" xfId="0" applyFont="1" applyAlignment="1">
      <alignment horizontal="left" vertical="center"/>
    </xf>
    <xf numFmtId="172" fontId="23" fillId="0" borderId="0" xfId="44" applyFont="1" applyAlignment="1">
      <alignment horizontal="left" wrapText="1"/>
    </xf>
    <xf numFmtId="0" fontId="90" fillId="38" borderId="42" xfId="0" applyFont="1" applyFill="1" applyBorder="1" applyAlignment="1">
      <alignment vertical="center"/>
    </xf>
    <xf numFmtId="0" fontId="91" fillId="0" borderId="33" xfId="0" applyFont="1" applyBorder="1" applyAlignment="1">
      <alignment vertical="center"/>
    </xf>
    <xf numFmtId="0" fontId="91" fillId="0" borderId="0" xfId="0" applyFont="1" applyAlignment="1">
      <alignment vertical="center"/>
    </xf>
    <xf numFmtId="0" fontId="58" fillId="0" borderId="86" xfId="0" applyFont="1" applyBorder="1" applyAlignment="1">
      <alignment horizontal="right" vertical="center" indent="1"/>
    </xf>
    <xf numFmtId="0" fontId="58" fillId="0" borderId="83" xfId="0" applyFont="1" applyBorder="1" applyAlignment="1">
      <alignment horizontal="right" vertical="center" indent="1"/>
    </xf>
    <xf numFmtId="3" fontId="58" fillId="0" borderId="86" xfId="0" applyNumberFormat="1" applyFont="1" applyBorder="1" applyAlignment="1">
      <alignment horizontal="right" vertical="center" indent="1"/>
    </xf>
    <xf numFmtId="3" fontId="58" fillId="0" borderId="83" xfId="0" applyNumberFormat="1" applyFont="1" applyBorder="1" applyAlignment="1">
      <alignment horizontal="right" vertical="center" indent="1"/>
    </xf>
    <xf numFmtId="0" fontId="87" fillId="38" borderId="86" xfId="0" applyFont="1" applyFill="1" applyBorder="1" applyAlignment="1">
      <alignment horizontal="center" vertical="center"/>
    </xf>
    <xf numFmtId="0" fontId="87" fillId="38" borderId="70" xfId="0" applyFont="1" applyFill="1" applyBorder="1" applyAlignment="1">
      <alignment horizontal="center" vertical="center"/>
    </xf>
    <xf numFmtId="0" fontId="87" fillId="38" borderId="83" xfId="0" applyFont="1" applyFill="1" applyBorder="1" applyAlignment="1">
      <alignment horizontal="center" vertical="center"/>
    </xf>
    <xf numFmtId="0" fontId="89" fillId="0" borderId="89" xfId="0" applyFont="1" applyBorder="1" applyAlignment="1">
      <alignment horizontal="right" vertical="center" indent="1"/>
    </xf>
    <xf numFmtId="0" fontId="89" fillId="0" borderId="90" xfId="0" applyFont="1" applyBorder="1" applyAlignment="1">
      <alignment horizontal="right" vertical="center" indent="1"/>
    </xf>
    <xf numFmtId="3" fontId="89" fillId="0" borderId="89" xfId="0" applyNumberFormat="1" applyFont="1" applyBorder="1" applyAlignment="1">
      <alignment horizontal="right" vertical="center" indent="1"/>
    </xf>
    <xf numFmtId="3" fontId="89" fillId="0" borderId="90" xfId="0" applyNumberFormat="1" applyFont="1" applyBorder="1" applyAlignment="1">
      <alignment horizontal="right" vertical="center" indent="1"/>
    </xf>
    <xf numFmtId="0" fontId="89" fillId="0" borderId="87" xfId="0" applyFont="1" applyBorder="1" applyAlignment="1">
      <alignment horizontal="right" vertical="center" indent="1"/>
    </xf>
    <xf numFmtId="0" fontId="89" fillId="0" borderId="88" xfId="0" applyFont="1" applyBorder="1" applyAlignment="1">
      <alignment horizontal="right" vertical="center" indent="1"/>
    </xf>
    <xf numFmtId="3" fontId="89" fillId="0" borderId="87" xfId="0" applyNumberFormat="1" applyFont="1" applyBorder="1" applyAlignment="1">
      <alignment horizontal="right" vertical="center" indent="1"/>
    </xf>
    <xf numFmtId="3" fontId="89" fillId="0" borderId="88" xfId="0" applyNumberFormat="1" applyFont="1" applyBorder="1" applyAlignment="1">
      <alignment horizontal="right" vertical="center" indent="1"/>
    </xf>
    <xf numFmtId="3" fontId="89" fillId="0" borderId="86" xfId="0" applyNumberFormat="1" applyFont="1" applyBorder="1" applyAlignment="1">
      <alignment horizontal="right" vertical="center" indent="1"/>
    </xf>
    <xf numFmtId="3" fontId="89" fillId="0" borderId="83" xfId="0" applyNumberFormat="1" applyFont="1" applyBorder="1" applyAlignment="1">
      <alignment horizontal="right" vertical="center" indent="1"/>
    </xf>
    <xf numFmtId="0" fontId="87" fillId="38" borderId="59" xfId="0" applyFont="1" applyFill="1" applyBorder="1" applyAlignment="1">
      <alignment horizontal="center" vertical="center" wrapText="1"/>
    </xf>
    <xf numFmtId="0" fontId="87" fillId="38" borderId="82" xfId="0" applyFont="1" applyFill="1" applyBorder="1" applyAlignment="1">
      <alignment horizontal="center" vertical="center" wrapText="1"/>
    </xf>
    <xf numFmtId="0" fontId="87" fillId="38" borderId="86" xfId="0" applyFont="1" applyFill="1" applyBorder="1" applyAlignment="1">
      <alignment horizontal="center" vertical="center" wrapText="1"/>
    </xf>
    <xf numFmtId="0" fontId="87" fillId="38" borderId="70" xfId="0" applyFont="1" applyFill="1" applyBorder="1" applyAlignment="1">
      <alignment horizontal="center" vertical="center" wrapText="1"/>
    </xf>
    <xf numFmtId="0" fontId="87" fillId="38" borderId="83" xfId="0" applyFont="1" applyFill="1" applyBorder="1" applyAlignment="1">
      <alignment horizontal="center" vertical="center" wrapText="1"/>
    </xf>
    <xf numFmtId="0" fontId="87" fillId="38" borderId="91" xfId="0" applyFont="1" applyFill="1" applyBorder="1" applyAlignment="1">
      <alignment horizontal="center" vertical="center" wrapText="1"/>
    </xf>
    <xf numFmtId="0" fontId="87" fillId="38" borderId="92" xfId="0" applyFont="1" applyFill="1" applyBorder="1" applyAlignment="1">
      <alignment horizontal="center" vertical="center" wrapText="1"/>
    </xf>
    <xf numFmtId="0" fontId="87" fillId="38" borderId="93" xfId="0" applyFont="1" applyFill="1" applyBorder="1" applyAlignment="1">
      <alignment horizontal="center" vertical="center" wrapText="1"/>
    </xf>
    <xf numFmtId="0" fontId="87" fillId="38" borderId="94" xfId="0" applyFont="1" applyFill="1" applyBorder="1" applyAlignment="1">
      <alignment horizontal="center" vertical="center" wrapText="1"/>
    </xf>
    <xf numFmtId="0" fontId="87" fillId="38" borderId="84" xfId="0" applyFont="1" applyFill="1" applyBorder="1" applyAlignment="1">
      <alignment horizontal="center" vertical="center" wrapText="1"/>
    </xf>
    <xf numFmtId="0" fontId="87" fillId="58" borderId="92" xfId="0" applyFont="1" applyFill="1" applyBorder="1" applyAlignment="1">
      <alignment horizontal="center" vertical="center" wrapText="1"/>
    </xf>
    <xf numFmtId="0" fontId="87" fillId="58" borderId="93" xfId="0" applyFont="1" applyFill="1" applyBorder="1" applyAlignment="1">
      <alignment horizontal="center" vertical="center" wrapText="1"/>
    </xf>
    <xf numFmtId="0" fontId="87" fillId="58" borderId="94" xfId="0" applyFont="1" applyFill="1" applyBorder="1" applyAlignment="1">
      <alignment horizontal="center" vertical="center" wrapText="1"/>
    </xf>
    <xf numFmtId="0" fontId="87" fillId="58" borderId="84" xfId="0" applyFont="1" applyFill="1" applyBorder="1" applyAlignment="1">
      <alignment horizontal="center" vertical="center" wrapText="1"/>
    </xf>
    <xf numFmtId="0" fontId="20" fillId="0" borderId="0" xfId="0" applyFont="1" applyAlignment="1">
      <alignment horizontal="left" vertical="center"/>
    </xf>
    <xf numFmtId="0" fontId="35" fillId="0" borderId="0" xfId="46" applyFont="1" applyAlignment="1">
      <alignment horizontal="center" vertical="center"/>
    </xf>
    <xf numFmtId="172" fontId="23" fillId="0" borderId="0" xfId="44" applyFont="1" applyAlignment="1">
      <alignment horizontal="left" vertical="center"/>
    </xf>
    <xf numFmtId="0" fontId="21" fillId="0" borderId="0" xfId="0" applyFont="1" applyAlignment="1">
      <alignment horizontal="left" vertical="center" wrapText="1"/>
    </xf>
    <xf numFmtId="0" fontId="97" fillId="0" borderId="0" xfId="0" applyFont="1" applyAlignment="1">
      <alignment horizontal="left" vertical="center"/>
    </xf>
    <xf numFmtId="0" fontId="89" fillId="0" borderId="86" xfId="0" applyFont="1" applyBorder="1" applyAlignment="1">
      <alignment horizontal="right" vertical="center" indent="1"/>
    </xf>
    <xf numFmtId="0" fontId="89" fillId="0" borderId="83" xfId="0" applyFont="1" applyBorder="1" applyAlignment="1">
      <alignment horizontal="right" vertical="center" indent="1"/>
    </xf>
    <xf numFmtId="0" fontId="89" fillId="0" borderId="33" xfId="0" applyFont="1" applyBorder="1" applyAlignment="1">
      <alignment vertical="center" wrapText="1"/>
    </xf>
    <xf numFmtId="0" fontId="89" fillId="0" borderId="0" xfId="0" applyFont="1" applyAlignment="1">
      <alignment vertical="center" wrapText="1"/>
    </xf>
    <xf numFmtId="0" fontId="89" fillId="0" borderId="64" xfId="0" applyFont="1" applyBorder="1" applyAlignment="1">
      <alignment vertical="center" wrapText="1"/>
    </xf>
    <xf numFmtId="0" fontId="20" fillId="0" borderId="20" xfId="0" applyFont="1" applyBorder="1" applyAlignment="1">
      <alignment horizontal="center"/>
    </xf>
    <xf numFmtId="172" fontId="46" fillId="0" borderId="0" xfId="44" applyFont="1" applyAlignment="1">
      <alignment horizontal="left"/>
    </xf>
    <xf numFmtId="172" fontId="23" fillId="0" borderId="0" xfId="44" applyFont="1" applyAlignment="1">
      <alignment horizontal="left"/>
    </xf>
    <xf numFmtId="172" fontId="99" fillId="0" borderId="0" xfId="44" applyFont="1" applyAlignment="1">
      <alignment horizontal="left"/>
    </xf>
    <xf numFmtId="0" fontId="89" fillId="0" borderId="43" xfId="0" applyFont="1" applyBorder="1" applyAlignment="1">
      <alignment vertical="center" wrapText="1"/>
    </xf>
    <xf numFmtId="0" fontId="89" fillId="0" borderId="42" xfId="0" applyFont="1" applyBorder="1" applyAlignment="1">
      <alignment vertical="center" wrapText="1"/>
    </xf>
    <xf numFmtId="0" fontId="89" fillId="0" borderId="80" xfId="0" applyFont="1" applyBorder="1" applyAlignment="1">
      <alignment vertical="center" wrapText="1"/>
    </xf>
    <xf numFmtId="0" fontId="58" fillId="0" borderId="33" xfId="0" applyFont="1" applyBorder="1" applyAlignment="1">
      <alignment vertical="center" wrapText="1"/>
    </xf>
    <xf numFmtId="0" fontId="58" fillId="0" borderId="0" xfId="0" applyFont="1" applyAlignment="1">
      <alignment vertical="center" wrapText="1"/>
    </xf>
    <xf numFmtId="0" fontId="58" fillId="0" borderId="64" xfId="0" applyFont="1" applyBorder="1" applyAlignment="1">
      <alignment vertical="center" wrapText="1"/>
    </xf>
    <xf numFmtId="49" fontId="54" fillId="0" borderId="0" xfId="0" applyNumberFormat="1" applyFont="1" applyAlignment="1">
      <alignment horizontal="center" vertical="top"/>
    </xf>
    <xf numFmtId="0" fontId="55" fillId="0" borderId="0" xfId="0" applyFont="1" applyAlignment="1">
      <alignment horizontal="center" vertical="top" wrapText="1"/>
    </xf>
    <xf numFmtId="0" fontId="36" fillId="33" borderId="0" xfId="0" applyFont="1" applyFill="1" applyAlignment="1">
      <alignment horizontal="center" vertical="top" wrapText="1"/>
    </xf>
    <xf numFmtId="0" fontId="56" fillId="0" borderId="0" xfId="0" applyFont="1" applyAlignment="1">
      <alignment horizontal="center"/>
    </xf>
    <xf numFmtId="0" fontId="21" fillId="0" borderId="0" xfId="0" applyFont="1" applyAlignment="1">
      <alignment horizontal="center"/>
    </xf>
    <xf numFmtId="0" fontId="20" fillId="0" borderId="0" xfId="0" applyFont="1" applyAlignment="1">
      <alignment horizontal="left" vertical="center" wrapText="1" indent="1"/>
    </xf>
    <xf numFmtId="0" fontId="20" fillId="0" borderId="28" xfId="0" applyFont="1" applyBorder="1" applyAlignment="1">
      <alignment horizontal="justify" vertical="center" wrapText="1"/>
    </xf>
    <xf numFmtId="0" fontId="20" fillId="0" borderId="25" xfId="0" applyFont="1" applyBorder="1" applyAlignment="1">
      <alignment horizontal="justify" vertical="center" wrapText="1"/>
    </xf>
    <xf numFmtId="0" fontId="21" fillId="0" borderId="43"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5" xfId="0" applyFont="1" applyBorder="1" applyAlignment="1">
      <alignment horizontal="center" vertical="center" wrapText="1"/>
    </xf>
    <xf numFmtId="0" fontId="20" fillId="0" borderId="0" xfId="0" applyFont="1" applyAlignment="1">
      <alignment horizontal="left" wrapText="1"/>
    </xf>
    <xf numFmtId="0" fontId="35" fillId="0" borderId="0" xfId="0" applyFont="1" applyAlignment="1">
      <alignment horizontal="left" vertical="center" wrapText="1"/>
    </xf>
    <xf numFmtId="0" fontId="21" fillId="0" borderId="34" xfId="0" applyFont="1" applyBorder="1" applyAlignment="1">
      <alignment horizontal="center" vertical="center" wrapText="1"/>
    </xf>
    <xf numFmtId="0" fontId="21" fillId="0" borderId="36"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37" xfId="0" applyFont="1" applyBorder="1" applyAlignment="1">
      <alignment horizontal="center" vertical="center" wrapText="1"/>
    </xf>
    <xf numFmtId="0" fontId="92" fillId="0" borderId="0" xfId="0" applyFont="1" applyAlignment="1">
      <alignment horizontal="left" vertical="center" wrapText="1"/>
    </xf>
    <xf numFmtId="0" fontId="87" fillId="38" borderId="97" xfId="0" applyFont="1" applyFill="1" applyBorder="1" applyAlignment="1">
      <alignment horizontal="center" vertical="center"/>
    </xf>
    <xf numFmtId="0" fontId="87" fillId="38" borderId="98" xfId="0" applyFont="1" applyFill="1" applyBorder="1" applyAlignment="1">
      <alignment horizontal="center" vertical="center"/>
    </xf>
    <xf numFmtId="0" fontId="21" fillId="0" borderId="38" xfId="0" applyFont="1" applyBorder="1" applyAlignment="1">
      <alignment horizontal="center" vertical="center"/>
    </xf>
    <xf numFmtId="0" fontId="87" fillId="58" borderId="28" xfId="0" applyFont="1" applyFill="1" applyBorder="1" applyAlignment="1">
      <alignment horizontal="center" vertical="center" wrapText="1"/>
    </xf>
    <xf numFmtId="0" fontId="87" fillId="58" borderId="25" xfId="0" applyFont="1" applyFill="1" applyBorder="1" applyAlignment="1">
      <alignment horizontal="center" vertical="center" wrapText="1"/>
    </xf>
    <xf numFmtId="0" fontId="89" fillId="0" borderId="34" xfId="0" applyFont="1" applyBorder="1" applyAlignment="1">
      <alignment horizontal="center" vertical="center"/>
    </xf>
    <xf numFmtId="0" fontId="89" fillId="0" borderId="35" xfId="0" applyFont="1" applyBorder="1" applyAlignment="1">
      <alignment horizontal="center" vertical="center"/>
    </xf>
    <xf numFmtId="0" fontId="89" fillId="0" borderId="36" xfId="0" applyFont="1" applyBorder="1" applyAlignment="1">
      <alignment horizontal="center" vertical="center"/>
    </xf>
    <xf numFmtId="0" fontId="35" fillId="0" borderId="0" xfId="46" applyFont="1" applyAlignment="1">
      <alignment horizontal="left" wrapText="1"/>
    </xf>
    <xf numFmtId="0" fontId="87" fillId="38" borderId="40" xfId="0" applyFont="1" applyFill="1" applyBorder="1" applyAlignment="1">
      <alignment vertical="center" wrapText="1"/>
    </xf>
    <xf numFmtId="0" fontId="87" fillId="38" borderId="38" xfId="0" applyFont="1" applyFill="1" applyBorder="1" applyAlignment="1">
      <alignment vertical="center" wrapText="1"/>
    </xf>
    <xf numFmtId="0" fontId="87" fillId="38" borderId="37" xfId="0" applyFont="1" applyFill="1" applyBorder="1" applyAlignment="1">
      <alignment vertical="center" wrapText="1"/>
    </xf>
    <xf numFmtId="0" fontId="89" fillId="0" borderId="86" xfId="0" applyFont="1" applyBorder="1" applyAlignment="1">
      <alignment horizontal="center" vertical="center" wrapText="1"/>
    </xf>
    <xf numFmtId="0" fontId="89" fillId="0" borderId="70" xfId="0" applyFont="1" applyBorder="1" applyAlignment="1">
      <alignment horizontal="center" vertical="center" wrapText="1"/>
    </xf>
    <xf numFmtId="0" fontId="89" fillId="0" borderId="83" xfId="0" applyFont="1" applyBorder="1" applyAlignment="1">
      <alignment horizontal="center" vertical="center" wrapText="1"/>
    </xf>
    <xf numFmtId="0" fontId="89" fillId="0" borderId="86" xfId="0" applyFont="1" applyBorder="1" applyAlignment="1">
      <alignment horizontal="center" vertical="center"/>
    </xf>
    <xf numFmtId="0" fontId="89" fillId="0" borderId="70" xfId="0" applyFont="1" applyBorder="1" applyAlignment="1">
      <alignment horizontal="center" vertical="center"/>
    </xf>
    <xf numFmtId="0" fontId="89" fillId="0" borderId="83" xfId="0" applyFont="1" applyBorder="1" applyAlignment="1">
      <alignment horizontal="center" vertical="center"/>
    </xf>
    <xf numFmtId="0" fontId="89" fillId="0" borderId="59" xfId="0" applyFont="1" applyBorder="1" applyAlignment="1">
      <alignment horizontal="center" vertical="center"/>
    </xf>
    <xf numFmtId="0" fontId="89" fillId="0" borderId="82" xfId="0" applyFont="1" applyBorder="1" applyAlignment="1">
      <alignment horizontal="center" vertical="center"/>
    </xf>
    <xf numFmtId="0" fontId="89" fillId="0" borderId="59" xfId="0" applyFont="1" applyBorder="1" applyAlignment="1">
      <alignment horizontal="center" vertical="center" wrapText="1"/>
    </xf>
    <xf numFmtId="0" fontId="89" fillId="0" borderId="82" xfId="0" applyFont="1" applyBorder="1" applyAlignment="1">
      <alignment horizontal="center" vertical="center" wrapText="1"/>
    </xf>
    <xf numFmtId="0" fontId="21" fillId="0" borderId="86" xfId="0" applyFont="1" applyBorder="1" applyAlignment="1">
      <alignment horizontal="center" vertical="center"/>
    </xf>
    <xf numFmtId="0" fontId="21" fillId="0" borderId="83" xfId="0" applyFont="1" applyBorder="1" applyAlignment="1">
      <alignment horizontal="center" vertical="center"/>
    </xf>
    <xf numFmtId="0" fontId="20" fillId="0" borderId="95" xfId="0" applyFont="1" applyBorder="1" applyAlignment="1">
      <alignment vertical="center" wrapText="1"/>
    </xf>
    <xf numFmtId="0" fontId="20" fillId="0" borderId="0" xfId="0" applyFont="1" applyAlignment="1">
      <alignment vertical="center" wrapText="1"/>
    </xf>
    <xf numFmtId="0" fontId="89" fillId="0" borderId="28" xfId="0" applyFont="1" applyBorder="1" applyAlignment="1">
      <alignment horizontal="center" vertical="center"/>
    </xf>
    <xf numFmtId="0" fontId="89" fillId="0" borderId="25" xfId="0" applyFont="1" applyBorder="1" applyAlignment="1">
      <alignment horizontal="center" vertical="center"/>
    </xf>
    <xf numFmtId="0" fontId="87" fillId="38" borderId="34" xfId="0" applyFont="1" applyFill="1" applyBorder="1" applyAlignment="1">
      <alignment vertical="center" wrapText="1"/>
    </xf>
    <xf numFmtId="0" fontId="87" fillId="38" borderId="35" xfId="0" applyFont="1" applyFill="1" applyBorder="1" applyAlignment="1">
      <alignment vertical="center" wrapText="1"/>
    </xf>
    <xf numFmtId="0" fontId="87" fillId="38" borderId="36" xfId="0" applyFont="1" applyFill="1" applyBorder="1" applyAlignment="1">
      <alignment vertical="center" wrapText="1"/>
    </xf>
    <xf numFmtId="0" fontId="20" fillId="0" borderId="92" xfId="0" applyFont="1" applyBorder="1" applyAlignment="1">
      <alignment vertical="center" wrapText="1"/>
    </xf>
    <xf numFmtId="0" fontId="20" fillId="0" borderId="71" xfId="0" applyFont="1" applyBorder="1" applyAlignment="1">
      <alignment vertical="center" wrapText="1"/>
    </xf>
    <xf numFmtId="0" fontId="23" fillId="0" borderId="0" xfId="0" applyFont="1" applyAlignment="1">
      <alignment horizontal="center"/>
    </xf>
    <xf numFmtId="0" fontId="23" fillId="0" borderId="51" xfId="0" applyFont="1" applyBorder="1" applyAlignment="1">
      <alignment horizontal="center"/>
    </xf>
    <xf numFmtId="0" fontId="86" fillId="0" borderId="0" xfId="0" applyFont="1" applyAlignment="1">
      <alignment horizontal="center"/>
    </xf>
    <xf numFmtId="0" fontId="86" fillId="49" borderId="0" xfId="0" applyFont="1" applyFill="1" applyAlignment="1">
      <alignment horizontal="center"/>
    </xf>
    <xf numFmtId="0" fontId="85" fillId="0" borderId="0" xfId="0" applyFont="1" applyAlignment="1">
      <alignment horizontal="center"/>
    </xf>
    <xf numFmtId="171" fontId="51" fillId="41" borderId="15" xfId="1" applyNumberFormat="1" applyFont="1" applyFill="1" applyBorder="1" applyAlignment="1">
      <alignment horizontal="center"/>
    </xf>
    <xf numFmtId="182" fontId="52" fillId="40" borderId="15" xfId="1" applyNumberFormat="1" applyFont="1" applyFill="1" applyBorder="1" applyAlignment="1">
      <alignment horizontal="center"/>
    </xf>
    <xf numFmtId="171" fontId="52" fillId="34" borderId="15" xfId="1" applyNumberFormat="1" applyFont="1" applyFill="1" applyBorder="1" applyAlignment="1">
      <alignment horizontal="center"/>
    </xf>
    <xf numFmtId="0" fontId="87" fillId="38" borderId="28" xfId="0" applyFont="1" applyFill="1" applyBorder="1" applyAlignment="1">
      <alignment horizontal="center" vertical="center" wrapText="1"/>
    </xf>
    <xf numFmtId="0" fontId="87" fillId="38" borderId="25" xfId="0" applyFont="1" applyFill="1" applyBorder="1" applyAlignment="1">
      <alignment horizontal="center" vertical="center" wrapText="1"/>
    </xf>
    <xf numFmtId="0" fontId="87" fillId="58" borderId="34" xfId="0" applyFont="1" applyFill="1" applyBorder="1" applyAlignment="1">
      <alignment horizontal="center" vertical="center"/>
    </xf>
    <xf numFmtId="0" fontId="87" fillId="58" borderId="36" xfId="0" applyFont="1" applyFill="1" applyBorder="1" applyAlignment="1">
      <alignment horizontal="center" vertical="center"/>
    </xf>
    <xf numFmtId="0" fontId="35" fillId="0" borderId="0" xfId="49" applyFont="1" applyAlignment="1">
      <alignment horizontal="left"/>
    </xf>
    <xf numFmtId="0" fontId="35" fillId="0" borderId="0" xfId="49" applyFont="1" applyAlignment="1">
      <alignment horizontal="left" wrapText="1"/>
    </xf>
    <xf numFmtId="0" fontId="23" fillId="0" borderId="0" xfId="49" applyFont="1" applyAlignment="1">
      <alignment horizontal="left"/>
    </xf>
    <xf numFmtId="0" fontId="35" fillId="0" borderId="0" xfId="49" applyFont="1" applyAlignment="1">
      <alignment horizontal="left" vertical="center" wrapText="1"/>
    </xf>
    <xf numFmtId="0" fontId="35" fillId="0" borderId="0" xfId="49" applyFont="1" applyAlignment="1">
      <alignment horizontal="left" vertical="top" wrapText="1"/>
    </xf>
    <xf numFmtId="0" fontId="35" fillId="0" borderId="0" xfId="49" applyFont="1" applyAlignment="1">
      <alignment horizontal="left" vertical="top"/>
    </xf>
  </cellXfs>
  <cellStyles count="17485">
    <cellStyle name="          _x000d__x000a_386grabber=VGA.3GR_x000d__x000a_" xfId="54" xr:uid="{00000000-0005-0000-0000-000000000000}"/>
    <cellStyle name="          _x000d__x000a_386grabber=VGA.3GR_x000d__x000a_ 2" xfId="209" xr:uid="{00000000-0005-0000-0000-000001000000}"/>
    <cellStyle name="          _x000d__x000a_386grabber=VGA.3GR_x000d__x000a_ 2 2 10 2" xfId="15807" xr:uid="{488A934D-B473-41A4-8EC4-C16555736CAD}"/>
    <cellStyle name="          _x000d__x000a_386grabber=VGA.3GR_x000d__x000a_ 3" xfId="1911" xr:uid="{00000000-0005-0000-0000-000002000000}"/>
    <cellStyle name="20% - Énfasis1" xfId="19" builtinId="30" customBuiltin="1"/>
    <cellStyle name="20% - Énfasis1 10" xfId="4200" xr:uid="{2512139F-F1A0-43DE-BA0C-164E65FE81F6}"/>
    <cellStyle name="20% - Énfasis1 10 2" xfId="4678" xr:uid="{4485BEDB-86BA-4EF4-B0D9-85881CF7BFE8}"/>
    <cellStyle name="20% - Énfasis1 10 2 2" xfId="5646" xr:uid="{F612005B-8F07-48C5-9E50-4D54BB46A192}"/>
    <cellStyle name="20% - Énfasis1 10 2 2 2" xfId="8514" xr:uid="{F6121C36-0FD7-48A8-BEDD-928D7484865D}"/>
    <cellStyle name="20% - Énfasis1 10 2 3" xfId="7542" xr:uid="{2A8E8192-EFAD-4F78-8E68-EE010976F9E0}"/>
    <cellStyle name="20% - Énfasis1 10 3" xfId="5162" xr:uid="{6B781DC2-61C0-46CD-8A37-4BD7FBAAC1B0}"/>
    <cellStyle name="20% - Énfasis1 10 3 2" xfId="8029" xr:uid="{8070C783-A032-441C-9A17-B0983CF380D1}"/>
    <cellStyle name="20% - Énfasis1 10 4" xfId="7057" xr:uid="{55C409EB-C494-4BA9-B992-DA20D5805B55}"/>
    <cellStyle name="20% - Énfasis1 11" xfId="4235" xr:uid="{B5BC11C0-2E04-4563-8589-3A34DC47C0AA}"/>
    <cellStyle name="20% - Énfasis1 11 2" xfId="4714" xr:uid="{57A1211A-4DBA-42D0-9974-3E70A7FD0BB9}"/>
    <cellStyle name="20% - Énfasis1 11 2 2" xfId="5682" xr:uid="{32E964CF-91AF-43DE-9DF4-0DC13148A293}"/>
    <cellStyle name="20% - Énfasis1 11 2 2 2" xfId="8550" xr:uid="{106599FD-21E2-4620-BE91-34645B6C54A3}"/>
    <cellStyle name="20% - Énfasis1 11 2 3" xfId="7578" xr:uid="{0416487F-91AF-4C97-9E8D-4679F1B1D07B}"/>
    <cellStyle name="20% - Énfasis1 11 3" xfId="5198" xr:uid="{C0B28BAD-2960-437C-8342-DD1315EDFE2E}"/>
    <cellStyle name="20% - Énfasis1 11 3 2" xfId="8065" xr:uid="{A1B3081C-71FB-496B-B924-0A0978EF1551}"/>
    <cellStyle name="20% - Énfasis1 11 4" xfId="7093" xr:uid="{5AFE4D80-FBFD-4CF7-8D16-0DB1F15634D4}"/>
    <cellStyle name="20% - Énfasis1 12" xfId="4285" xr:uid="{488F4E69-E519-4CA8-923A-8F43327E55A0}"/>
    <cellStyle name="20% - Énfasis1 12 2" xfId="5251" xr:uid="{B98929DA-25E1-41D2-B826-4C6674681CCC}"/>
    <cellStyle name="20% - Énfasis1 12 2 2" xfId="8118" xr:uid="{330EAF81-81F0-4E7A-B52F-01758C9AC4DC}"/>
    <cellStyle name="20% - Énfasis1 12 3" xfId="7146" xr:uid="{8B069248-2650-4AEB-8C5C-111C3CC19E98}"/>
    <cellStyle name="20% - Énfasis1 13" xfId="4770" xr:uid="{6EDA5775-3761-4502-BA52-18162474B284}"/>
    <cellStyle name="20% - Énfasis1 13 2" xfId="7633" xr:uid="{C2D964E6-600A-43B0-A7EA-6EEFBCF572A4}"/>
    <cellStyle name="20% - Énfasis1 14" xfId="5736" xr:uid="{4651F617-2CBF-4C5E-A852-A5E891B18C82}"/>
    <cellStyle name="20% - Énfasis1 14 2" xfId="8605" xr:uid="{6C63A6EF-842E-4AE1-9281-C388A79E9496}"/>
    <cellStyle name="20% - Énfasis1 15" xfId="5756" xr:uid="{2539569C-D505-4775-8F96-0E9F2EB24E31}"/>
    <cellStyle name="20% - Énfasis1 15 2" xfId="8625" xr:uid="{1D8B564F-C489-4BEB-BE7B-EABAD306B986}"/>
    <cellStyle name="20% - Énfasis1 16" xfId="5776" xr:uid="{0A949BEE-2B23-4738-923E-6E3DAAB0DA27}"/>
    <cellStyle name="20% - Énfasis1 16 2" xfId="8645" xr:uid="{449CA116-73D7-49A3-95BA-83496FADDA9D}"/>
    <cellStyle name="20% - Énfasis1 17" xfId="5975" xr:uid="{15FF06B0-59D4-4F26-98A4-864C86C4243B}"/>
    <cellStyle name="20% - Énfasis1 17 2" xfId="8844" xr:uid="{982A7B8A-0EC0-4BB8-8F85-6541792B1900}"/>
    <cellStyle name="20% - Énfasis1 18" xfId="5995" xr:uid="{2E60E27D-C085-4ECE-AD3E-6A8E392F21EF}"/>
    <cellStyle name="20% - Énfasis1 18 2" xfId="8864" xr:uid="{775D96A8-A70D-4A52-BC9A-3B74E0AE86E6}"/>
    <cellStyle name="20% - Énfasis1 19" xfId="6015" xr:uid="{9641F3FD-1B72-452B-B876-A95F4DF8124C}"/>
    <cellStyle name="20% - Énfasis1 19 2" xfId="8884" xr:uid="{5BCDC46A-8BA7-4095-B97D-48A706A5B2E6}"/>
    <cellStyle name="20% - Énfasis1 2" xfId="3840" xr:uid="{CA6C848F-AB1A-461D-A8C9-B17DBC1231BE}"/>
    <cellStyle name="20% - Énfasis1 2 2" xfId="4035" xr:uid="{D29F0623-AB2A-4F0E-A0A3-6E8CDCAF02F2}"/>
    <cellStyle name="20% - Énfasis1 2 2 2" xfId="4509" xr:uid="{A5CCF88D-2C10-439A-A5A3-4D4055882432}"/>
    <cellStyle name="20% - Énfasis1 2 2 2 2" xfId="5477" xr:uid="{51438940-A2E0-4E41-8B0D-4039A450E3DE}"/>
    <cellStyle name="20% - Énfasis1 2 2 2 2 2" xfId="8344" xr:uid="{C62BB877-9E47-4008-B196-B34A26B1C2EC}"/>
    <cellStyle name="20% - Énfasis1 2 2 2 3" xfId="7372" xr:uid="{966EA5F0-6F3E-43F4-AC0C-06611872B99F}"/>
    <cellStyle name="20% - Énfasis1 2 2 3" xfId="4992" xr:uid="{6874B5E7-F3F7-4926-B1CA-0BECB5D40C41}"/>
    <cellStyle name="20% - Énfasis1 2 2 3 2" xfId="7859" xr:uid="{166E21F8-8E4D-4788-8735-765FC69507A7}"/>
    <cellStyle name="20% - Énfasis1 2 2 4" xfId="6887" xr:uid="{1B45C81C-BA09-43E6-B621-62E615FAFC79}"/>
    <cellStyle name="20% - Énfasis1 2 3" xfId="4315" xr:uid="{C2E01EDD-CDAC-4868-8B11-9780DF75DBD7}"/>
    <cellStyle name="20% - Énfasis1 2 3 2" xfId="5281" xr:uid="{16FFF8CB-1A2F-40F1-9F7A-583C0787A26A}"/>
    <cellStyle name="20% - Énfasis1 2 3 2 2" xfId="8148" xr:uid="{9DB3E7D7-51FC-477D-928C-2363A601F390}"/>
    <cellStyle name="20% - Énfasis1 2 3 3" xfId="7176" xr:uid="{6CD1BA37-C2AA-4E6C-BE44-05E8B7E93441}"/>
    <cellStyle name="20% - Énfasis1 2 4" xfId="4800" xr:uid="{E9A8CD7A-6DDD-4EDF-B32D-7EBC6401AFCF}"/>
    <cellStyle name="20% - Énfasis1 2 4 2" xfId="7663" xr:uid="{9466981B-E3DA-40FC-91F1-FA8C8E8795A2}"/>
    <cellStyle name="20% - Énfasis1 2 5" xfId="5806" xr:uid="{BFEF765D-CA8C-4C54-A5B3-4F0DA7DAD61D}"/>
    <cellStyle name="20% - Énfasis1 2 5 2" xfId="8675" xr:uid="{0501FE34-3536-4BB9-9ECF-0EA40D5BA48C}"/>
    <cellStyle name="20% - Énfasis1 2 6" xfId="6692" xr:uid="{9E640CBA-B8EC-45B4-A263-40BA834D88AF}"/>
    <cellStyle name="20% - Énfasis1 20" xfId="6035" xr:uid="{FD7116FA-89F5-4504-966A-3DC208E360D6}"/>
    <cellStyle name="20% - Énfasis1 20 2" xfId="8904" xr:uid="{94F7C1F8-0531-4C2A-965C-637259FDC9E7}"/>
    <cellStyle name="20% - Énfasis1 21" xfId="6055" xr:uid="{DBE6C497-73AF-4A4E-85C7-CCD04781372E}"/>
    <cellStyle name="20% - Énfasis1 21 2" xfId="8924" xr:uid="{C17ADF44-CC11-4A93-8F2E-0C65A5D0B9CE}"/>
    <cellStyle name="20% - Énfasis1 22" xfId="6075" xr:uid="{F146614F-2F5C-407F-A418-8DB42919E11C}"/>
    <cellStyle name="20% - Énfasis1 22 2" xfId="8944" xr:uid="{91D4503C-82E3-4879-A88B-C93AEA691831}"/>
    <cellStyle name="20% - Énfasis1 23" xfId="6095" xr:uid="{6CD6601B-5952-49F8-879B-073CAF3827CA}"/>
    <cellStyle name="20% - Énfasis1 23 2" xfId="8964" xr:uid="{BE8771E3-A7A3-487F-9F26-2300157D045B}"/>
    <cellStyle name="20% - Énfasis1 24" xfId="6115" xr:uid="{A402E25A-9B13-4DA2-8B47-C4BAC623E6A6}"/>
    <cellStyle name="20% - Énfasis1 24 2" xfId="8984" xr:uid="{1E3633E4-3075-4156-A2E8-A6F78812E82D}"/>
    <cellStyle name="20% - Énfasis1 25" xfId="6135" xr:uid="{F966FB7F-E815-4C20-9DA5-D589BCAEA025}"/>
    <cellStyle name="20% - Énfasis1 25 2" xfId="9004" xr:uid="{9FF32257-FB43-401B-966F-F8D9A1EB288E}"/>
    <cellStyle name="20% - Énfasis1 26" xfId="6155" xr:uid="{F0FA4F0B-3FCF-49F6-ABA8-FD9E21A66EA7}"/>
    <cellStyle name="20% - Énfasis1 26 2" xfId="9024" xr:uid="{003B8EC4-4CDD-461B-A91B-7387FEE279B7}"/>
    <cellStyle name="20% - Énfasis1 27" xfId="6175" xr:uid="{E6D9C09E-75FF-4CD1-A445-B07B02EF00D4}"/>
    <cellStyle name="20% - Énfasis1 27 2" xfId="9044" xr:uid="{94225E3F-8BD2-4EFD-9184-FB6312E4F5F9}"/>
    <cellStyle name="20% - Énfasis1 28" xfId="6197" xr:uid="{E417C601-CBD8-4C91-9BDD-24B36B521E1D}"/>
    <cellStyle name="20% - Énfasis1 28 2" xfId="9066" xr:uid="{A28F431A-2C54-407C-B052-5FBAE6E62566}"/>
    <cellStyle name="20% - Énfasis1 29" xfId="6234" xr:uid="{BD5E3981-C369-4E42-9394-02159A21FF17}"/>
    <cellStyle name="20% - Énfasis1 29 2" xfId="9103" xr:uid="{61F58EBF-2E06-45AB-BCA0-20D336CC2EC6}"/>
    <cellStyle name="20% - Énfasis1 3" xfId="3857" xr:uid="{D4FA0A91-C790-4275-8C23-0D2D05DC9629}"/>
    <cellStyle name="20% - Énfasis1 3 2" xfId="4056" xr:uid="{FD302BEF-DC21-43DE-A094-15EB18C3A896}"/>
    <cellStyle name="20% - Énfasis1 3 2 2" xfId="4534" xr:uid="{B0F526FF-F2EA-45C3-9902-2BEB2E1F546B}"/>
    <cellStyle name="20% - Énfasis1 3 2 2 2" xfId="5502" xr:uid="{252CD5D6-C672-424C-9241-0E48B5CC1CEB}"/>
    <cellStyle name="20% - Énfasis1 3 2 2 2 2" xfId="8369" xr:uid="{2DF89D01-0F76-4FCA-8A2E-0B7B0018DEFE}"/>
    <cellStyle name="20% - Énfasis1 3 2 2 3" xfId="7397" xr:uid="{7AFC7CEE-3710-4A39-A74C-87D4F6C0AD32}"/>
    <cellStyle name="20% - Énfasis1 3 2 3" xfId="5017" xr:uid="{41B1396F-384E-4F7B-B3CB-18FF848392D6}"/>
    <cellStyle name="20% - Énfasis1 3 2 3 2" xfId="7884" xr:uid="{F36BBD5D-9C1B-4A48-A307-406B7DC97F54}"/>
    <cellStyle name="20% - Énfasis1 3 2 4" xfId="6912" xr:uid="{B109A00F-D9D0-4BC2-B025-18D0C9C480AD}"/>
    <cellStyle name="20% - Énfasis1 3 3" xfId="4340" xr:uid="{71BD00C7-FDD6-4956-B612-809C6067A3B7}"/>
    <cellStyle name="20% - Énfasis1 3 3 2" xfId="5306" xr:uid="{226D4B3A-4F41-4F9E-8C19-2D04CCB22F62}"/>
    <cellStyle name="20% - Énfasis1 3 3 2 2" xfId="8173" xr:uid="{3FCD0DEA-B07F-43F8-8258-BBAFE3AB2256}"/>
    <cellStyle name="20% - Énfasis1 3 3 3" xfId="7201" xr:uid="{E2998E35-FC89-44F8-A880-613EF80A2B58}"/>
    <cellStyle name="20% - Énfasis1 3 4" xfId="4822" xr:uid="{1980895B-6C77-4B43-8F00-B2F8DFBF2C16}"/>
    <cellStyle name="20% - Énfasis1 3 4 2" xfId="7688" xr:uid="{AE52D095-09D4-4EE0-840C-D03FC2DEF70E}"/>
    <cellStyle name="20% - Énfasis1 3 5" xfId="5831" xr:uid="{1AB48159-5525-407C-B656-1952B02359A3}"/>
    <cellStyle name="20% - Énfasis1 3 5 2" xfId="8700" xr:uid="{E36CC1B0-CCC5-4DAA-AD4D-5C321F28904A}"/>
    <cellStyle name="20% - Énfasis1 3 6" xfId="6717" xr:uid="{1F42826B-DB39-445C-A9EF-74E38EF06DE9}"/>
    <cellStyle name="20% - Énfasis1 30" xfId="6254" xr:uid="{C946658E-207B-4620-8AEF-B75EC64A0089}"/>
    <cellStyle name="20% - Énfasis1 30 2" xfId="9123" xr:uid="{2C7578C9-E8B4-4FFE-8885-EED075BF78B7}"/>
    <cellStyle name="20% - Énfasis1 31" xfId="6274" xr:uid="{878D0770-59F8-49B3-97D9-E10F88D4504A}"/>
    <cellStyle name="20% - Énfasis1 31 2" xfId="9143" xr:uid="{B07EFE37-3F48-4421-927E-8EC186EE6092}"/>
    <cellStyle name="20% - Énfasis1 32" xfId="6298" xr:uid="{39083877-278B-4EE1-80A6-545B4B626863}"/>
    <cellStyle name="20% - Énfasis1 32 2" xfId="9166" xr:uid="{DE7987D4-E3C4-4B7C-A96F-A449791AA033}"/>
    <cellStyle name="20% - Énfasis1 33" xfId="6330" xr:uid="{ED4B64C3-6656-4523-91C3-62E31F19B387}"/>
    <cellStyle name="20% - Énfasis1 33 2" xfId="9195" xr:uid="{356D63FC-3902-497B-9F4A-9B2A2334E5C1}"/>
    <cellStyle name="20% - Énfasis1 34" xfId="6350" xr:uid="{510F450B-68F8-4F56-A015-479BB617B957}"/>
    <cellStyle name="20% - Énfasis1 34 2" xfId="9215" xr:uid="{CC6AE518-7EE6-430B-9F72-B19D69CD9CF1}"/>
    <cellStyle name="20% - Énfasis1 35" xfId="6370" xr:uid="{294356CF-39AE-4AA1-9785-0AFFA81689A9}"/>
    <cellStyle name="20% - Énfasis1 35 2" xfId="9235" xr:uid="{2BE1164D-EBCC-421C-8FED-81ED10D5D763}"/>
    <cellStyle name="20% - Énfasis1 36" xfId="6391" xr:uid="{3962EB0D-E3D8-4B7B-ABA6-C5800779816D}"/>
    <cellStyle name="20% - Énfasis1 36 2" xfId="9256" xr:uid="{703171C5-EC46-4D43-976D-A5359E775042}"/>
    <cellStyle name="20% - Énfasis1 37" xfId="6420" xr:uid="{FCD50C09-1E67-4FC6-80B9-C4D1A8D3D803}"/>
    <cellStyle name="20% - Énfasis1 37 2" xfId="9282" xr:uid="{21D70F93-FC8F-49C8-8346-12CC3D00849B}"/>
    <cellStyle name="20% - Énfasis1 38" xfId="6454" xr:uid="{57C38C81-E991-4EF2-9F33-22FFB55FE338}"/>
    <cellStyle name="20% - Énfasis1 38 2" xfId="9314" xr:uid="{F2296B6D-9A10-49D7-8052-8FC7E326512B}"/>
    <cellStyle name="20% - Énfasis1 39" xfId="6474" xr:uid="{08035246-8166-4092-86B9-0144791FDEFE}"/>
    <cellStyle name="20% - Énfasis1 39 2" xfId="9334" xr:uid="{1510DFA6-C208-42B2-936A-236BBEDB849F}"/>
    <cellStyle name="20% - Énfasis1 4" xfId="3884" xr:uid="{ADEA7FAA-0A7E-48A0-965B-691048D1BB70}"/>
    <cellStyle name="20% - Énfasis1 4 2" xfId="4081" xr:uid="{910D603F-13B0-4C02-8AB1-75F1DC93B786}"/>
    <cellStyle name="20% - Énfasis1 4 2 2" xfId="4559" xr:uid="{CFDADBFD-70F2-437E-80C1-8CF16DD42E11}"/>
    <cellStyle name="20% - Énfasis1 4 2 2 2" xfId="5527" xr:uid="{1A32F149-6ED1-4972-8764-231CB8997A7B}"/>
    <cellStyle name="20% - Énfasis1 4 2 2 2 2" xfId="8394" xr:uid="{F064F00E-F7B8-439A-B7DF-9AA58FEB635F}"/>
    <cellStyle name="20% - Énfasis1 4 2 2 3" xfId="7422" xr:uid="{D09C771C-BF19-482B-8F3C-8555EEABCFB3}"/>
    <cellStyle name="20% - Énfasis1 4 2 3" xfId="5042" xr:uid="{FB088593-1818-4EDF-A47F-E52951F53A5B}"/>
    <cellStyle name="20% - Énfasis1 4 2 3 2" xfId="7909" xr:uid="{B53338B8-AEDF-4CBE-8C31-6250BDCDA2A7}"/>
    <cellStyle name="20% - Énfasis1 4 2 4" xfId="6937" xr:uid="{AF2E1589-589B-401F-B13E-B66F3B8743BD}"/>
    <cellStyle name="20% - Énfasis1 4 3" xfId="4365" xr:uid="{DB53A7B3-8D45-474C-A618-03629A3B2AC5}"/>
    <cellStyle name="20% - Énfasis1 4 3 2" xfId="5331" xr:uid="{CA6D6C55-326B-4976-95C8-071B41F13C59}"/>
    <cellStyle name="20% - Énfasis1 4 3 2 2" xfId="8198" xr:uid="{EA7C58F8-DCCC-4B3C-BC91-D81E31514B92}"/>
    <cellStyle name="20% - Énfasis1 4 3 3" xfId="7226" xr:uid="{6AC387AD-3F2E-4E0F-9D05-B7D869DE9853}"/>
    <cellStyle name="20% - Énfasis1 4 4" xfId="4847" xr:uid="{82831D20-5ABD-445B-AA2B-E5F2B825CFDA}"/>
    <cellStyle name="20% - Énfasis1 4 4 2" xfId="7713" xr:uid="{E5A94F06-7CAE-45C5-8359-210377031435}"/>
    <cellStyle name="20% - Énfasis1 4 5" xfId="5856" xr:uid="{2D34CCB3-2CD0-4DF8-B659-C43DCB18708C}"/>
    <cellStyle name="20% - Énfasis1 4 5 2" xfId="8725" xr:uid="{A39576D1-BA5B-45F3-A235-081E92BC4F2B}"/>
    <cellStyle name="20% - Énfasis1 4 6" xfId="6742" xr:uid="{979B042A-FB5F-4588-B34F-FD3FEF3E2346}"/>
    <cellStyle name="20% - Énfasis1 40" xfId="6494" xr:uid="{F32B1C07-CB5A-46B6-A1E1-9DDAC77707C5}"/>
    <cellStyle name="20% - Énfasis1 40 2" xfId="9354" xr:uid="{37874641-9744-442B-9C05-B944B74D19F4}"/>
    <cellStyle name="20% - Énfasis1 41" xfId="6514" xr:uid="{9AEA4A8F-5969-4C54-B3D3-583870EC5B1E}"/>
    <cellStyle name="20% - Énfasis1 41 2" xfId="9374" xr:uid="{DF62AC92-7413-4903-B695-D97A33D265BE}"/>
    <cellStyle name="20% - Énfasis1 42" xfId="6534" xr:uid="{46755C19-0D5D-4915-91C1-A976F5E3E1A4}"/>
    <cellStyle name="20% - Énfasis1 42 2" xfId="9394" xr:uid="{961DD8F6-00B8-4BF1-A3BB-EB0DCF4E5239}"/>
    <cellStyle name="20% - Énfasis1 43" xfId="6555" xr:uid="{FAD706BF-AC81-449B-B8BC-CF88DE339912}"/>
    <cellStyle name="20% - Énfasis1 43 2" xfId="9416" xr:uid="{7A1B5743-4F62-4C4B-A659-3EA1C63CDBBE}"/>
    <cellStyle name="20% - Énfasis1 44" xfId="6585" xr:uid="{AE9A08F3-BC46-4D9A-8F6B-CC372F3AC3A4}"/>
    <cellStyle name="20% - Énfasis1 44 2" xfId="9445" xr:uid="{06C2EAE8-50D5-4E68-BE4C-CDB2DF213BF4}"/>
    <cellStyle name="20% - Énfasis1 45" xfId="6610" xr:uid="{DD00C270-BDF7-46AE-B226-702E8F74A081}"/>
    <cellStyle name="20% - Énfasis1 45 2" xfId="9470" xr:uid="{281D12FC-F262-4384-B1D4-717B3BE1EF24}"/>
    <cellStyle name="20% - Énfasis1 46" xfId="6632" xr:uid="{7C98B036-8E03-45F2-BAC3-93FC7BFC9A36}"/>
    <cellStyle name="20% - Énfasis1 47" xfId="6662" xr:uid="{C3F3AA6D-301A-4174-A5AB-92976C6D48D3}"/>
    <cellStyle name="20% - Énfasis1 48" xfId="9488" xr:uid="{7134826D-BD09-4658-95A8-3A35D1C5D3B4}"/>
    <cellStyle name="20% - Énfasis1 49" xfId="9511" xr:uid="{667AB846-4B26-42AD-A39E-CD608D4ECEDE}"/>
    <cellStyle name="20% - Énfasis1 5" xfId="3910" xr:uid="{2163B49F-EDAC-46EA-93F8-197F9719C607}"/>
    <cellStyle name="20% - Énfasis1 5 2" xfId="4104" xr:uid="{54891E12-AA91-4EFE-8427-7B061FD4F0A9}"/>
    <cellStyle name="20% - Énfasis1 5 2 2" xfId="4582" xr:uid="{F16C6341-EAF0-4352-94A9-0BC66BDADA4A}"/>
    <cellStyle name="20% - Énfasis1 5 2 2 2" xfId="5550" xr:uid="{3776A0E3-44E1-4733-A83D-64750BD0278D}"/>
    <cellStyle name="20% - Énfasis1 5 2 2 2 2" xfId="8417" xr:uid="{6F518BE1-3A53-4E3A-8A7C-1BCF98357035}"/>
    <cellStyle name="20% - Énfasis1 5 2 2 3" xfId="7445" xr:uid="{53FAC52C-94A9-4D63-9931-A49E41CC369D}"/>
    <cellStyle name="20% - Énfasis1 5 2 3" xfId="5065" xr:uid="{8581FF14-BFED-4131-9596-07F30E6BE3BA}"/>
    <cellStyle name="20% - Énfasis1 5 2 3 2" xfId="7932" xr:uid="{05B17152-B60F-45F8-812A-E1521D034C31}"/>
    <cellStyle name="20% - Énfasis1 5 2 4" xfId="6960" xr:uid="{C123486D-E0AE-4C4C-9FE3-36DE771AA75A}"/>
    <cellStyle name="20% - Énfasis1 5 3" xfId="4388" xr:uid="{F6C82576-09A2-4A46-B3B2-2D35D5B2E357}"/>
    <cellStyle name="20% - Énfasis1 5 3 2" xfId="5354" xr:uid="{C4911C82-B9B5-4926-893B-27B714929A48}"/>
    <cellStyle name="20% - Énfasis1 5 3 2 2" xfId="8221" xr:uid="{E30578C8-83EC-4901-A6BF-A66AC4BE0C29}"/>
    <cellStyle name="20% - Énfasis1 5 3 3" xfId="7249" xr:uid="{304B5B45-652A-42B4-9FD0-C0B346EA3674}"/>
    <cellStyle name="20% - Énfasis1 5 4" xfId="4869" xr:uid="{D956132F-3A63-4ECA-819A-9ED0D5CC1384}"/>
    <cellStyle name="20% - Énfasis1 5 4 2" xfId="7736" xr:uid="{493FA4D9-69F8-4556-9993-E50CF0B8B318}"/>
    <cellStyle name="20% - Énfasis1 5 5" xfId="5879" xr:uid="{812356C8-F0C5-4BCB-8552-A545E4D6AEC3}"/>
    <cellStyle name="20% - Énfasis1 5 5 2" xfId="8748" xr:uid="{3DE4DB02-0549-42EF-8575-446792A4FB8D}"/>
    <cellStyle name="20% - Énfasis1 5 6" xfId="6765" xr:uid="{B02BC36F-C761-4D2B-8D78-90DA0918C244}"/>
    <cellStyle name="20% - Énfasis1 50" xfId="9530" xr:uid="{DDC4A665-3A5C-4FC6-8F81-9E2973C5537A}"/>
    <cellStyle name="20% - Énfasis1 51" xfId="9556" xr:uid="{20923C58-A43D-4525-89FE-BC79A7FE5243}"/>
    <cellStyle name="20% - Énfasis1 52" xfId="15758" xr:uid="{D6605F2C-BC00-41F4-B308-BC6CB3FE7D8B}"/>
    <cellStyle name="20% - Énfasis1 53" xfId="15782" xr:uid="{965270F6-AD35-4B8C-AAA8-E1ED706C3D9C}"/>
    <cellStyle name="20% - Énfasis1 54" xfId="15817" xr:uid="{89EE4E74-7571-40D7-AC16-C1CDB74B4290}"/>
    <cellStyle name="20% - Énfasis1 6" xfId="3934" xr:uid="{98BA6E02-EC18-458B-ABF6-C278E0D39D6F}"/>
    <cellStyle name="20% - Énfasis1 6 2" xfId="4126" xr:uid="{D8143CA8-B90C-48F4-9FE2-5B91E3F6B244}"/>
    <cellStyle name="20% - Énfasis1 6 2 2" xfId="4604" xr:uid="{B311E330-30EA-4DF6-8A00-C9DA0703A140}"/>
    <cellStyle name="20% - Énfasis1 6 2 2 2" xfId="5572" xr:uid="{9C5227B8-5CDD-4A1D-A009-508E37A375A3}"/>
    <cellStyle name="20% - Énfasis1 6 2 2 2 2" xfId="8439" xr:uid="{3ED381C9-BBA3-4027-A18B-454B52495BE6}"/>
    <cellStyle name="20% - Énfasis1 6 2 2 3" xfId="7467" xr:uid="{21AD89D2-1F45-4850-AECE-10F7B54AE42D}"/>
    <cellStyle name="20% - Énfasis1 6 2 3" xfId="5087" xr:uid="{76B0958E-9335-490D-95ED-0BBD19FE18A9}"/>
    <cellStyle name="20% - Énfasis1 6 2 3 2" xfId="7954" xr:uid="{52FB0CF9-5F4B-4CCF-A44C-BB870848B8A6}"/>
    <cellStyle name="20% - Énfasis1 6 2 4" xfId="6982" xr:uid="{56196A2A-7B83-4258-9F92-1B9E1D6E7B40}"/>
    <cellStyle name="20% - Énfasis1 6 3" xfId="4410" xr:uid="{5B67DFC7-F2F9-49B3-8EBD-DB8C81B692C1}"/>
    <cellStyle name="20% - Énfasis1 6 3 2" xfId="5376" xr:uid="{3BD0B378-5245-4DB1-AE16-6B2D3E1AA73F}"/>
    <cellStyle name="20% - Énfasis1 6 3 2 2" xfId="8243" xr:uid="{BAB8C26C-E48E-4258-B1CD-6786F181799D}"/>
    <cellStyle name="20% - Énfasis1 6 3 3" xfId="7271" xr:uid="{47F58F8E-8E96-4E63-8081-6507184A853E}"/>
    <cellStyle name="20% - Énfasis1 6 4" xfId="4891" xr:uid="{BDE25C64-7444-432C-BB6D-CBC84F85A9B4}"/>
    <cellStyle name="20% - Énfasis1 6 4 2" xfId="7758" xr:uid="{A39998BC-1CED-4A7C-B0B0-328E0EED7ADB}"/>
    <cellStyle name="20% - Énfasis1 6 5" xfId="5901" xr:uid="{CE8EACD7-0CA8-45E4-8D3A-6CC13B6D6CE5}"/>
    <cellStyle name="20% - Énfasis1 6 5 2" xfId="8770" xr:uid="{FA584807-B8F4-49B5-A800-2981B0D8D350}"/>
    <cellStyle name="20% - Énfasis1 6 6" xfId="6787" xr:uid="{687B4974-BEC7-4F34-927E-500127C08B55}"/>
    <cellStyle name="20% - Énfasis1 7" xfId="3958" xr:uid="{E487C179-2895-4D09-8AFB-454A0584501B}"/>
    <cellStyle name="20% - Énfasis1 7 2" xfId="4150" xr:uid="{D9752F00-E8C1-47E7-A2CA-957998770658}"/>
    <cellStyle name="20% - Énfasis1 7 2 2" xfId="4628" xr:uid="{5BD5B62A-EAA1-4384-8B17-D2D1E26A5E02}"/>
    <cellStyle name="20% - Énfasis1 7 2 2 2" xfId="5596" xr:uid="{37761A72-EA70-40E5-A331-7D6DF63F9A54}"/>
    <cellStyle name="20% - Énfasis1 7 2 2 2 2" xfId="8463" xr:uid="{4E3BCFF3-77E2-4EBD-83B1-17D1D6076DF9}"/>
    <cellStyle name="20% - Énfasis1 7 2 2 3" xfId="7491" xr:uid="{1631F93C-EEFE-49F3-A1FF-12AA42AD3AD2}"/>
    <cellStyle name="20% - Énfasis1 7 2 3" xfId="5111" xr:uid="{7B90BC18-7847-472F-8637-605E521BB230}"/>
    <cellStyle name="20% - Énfasis1 7 2 3 2" xfId="7978" xr:uid="{4427AC6A-728C-4C78-91DA-415E92560CE8}"/>
    <cellStyle name="20% - Énfasis1 7 2 4" xfId="7006" xr:uid="{C9FB867C-0D51-4EB7-87A7-3C70BC527EDF}"/>
    <cellStyle name="20% - Énfasis1 7 3" xfId="4433" xr:uid="{327F2A2F-231C-45EE-B6F9-56F1A93B407B}"/>
    <cellStyle name="20% - Énfasis1 7 3 2" xfId="5400" xr:uid="{1CEB3D2C-16B8-47E2-8EC1-BE2FD4985850}"/>
    <cellStyle name="20% - Énfasis1 7 3 2 2" xfId="8267" xr:uid="{DCA45D73-9E66-4E51-AD35-66BB2C7DC723}"/>
    <cellStyle name="20% - Énfasis1 7 3 3" xfId="7295" xr:uid="{0C3B4ACD-D3D2-46AA-940A-E68C0F4F5CB5}"/>
    <cellStyle name="20% - Énfasis1 7 4" xfId="4915" xr:uid="{CF3ED418-58F6-4E72-A7A2-1E7114352DB7}"/>
    <cellStyle name="20% - Énfasis1 7 4 2" xfId="7782" xr:uid="{7957556B-721B-445E-9432-A67E52C701A0}"/>
    <cellStyle name="20% - Énfasis1 7 5" xfId="5925" xr:uid="{1B103809-D8C1-46BB-B685-F618B426A16F}"/>
    <cellStyle name="20% - Énfasis1 7 5 2" xfId="8794" xr:uid="{0BF89C08-5C09-4BD0-B311-9281578BC9C2}"/>
    <cellStyle name="20% - Énfasis1 7 6" xfId="6811" xr:uid="{BA451AC4-64A4-4121-B140-4DCACE36DDE3}"/>
    <cellStyle name="20% - Énfasis1 8" xfId="3984" xr:uid="{B93BF0FA-176B-4C71-8CA1-D3EA33B270BA}"/>
    <cellStyle name="20% - Énfasis1 8 2" xfId="4176" xr:uid="{CD03DE6F-7DDC-4ADE-8FD2-6DEDB6B075CC}"/>
    <cellStyle name="20% - Énfasis1 8 2 2" xfId="4654" xr:uid="{70AD7E55-86B7-4518-BAD7-11EA180136B5}"/>
    <cellStyle name="20% - Énfasis1 8 2 2 2" xfId="5622" xr:uid="{BFB7332C-53CF-4047-B786-80FFBC187BE6}"/>
    <cellStyle name="20% - Énfasis1 8 2 2 2 2" xfId="8489" xr:uid="{57EBF72E-ED2B-47E6-B40E-3A7E8EF3AC95}"/>
    <cellStyle name="20% - Énfasis1 8 2 2 3" xfId="7517" xr:uid="{6F685E66-36E5-475F-9DC1-5D2F6F663257}"/>
    <cellStyle name="20% - Énfasis1 8 2 3" xfId="5137" xr:uid="{BE2CADE6-5DA4-4BDF-BC05-353EB5F70C77}"/>
    <cellStyle name="20% - Énfasis1 8 2 3 2" xfId="8004" xr:uid="{3C23F030-4509-4F78-9956-764AB0ED08EC}"/>
    <cellStyle name="20% - Énfasis1 8 2 4" xfId="7032" xr:uid="{AF8D6E3B-B38A-471B-B072-906BD832707A}"/>
    <cellStyle name="20% - Énfasis1 8 3" xfId="4458" xr:uid="{B9906644-6C31-410D-AD4C-B70EADC0C1C8}"/>
    <cellStyle name="20% - Énfasis1 8 3 2" xfId="5426" xr:uid="{62AFC0B9-91B4-4E46-A397-186901AA7F4C}"/>
    <cellStyle name="20% - Énfasis1 8 3 2 2" xfId="8293" xr:uid="{10352E52-D787-4F80-8B02-F38021A1A3D3}"/>
    <cellStyle name="20% - Énfasis1 8 3 3" xfId="7321" xr:uid="{9B4D6BBD-0A0A-4209-8601-F5A3F7FBF035}"/>
    <cellStyle name="20% - Énfasis1 8 4" xfId="4941" xr:uid="{30371BD3-8CE1-401A-8F96-7132DA480BD3}"/>
    <cellStyle name="20% - Énfasis1 8 4 2" xfId="7808" xr:uid="{0CA59705-D294-4AB7-A352-F0C80820609B}"/>
    <cellStyle name="20% - Énfasis1 8 5" xfId="5951" xr:uid="{62A8C631-D778-49E6-9B94-E3EAB2A3B482}"/>
    <cellStyle name="20% - Énfasis1 8 5 2" xfId="8820" xr:uid="{576F9EAC-74D1-4067-9E5F-D93AF139B523}"/>
    <cellStyle name="20% - Énfasis1 8 6" xfId="6837" xr:uid="{37B3B6C4-A50C-401F-90B0-180A8C4C3355}"/>
    <cellStyle name="20% - Énfasis1 9" xfId="4008" xr:uid="{BEEA907D-C225-456A-82E6-DF6863A56615}"/>
    <cellStyle name="20% - Énfasis1 9 2" xfId="4479" xr:uid="{B51C868B-E3B8-4AD8-B542-5E95859A8C10}"/>
    <cellStyle name="20% - Énfasis1 9 2 2" xfId="5447" xr:uid="{596FCC54-D29A-472A-B8B3-934FDC6EC0AF}"/>
    <cellStyle name="20% - Énfasis1 9 2 2 2" xfId="8314" xr:uid="{A442A24B-BDF2-416D-9387-87700EE9EDB3}"/>
    <cellStyle name="20% - Énfasis1 9 2 3" xfId="7342" xr:uid="{EE7C6F45-FC64-4C72-9728-120E41E319B6}"/>
    <cellStyle name="20% - Énfasis1 9 3" xfId="4962" xr:uid="{31F25CCA-DE45-433E-A4CF-891200434BC8}"/>
    <cellStyle name="20% - Énfasis1 9 3 2" xfId="7829" xr:uid="{DB241B15-FF0D-4856-A97F-A497B11C3718}"/>
    <cellStyle name="20% - Énfasis1 9 4" xfId="6858" xr:uid="{9E3EE927-933B-48D7-9F3C-ED5AAD26F2E2}"/>
    <cellStyle name="20% - Énfasis2" xfId="23" builtinId="34" customBuiltin="1"/>
    <cellStyle name="20% - Énfasis2 10" xfId="4203" xr:uid="{3E666156-9C2A-4B88-B341-D5A7A71B29D6}"/>
    <cellStyle name="20% - Énfasis2 10 2" xfId="4681" xr:uid="{533E139C-6D13-4DF7-BE7A-1E47E63322FA}"/>
    <cellStyle name="20% - Énfasis2 10 2 2" xfId="5649" xr:uid="{CD61171B-C27E-4ED3-BB2B-CF45AFEB78C1}"/>
    <cellStyle name="20% - Énfasis2 10 2 2 2" xfId="8517" xr:uid="{69DF9F3E-FA8E-492B-942B-647754DCCB90}"/>
    <cellStyle name="20% - Énfasis2 10 2 3" xfId="7545" xr:uid="{95E94F04-F6B8-400E-A866-D77ABC049729}"/>
    <cellStyle name="20% - Énfasis2 10 3" xfId="5165" xr:uid="{372F74B1-F5A8-4D50-89D7-F39BB4D0BC3F}"/>
    <cellStyle name="20% - Énfasis2 10 3 2" xfId="8032" xr:uid="{1744DDD4-497D-4686-A9BB-9EFF8D1853AB}"/>
    <cellStyle name="20% - Énfasis2 10 4" xfId="7060" xr:uid="{73FDEEED-5476-4DAE-B576-5D7983DDD672}"/>
    <cellStyle name="20% - Énfasis2 11" xfId="4238" xr:uid="{3E4407A6-09BF-40C0-A8DB-32693343D8E0}"/>
    <cellStyle name="20% - Énfasis2 11 2" xfId="4717" xr:uid="{0A650B25-BB9B-4837-B086-F2F9673033E2}"/>
    <cellStyle name="20% - Énfasis2 11 2 2" xfId="5685" xr:uid="{1626BBEE-700A-4532-8D79-D1DE075227A9}"/>
    <cellStyle name="20% - Énfasis2 11 2 2 2" xfId="8553" xr:uid="{985E9F67-A66E-450C-AEFD-8E2315F4827E}"/>
    <cellStyle name="20% - Énfasis2 11 2 3" xfId="7581" xr:uid="{DC3552C8-FFA3-477D-B96B-3E2AA496A223}"/>
    <cellStyle name="20% - Énfasis2 11 3" xfId="5201" xr:uid="{228CB4D7-1FB0-4756-81DC-7A1A194BD5F7}"/>
    <cellStyle name="20% - Énfasis2 11 3 2" xfId="8068" xr:uid="{238328BB-1398-4620-BCFA-07A0E39AA14D}"/>
    <cellStyle name="20% - Énfasis2 11 4" xfId="7096" xr:uid="{4256E06C-33D1-4131-9CAB-7CC94C9F7214}"/>
    <cellStyle name="20% - Énfasis2 12" xfId="4288" xr:uid="{97E979DD-4D32-43BF-A9FE-7E426CF60BFC}"/>
    <cellStyle name="20% - Énfasis2 12 2" xfId="5254" xr:uid="{7B08BA08-4D04-4C52-82A3-D92BFB2FD1F0}"/>
    <cellStyle name="20% - Énfasis2 12 2 2" xfId="8121" xr:uid="{61AECB0C-9AFC-44B2-889C-3AD0ADC28E69}"/>
    <cellStyle name="20% - Énfasis2 12 3" xfId="7149" xr:uid="{6A4E1589-98BF-4D90-8030-A947BB174BA7}"/>
    <cellStyle name="20% - Énfasis2 13" xfId="4773" xr:uid="{4B18AA79-9D59-4187-834C-0D342F592FC9}"/>
    <cellStyle name="20% - Énfasis2 13 2" xfId="7636" xr:uid="{A078EDCB-A731-4F24-91B2-1B118F689B2D}"/>
    <cellStyle name="20% - Énfasis2 14" xfId="5739" xr:uid="{3A67B6CD-BA69-4DC7-A0DD-990591B8BDFF}"/>
    <cellStyle name="20% - Énfasis2 14 2" xfId="8608" xr:uid="{5C920C7E-4757-4EB1-BA2B-93F0802177E3}"/>
    <cellStyle name="20% - Énfasis2 15" xfId="5759" xr:uid="{6A9EB596-1F8E-4931-800A-2379786D9800}"/>
    <cellStyle name="20% - Énfasis2 15 2" xfId="8628" xr:uid="{E67F92F7-BBAE-4AB0-A223-DBB1CFD5BCF9}"/>
    <cellStyle name="20% - Énfasis2 16" xfId="5779" xr:uid="{33F61064-D86A-46F1-861C-88BF43384FFE}"/>
    <cellStyle name="20% - Énfasis2 16 2" xfId="8648" xr:uid="{42ED1D0C-98F3-4478-9395-7A38E5D6FB6E}"/>
    <cellStyle name="20% - Énfasis2 17" xfId="5978" xr:uid="{4CD7B468-B60F-4305-96AB-CEC05B9F626D}"/>
    <cellStyle name="20% - Énfasis2 17 2" xfId="8847" xr:uid="{6DEE34E0-6E99-41C8-B764-A7F0FD472D5E}"/>
    <cellStyle name="20% - Énfasis2 18" xfId="5998" xr:uid="{B1C90066-F62C-4C34-AD24-914D511E301E}"/>
    <cellStyle name="20% - Énfasis2 18 2" xfId="8867" xr:uid="{52ADBD9B-0B6D-42BC-AE34-738F96DA1276}"/>
    <cellStyle name="20% - Énfasis2 19" xfId="6018" xr:uid="{0B761C13-B8AF-41C0-BFC7-FE1099033F5E}"/>
    <cellStyle name="20% - Énfasis2 19 2" xfId="8887" xr:uid="{0AF56421-7F7E-4E9F-B5BB-B7494AAAD607}"/>
    <cellStyle name="20% - Énfasis2 2" xfId="3842" xr:uid="{B74FE2E5-7495-496B-A8F8-B146F9F78FD3}"/>
    <cellStyle name="20% - Énfasis2 2 2" xfId="4038" xr:uid="{E234E9F5-5F18-448D-8895-889EC1F6F213}"/>
    <cellStyle name="20% - Énfasis2 2 2 2" xfId="4512" xr:uid="{FBE67728-EC10-41E9-997B-ADB3D4925D1B}"/>
    <cellStyle name="20% - Énfasis2 2 2 2 2" xfId="5480" xr:uid="{A830F9C4-8C9E-498E-A21E-2913D67EE7A1}"/>
    <cellStyle name="20% - Énfasis2 2 2 2 2 2" xfId="8347" xr:uid="{CFFE7798-2906-470B-85E3-5251685D269F}"/>
    <cellStyle name="20% - Énfasis2 2 2 2 3" xfId="7375" xr:uid="{1335B033-6EB3-44E6-AB68-66EC38BF7E96}"/>
    <cellStyle name="20% - Énfasis2 2 2 3" xfId="4995" xr:uid="{4550032C-C9A6-4400-9CCC-5E4DEDBC70BC}"/>
    <cellStyle name="20% - Énfasis2 2 2 3 2" xfId="7862" xr:uid="{80E11416-1D5A-4592-804C-A39D36545818}"/>
    <cellStyle name="20% - Énfasis2 2 2 4" xfId="6890" xr:uid="{7B299875-B6EF-4294-88B9-3001690BD131}"/>
    <cellStyle name="20% - Énfasis2 2 3" xfId="4318" xr:uid="{BFFE443A-8B94-4111-B17D-8EFD4AA602F8}"/>
    <cellStyle name="20% - Énfasis2 2 3 2" xfId="5284" xr:uid="{DE4829C1-E1BA-4A52-A712-66D33C698934}"/>
    <cellStyle name="20% - Énfasis2 2 3 2 2" xfId="8151" xr:uid="{E40FB9C5-1FA1-4A07-BC2A-382F2BCB9C19}"/>
    <cellStyle name="20% - Énfasis2 2 3 3" xfId="7179" xr:uid="{2A17ED24-F1E0-4037-B105-09369451527A}"/>
    <cellStyle name="20% - Énfasis2 2 4" xfId="4803" xr:uid="{A175F3F4-A72E-4DE2-9074-7D592B152D10}"/>
    <cellStyle name="20% - Énfasis2 2 4 2" xfId="7666" xr:uid="{9D2A69F5-A610-45A4-A48E-F530DC48EC66}"/>
    <cellStyle name="20% - Énfasis2 2 5" xfId="5809" xr:uid="{53117D70-13DF-4AB0-8179-1B2E6750008B}"/>
    <cellStyle name="20% - Énfasis2 2 5 2" xfId="8678" xr:uid="{CBF3C939-24BC-4122-BE3C-C59355D2D304}"/>
    <cellStyle name="20% - Énfasis2 2 6" xfId="6695" xr:uid="{1AF76D7E-F9C8-4C09-A8BF-F6B63D1B6E3B}"/>
    <cellStyle name="20% - Énfasis2 20" xfId="6038" xr:uid="{F291EE00-5585-4DA7-B296-6A8FD957151F}"/>
    <cellStyle name="20% - Énfasis2 20 2" xfId="8907" xr:uid="{28C0F2B6-40DB-4D1E-9C8D-C3343C3A348A}"/>
    <cellStyle name="20% - Énfasis2 21" xfId="6058" xr:uid="{155115E3-7307-41A7-8860-D6F373CE53DD}"/>
    <cellStyle name="20% - Énfasis2 21 2" xfId="8927" xr:uid="{19B2B99F-BFFF-42CB-9BAA-7EE5D968BA7C}"/>
    <cellStyle name="20% - Énfasis2 22" xfId="6078" xr:uid="{2014129A-C92B-4D5A-B49E-B7B8AC4EC1AC}"/>
    <cellStyle name="20% - Énfasis2 22 2" xfId="8947" xr:uid="{AFFFB59A-B675-41D9-8976-7373EF2465CB}"/>
    <cellStyle name="20% - Énfasis2 23" xfId="6098" xr:uid="{84BF23B1-B94D-4606-A0E6-3CD5C795AA06}"/>
    <cellStyle name="20% - Énfasis2 23 2" xfId="8967" xr:uid="{6F5B53E3-B300-4709-8D2D-558BA495D685}"/>
    <cellStyle name="20% - Énfasis2 24" xfId="6118" xr:uid="{1B9E5D3D-65FF-4C84-90DB-CA0661F4749A}"/>
    <cellStyle name="20% - Énfasis2 24 2" xfId="8987" xr:uid="{9C5EFEC5-0B06-4051-B49F-A083DF32AAF3}"/>
    <cellStyle name="20% - Énfasis2 25" xfId="6138" xr:uid="{22F51AD3-AAE4-4C26-8843-8C709B11C6F7}"/>
    <cellStyle name="20% - Énfasis2 25 2" xfId="9007" xr:uid="{2A26E0D3-C3A9-4807-BF56-5FF4EA1B863C}"/>
    <cellStyle name="20% - Énfasis2 26" xfId="6158" xr:uid="{58590EC1-D6A5-47CC-A015-FBF2E71EE58B}"/>
    <cellStyle name="20% - Énfasis2 26 2" xfId="9027" xr:uid="{C4E559D8-FF46-4616-9552-47658DFB338A}"/>
    <cellStyle name="20% - Énfasis2 27" xfId="6178" xr:uid="{66BFFE58-52A1-4912-BBDF-D95E95D05456}"/>
    <cellStyle name="20% - Énfasis2 27 2" xfId="9047" xr:uid="{87D166AE-7F16-4357-847F-2E0E61ED9D1C}"/>
    <cellStyle name="20% - Énfasis2 28" xfId="6200" xr:uid="{F2B4F893-2CC2-487E-8C6F-DC303A0D029A}"/>
    <cellStyle name="20% - Énfasis2 28 2" xfId="9069" xr:uid="{E1E455F8-497D-4C71-B3CA-6BE84A326983}"/>
    <cellStyle name="20% - Énfasis2 29" xfId="6237" xr:uid="{5A7AF210-40EB-433C-BE7C-4D34DC9CB786}"/>
    <cellStyle name="20% - Énfasis2 29 2" xfId="9106" xr:uid="{BA7CBC43-3BFF-46D0-8228-1C7ED6C91044}"/>
    <cellStyle name="20% - Énfasis2 3" xfId="3860" xr:uid="{D377D268-55FB-41B5-9EA6-B5557454A82B}"/>
    <cellStyle name="20% - Énfasis2 3 2" xfId="4059" xr:uid="{7E8EA412-DA87-465D-9182-DE4DBDDF5019}"/>
    <cellStyle name="20% - Énfasis2 3 2 2" xfId="4537" xr:uid="{66EABCD1-E7DE-4CF5-B8F8-4CF1AFD8B5FA}"/>
    <cellStyle name="20% - Énfasis2 3 2 2 2" xfId="5505" xr:uid="{1C618BDD-6066-42B9-85CB-2EEEE43E1F0F}"/>
    <cellStyle name="20% - Énfasis2 3 2 2 2 2" xfId="8372" xr:uid="{92564F8E-1044-4D71-914B-5326A903E4EE}"/>
    <cellStyle name="20% - Énfasis2 3 2 2 3" xfId="7400" xr:uid="{A0390DC3-2188-4C35-875D-70C4A10258A5}"/>
    <cellStyle name="20% - Énfasis2 3 2 3" xfId="5020" xr:uid="{A812151F-1B8F-4452-8CEF-428004FA4EFC}"/>
    <cellStyle name="20% - Énfasis2 3 2 3 2" xfId="7887" xr:uid="{DF7E42CE-8B18-462F-A734-115C5E6B8B33}"/>
    <cellStyle name="20% - Énfasis2 3 2 4" xfId="6915" xr:uid="{E8547706-EA8C-411C-A123-B12E25FB2B0E}"/>
    <cellStyle name="20% - Énfasis2 3 3" xfId="4343" xr:uid="{E97F66BF-D393-4115-B2A6-C5F634B0E174}"/>
    <cellStyle name="20% - Énfasis2 3 3 2" xfId="5309" xr:uid="{90F768C0-7BF6-4B28-9B8D-1729B46C9F2F}"/>
    <cellStyle name="20% - Énfasis2 3 3 2 2" xfId="8176" xr:uid="{3F4F7FE1-9B4B-4C3F-92BC-5F9AB53720B1}"/>
    <cellStyle name="20% - Énfasis2 3 3 3" xfId="7204" xr:uid="{341BE5B1-9388-4863-92D0-7B05070FE358}"/>
    <cellStyle name="20% - Énfasis2 3 4" xfId="4825" xr:uid="{B5E8C168-FB6D-4ED8-B85E-A2BD76C2221D}"/>
    <cellStyle name="20% - Énfasis2 3 4 2" xfId="7691" xr:uid="{CA9998CD-8CF6-4166-AFCC-4CE2E75A59D0}"/>
    <cellStyle name="20% - Énfasis2 3 5" xfId="5834" xr:uid="{0252825A-D248-4D81-802C-F6762E9DABC9}"/>
    <cellStyle name="20% - Énfasis2 3 5 2" xfId="8703" xr:uid="{F8C5314F-F60F-4A60-B8BE-BA70D8EC4561}"/>
    <cellStyle name="20% - Énfasis2 3 6" xfId="6720" xr:uid="{78A75D59-E9AC-4D2E-AA56-C5F54B759FD2}"/>
    <cellStyle name="20% - Énfasis2 30" xfId="6257" xr:uid="{9F08C1B6-6149-4841-8F81-9E4A8CEDFA9B}"/>
    <cellStyle name="20% - Énfasis2 30 2" xfId="9126" xr:uid="{E92460C5-9F57-4B83-954A-F541BA474482}"/>
    <cellStyle name="20% - Énfasis2 31" xfId="6277" xr:uid="{16C2F510-295C-4DC1-9791-D492855890C1}"/>
    <cellStyle name="20% - Énfasis2 31 2" xfId="9146" xr:uid="{961C95D6-0B3E-4A2D-AA02-0A3884AFAA45}"/>
    <cellStyle name="20% - Énfasis2 32" xfId="6301" xr:uid="{52BB2007-6F15-4FAC-877F-669320C52E2F}"/>
    <cellStyle name="20% - Énfasis2 32 2" xfId="9169" xr:uid="{93AE295A-9E33-4561-9501-E787857C3669}"/>
    <cellStyle name="20% - Énfasis2 33" xfId="6333" xr:uid="{21EE330E-7D59-413B-AA82-039D963D87F9}"/>
    <cellStyle name="20% - Énfasis2 33 2" xfId="9198" xr:uid="{D2BDD33F-760D-4C71-A994-337B18587C64}"/>
    <cellStyle name="20% - Énfasis2 34" xfId="6353" xr:uid="{12DC5ADB-1C8C-4FA0-B2FD-BFD633B597AE}"/>
    <cellStyle name="20% - Énfasis2 34 2" xfId="9218" xr:uid="{5433E3BA-B22B-473A-9D3D-9B08CE72ABBC}"/>
    <cellStyle name="20% - Énfasis2 35" xfId="6373" xr:uid="{CFB2EC94-5CA0-4F01-8E45-29285B7C4256}"/>
    <cellStyle name="20% - Énfasis2 35 2" xfId="9238" xr:uid="{24A09EAA-7AFE-401C-BF40-B073682BBF7C}"/>
    <cellStyle name="20% - Énfasis2 36" xfId="6394" xr:uid="{F2F52EC7-03C8-4868-B301-8B4FBFE76CD1}"/>
    <cellStyle name="20% - Énfasis2 36 2" xfId="9259" xr:uid="{0DC63E29-7206-46C1-8C44-362C079AA65F}"/>
    <cellStyle name="20% - Énfasis2 37" xfId="6423" xr:uid="{B59551E4-1D12-45FA-B131-688A9043C806}"/>
    <cellStyle name="20% - Énfasis2 37 2" xfId="9285" xr:uid="{AF8E2BC7-1801-4528-83F7-C0C395856156}"/>
    <cellStyle name="20% - Énfasis2 38" xfId="6457" xr:uid="{20DC56C4-F5F8-4B20-BD60-401FB3A4C684}"/>
    <cellStyle name="20% - Énfasis2 38 2" xfId="9317" xr:uid="{960EC940-0BA0-4710-AD5E-64358EFBF274}"/>
    <cellStyle name="20% - Énfasis2 39" xfId="6477" xr:uid="{778CDAD2-DA19-489D-9D66-08C86F38DF77}"/>
    <cellStyle name="20% - Énfasis2 39 2" xfId="9337" xr:uid="{02D13334-20F2-4ABA-8A94-7ABB9C342226}"/>
    <cellStyle name="20% - Énfasis2 4" xfId="3887" xr:uid="{AF0A74C5-6EDB-4AA1-BEB9-82CDB17C3E3B}"/>
    <cellStyle name="20% - Énfasis2 4 2" xfId="4084" xr:uid="{4118BCE3-15D8-4606-8483-FB6F580CC33A}"/>
    <cellStyle name="20% - Énfasis2 4 2 2" xfId="4562" xr:uid="{A2D7FADA-B12C-4890-B94D-0F0ED99323B1}"/>
    <cellStyle name="20% - Énfasis2 4 2 2 2" xfId="5530" xr:uid="{0DD9D32E-8834-441D-AFC9-58BD7E8666F6}"/>
    <cellStyle name="20% - Énfasis2 4 2 2 2 2" xfId="8397" xr:uid="{E387A6B8-9CB4-4852-848B-3DCDF3D435D1}"/>
    <cellStyle name="20% - Énfasis2 4 2 2 3" xfId="7425" xr:uid="{02B08728-D698-4953-ADA8-40248FF0A6C5}"/>
    <cellStyle name="20% - Énfasis2 4 2 3" xfId="5045" xr:uid="{A88112F8-EA04-4C83-A28A-4EA981144C03}"/>
    <cellStyle name="20% - Énfasis2 4 2 3 2" xfId="7912" xr:uid="{8856402C-36BF-47A9-9F9A-7C3891DC1DB8}"/>
    <cellStyle name="20% - Énfasis2 4 2 4" xfId="6940" xr:uid="{97268942-1DED-48A5-9B7B-6DB82A4399C1}"/>
    <cellStyle name="20% - Énfasis2 4 3" xfId="4368" xr:uid="{E0A69235-2A9E-495D-A75B-A7F21BCECFA3}"/>
    <cellStyle name="20% - Énfasis2 4 3 2" xfId="5334" xr:uid="{4102DD56-A834-49E4-A8A5-D3DC42E4C905}"/>
    <cellStyle name="20% - Énfasis2 4 3 2 2" xfId="8201" xr:uid="{A67EF664-C975-4BBD-8D00-63A69503469A}"/>
    <cellStyle name="20% - Énfasis2 4 3 3" xfId="7229" xr:uid="{6B0016FD-0E60-4C16-B431-A06F62120D4B}"/>
    <cellStyle name="20% - Énfasis2 4 4" xfId="4850" xr:uid="{D3C7BD9F-BF6A-4947-BB6D-D687F66F2087}"/>
    <cellStyle name="20% - Énfasis2 4 4 2" xfId="7716" xr:uid="{F5906730-3469-45A1-91C0-C8FAC5588B07}"/>
    <cellStyle name="20% - Énfasis2 4 5" xfId="5859" xr:uid="{7CD37BF1-4568-4AF5-820B-D3FA51881BE2}"/>
    <cellStyle name="20% - Énfasis2 4 5 2" xfId="8728" xr:uid="{7BF3E1FB-FFBE-45F7-9EB6-CEF0A56F6203}"/>
    <cellStyle name="20% - Énfasis2 4 6" xfId="6745" xr:uid="{00A66B96-A768-4F0B-BBA4-826D6C14492B}"/>
    <cellStyle name="20% - Énfasis2 40" xfId="6497" xr:uid="{446C5764-2105-445B-9CA5-4BEA33DD77DD}"/>
    <cellStyle name="20% - Énfasis2 40 2" xfId="9357" xr:uid="{F95A4055-BBBD-4B9B-BF45-6095299CE857}"/>
    <cellStyle name="20% - Énfasis2 41" xfId="6517" xr:uid="{28EEA3E1-E962-4B28-B6FC-B8B972DAE8CF}"/>
    <cellStyle name="20% - Énfasis2 41 2" xfId="9377" xr:uid="{9A101CC7-5BFB-43A6-855E-FCF9F91D5937}"/>
    <cellStyle name="20% - Énfasis2 42" xfId="6537" xr:uid="{3431CA9C-DBFD-4EE8-99DE-D9D9FBA85212}"/>
    <cellStyle name="20% - Énfasis2 42 2" xfId="9397" xr:uid="{0BCA20D6-EAA8-4BD0-8381-4A0CCF0CBAC8}"/>
    <cellStyle name="20% - Énfasis2 43" xfId="6558" xr:uid="{17929B3C-9052-4DB0-B679-A65B44E8BF49}"/>
    <cellStyle name="20% - Énfasis2 43 2" xfId="9419" xr:uid="{3140B1D5-63D4-46CD-9DF1-F1BA3B419E04}"/>
    <cellStyle name="20% - Énfasis2 44" xfId="6588" xr:uid="{273E0B85-B982-482B-98B0-41EEA167117C}"/>
    <cellStyle name="20% - Énfasis2 44 2" xfId="9448" xr:uid="{F38B1A3C-1DE0-4080-BCE3-21C35CA5AC2A}"/>
    <cellStyle name="20% - Énfasis2 45" xfId="6613" xr:uid="{B29D8E96-0716-4E24-BEC2-4A45AC6DFC83}"/>
    <cellStyle name="20% - Énfasis2 45 2" xfId="9473" xr:uid="{31DB3B3F-941F-4CEA-8911-D6B779A740AD}"/>
    <cellStyle name="20% - Énfasis2 46" xfId="6635" xr:uid="{C88C6F07-DC60-43C0-B42D-42585D3809A2}"/>
    <cellStyle name="20% - Énfasis2 47" xfId="6665" xr:uid="{0A89AEDA-CE23-4491-BC3F-FCB61BCAC6C5}"/>
    <cellStyle name="20% - Énfasis2 48" xfId="9489" xr:uid="{E34CB9FD-5521-4F02-A7C2-66547F940EB7}"/>
    <cellStyle name="20% - Énfasis2 49" xfId="9514" xr:uid="{06BF9D83-CAF6-46C7-9421-66DA5CB71CA3}"/>
    <cellStyle name="20% - Énfasis2 5" xfId="3913" xr:uid="{F6914ED1-7D93-406C-8ABA-10492A99EF3F}"/>
    <cellStyle name="20% - Énfasis2 5 2" xfId="4107" xr:uid="{668EC47D-F668-4F1A-8A7B-34164E5771A2}"/>
    <cellStyle name="20% - Énfasis2 5 2 2" xfId="4585" xr:uid="{0FB08BD5-562D-4806-897C-3A33A1D2BF68}"/>
    <cellStyle name="20% - Énfasis2 5 2 2 2" xfId="5553" xr:uid="{8473F238-37BB-4DF5-8F83-00075D619CA5}"/>
    <cellStyle name="20% - Énfasis2 5 2 2 2 2" xfId="8420" xr:uid="{D172ED15-D3BD-4E66-BD6D-BC55EED9090E}"/>
    <cellStyle name="20% - Énfasis2 5 2 2 3" xfId="7448" xr:uid="{14ACD2DB-2BF9-46CD-BDA5-E13CD874D9C1}"/>
    <cellStyle name="20% - Énfasis2 5 2 3" xfId="5068" xr:uid="{7702871E-9F8F-4E87-A1AF-6DD852BA58C5}"/>
    <cellStyle name="20% - Énfasis2 5 2 3 2" xfId="7935" xr:uid="{5B0176F7-595D-4745-89DD-1F983E609605}"/>
    <cellStyle name="20% - Énfasis2 5 2 4" xfId="6963" xr:uid="{8D4AEB25-7B47-49C8-8700-E1697A902228}"/>
    <cellStyle name="20% - Énfasis2 5 3" xfId="4391" xr:uid="{9C9862BE-24D8-4967-9086-94B4D934F8EA}"/>
    <cellStyle name="20% - Énfasis2 5 3 2" xfId="5357" xr:uid="{A5E57AC8-D120-4758-A948-E6508F50B852}"/>
    <cellStyle name="20% - Énfasis2 5 3 2 2" xfId="8224" xr:uid="{774B90F0-171E-4C83-A8FA-C8E96BB4F119}"/>
    <cellStyle name="20% - Énfasis2 5 3 3" xfId="7252" xr:uid="{F9E528AF-6C1D-4A8E-8CC8-78A704E2FE35}"/>
    <cellStyle name="20% - Énfasis2 5 4" xfId="4872" xr:uid="{02EA42AF-57E6-489B-AC72-01B0D33C044A}"/>
    <cellStyle name="20% - Énfasis2 5 4 2" xfId="7739" xr:uid="{A661C6F5-2C05-4C71-A3F7-CA0CB2B71558}"/>
    <cellStyle name="20% - Énfasis2 5 5" xfId="5882" xr:uid="{15202D99-367E-4E43-B896-CD770A2C65E9}"/>
    <cellStyle name="20% - Énfasis2 5 5 2" xfId="8751" xr:uid="{8E22169D-1C06-429E-A6F6-5FBC8A20D6C4}"/>
    <cellStyle name="20% - Énfasis2 5 6" xfId="6768" xr:uid="{C1EA645D-1128-4D81-83BB-F14106ED09AB}"/>
    <cellStyle name="20% - Énfasis2 50" xfId="9533" xr:uid="{915450B6-BF89-45BB-B5CA-B9AC9415F892}"/>
    <cellStyle name="20% - Énfasis2 51" xfId="9559" xr:uid="{EDD1AC5C-AE07-47EE-9AD9-EAD92058A198}"/>
    <cellStyle name="20% - Énfasis2 52" xfId="15761" xr:uid="{D32EFC10-B30A-4A5A-8F34-799355B561DA}"/>
    <cellStyle name="20% - Énfasis2 53" xfId="15785" xr:uid="{9A8C277D-3B8F-4746-83A9-E566B47FB11C}"/>
    <cellStyle name="20% - Énfasis2 54" xfId="15820" xr:uid="{0547ED9A-1271-4821-A2C3-2B69B52ECA28}"/>
    <cellStyle name="20% - Énfasis2 6" xfId="3937" xr:uid="{5DCAEE91-02A3-4736-890F-E23E6D981D59}"/>
    <cellStyle name="20% - Énfasis2 6 2" xfId="4129" xr:uid="{B94906EE-BFE1-4E5D-9722-DF354B63084B}"/>
    <cellStyle name="20% - Énfasis2 6 2 2" xfId="4607" xr:uid="{7612C1A8-A9DA-4535-80E4-91E2BFA3DEA6}"/>
    <cellStyle name="20% - Énfasis2 6 2 2 2" xfId="5575" xr:uid="{A111C5D8-FAE2-482A-80EF-D19DFED834EB}"/>
    <cellStyle name="20% - Énfasis2 6 2 2 2 2" xfId="8442" xr:uid="{010035D9-8234-472A-BFB5-1C1A30A726F8}"/>
    <cellStyle name="20% - Énfasis2 6 2 2 3" xfId="7470" xr:uid="{DA8CF24D-65FE-42AE-8F94-483B14B2063C}"/>
    <cellStyle name="20% - Énfasis2 6 2 3" xfId="5090" xr:uid="{59B98FAA-8DB9-484F-9500-86ADC5D863E5}"/>
    <cellStyle name="20% - Énfasis2 6 2 3 2" xfId="7957" xr:uid="{8AD5694E-B02B-45D0-9D83-BEF14337699A}"/>
    <cellStyle name="20% - Énfasis2 6 2 4" xfId="6985" xr:uid="{B9187588-82F3-4432-B0B5-ECF12C2DF90A}"/>
    <cellStyle name="20% - Énfasis2 6 3" xfId="4413" xr:uid="{FF4EF1DB-A31C-4B8B-9A92-650652AD8D38}"/>
    <cellStyle name="20% - Énfasis2 6 3 2" xfId="5379" xr:uid="{79F38926-FBC6-414F-B8C0-27F840FA2A2F}"/>
    <cellStyle name="20% - Énfasis2 6 3 2 2" xfId="8246" xr:uid="{44ABD221-A1FF-4285-8FD9-5E8DE21307C7}"/>
    <cellStyle name="20% - Énfasis2 6 3 3" xfId="7274" xr:uid="{98413C50-26F4-4084-82E1-44AC4F85FA7C}"/>
    <cellStyle name="20% - Énfasis2 6 4" xfId="4894" xr:uid="{E8DECD07-A3C8-4607-B172-D219890A960E}"/>
    <cellStyle name="20% - Énfasis2 6 4 2" xfId="7761" xr:uid="{E43A87FB-6F9C-4317-8D7E-FA56EB65315D}"/>
    <cellStyle name="20% - Énfasis2 6 5" xfId="5904" xr:uid="{8FAE232A-35FB-4984-A270-48D618E88624}"/>
    <cellStyle name="20% - Énfasis2 6 5 2" xfId="8773" xr:uid="{2A2002FE-5D2F-4E67-B1F6-E28CCADBF258}"/>
    <cellStyle name="20% - Énfasis2 6 6" xfId="6790" xr:uid="{A2F62FB4-CC2B-47E8-9CAC-2AB21CF30C4E}"/>
    <cellStyle name="20% - Énfasis2 7" xfId="3961" xr:uid="{B606C608-E18C-409B-94F4-2DFA26084DB5}"/>
    <cellStyle name="20% - Énfasis2 7 2" xfId="4153" xr:uid="{FF1A2AAB-249B-444A-BE89-14C4EC6B41D6}"/>
    <cellStyle name="20% - Énfasis2 7 2 2" xfId="4631" xr:uid="{910CEAFF-8FDB-4573-B882-3A25E4CC1B79}"/>
    <cellStyle name="20% - Énfasis2 7 2 2 2" xfId="5599" xr:uid="{84076275-789D-4251-9966-570C9D6825CB}"/>
    <cellStyle name="20% - Énfasis2 7 2 2 2 2" xfId="8466" xr:uid="{490C0C27-BE92-4B09-8061-E311579E488B}"/>
    <cellStyle name="20% - Énfasis2 7 2 2 3" xfId="7494" xr:uid="{28C61A3E-9907-4895-8112-5CD26F576671}"/>
    <cellStyle name="20% - Énfasis2 7 2 3" xfId="5114" xr:uid="{13FDC06A-3CA8-4857-BF30-0020AD2EF86D}"/>
    <cellStyle name="20% - Énfasis2 7 2 3 2" xfId="7981" xr:uid="{EB864DAE-9E17-4EDD-99DF-B0E73D14C2FC}"/>
    <cellStyle name="20% - Énfasis2 7 2 4" xfId="7009" xr:uid="{65B3DE97-259B-4735-9B2E-3A0B966FB9A3}"/>
    <cellStyle name="20% - Énfasis2 7 3" xfId="4436" xr:uid="{F3EC8671-8A15-468B-A9DD-1705895E5674}"/>
    <cellStyle name="20% - Énfasis2 7 3 2" xfId="5403" xr:uid="{B45E3B9A-F063-4B92-93A5-2A86D625E799}"/>
    <cellStyle name="20% - Énfasis2 7 3 2 2" xfId="8270" xr:uid="{09F99EEC-403F-4BE4-96FD-BA1660EC2306}"/>
    <cellStyle name="20% - Énfasis2 7 3 3" xfId="7298" xr:uid="{8DBD4A13-C1B0-4DBA-BBC6-D11B19C32C06}"/>
    <cellStyle name="20% - Énfasis2 7 4" xfId="4918" xr:uid="{5E1A6E47-8E90-49A1-8521-A68017C93070}"/>
    <cellStyle name="20% - Énfasis2 7 4 2" xfId="7785" xr:uid="{92A9BCB9-FDDD-47AC-B7BC-8E87917E142D}"/>
    <cellStyle name="20% - Énfasis2 7 5" xfId="5928" xr:uid="{0A9CCDC3-6D94-4E13-A587-459D18667A90}"/>
    <cellStyle name="20% - Énfasis2 7 5 2" xfId="8797" xr:uid="{436F1202-75C2-48B7-9309-E27C10D244C0}"/>
    <cellStyle name="20% - Énfasis2 7 6" xfId="6814" xr:uid="{0E2DFBFE-2C0F-4366-B494-2C80ADFEA0B2}"/>
    <cellStyle name="20% - Énfasis2 8" xfId="3987" xr:uid="{5C90545C-237D-4B06-BEA6-234BE9465AC9}"/>
    <cellStyle name="20% - Énfasis2 8 2" xfId="4179" xr:uid="{A7334AFE-CBFD-47AD-B1EC-5705641BD639}"/>
    <cellStyle name="20% - Énfasis2 8 2 2" xfId="4657" xr:uid="{5AE52E63-B13B-4CB7-AD74-880F68FC479F}"/>
    <cellStyle name="20% - Énfasis2 8 2 2 2" xfId="5625" xr:uid="{E7854864-FEDF-46C0-AA22-01B5F07C07DA}"/>
    <cellStyle name="20% - Énfasis2 8 2 2 2 2" xfId="8492" xr:uid="{BD3E0DBD-0258-44BB-A945-ACB499277923}"/>
    <cellStyle name="20% - Énfasis2 8 2 2 3" xfId="7520" xr:uid="{54764562-A335-4864-AD35-B522F0B48F1D}"/>
    <cellStyle name="20% - Énfasis2 8 2 3" xfId="5140" xr:uid="{CC821CDA-5DB3-460D-8E3C-09AE2A55FBB3}"/>
    <cellStyle name="20% - Énfasis2 8 2 3 2" xfId="8007" xr:uid="{072B43D5-BCEB-4697-AF6C-1337AF1450DD}"/>
    <cellStyle name="20% - Énfasis2 8 2 4" xfId="7035" xr:uid="{BD1151EA-E18E-4D55-A095-25B0E0EA8024}"/>
    <cellStyle name="20% - Énfasis2 8 3" xfId="4461" xr:uid="{1ADD3DCF-5C65-4EC1-8090-54BDD941032F}"/>
    <cellStyle name="20% - Énfasis2 8 3 2" xfId="5429" xr:uid="{5BDFB6F1-FC10-48BD-AA44-8685EB687B23}"/>
    <cellStyle name="20% - Énfasis2 8 3 2 2" xfId="8296" xr:uid="{94ABBDC9-D8F6-4613-9901-9175F74AD988}"/>
    <cellStyle name="20% - Énfasis2 8 3 3" xfId="7324" xr:uid="{A7B92BD5-58DB-44AB-8B10-5BBF852D8413}"/>
    <cellStyle name="20% - Énfasis2 8 4" xfId="4944" xr:uid="{22169F4A-CB30-4F87-AA33-47A387BB30BA}"/>
    <cellStyle name="20% - Énfasis2 8 4 2" xfId="7811" xr:uid="{8DC0725E-F4FE-4555-A0D7-4AC5BECDF892}"/>
    <cellStyle name="20% - Énfasis2 8 5" xfId="5954" xr:uid="{5D4EBFAD-0CB0-4D13-B074-2F97F02F1F2C}"/>
    <cellStyle name="20% - Énfasis2 8 5 2" xfId="8823" xr:uid="{ADF3EAA4-9897-4AF1-BD60-B69FD7BFF652}"/>
    <cellStyle name="20% - Énfasis2 8 6" xfId="6840" xr:uid="{D2F738DA-CBFF-4C70-96BE-5D92C6562A64}"/>
    <cellStyle name="20% - Énfasis2 9" xfId="4011" xr:uid="{0FA9FF4B-1D26-41BF-B047-EBC21F3EA565}"/>
    <cellStyle name="20% - Énfasis2 9 2" xfId="4482" xr:uid="{66B0F651-35AC-40AE-A50A-134890971320}"/>
    <cellStyle name="20% - Énfasis2 9 2 2" xfId="5450" xr:uid="{8132389D-42EA-4549-86E6-CED3E4E163F4}"/>
    <cellStyle name="20% - Énfasis2 9 2 2 2" xfId="8317" xr:uid="{0200993B-9ECD-4280-BFD5-E8DB70A59E84}"/>
    <cellStyle name="20% - Énfasis2 9 2 3" xfId="7345" xr:uid="{47FF9AB9-B178-4796-B282-122471DE20D1}"/>
    <cellStyle name="20% - Énfasis2 9 3" xfId="4965" xr:uid="{627139A3-07FB-4CA7-A538-2296D7E2727B}"/>
    <cellStyle name="20% - Énfasis2 9 3 2" xfId="7832" xr:uid="{3EB413B6-EA77-47D2-890B-302144C227FE}"/>
    <cellStyle name="20% - Énfasis2 9 4" xfId="6861" xr:uid="{2115C3B8-2F9D-4199-A571-5942B3C7C3BA}"/>
    <cellStyle name="20% - Énfasis3" xfId="27" builtinId="38" customBuiltin="1"/>
    <cellStyle name="20% - Énfasis3 10" xfId="4206" xr:uid="{43A1EC02-BDF3-4B6B-9379-558209CA3FB8}"/>
    <cellStyle name="20% - Énfasis3 10 2" xfId="4684" xr:uid="{626FF7C0-E62F-428C-BC00-16B77645399C}"/>
    <cellStyle name="20% - Énfasis3 10 2 2" xfId="5652" xr:uid="{01F7382A-DE24-457E-B025-0D83A21C8DA4}"/>
    <cellStyle name="20% - Énfasis3 10 2 2 2" xfId="8520" xr:uid="{8C5C9D70-F748-42CF-8AD5-95F727F218AA}"/>
    <cellStyle name="20% - Énfasis3 10 2 3" xfId="7548" xr:uid="{5DEAF55E-9827-40B2-ADFB-9D4CF3BF9D74}"/>
    <cellStyle name="20% - Énfasis3 10 3" xfId="5168" xr:uid="{EA884C51-BFCD-417D-B7CA-4001178FD4EB}"/>
    <cellStyle name="20% - Énfasis3 10 3 2" xfId="8035" xr:uid="{A570B9A2-A6A7-4526-BBD9-B688DB76715B}"/>
    <cellStyle name="20% - Énfasis3 10 4" xfId="7063" xr:uid="{F97CFDB9-4E4D-41B1-92AE-ED50DE0C3D2C}"/>
    <cellStyle name="20% - Énfasis3 11" xfId="4241" xr:uid="{AA3F1385-B6D1-4C85-A3C7-A50D9B78E0D4}"/>
    <cellStyle name="20% - Énfasis3 11 2" xfId="4720" xr:uid="{0E3243CA-2F02-4B36-8B43-CBC5639EB7DF}"/>
    <cellStyle name="20% - Énfasis3 11 2 2" xfId="5688" xr:uid="{2FC8DE13-CA2B-4D57-81D3-A0E53DB939BF}"/>
    <cellStyle name="20% - Énfasis3 11 2 2 2" xfId="8556" xr:uid="{40AD073A-8926-43C3-8B10-98B527B213E2}"/>
    <cellStyle name="20% - Énfasis3 11 2 3" xfId="7584" xr:uid="{0B4D84C8-B2B8-4040-A6C5-FE707C9D7A36}"/>
    <cellStyle name="20% - Énfasis3 11 3" xfId="5204" xr:uid="{DCA70283-A716-480D-AA8D-EC4D0D6D4661}"/>
    <cellStyle name="20% - Énfasis3 11 3 2" xfId="8071" xr:uid="{AF9B6C92-219B-419C-94BA-4D3165C03B6A}"/>
    <cellStyle name="20% - Énfasis3 11 4" xfId="7099" xr:uid="{9CB20F46-4A0F-46FB-A556-5EC5391A81C9}"/>
    <cellStyle name="20% - Énfasis3 12" xfId="4291" xr:uid="{CF9715F4-5E95-4176-9C04-21E0BCE1819B}"/>
    <cellStyle name="20% - Énfasis3 12 2" xfId="5257" xr:uid="{AD9009B4-4326-49E0-AA7A-3928D21FDDDB}"/>
    <cellStyle name="20% - Énfasis3 12 2 2" xfId="8124" xr:uid="{1B073009-8006-448E-8C70-C41D5EE05D70}"/>
    <cellStyle name="20% - Énfasis3 12 3" xfId="7152" xr:uid="{130EA644-8BF7-43BB-A8F3-9ECCF81A165B}"/>
    <cellStyle name="20% - Énfasis3 13" xfId="4776" xr:uid="{E5EF46FC-9356-4747-A662-9D6987D3F681}"/>
    <cellStyle name="20% - Énfasis3 13 2" xfId="7639" xr:uid="{17E59BBC-07C4-4860-9150-14CFE85113CB}"/>
    <cellStyle name="20% - Énfasis3 14" xfId="5742" xr:uid="{2C92FCCA-B3A2-4161-8CE1-0C36888F88E0}"/>
    <cellStyle name="20% - Énfasis3 14 2" xfId="8611" xr:uid="{ABC6CB83-AF00-4317-B2BE-61B68059F107}"/>
    <cellStyle name="20% - Énfasis3 15" xfId="5762" xr:uid="{0B010576-02B1-4692-8445-4AF1FBAC0351}"/>
    <cellStyle name="20% - Énfasis3 15 2" xfId="8631" xr:uid="{0F4D8878-0DA7-423C-910B-6762188D061F}"/>
    <cellStyle name="20% - Énfasis3 16" xfId="5782" xr:uid="{6F9773DE-FBF0-4061-AAB8-AAB7777BF995}"/>
    <cellStyle name="20% - Énfasis3 16 2" xfId="8651" xr:uid="{A7C7A802-699E-4A4C-8CED-79DCBBF75A57}"/>
    <cellStyle name="20% - Énfasis3 17" xfId="5981" xr:uid="{C70BB1EB-8D0E-4CA6-9F60-9B23F20EEEDF}"/>
    <cellStyle name="20% - Énfasis3 17 2" xfId="8850" xr:uid="{56207B97-CFF0-4588-9512-813BDC1678D2}"/>
    <cellStyle name="20% - Énfasis3 18" xfId="6001" xr:uid="{36D59AFA-976A-4549-A70D-C842F69FB666}"/>
    <cellStyle name="20% - Énfasis3 18 2" xfId="8870" xr:uid="{8D701B33-F3B8-4087-BB9E-4CFD82451E7B}"/>
    <cellStyle name="20% - Énfasis3 19" xfId="6021" xr:uid="{33376919-90C3-4FB8-84E7-6BC52081EC5D}"/>
    <cellStyle name="20% - Énfasis3 19 2" xfId="8890" xr:uid="{1F1B3BCA-9BFD-4E56-81B8-95F6B547FBFB}"/>
    <cellStyle name="20% - Énfasis3 2" xfId="3844" xr:uid="{0C58E2B4-D29E-414E-8722-A505785D4BD5}"/>
    <cellStyle name="20% - Énfasis3 2 2" xfId="4041" xr:uid="{7F64B00A-681B-4752-91D2-040375AA9133}"/>
    <cellStyle name="20% - Énfasis3 2 2 2" xfId="4515" xr:uid="{5B85D874-97C2-4345-9583-D7B5EAFB68D5}"/>
    <cellStyle name="20% - Énfasis3 2 2 2 2" xfId="5483" xr:uid="{33C3536B-2552-4D17-93D3-935B6FCFDB84}"/>
    <cellStyle name="20% - Énfasis3 2 2 2 2 2" xfId="8350" xr:uid="{5C66EE23-BC8F-47BD-8D57-774DA3F70E82}"/>
    <cellStyle name="20% - Énfasis3 2 2 2 3" xfId="7378" xr:uid="{6EE06D9F-B182-4348-B26A-0A1E4CBBCF91}"/>
    <cellStyle name="20% - Énfasis3 2 2 3" xfId="4998" xr:uid="{629FEE1D-9C59-4E80-9635-878076364F31}"/>
    <cellStyle name="20% - Énfasis3 2 2 3 2" xfId="7865" xr:uid="{6A45DD13-78F8-4ACD-BCB7-9B98F48BABE4}"/>
    <cellStyle name="20% - Énfasis3 2 2 4" xfId="6893" xr:uid="{49C10681-2901-471D-A077-B9DA9F1BB7A6}"/>
    <cellStyle name="20% - Énfasis3 2 3" xfId="4321" xr:uid="{EF267EDA-9E97-4065-8850-9775486C6560}"/>
    <cellStyle name="20% - Énfasis3 2 3 2" xfId="5287" xr:uid="{C260FE95-CE68-4C4E-B458-74BD671947D1}"/>
    <cellStyle name="20% - Énfasis3 2 3 2 2" xfId="8154" xr:uid="{7D2E09BA-06BD-40C3-8618-35076C8F82FB}"/>
    <cellStyle name="20% - Énfasis3 2 3 3" xfId="7182" xr:uid="{1AAC1B6D-EB5B-4871-8426-CFFE1CC0BC27}"/>
    <cellStyle name="20% - Énfasis3 2 4" xfId="4806" xr:uid="{14FA4C5E-E65E-4BDD-A16E-670BEB9C6744}"/>
    <cellStyle name="20% - Énfasis3 2 4 2" xfId="7669" xr:uid="{E8124BB3-28A4-477F-B8DF-35FC96AEC923}"/>
    <cellStyle name="20% - Énfasis3 2 5" xfId="5812" xr:uid="{C7EA9CF0-63D3-4C3A-8AF7-FF8CD4BA0C12}"/>
    <cellStyle name="20% - Énfasis3 2 5 2" xfId="8681" xr:uid="{2985AE68-AEF4-4D38-98C1-00107C69F93D}"/>
    <cellStyle name="20% - Énfasis3 2 6" xfId="6698" xr:uid="{9D74DB11-BAB3-46DE-BF4A-02537B0E3873}"/>
    <cellStyle name="20% - Énfasis3 20" xfId="6041" xr:uid="{49CB8877-2854-429D-AADA-721D8FF79773}"/>
    <cellStyle name="20% - Énfasis3 20 2" xfId="8910" xr:uid="{728AB6CB-9BA0-4BD8-B275-F3C88DEE5C74}"/>
    <cellStyle name="20% - Énfasis3 21" xfId="6061" xr:uid="{79275610-75F7-41B0-8E6E-6A1EE9DC818C}"/>
    <cellStyle name="20% - Énfasis3 21 2" xfId="8930" xr:uid="{0507B29A-2ACC-4C19-B4EE-8049587A0064}"/>
    <cellStyle name="20% - Énfasis3 22" xfId="6081" xr:uid="{6BC909EE-5F9B-4799-B079-682DFAD14CA1}"/>
    <cellStyle name="20% - Énfasis3 22 2" xfId="8950" xr:uid="{81EE6382-5D58-4841-9CB4-B67730645722}"/>
    <cellStyle name="20% - Énfasis3 23" xfId="6101" xr:uid="{AAE18075-484E-4DAD-A178-000DD106D6C8}"/>
    <cellStyle name="20% - Énfasis3 23 2" xfId="8970" xr:uid="{F204D9F5-8A38-47D0-BD4D-CD749E77E0CC}"/>
    <cellStyle name="20% - Énfasis3 24" xfId="6121" xr:uid="{768636EC-0958-4568-B396-E55F44D6AAFA}"/>
    <cellStyle name="20% - Énfasis3 24 2" xfId="8990" xr:uid="{3D576330-63B7-4657-8F8B-3859338D945E}"/>
    <cellStyle name="20% - Énfasis3 25" xfId="6141" xr:uid="{CC38D0DC-356B-49AB-A2DD-C4574CC99159}"/>
    <cellStyle name="20% - Énfasis3 25 2" xfId="9010" xr:uid="{8B8AF0FD-0816-41D5-A286-EB645449E68C}"/>
    <cellStyle name="20% - Énfasis3 26" xfId="6161" xr:uid="{18572A13-0CDF-4187-9871-A6BF332FBCAF}"/>
    <cellStyle name="20% - Énfasis3 26 2" xfId="9030" xr:uid="{6C3C7791-BC99-4F71-8F7E-308FC7C51DB4}"/>
    <cellStyle name="20% - Énfasis3 27" xfId="6181" xr:uid="{A67DA053-1DC3-47F4-8224-D537016CA54A}"/>
    <cellStyle name="20% - Énfasis3 27 2" xfId="9050" xr:uid="{8A4E9371-07C5-4F6C-BBED-EF2BCB405B4E}"/>
    <cellStyle name="20% - Énfasis3 28" xfId="6203" xr:uid="{B68CA185-8A8B-4FA2-B344-E684CA06CE52}"/>
    <cellStyle name="20% - Énfasis3 28 2" xfId="9072" xr:uid="{A769B996-825E-4B66-9FF6-6C008ED7E2EB}"/>
    <cellStyle name="20% - Énfasis3 29" xfId="6240" xr:uid="{91DB2A48-653C-4D1D-A295-D586ECB8C0E0}"/>
    <cellStyle name="20% - Énfasis3 29 2" xfId="9109" xr:uid="{9C42B84F-775D-43F7-9B7A-79834B1CF78D}"/>
    <cellStyle name="20% - Énfasis3 3" xfId="3863" xr:uid="{C3B471E3-FFEF-453F-A3AD-00BBD4121CF3}"/>
    <cellStyle name="20% - Énfasis3 3 2" xfId="4062" xr:uid="{EA293A1B-DF9A-4FA4-BE38-AE4AFB4D05D8}"/>
    <cellStyle name="20% - Énfasis3 3 2 2" xfId="4540" xr:uid="{3EE8400C-A62E-4E9C-9DF3-59915F809D3F}"/>
    <cellStyle name="20% - Énfasis3 3 2 2 2" xfId="5508" xr:uid="{9472D996-89C4-463E-8EB7-143A243645FC}"/>
    <cellStyle name="20% - Énfasis3 3 2 2 2 2" xfId="8375" xr:uid="{8B5665E3-CB9A-43F3-AAB7-74FA23D8C744}"/>
    <cellStyle name="20% - Énfasis3 3 2 2 3" xfId="7403" xr:uid="{5A015694-01D6-45A5-BA0D-523C2C003EFC}"/>
    <cellStyle name="20% - Énfasis3 3 2 3" xfId="5023" xr:uid="{FBBADF73-B64B-4611-81D0-F8B17F377129}"/>
    <cellStyle name="20% - Énfasis3 3 2 3 2" xfId="7890" xr:uid="{12E9597F-D41A-4FAB-8486-82D8F4972311}"/>
    <cellStyle name="20% - Énfasis3 3 2 4" xfId="6918" xr:uid="{72077675-0C7F-4295-94EC-3E11893F2405}"/>
    <cellStyle name="20% - Énfasis3 3 3" xfId="4346" xr:uid="{100996D6-2A3C-42D1-AFF8-9583C1B8A7B6}"/>
    <cellStyle name="20% - Énfasis3 3 3 2" xfId="5312" xr:uid="{4F9C7970-0A11-4DF3-9C36-4F78FCBBBD93}"/>
    <cellStyle name="20% - Énfasis3 3 3 2 2" xfId="8179" xr:uid="{B83D6BA5-73FE-408C-B7E0-E57F19140EE8}"/>
    <cellStyle name="20% - Énfasis3 3 3 3" xfId="7207" xr:uid="{14903F4A-5141-4F4D-B56A-93CE08EA3714}"/>
    <cellStyle name="20% - Énfasis3 3 4" xfId="4828" xr:uid="{7F776556-0154-4FA4-892A-EFD485085C89}"/>
    <cellStyle name="20% - Énfasis3 3 4 2" xfId="7694" xr:uid="{C1167143-3022-4D9A-8DD5-3D68883C9786}"/>
    <cellStyle name="20% - Énfasis3 3 5" xfId="5837" xr:uid="{DAF195E5-F447-45C7-8CCF-B10243F899DB}"/>
    <cellStyle name="20% - Énfasis3 3 5 2" xfId="8706" xr:uid="{F89A3F20-FB67-48FA-9796-1290BE980870}"/>
    <cellStyle name="20% - Énfasis3 3 6" xfId="6723" xr:uid="{25336F47-10A9-47B0-B939-BC692C92E86E}"/>
    <cellStyle name="20% - Énfasis3 30" xfId="6260" xr:uid="{D40FDB4B-C73F-42BB-873A-C5A207BC990A}"/>
    <cellStyle name="20% - Énfasis3 30 2" xfId="9129" xr:uid="{8A4B4881-FD31-4C45-953B-B6D9B5A55813}"/>
    <cellStyle name="20% - Énfasis3 31" xfId="6280" xr:uid="{2EBDC65B-90D1-4462-BBD6-9CD97201C902}"/>
    <cellStyle name="20% - Énfasis3 31 2" xfId="9149" xr:uid="{511E1E6B-1037-4382-BC8C-94B27E83C7B1}"/>
    <cellStyle name="20% - Énfasis3 32" xfId="6304" xr:uid="{B4622978-E06E-4FDE-B2D5-824D866D4344}"/>
    <cellStyle name="20% - Énfasis3 32 2" xfId="9172" xr:uid="{44C75AB9-F3A7-41D4-871B-1CE443D3CC11}"/>
    <cellStyle name="20% - Énfasis3 33" xfId="6336" xr:uid="{4B77FBC0-6DC4-44C1-ADD1-DEE44DCA1DC3}"/>
    <cellStyle name="20% - Énfasis3 33 2" xfId="9201" xr:uid="{FEE46A35-22D4-4CD7-8BE7-CA03E832ECC4}"/>
    <cellStyle name="20% - Énfasis3 34" xfId="6356" xr:uid="{ACFC1890-880A-498E-8873-03AEC0D0E931}"/>
    <cellStyle name="20% - Énfasis3 34 2" xfId="9221" xr:uid="{11D40377-F1BD-4936-B2C6-A8EEB1565B6B}"/>
    <cellStyle name="20% - Énfasis3 35" xfId="6376" xr:uid="{213B6ED4-CD98-4857-A40D-1BB510CA4CE4}"/>
    <cellStyle name="20% - Énfasis3 35 2" xfId="9241" xr:uid="{C5DC2C31-E2CB-4164-9DB1-BB60F9C23689}"/>
    <cellStyle name="20% - Énfasis3 36" xfId="6397" xr:uid="{B7D6131E-2FE0-4117-913F-C5434F4FD199}"/>
    <cellStyle name="20% - Énfasis3 36 2" xfId="9262" xr:uid="{DD577584-D381-418B-B879-4796666C6901}"/>
    <cellStyle name="20% - Énfasis3 37" xfId="6426" xr:uid="{D0F2F9B5-6EF7-42B1-8733-A9FD99971AAA}"/>
    <cellStyle name="20% - Énfasis3 37 2" xfId="9288" xr:uid="{692C2460-2ACD-4674-B7F1-15623D32BFC0}"/>
    <cellStyle name="20% - Énfasis3 38" xfId="6460" xr:uid="{4F477FF5-CEF2-4100-A388-1023B603F800}"/>
    <cellStyle name="20% - Énfasis3 38 2" xfId="9320" xr:uid="{7C2921D1-45F6-4D53-BC2D-09D19D2C0DDB}"/>
    <cellStyle name="20% - Énfasis3 39" xfId="6480" xr:uid="{552B0C37-6FE5-454C-91FA-542C4618880D}"/>
    <cellStyle name="20% - Énfasis3 39 2" xfId="9340" xr:uid="{32B8111A-4DEA-42E7-AD9A-BF4D52ECA4AB}"/>
    <cellStyle name="20% - Énfasis3 4" xfId="3890" xr:uid="{A9FC1EC3-A0E6-429F-A054-38CD12BFAA30}"/>
    <cellStyle name="20% - Énfasis3 4 2" xfId="4087" xr:uid="{B360A92D-588E-415F-B693-A2BD8C10ABAE}"/>
    <cellStyle name="20% - Énfasis3 4 2 2" xfId="4565" xr:uid="{25497B30-B7DA-43B4-8587-436F0B19D764}"/>
    <cellStyle name="20% - Énfasis3 4 2 2 2" xfId="5533" xr:uid="{8287DCE7-0D95-4640-9FDC-37B3D1DCB7FF}"/>
    <cellStyle name="20% - Énfasis3 4 2 2 2 2" xfId="8400" xr:uid="{77023767-928A-4581-B6B4-C4BC243F3B8D}"/>
    <cellStyle name="20% - Énfasis3 4 2 2 3" xfId="7428" xr:uid="{AF6E7158-B74A-44F8-8DAE-A7481BDE26F9}"/>
    <cellStyle name="20% - Énfasis3 4 2 3" xfId="5048" xr:uid="{1E81B5FF-58A1-4095-ACF1-C6B4881653D2}"/>
    <cellStyle name="20% - Énfasis3 4 2 3 2" xfId="7915" xr:uid="{3206770F-3070-4D28-844C-63D8EF11EFD0}"/>
    <cellStyle name="20% - Énfasis3 4 2 4" xfId="6943" xr:uid="{E4D333F4-6F98-4844-9A6F-D3840F1B4722}"/>
    <cellStyle name="20% - Énfasis3 4 3" xfId="4371" xr:uid="{49B7D6A5-3998-4811-813D-6EBBB860F1CB}"/>
    <cellStyle name="20% - Énfasis3 4 3 2" xfId="5337" xr:uid="{C4966094-5AA0-4750-83BD-938B0155A47A}"/>
    <cellStyle name="20% - Énfasis3 4 3 2 2" xfId="8204" xr:uid="{B4786FE6-4778-43CD-9D63-6F9D45B623F5}"/>
    <cellStyle name="20% - Énfasis3 4 3 3" xfId="7232" xr:uid="{543AB4C5-D8EA-4762-B361-E0A64FCEA35A}"/>
    <cellStyle name="20% - Énfasis3 4 4" xfId="4853" xr:uid="{FF9D4831-B481-49BE-8EFE-F6622BDD5B33}"/>
    <cellStyle name="20% - Énfasis3 4 4 2" xfId="7719" xr:uid="{8BC71AE7-AA78-49A1-84E5-8A4318725E28}"/>
    <cellStyle name="20% - Énfasis3 4 5" xfId="5862" xr:uid="{DA019513-523C-4667-96C6-3037713CAE98}"/>
    <cellStyle name="20% - Énfasis3 4 5 2" xfId="8731" xr:uid="{FF399974-7934-48B9-878D-471C952739DD}"/>
    <cellStyle name="20% - Énfasis3 4 6" xfId="6748" xr:uid="{424C565A-83CA-49B0-B657-7DAD96DD84B6}"/>
    <cellStyle name="20% - Énfasis3 40" xfId="6500" xr:uid="{F7026822-1875-4133-BB90-4C6A9A356993}"/>
    <cellStyle name="20% - Énfasis3 40 2" xfId="9360" xr:uid="{679594E6-9A79-4BBB-96B2-555E690FF073}"/>
    <cellStyle name="20% - Énfasis3 41" xfId="6520" xr:uid="{2C6B0A5F-E7AD-4026-8787-A75ABE1AB861}"/>
    <cellStyle name="20% - Énfasis3 41 2" xfId="9380" xr:uid="{0F308C10-5001-4072-9B65-198FBB5F6B7F}"/>
    <cellStyle name="20% - Énfasis3 42" xfId="6540" xr:uid="{B6D96D6A-698D-4C11-9FCE-80BD18D3559D}"/>
    <cellStyle name="20% - Énfasis3 42 2" xfId="9400" xr:uid="{B3B29F59-30E7-4A23-AA0F-070959CEC352}"/>
    <cellStyle name="20% - Énfasis3 43" xfId="6561" xr:uid="{826A7EB4-39BC-4558-B56F-56726F9C1A31}"/>
    <cellStyle name="20% - Énfasis3 43 2" xfId="9422" xr:uid="{5D64271F-4F8F-491E-B36A-302F78640213}"/>
    <cellStyle name="20% - Énfasis3 44" xfId="6591" xr:uid="{CE3E512B-BEB3-4787-82A1-A4F711F47612}"/>
    <cellStyle name="20% - Énfasis3 44 2" xfId="9451" xr:uid="{E9C46002-5F79-49BB-BB4F-40E7AB85842B}"/>
    <cellStyle name="20% - Énfasis3 45" xfId="6616" xr:uid="{4083D488-161C-4861-A373-A66DC0BF5910}"/>
    <cellStyle name="20% - Énfasis3 45 2" xfId="9476" xr:uid="{57B99837-1F80-4A4B-AD13-4CBB25AA430B}"/>
    <cellStyle name="20% - Énfasis3 46" xfId="6638" xr:uid="{66A48FC3-DA66-488F-B599-74E57DE86155}"/>
    <cellStyle name="20% - Énfasis3 47" xfId="6668" xr:uid="{5BB252B9-40E7-4DEC-A778-DB1DDCDC2E7F}"/>
    <cellStyle name="20% - Énfasis3 48" xfId="9490" xr:uid="{F8495D2A-A571-4D6E-8938-326C1741D3C7}"/>
    <cellStyle name="20% - Énfasis3 49" xfId="9517" xr:uid="{79BA1D56-1A4A-46E3-B269-9CC678153524}"/>
    <cellStyle name="20% - Énfasis3 5" xfId="3916" xr:uid="{3432B032-1F7E-417B-9DA8-E95F280D49A9}"/>
    <cellStyle name="20% - Énfasis3 5 2" xfId="4110" xr:uid="{E3DD19B6-5B7E-4B04-895E-2DE2980F1B0E}"/>
    <cellStyle name="20% - Énfasis3 5 2 2" xfId="4588" xr:uid="{6DE26D70-2FB0-46FE-98D0-AEA94B712AFE}"/>
    <cellStyle name="20% - Énfasis3 5 2 2 2" xfId="5556" xr:uid="{78FB9CE6-37B7-4B8A-A581-351B5EBE9802}"/>
    <cellStyle name="20% - Énfasis3 5 2 2 2 2" xfId="8423" xr:uid="{62F31E28-E02E-42A3-8D44-C20661A77512}"/>
    <cellStyle name="20% - Énfasis3 5 2 2 3" xfId="7451" xr:uid="{DAC9F332-8C79-4CB9-A65F-BC12CB75C563}"/>
    <cellStyle name="20% - Énfasis3 5 2 3" xfId="5071" xr:uid="{08F3FF00-F3F7-4ED9-ABBC-63CDB1EE4CB8}"/>
    <cellStyle name="20% - Énfasis3 5 2 3 2" xfId="7938" xr:uid="{87FBAA8D-9E27-48CA-9A03-18E0972C4CD3}"/>
    <cellStyle name="20% - Énfasis3 5 2 4" xfId="6966" xr:uid="{0BC9CFCC-3D53-4108-BBCD-EA4A29CC6851}"/>
    <cellStyle name="20% - Énfasis3 5 3" xfId="4394" xr:uid="{EE5F4E43-67A4-4460-ABA9-DA0B1382988F}"/>
    <cellStyle name="20% - Énfasis3 5 3 2" xfId="5360" xr:uid="{77BB7994-3A22-4E1D-952A-7DB41866739E}"/>
    <cellStyle name="20% - Énfasis3 5 3 2 2" xfId="8227" xr:uid="{AF3503A3-B2EC-429A-A3AD-6E7243D02D36}"/>
    <cellStyle name="20% - Énfasis3 5 3 3" xfId="7255" xr:uid="{631E82C9-E8EE-455F-9509-64BEE755E4ED}"/>
    <cellStyle name="20% - Énfasis3 5 4" xfId="4875" xr:uid="{E4024931-9B2E-44CA-B722-5F9BF1B40E19}"/>
    <cellStyle name="20% - Énfasis3 5 4 2" xfId="7742" xr:uid="{014DE48E-BD1C-4B95-B6BE-7C93046F28BB}"/>
    <cellStyle name="20% - Énfasis3 5 5" xfId="5885" xr:uid="{B701AE09-3BCF-413E-B51C-9F4ADBB94AE0}"/>
    <cellStyle name="20% - Énfasis3 5 5 2" xfId="8754" xr:uid="{90F9A5EF-9A05-419A-B31A-516554814BA5}"/>
    <cellStyle name="20% - Énfasis3 5 6" xfId="6771" xr:uid="{30095EE2-528E-4EC4-8845-B4A4BB0A4A6C}"/>
    <cellStyle name="20% - Énfasis3 50" xfId="9536" xr:uid="{43E1E26C-F6BC-4856-81E5-A433D6BF4853}"/>
    <cellStyle name="20% - Énfasis3 51" xfId="9562" xr:uid="{A3B8F90C-07F3-4474-8EA9-F73982C821F2}"/>
    <cellStyle name="20% - Énfasis3 52" xfId="15764" xr:uid="{C265A95F-16C7-483F-A4B2-58D541197A76}"/>
    <cellStyle name="20% - Énfasis3 53" xfId="15788" xr:uid="{1F41981A-DB11-4D0C-A96E-9E2194EF3A95}"/>
    <cellStyle name="20% - Énfasis3 54" xfId="15823" xr:uid="{EA3E0ED9-7375-428F-8979-7901B13417FA}"/>
    <cellStyle name="20% - Énfasis3 6" xfId="3940" xr:uid="{75233D97-F4BE-40E5-8D8A-8984B770A39A}"/>
    <cellStyle name="20% - Énfasis3 6 2" xfId="4132" xr:uid="{16D50A9D-A09F-40E8-BF45-149BFE9E9831}"/>
    <cellStyle name="20% - Énfasis3 6 2 2" xfId="4610" xr:uid="{0B7FBA11-043F-4D6F-B891-6974E55485B1}"/>
    <cellStyle name="20% - Énfasis3 6 2 2 2" xfId="5578" xr:uid="{AC6DE846-D94D-4792-B9B8-FC2A1A7DE5B4}"/>
    <cellStyle name="20% - Énfasis3 6 2 2 2 2" xfId="8445" xr:uid="{93DE8301-583C-4453-B6FD-F1FF0F6B1E76}"/>
    <cellStyle name="20% - Énfasis3 6 2 2 3" xfId="7473" xr:uid="{1196AB07-BC63-49B9-B548-F3F99AF89FFB}"/>
    <cellStyle name="20% - Énfasis3 6 2 3" xfId="5093" xr:uid="{A1B60C73-B2CF-4719-B113-74CC704B8C95}"/>
    <cellStyle name="20% - Énfasis3 6 2 3 2" xfId="7960" xr:uid="{656421B0-29F0-44B6-AC39-210EC0942405}"/>
    <cellStyle name="20% - Énfasis3 6 2 4" xfId="6988" xr:uid="{B6704C79-CDD0-474C-821C-BA2CA1C9B085}"/>
    <cellStyle name="20% - Énfasis3 6 3" xfId="4416" xr:uid="{914AD729-0B9E-4603-91BF-DFED4F010C65}"/>
    <cellStyle name="20% - Énfasis3 6 3 2" xfId="5382" xr:uid="{FD1B1B7B-EEB6-4C3F-B83D-0A6AAF3B8FB7}"/>
    <cellStyle name="20% - Énfasis3 6 3 2 2" xfId="8249" xr:uid="{7852B2BD-C89C-4F04-BB4B-3C0D2E47C0C4}"/>
    <cellStyle name="20% - Énfasis3 6 3 3" xfId="7277" xr:uid="{2E6D53AF-E476-4BE9-B13D-06A50878CE09}"/>
    <cellStyle name="20% - Énfasis3 6 4" xfId="4897" xr:uid="{7D72C319-BBDD-46F6-B14B-74504958FEE7}"/>
    <cellStyle name="20% - Énfasis3 6 4 2" xfId="7764" xr:uid="{DC0C2D8A-0239-4629-85FC-03BF7DA4EE22}"/>
    <cellStyle name="20% - Énfasis3 6 5" xfId="5907" xr:uid="{C9EAE326-410E-44B9-89C9-6284F5A6C28A}"/>
    <cellStyle name="20% - Énfasis3 6 5 2" xfId="8776" xr:uid="{68A173AF-0EE6-43E3-AEE4-00B002132F0E}"/>
    <cellStyle name="20% - Énfasis3 6 6" xfId="6793" xr:uid="{8174ECD7-0C54-4A84-80CF-A5C9E7515758}"/>
    <cellStyle name="20% - Énfasis3 7" xfId="3964" xr:uid="{C492D52D-DF1A-4552-A451-6B87293A223D}"/>
    <cellStyle name="20% - Énfasis3 7 2" xfId="4156" xr:uid="{D09B1DA2-7A4F-44F7-9A49-36CC56708663}"/>
    <cellStyle name="20% - Énfasis3 7 2 2" xfId="4634" xr:uid="{D2EFD8B6-B298-45C2-AD3D-2986CF546021}"/>
    <cellStyle name="20% - Énfasis3 7 2 2 2" xfId="5602" xr:uid="{0D856D9E-5915-4989-A92A-B095B298D86D}"/>
    <cellStyle name="20% - Énfasis3 7 2 2 2 2" xfId="8469" xr:uid="{E3E23713-9E14-47EC-9034-84BC834EC933}"/>
    <cellStyle name="20% - Énfasis3 7 2 2 3" xfId="7497" xr:uid="{F4E635AB-32B8-4FAD-8EEE-EDE97769FD38}"/>
    <cellStyle name="20% - Énfasis3 7 2 3" xfId="5117" xr:uid="{A45A58BA-F257-458B-9E7A-95BFF8B9438E}"/>
    <cellStyle name="20% - Énfasis3 7 2 3 2" xfId="7984" xr:uid="{1F293004-5C1E-4A60-98F4-8DDCF4812F8C}"/>
    <cellStyle name="20% - Énfasis3 7 2 4" xfId="7012" xr:uid="{B1E4D63B-53C3-40C5-975F-4BC45201A54F}"/>
    <cellStyle name="20% - Énfasis3 7 3" xfId="4439" xr:uid="{A2A5D80E-850B-498A-86D0-2635E60F2A3F}"/>
    <cellStyle name="20% - Énfasis3 7 3 2" xfId="5406" xr:uid="{258A2CED-8917-4F12-879C-45ED2BB36044}"/>
    <cellStyle name="20% - Énfasis3 7 3 2 2" xfId="8273" xr:uid="{DF53EF4D-965B-49CC-AFAF-0FE4B7A88F63}"/>
    <cellStyle name="20% - Énfasis3 7 3 3" xfId="7301" xr:uid="{EFE5F516-B0A1-43B5-BD0A-5E8393F2E790}"/>
    <cellStyle name="20% - Énfasis3 7 4" xfId="4921" xr:uid="{373B5A09-262B-44E3-ADE3-9D7498103CCA}"/>
    <cellStyle name="20% - Énfasis3 7 4 2" xfId="7788" xr:uid="{4A997BFB-5F38-41E6-BA53-E2222C813399}"/>
    <cellStyle name="20% - Énfasis3 7 5" xfId="5931" xr:uid="{AC878F69-C7A5-4741-8065-60641F5D9577}"/>
    <cellStyle name="20% - Énfasis3 7 5 2" xfId="8800" xr:uid="{194E8B2B-1E0B-4721-BDB2-1E422F16F528}"/>
    <cellStyle name="20% - Énfasis3 7 6" xfId="6817" xr:uid="{662C9BF7-0B8B-456E-808A-31646A5C7953}"/>
    <cellStyle name="20% - Énfasis3 8" xfId="3990" xr:uid="{EC3948F7-EAA9-4F99-B2A9-6E3B72EFC251}"/>
    <cellStyle name="20% - Énfasis3 8 2" xfId="4182" xr:uid="{A3D1BAFD-BC83-41E8-809E-9BAB98D41218}"/>
    <cellStyle name="20% - Énfasis3 8 2 2" xfId="4660" xr:uid="{5C88B440-AB81-4E87-BFFC-3DF605DD3944}"/>
    <cellStyle name="20% - Énfasis3 8 2 2 2" xfId="5628" xr:uid="{5973AEC4-1BEA-487E-AFE9-11FC6FB27D82}"/>
    <cellStyle name="20% - Énfasis3 8 2 2 2 2" xfId="8495" xr:uid="{A087C173-6A01-4831-956A-0E93569603FD}"/>
    <cellStyle name="20% - Énfasis3 8 2 2 3" xfId="7523" xr:uid="{715FAF9F-746E-4ADB-9FD8-44D49B3ACB6C}"/>
    <cellStyle name="20% - Énfasis3 8 2 3" xfId="5143" xr:uid="{0C2D334C-9D66-4EEF-B937-921DD1460BA0}"/>
    <cellStyle name="20% - Énfasis3 8 2 3 2" xfId="8010" xr:uid="{2FEDA9D2-65F8-43CD-A2A5-5073D369D54E}"/>
    <cellStyle name="20% - Énfasis3 8 2 4" xfId="7038" xr:uid="{A15ECB61-5D30-4249-BB28-2E5146AC7AC5}"/>
    <cellStyle name="20% - Énfasis3 8 3" xfId="4464" xr:uid="{4316A4F7-EB44-4A62-8509-45F11595AF1E}"/>
    <cellStyle name="20% - Énfasis3 8 3 2" xfId="5432" xr:uid="{82094B8D-76C6-4AE7-94CD-1777EB5A2DFE}"/>
    <cellStyle name="20% - Énfasis3 8 3 2 2" xfId="8299" xr:uid="{4B69088B-71C2-4575-8AED-BF17A51B8995}"/>
    <cellStyle name="20% - Énfasis3 8 3 3" xfId="7327" xr:uid="{DD36838F-D472-454C-AAFA-EAB208897C46}"/>
    <cellStyle name="20% - Énfasis3 8 4" xfId="4947" xr:uid="{DAB91E66-24BF-4D7F-A3D8-296BE289131A}"/>
    <cellStyle name="20% - Énfasis3 8 4 2" xfId="7814" xr:uid="{2424A6C9-9F59-472A-A62F-63E16736048B}"/>
    <cellStyle name="20% - Énfasis3 8 5" xfId="5957" xr:uid="{A6ABE0BF-15B9-47C5-9296-A8E0FCEF5E54}"/>
    <cellStyle name="20% - Énfasis3 8 5 2" xfId="8826" xr:uid="{0C1C9DB1-B2F5-43B4-8436-33DFDFAA4A3A}"/>
    <cellStyle name="20% - Énfasis3 8 6" xfId="6843" xr:uid="{7B1B8180-2732-4348-AF1F-3C6B53DE3AB6}"/>
    <cellStyle name="20% - Énfasis3 9" xfId="4014" xr:uid="{F0E91E4D-0B9E-4303-8B49-22DE8C142880}"/>
    <cellStyle name="20% - Énfasis3 9 2" xfId="4485" xr:uid="{3845BFD0-D521-40CE-8377-CA4E782E37B3}"/>
    <cellStyle name="20% - Énfasis3 9 2 2" xfId="5453" xr:uid="{7818A885-B13E-4E70-B7AE-0095DA30B57C}"/>
    <cellStyle name="20% - Énfasis3 9 2 2 2" xfId="8320" xr:uid="{783ECE70-5F51-4474-8E28-19EABFFBE3AF}"/>
    <cellStyle name="20% - Énfasis3 9 2 3" xfId="7348" xr:uid="{9F5638B6-189B-42DD-8704-242135C8B214}"/>
    <cellStyle name="20% - Énfasis3 9 3" xfId="4968" xr:uid="{EB608C7A-624A-4CDC-A728-9414C59FD4BA}"/>
    <cellStyle name="20% - Énfasis3 9 3 2" xfId="7835" xr:uid="{9F73B431-3033-497E-9204-2F604822B87A}"/>
    <cellStyle name="20% - Énfasis3 9 4" xfId="6864" xr:uid="{35521C24-6CA4-424E-81F5-BCC32F854C36}"/>
    <cellStyle name="20% - Énfasis4" xfId="31" builtinId="42" customBuiltin="1"/>
    <cellStyle name="20% - Énfasis4 10" xfId="4209" xr:uid="{C37CCB67-3830-46B0-B787-E558C16AB9EF}"/>
    <cellStyle name="20% - Énfasis4 10 2" xfId="4687" xr:uid="{AB58ED37-9789-4980-A588-B4718AEC9A36}"/>
    <cellStyle name="20% - Énfasis4 10 2 2" xfId="5655" xr:uid="{753985FA-83BC-4A31-90FA-404472981236}"/>
    <cellStyle name="20% - Énfasis4 10 2 2 2" xfId="8523" xr:uid="{0919AA44-8A70-459C-96B8-E18E2375AA33}"/>
    <cellStyle name="20% - Énfasis4 10 2 3" xfId="7551" xr:uid="{8760816E-90E6-4715-BD64-7D95FD0B6CB3}"/>
    <cellStyle name="20% - Énfasis4 10 3" xfId="5171" xr:uid="{0B6D8789-5314-4748-B2E6-174B4D4D55EA}"/>
    <cellStyle name="20% - Énfasis4 10 3 2" xfId="8038" xr:uid="{4971A25C-1F6E-4835-84B4-BE458709878B}"/>
    <cellStyle name="20% - Énfasis4 10 4" xfId="7066" xr:uid="{6E9FC6B8-2138-4300-83C1-4573D5FFBFB6}"/>
    <cellStyle name="20% - Énfasis4 11" xfId="4245" xr:uid="{18EE84E8-0A22-49A4-A138-76F3517CF641}"/>
    <cellStyle name="20% - Énfasis4 11 2" xfId="4724" xr:uid="{CE9E1D27-3D3C-4050-8693-E83CCD8C3E8B}"/>
    <cellStyle name="20% - Énfasis4 11 2 2" xfId="5692" xr:uid="{91E1333E-8C4F-4DA5-A819-B954D6200CD4}"/>
    <cellStyle name="20% - Énfasis4 11 2 2 2" xfId="8560" xr:uid="{197F3315-BED1-4728-859E-54A88EA25A6B}"/>
    <cellStyle name="20% - Énfasis4 11 2 3" xfId="7588" xr:uid="{926B9890-2E93-4B2E-A388-0C2AB46F03BB}"/>
    <cellStyle name="20% - Énfasis4 11 3" xfId="5208" xr:uid="{CBF24CA8-7A88-4232-AA76-79965DBA6176}"/>
    <cellStyle name="20% - Énfasis4 11 3 2" xfId="8075" xr:uid="{36E64E43-8820-45BB-84A3-17BF6E7C85A1}"/>
    <cellStyle name="20% - Énfasis4 11 4" xfId="7103" xr:uid="{9BC8B074-34C4-4306-BC8D-EA2E6D23964E}"/>
    <cellStyle name="20% - Énfasis4 12" xfId="4294" xr:uid="{6D591F13-D6F9-4981-8F33-32F43B13996E}"/>
    <cellStyle name="20% - Énfasis4 12 2" xfId="5260" xr:uid="{8C605DE1-4DEA-4ECB-80BB-3D3A1061C60D}"/>
    <cellStyle name="20% - Énfasis4 12 2 2" xfId="8127" xr:uid="{F523F5FF-A868-412D-90D9-0C72CD914992}"/>
    <cellStyle name="20% - Énfasis4 12 3" xfId="7155" xr:uid="{EC117CB4-8F24-4A06-852C-414F9CCBCE25}"/>
    <cellStyle name="20% - Énfasis4 13" xfId="4779" xr:uid="{FF3EFE15-2918-4C5C-B9B9-AA645E39A029}"/>
    <cellStyle name="20% - Énfasis4 13 2" xfId="7642" xr:uid="{0E16ECFE-B649-46C0-8ECE-6ACB56CD952E}"/>
    <cellStyle name="20% - Énfasis4 14" xfId="5745" xr:uid="{7A2E22FD-C02E-4A4A-B744-C508018114E0}"/>
    <cellStyle name="20% - Énfasis4 14 2" xfId="8614" xr:uid="{F1565B3D-DDB7-4208-A649-0CA85EC37599}"/>
    <cellStyle name="20% - Énfasis4 15" xfId="5765" xr:uid="{683F6BFF-0F2F-4C80-B51D-E196A6F7431D}"/>
    <cellStyle name="20% - Énfasis4 15 2" xfId="8634" xr:uid="{36D08854-70A6-4462-9062-2943BB5105D8}"/>
    <cellStyle name="20% - Énfasis4 16" xfId="5785" xr:uid="{6C819A72-B30C-4473-BE9D-0AB3DF782C1A}"/>
    <cellStyle name="20% - Énfasis4 16 2" xfId="8654" xr:uid="{F6A2C8C5-8EEC-4793-AC93-91B35804735C}"/>
    <cellStyle name="20% - Énfasis4 17" xfId="5984" xr:uid="{AA2A0A21-7505-46E5-AE1A-DBEAA8BF905C}"/>
    <cellStyle name="20% - Énfasis4 17 2" xfId="8853" xr:uid="{9D1C4D15-8251-4B1A-86CB-F2AB47A06CC2}"/>
    <cellStyle name="20% - Énfasis4 18" xfId="6004" xr:uid="{C491FF7C-76E7-46C4-ABE0-9605107CDFF8}"/>
    <cellStyle name="20% - Énfasis4 18 2" xfId="8873" xr:uid="{2585F8F4-E180-4EA2-B12B-FA93A720B793}"/>
    <cellStyle name="20% - Énfasis4 19" xfId="6024" xr:uid="{13E42D7D-74DA-452E-B1E0-CC5A97522881}"/>
    <cellStyle name="20% - Énfasis4 19 2" xfId="8893" xr:uid="{9C7C05CA-F5E8-48B5-93B3-16C27A840861}"/>
    <cellStyle name="20% - Énfasis4 2" xfId="3846" xr:uid="{59F9D944-2950-45A0-B7D6-130C0EDCA7FF}"/>
    <cellStyle name="20% - Énfasis4 2 2" xfId="4044" xr:uid="{E435619B-A6A9-4D7A-A6A1-ACDF7CC1D735}"/>
    <cellStyle name="20% - Énfasis4 2 2 2" xfId="4518" xr:uid="{BD69E7CB-090D-4DE1-839A-AD811FB9B51F}"/>
    <cellStyle name="20% - Énfasis4 2 2 2 2" xfId="5486" xr:uid="{F7978E68-0673-4AFE-9F1F-B9C3C126D578}"/>
    <cellStyle name="20% - Énfasis4 2 2 2 2 2" xfId="8353" xr:uid="{A6EEE334-9FFE-49FE-9A0D-1D2C891E7976}"/>
    <cellStyle name="20% - Énfasis4 2 2 2 3" xfId="7381" xr:uid="{F14E3DF9-17D7-443A-833D-FB24F091C07C}"/>
    <cellStyle name="20% - Énfasis4 2 2 3" xfId="5001" xr:uid="{B4E92D7A-9676-4AB0-88BA-DBD1C008B6D7}"/>
    <cellStyle name="20% - Énfasis4 2 2 3 2" xfId="7868" xr:uid="{C8C4CD7B-80D9-4787-A874-9AA020D15060}"/>
    <cellStyle name="20% - Énfasis4 2 2 4" xfId="6896" xr:uid="{FF352DB5-5970-4119-8D75-AF6A8F5C3B36}"/>
    <cellStyle name="20% - Énfasis4 2 3" xfId="4324" xr:uid="{FBD34E4F-AF8E-4BEA-842E-9687EF06FABE}"/>
    <cellStyle name="20% - Énfasis4 2 3 2" xfId="5290" xr:uid="{EA688DF2-B779-4A75-96F0-44B1BCD31EDA}"/>
    <cellStyle name="20% - Énfasis4 2 3 2 2" xfId="8157" xr:uid="{1107502D-C0A7-49EE-B4FE-776D5167FC02}"/>
    <cellStyle name="20% - Énfasis4 2 3 3" xfId="7185" xr:uid="{F70A61CF-FF9B-4FB2-A425-070E523A87CF}"/>
    <cellStyle name="20% - Énfasis4 2 4" xfId="4809" xr:uid="{95122DE5-B26A-4AAB-B6D6-BF0C5B8D93AC}"/>
    <cellStyle name="20% - Énfasis4 2 4 2" xfId="7672" xr:uid="{B9D6AC9A-1932-4944-84BE-D983793BE7F8}"/>
    <cellStyle name="20% - Énfasis4 2 5" xfId="5815" xr:uid="{8BB3E0A7-70F5-44E9-A02D-A7BA7D4CA144}"/>
    <cellStyle name="20% - Énfasis4 2 5 2" xfId="8684" xr:uid="{3830D8F2-6B8D-4DA5-A471-C85488C598BE}"/>
    <cellStyle name="20% - Énfasis4 2 6" xfId="6701" xr:uid="{BCAD13D9-154B-41DB-9F6A-1446AB7249E6}"/>
    <cellStyle name="20% - Énfasis4 20" xfId="6044" xr:uid="{BB33E9B2-3FC6-4F04-A7DD-E047CE550AA4}"/>
    <cellStyle name="20% - Énfasis4 20 2" xfId="8913" xr:uid="{9777B5B0-633D-4A24-B441-C71815EBD076}"/>
    <cellStyle name="20% - Énfasis4 21" xfId="6064" xr:uid="{7738B670-1D63-427A-99F2-14A29058F877}"/>
    <cellStyle name="20% - Énfasis4 21 2" xfId="8933" xr:uid="{FACE3A1C-C923-4293-9704-F8BB5E40A234}"/>
    <cellStyle name="20% - Énfasis4 22" xfId="6084" xr:uid="{8E28EB4D-ECFE-44D2-B50D-A30932ED7EDA}"/>
    <cellStyle name="20% - Énfasis4 22 2" xfId="8953" xr:uid="{3CC860BB-2B07-427A-B5CC-B6904453AE9B}"/>
    <cellStyle name="20% - Énfasis4 23" xfId="6104" xr:uid="{245AAA1E-922E-4BD6-80D5-D45F0280051C}"/>
    <cellStyle name="20% - Énfasis4 23 2" xfId="8973" xr:uid="{4D4EE7C0-10D5-4A3C-BAD0-C713711B0BF2}"/>
    <cellStyle name="20% - Énfasis4 24" xfId="6124" xr:uid="{3EF316CD-2D09-481C-923B-AEC0473499BC}"/>
    <cellStyle name="20% - Énfasis4 24 2" xfId="8993" xr:uid="{2D630338-4B7B-4E48-AE0D-0C862AB9488F}"/>
    <cellStyle name="20% - Énfasis4 25" xfId="6144" xr:uid="{2C0574AD-DE05-4C08-AFAF-B4168333C09A}"/>
    <cellStyle name="20% - Énfasis4 25 2" xfId="9013" xr:uid="{B39424B4-2C2B-476E-87A9-BC3305F6BBD8}"/>
    <cellStyle name="20% - Énfasis4 26" xfId="6164" xr:uid="{FAFF49FF-14A3-483E-829A-8621ED6DF8CB}"/>
    <cellStyle name="20% - Énfasis4 26 2" xfId="9033" xr:uid="{B5385F22-76DF-49AE-A3BE-76BC35682EA7}"/>
    <cellStyle name="20% - Énfasis4 27" xfId="6184" xr:uid="{07FAE372-2FCE-4554-AF1C-20FD104A7D56}"/>
    <cellStyle name="20% - Énfasis4 27 2" xfId="9053" xr:uid="{B454B02D-087D-4537-B551-D53FD2B07B04}"/>
    <cellStyle name="20% - Énfasis4 28" xfId="6206" xr:uid="{BFF1BF5D-C0C1-4895-BCEB-E198CA116FDA}"/>
    <cellStyle name="20% - Énfasis4 28 2" xfId="9075" xr:uid="{17D7C701-FCA2-4156-988A-AC14F4B14901}"/>
    <cellStyle name="20% - Énfasis4 29" xfId="6243" xr:uid="{BF201F7E-AD2F-486F-B3B9-762A517D494E}"/>
    <cellStyle name="20% - Énfasis4 29 2" xfId="9112" xr:uid="{E7F31C40-3679-4783-981B-796F57247351}"/>
    <cellStyle name="20% - Énfasis4 3" xfId="3866" xr:uid="{C421A86F-DB16-4DFF-8622-8B1883E77AAF}"/>
    <cellStyle name="20% - Énfasis4 3 2" xfId="4065" xr:uid="{243E8A57-02A6-4C81-AA1D-1514D0194746}"/>
    <cellStyle name="20% - Énfasis4 3 2 2" xfId="4543" xr:uid="{4F6C456E-19FD-4617-89AA-B004A95DBDAA}"/>
    <cellStyle name="20% - Énfasis4 3 2 2 2" xfId="5511" xr:uid="{91119F67-6BEF-4E62-9FC9-071CAB879128}"/>
    <cellStyle name="20% - Énfasis4 3 2 2 2 2" xfId="8378" xr:uid="{D4219925-6378-438F-9C09-A3357B8A8920}"/>
    <cellStyle name="20% - Énfasis4 3 2 2 3" xfId="7406" xr:uid="{EB4D442F-ACB5-477D-9533-3679542C3A3B}"/>
    <cellStyle name="20% - Énfasis4 3 2 3" xfId="5026" xr:uid="{5A5B2C5C-CB13-4D8E-968E-0EA030F2CCCA}"/>
    <cellStyle name="20% - Énfasis4 3 2 3 2" xfId="7893" xr:uid="{1AEA5795-D79F-40B4-BA76-B3DEE7FB9480}"/>
    <cellStyle name="20% - Énfasis4 3 2 4" xfId="6921" xr:uid="{E699BEED-E84C-43EA-A2EB-750695D91098}"/>
    <cellStyle name="20% - Énfasis4 3 3" xfId="4349" xr:uid="{853280C8-F5E6-48CF-B39F-ED51AD9AF9B7}"/>
    <cellStyle name="20% - Énfasis4 3 3 2" xfId="5315" xr:uid="{287CD245-3429-4A5E-A58B-C25EE41B7038}"/>
    <cellStyle name="20% - Énfasis4 3 3 2 2" xfId="8182" xr:uid="{6031345B-FC71-407C-87E7-F71E13F53912}"/>
    <cellStyle name="20% - Énfasis4 3 3 3" xfId="7210" xr:uid="{3E148C8B-5931-425C-AF72-BBB18EAC1890}"/>
    <cellStyle name="20% - Énfasis4 3 4" xfId="4831" xr:uid="{184117E4-CB9C-4214-ABB4-587D13BA1433}"/>
    <cellStyle name="20% - Énfasis4 3 4 2" xfId="7697" xr:uid="{87DD674E-9492-48FA-A438-3742DCBBCD79}"/>
    <cellStyle name="20% - Énfasis4 3 5" xfId="5840" xr:uid="{13BC2185-BA02-42A7-9E5E-D122F7003D81}"/>
    <cellStyle name="20% - Énfasis4 3 5 2" xfId="8709" xr:uid="{3F5E1825-FAB2-40F2-8FC2-BA458F41E40F}"/>
    <cellStyle name="20% - Énfasis4 3 6" xfId="6726" xr:uid="{E81D322F-D802-496E-9B67-AE159FE10E5F}"/>
    <cellStyle name="20% - Énfasis4 30" xfId="6263" xr:uid="{DC29FCB1-DCE4-45A8-A513-BB5BB9D8E949}"/>
    <cellStyle name="20% - Énfasis4 30 2" xfId="9132" xr:uid="{C9650136-F05F-497A-9C9A-8395F7AE90AA}"/>
    <cellStyle name="20% - Énfasis4 31" xfId="6283" xr:uid="{15EE8066-BA71-4D1B-86B1-2E33E117E56B}"/>
    <cellStyle name="20% - Énfasis4 31 2" xfId="9152" xr:uid="{E79ACE25-431E-4EB5-88FA-C3DC0BA60A61}"/>
    <cellStyle name="20% - Énfasis4 32" xfId="6307" xr:uid="{74DADD7D-7E15-4D74-BBD5-D6E4D758AAE6}"/>
    <cellStyle name="20% - Énfasis4 32 2" xfId="9175" xr:uid="{7581CD1E-0D3A-4E59-96DE-A37D3BFC6842}"/>
    <cellStyle name="20% - Énfasis4 33" xfId="6339" xr:uid="{96764966-61E3-4376-9C26-0BCE723E003E}"/>
    <cellStyle name="20% - Énfasis4 33 2" xfId="9204" xr:uid="{3E19D5FD-B8E6-486A-840B-673F77EEA803}"/>
    <cellStyle name="20% - Énfasis4 34" xfId="6359" xr:uid="{28547E06-BDD2-4F6B-8A01-AD490E92B549}"/>
    <cellStyle name="20% - Énfasis4 34 2" xfId="9224" xr:uid="{23FF0534-AB49-4A03-9415-96D47DCEBD75}"/>
    <cellStyle name="20% - Énfasis4 35" xfId="6379" xr:uid="{E85E1633-86D9-42BF-A744-3A20ABEC8156}"/>
    <cellStyle name="20% - Énfasis4 35 2" xfId="9244" xr:uid="{7BB5D502-DFB6-4FD7-B484-C767C24273AF}"/>
    <cellStyle name="20% - Énfasis4 36" xfId="6400" xr:uid="{B09F4823-225D-4895-8C0B-4B3C14C08C25}"/>
    <cellStyle name="20% - Énfasis4 36 2" xfId="9265" xr:uid="{6FB1BFEA-2788-4A81-A332-57019A8F7716}"/>
    <cellStyle name="20% - Énfasis4 37" xfId="6429" xr:uid="{D3033DA4-09AB-4DF3-A9A5-EE475D3A76CC}"/>
    <cellStyle name="20% - Énfasis4 37 2" xfId="9291" xr:uid="{AB7F4CD0-6000-4B07-B934-F03F9A6FF723}"/>
    <cellStyle name="20% - Énfasis4 38" xfId="6463" xr:uid="{B512188F-7C06-4906-8B5F-C9CF32A5A485}"/>
    <cellStyle name="20% - Énfasis4 38 2" xfId="9323" xr:uid="{731AE7DB-3F64-4995-B2A2-2141F93BF5AD}"/>
    <cellStyle name="20% - Énfasis4 39" xfId="6483" xr:uid="{B65A60F7-F96C-4C3F-A6A1-F1FD8E018711}"/>
    <cellStyle name="20% - Énfasis4 39 2" xfId="9343" xr:uid="{388FDA92-F205-495B-8299-4CEFD506AEA8}"/>
    <cellStyle name="20% - Énfasis4 4" xfId="3893" xr:uid="{332574A3-EDA8-4F60-9155-E5F210EE1728}"/>
    <cellStyle name="20% - Énfasis4 4 2" xfId="4090" xr:uid="{502A4B31-5438-4D00-B885-3AE66591A955}"/>
    <cellStyle name="20% - Énfasis4 4 2 2" xfId="4568" xr:uid="{820BBD9A-01DC-4D79-93CE-A0EEF39E1D2C}"/>
    <cellStyle name="20% - Énfasis4 4 2 2 2" xfId="5536" xr:uid="{0C2D3B40-23DC-469B-9824-43F158594A85}"/>
    <cellStyle name="20% - Énfasis4 4 2 2 2 2" xfId="8403" xr:uid="{603782F6-B899-4B5F-BB8C-FF506D404372}"/>
    <cellStyle name="20% - Énfasis4 4 2 2 3" xfId="7431" xr:uid="{A06747A1-FEE6-4C39-980B-D0EEEC10F957}"/>
    <cellStyle name="20% - Énfasis4 4 2 3" xfId="5051" xr:uid="{4FDAE029-7FA9-4704-B9D3-FE4B5CF319ED}"/>
    <cellStyle name="20% - Énfasis4 4 2 3 2" xfId="7918" xr:uid="{036B2DFD-55F2-4CE9-A158-CF174B741851}"/>
    <cellStyle name="20% - Énfasis4 4 2 4" xfId="6946" xr:uid="{CD81C3A7-E173-4EC3-A542-E95E103BAC2D}"/>
    <cellStyle name="20% - Énfasis4 4 3" xfId="4374" xr:uid="{4CE7AD45-FC78-4D05-A5C6-45A24867518E}"/>
    <cellStyle name="20% - Énfasis4 4 3 2" xfId="5340" xr:uid="{6864951F-7DD3-446B-86E9-E4CBBDA53426}"/>
    <cellStyle name="20% - Énfasis4 4 3 2 2" xfId="8207" xr:uid="{1B42F4C0-2D56-484D-8281-25F9904ABE2C}"/>
    <cellStyle name="20% - Énfasis4 4 3 3" xfId="7235" xr:uid="{D4860DD1-3616-49E2-9D94-7AA5CF52DCDB}"/>
    <cellStyle name="20% - Énfasis4 4 4" xfId="4856" xr:uid="{78ED8FE3-5E76-44E1-8E55-30B9660111F3}"/>
    <cellStyle name="20% - Énfasis4 4 4 2" xfId="7722" xr:uid="{B10D7E9B-41A6-4F5B-A658-8679E42D6371}"/>
    <cellStyle name="20% - Énfasis4 4 5" xfId="5865" xr:uid="{E2756D17-30E6-4361-84A9-B6DB0026675E}"/>
    <cellStyle name="20% - Énfasis4 4 5 2" xfId="8734" xr:uid="{B99C8AE1-0839-4DDC-A44D-D8DC923C33E9}"/>
    <cellStyle name="20% - Énfasis4 4 6" xfId="6751" xr:uid="{4B9B8AFB-058C-4F0A-B5AA-D07D6266EB85}"/>
    <cellStyle name="20% - Énfasis4 40" xfId="6503" xr:uid="{AD7DA138-5EE6-45FC-A1C7-CB21EB666EE0}"/>
    <cellStyle name="20% - Énfasis4 40 2" xfId="9363" xr:uid="{ED460192-9449-4844-8646-7BEE7A840186}"/>
    <cellStyle name="20% - Énfasis4 41" xfId="6523" xr:uid="{C3A3C2C7-3A18-4413-A393-045434A0AE17}"/>
    <cellStyle name="20% - Énfasis4 41 2" xfId="9383" xr:uid="{EB4BE9D0-EDBB-4705-B975-3F8F8405F7A4}"/>
    <cellStyle name="20% - Énfasis4 42" xfId="6543" xr:uid="{87D89121-F565-48F3-B181-58F19A350C70}"/>
    <cellStyle name="20% - Énfasis4 42 2" xfId="9403" xr:uid="{693D4E62-597B-48AB-BAC9-3101B592CCCF}"/>
    <cellStyle name="20% - Énfasis4 43" xfId="6564" xr:uid="{DBF6A952-11C3-4865-B7DC-98D369622C09}"/>
    <cellStyle name="20% - Énfasis4 43 2" xfId="9425" xr:uid="{ABFF05C8-68F4-4AB6-B1D6-392F90BF0151}"/>
    <cellStyle name="20% - Énfasis4 44" xfId="6594" xr:uid="{A49FB33C-38B6-4614-996F-75CDAAEEEDEE}"/>
    <cellStyle name="20% - Énfasis4 44 2" xfId="9454" xr:uid="{CA6FA42C-E4CB-42F5-875D-26D6334968E7}"/>
    <cellStyle name="20% - Énfasis4 45" xfId="6619" xr:uid="{018AFFC9-9A08-45A9-8094-722B4996B36E}"/>
    <cellStyle name="20% - Énfasis4 45 2" xfId="9479" xr:uid="{120AD865-EA73-479F-9FFD-EF230B9ED62F}"/>
    <cellStyle name="20% - Énfasis4 46" xfId="6641" xr:uid="{2D814B81-5408-437D-9B57-4AC0873B2AF1}"/>
    <cellStyle name="20% - Énfasis4 47" xfId="6671" xr:uid="{0030E024-DED1-4BF3-87F5-226571B869C1}"/>
    <cellStyle name="20% - Énfasis4 48" xfId="9491" xr:uid="{91F0377A-D65A-43F2-AE43-1578C09F3AD0}"/>
    <cellStyle name="20% - Énfasis4 49" xfId="9520" xr:uid="{F6E18C09-1DC7-4D89-969A-1D9E5637718C}"/>
    <cellStyle name="20% - Énfasis4 5" xfId="3919" xr:uid="{DFE4BE55-D403-4C0F-8221-B838B8C88E07}"/>
    <cellStyle name="20% - Énfasis4 5 2" xfId="4113" xr:uid="{10DC61F8-9569-4540-95C9-EC7197389D3C}"/>
    <cellStyle name="20% - Énfasis4 5 2 2" xfId="4591" xr:uid="{50F388F5-2152-4F7E-AA9B-36A72795F224}"/>
    <cellStyle name="20% - Énfasis4 5 2 2 2" xfId="5559" xr:uid="{97AB9355-1B28-40B1-AA5A-074BE84A9AAE}"/>
    <cellStyle name="20% - Énfasis4 5 2 2 2 2" xfId="8426" xr:uid="{A14C4858-5FF3-43AC-A891-A17E9EB94921}"/>
    <cellStyle name="20% - Énfasis4 5 2 2 3" xfId="7454" xr:uid="{28EF3F33-7438-425F-9501-92B4D2EBA98E}"/>
    <cellStyle name="20% - Énfasis4 5 2 3" xfId="5074" xr:uid="{6C00BEC1-2AB2-4666-9C52-2B202712063A}"/>
    <cellStyle name="20% - Énfasis4 5 2 3 2" xfId="7941" xr:uid="{11DD2597-7948-4C1C-8C07-B6F821ABEA10}"/>
    <cellStyle name="20% - Énfasis4 5 2 4" xfId="6969" xr:uid="{694BDAE5-964C-4D98-9D72-C254E201D33C}"/>
    <cellStyle name="20% - Énfasis4 5 3" xfId="4397" xr:uid="{2F1FAF5A-7620-4781-BAEC-6C017D643120}"/>
    <cellStyle name="20% - Énfasis4 5 3 2" xfId="5363" xr:uid="{D2CFAAC6-A530-498B-92A9-4147E0F0ED0F}"/>
    <cellStyle name="20% - Énfasis4 5 3 2 2" xfId="8230" xr:uid="{9AA15172-0919-4952-B6F3-F2DF715443BD}"/>
    <cellStyle name="20% - Énfasis4 5 3 3" xfId="7258" xr:uid="{F34A7AFC-7253-4466-8AD9-D86AFDD8E379}"/>
    <cellStyle name="20% - Énfasis4 5 4" xfId="4878" xr:uid="{DE561F65-9F7A-4563-918A-ED3F83191C5A}"/>
    <cellStyle name="20% - Énfasis4 5 4 2" xfId="7745" xr:uid="{AA57DB82-898A-43F1-A5E0-4C9D4E2BD1AD}"/>
    <cellStyle name="20% - Énfasis4 5 5" xfId="5888" xr:uid="{01688847-5955-4417-AEAA-75BBCE5469C2}"/>
    <cellStyle name="20% - Énfasis4 5 5 2" xfId="8757" xr:uid="{97B32A44-6A15-4976-B7AF-FDE7EEAA3FA9}"/>
    <cellStyle name="20% - Énfasis4 5 6" xfId="6774" xr:uid="{BD7A5907-19FB-4E32-9045-68BC71574564}"/>
    <cellStyle name="20% - Énfasis4 50" xfId="9539" xr:uid="{C49898F6-96B4-4C60-9B8D-94900222A84F}"/>
    <cellStyle name="20% - Énfasis4 51" xfId="9565" xr:uid="{04C40E33-7BB3-4526-994B-B41FA292D6E4}"/>
    <cellStyle name="20% - Énfasis4 52" xfId="15767" xr:uid="{E1105CFF-9398-488C-8685-A9D1DB541491}"/>
    <cellStyle name="20% - Énfasis4 53" xfId="15792" xr:uid="{3619F7EF-556E-408A-8B06-E16B1D2A47E2}"/>
    <cellStyle name="20% - Énfasis4 54" xfId="15826" xr:uid="{D3B28DCD-F378-42F8-9C38-D761D26361A7}"/>
    <cellStyle name="20% - Énfasis4 6" xfId="3943" xr:uid="{C545DD96-CE86-4F04-86ED-08C344102170}"/>
    <cellStyle name="20% - Énfasis4 6 2" xfId="4135" xr:uid="{9400BA3F-E966-49C1-ACC4-B05E1290B373}"/>
    <cellStyle name="20% - Énfasis4 6 2 2" xfId="4613" xr:uid="{E4688E11-CD08-4C50-ABAC-3A8BF36C001D}"/>
    <cellStyle name="20% - Énfasis4 6 2 2 2" xfId="5581" xr:uid="{E416A6FD-D822-4907-9F01-1C58E60446A3}"/>
    <cellStyle name="20% - Énfasis4 6 2 2 2 2" xfId="8448" xr:uid="{7218F9D9-CD64-4EF8-8441-3346A54D0490}"/>
    <cellStyle name="20% - Énfasis4 6 2 2 3" xfId="7476" xr:uid="{B06DAAD1-AC53-464E-97B8-AFE96A96421F}"/>
    <cellStyle name="20% - Énfasis4 6 2 3" xfId="5096" xr:uid="{8865D254-20FA-4311-933C-EA51A0DD8AFA}"/>
    <cellStyle name="20% - Énfasis4 6 2 3 2" xfId="7963" xr:uid="{4CC396ED-E316-47EB-AE64-4C1AF40B1211}"/>
    <cellStyle name="20% - Énfasis4 6 2 4" xfId="6991" xr:uid="{B384C459-DA79-4B6F-89AC-D6682EAF60C2}"/>
    <cellStyle name="20% - Énfasis4 6 3" xfId="4419" xr:uid="{875201A9-57BB-414D-B271-5654FDDB8669}"/>
    <cellStyle name="20% - Énfasis4 6 3 2" xfId="5385" xr:uid="{4EC7B1A2-D4ED-492B-AC01-240ED5D35BAE}"/>
    <cellStyle name="20% - Énfasis4 6 3 2 2" xfId="8252" xr:uid="{08D5BBC6-CAA5-4B0A-B756-303B99809382}"/>
    <cellStyle name="20% - Énfasis4 6 3 3" xfId="7280" xr:uid="{ADA99C53-F165-4784-9BF2-ECFFBD076FB6}"/>
    <cellStyle name="20% - Énfasis4 6 4" xfId="4900" xr:uid="{D790696D-E59C-4671-8D3E-B98DEFF081DA}"/>
    <cellStyle name="20% - Énfasis4 6 4 2" xfId="7767" xr:uid="{2DC6DD03-DC83-4EEB-A590-5A9E92735960}"/>
    <cellStyle name="20% - Énfasis4 6 5" xfId="5910" xr:uid="{108DAF9B-043E-4784-B236-50C9178F42F1}"/>
    <cellStyle name="20% - Énfasis4 6 5 2" xfId="8779" xr:uid="{AD97849C-A190-4039-9371-4F4F417BFDCD}"/>
    <cellStyle name="20% - Énfasis4 6 6" xfId="6796" xr:uid="{8133F12A-2309-41AC-AE7D-D086A98D43D1}"/>
    <cellStyle name="20% - Énfasis4 7" xfId="3967" xr:uid="{44668718-5709-4C1E-875D-8DADE4AC64D0}"/>
    <cellStyle name="20% - Énfasis4 7 2" xfId="4159" xr:uid="{44ADDB95-A74D-4F65-882C-D68105EBCC8A}"/>
    <cellStyle name="20% - Énfasis4 7 2 2" xfId="4637" xr:uid="{616DA4F1-9CC0-4932-8D88-27088CF6FCB3}"/>
    <cellStyle name="20% - Énfasis4 7 2 2 2" xfId="5605" xr:uid="{2DB2F640-0F13-490F-8299-6EBD3BB7A904}"/>
    <cellStyle name="20% - Énfasis4 7 2 2 2 2" xfId="8472" xr:uid="{A8694110-E4E6-4A0E-8354-45BC974CA24B}"/>
    <cellStyle name="20% - Énfasis4 7 2 2 3" xfId="7500" xr:uid="{D368E1BA-3853-43C4-88DD-00DAF913A075}"/>
    <cellStyle name="20% - Énfasis4 7 2 3" xfId="5120" xr:uid="{7EAFEAD6-30D5-4CE8-B147-B3235918C48E}"/>
    <cellStyle name="20% - Énfasis4 7 2 3 2" xfId="7987" xr:uid="{5C89F264-8BF2-4DE1-A99E-8607707C48AC}"/>
    <cellStyle name="20% - Énfasis4 7 2 4" xfId="7015" xr:uid="{95B0D42B-E306-4EAD-9016-511E40219815}"/>
    <cellStyle name="20% - Énfasis4 7 3" xfId="4442" xr:uid="{38D33D10-B56C-4918-8153-D04D666CE85D}"/>
    <cellStyle name="20% - Énfasis4 7 3 2" xfId="5409" xr:uid="{D54F9DED-26E9-4995-AFC1-1035181DEF47}"/>
    <cellStyle name="20% - Énfasis4 7 3 2 2" xfId="8276" xr:uid="{2CDE5CF2-8766-4021-9F27-686DBFA23A52}"/>
    <cellStyle name="20% - Énfasis4 7 3 3" xfId="7304" xr:uid="{77A22257-C445-426A-92AF-ACD891F35001}"/>
    <cellStyle name="20% - Énfasis4 7 4" xfId="4924" xr:uid="{FCAAE58D-CE9F-4FAC-9C4C-1F0AFC30D33F}"/>
    <cellStyle name="20% - Énfasis4 7 4 2" xfId="7791" xr:uid="{4C86086B-1AEF-40BD-B110-84D4333BA054}"/>
    <cellStyle name="20% - Énfasis4 7 5" xfId="5934" xr:uid="{A2C2ECBD-73F5-441A-9F2D-CE0E685055E6}"/>
    <cellStyle name="20% - Énfasis4 7 5 2" xfId="8803" xr:uid="{E9C8F278-A66E-4160-A24F-1564506AA1D9}"/>
    <cellStyle name="20% - Énfasis4 7 6" xfId="6820" xr:uid="{DBE4CDF9-6C4A-4586-BE32-B84FDAA761F0}"/>
    <cellStyle name="20% - Énfasis4 8" xfId="3993" xr:uid="{18108EB3-D923-4AE4-B929-E16AA5635701}"/>
    <cellStyle name="20% - Énfasis4 8 2" xfId="4185" xr:uid="{CE335F98-8052-49C5-A16E-8FE2D715C63C}"/>
    <cellStyle name="20% - Énfasis4 8 2 2" xfId="4663" xr:uid="{2AE0D4EA-E510-4E28-BF3D-D46772A0BE26}"/>
    <cellStyle name="20% - Énfasis4 8 2 2 2" xfId="5631" xr:uid="{DC8F207A-A2C3-46C8-9AEF-27D4E1BDC739}"/>
    <cellStyle name="20% - Énfasis4 8 2 2 2 2" xfId="8498" xr:uid="{C2A6B1EA-C43E-41E7-81F6-98FBF0BDFA4F}"/>
    <cellStyle name="20% - Énfasis4 8 2 2 3" xfId="7526" xr:uid="{FD6A2B7F-77F2-4A2A-8C76-4880074A1A56}"/>
    <cellStyle name="20% - Énfasis4 8 2 3" xfId="5146" xr:uid="{11003368-B2ED-466A-BB1E-800074661977}"/>
    <cellStyle name="20% - Énfasis4 8 2 3 2" xfId="8013" xr:uid="{3BF9A21C-51D0-42C2-91B8-E15FBDE3AF0C}"/>
    <cellStyle name="20% - Énfasis4 8 2 4" xfId="7041" xr:uid="{FEB08F20-C456-4B7D-9A20-334CFA4BB8A3}"/>
    <cellStyle name="20% - Énfasis4 8 3" xfId="4467" xr:uid="{05E1B8CA-3F81-4AA5-8F3A-447770C665E5}"/>
    <cellStyle name="20% - Énfasis4 8 3 2" xfId="5435" xr:uid="{C9F8EAEB-E991-4EBA-9BFE-F3579C9959AF}"/>
    <cellStyle name="20% - Énfasis4 8 3 2 2" xfId="8302" xr:uid="{2F550C56-0684-4C77-ADD5-BCF0FC33C2BD}"/>
    <cellStyle name="20% - Énfasis4 8 3 3" xfId="7330" xr:uid="{908CDF47-155F-4484-BBC7-642E197FACDB}"/>
    <cellStyle name="20% - Énfasis4 8 4" xfId="4950" xr:uid="{0D8F9544-EBD6-499C-9474-2A2C9B4D7A38}"/>
    <cellStyle name="20% - Énfasis4 8 4 2" xfId="7817" xr:uid="{1E918AED-332C-41AA-B993-6C1BB8EEEEF4}"/>
    <cellStyle name="20% - Énfasis4 8 5" xfId="5960" xr:uid="{D459EDF1-F3EF-4EE9-A627-9DB8E698D818}"/>
    <cellStyle name="20% - Énfasis4 8 5 2" xfId="8829" xr:uid="{352B8324-FFB4-45E0-AAAD-1AA95AC35E4B}"/>
    <cellStyle name="20% - Énfasis4 8 6" xfId="6846" xr:uid="{76C29F57-6021-4490-AB3A-B3729D52A082}"/>
    <cellStyle name="20% - Énfasis4 9" xfId="4017" xr:uid="{C9955268-8F46-4352-92C1-9B513D150BCD}"/>
    <cellStyle name="20% - Énfasis4 9 2" xfId="4488" xr:uid="{1DDE4546-2079-4B6D-9AF8-616EB0B4033D}"/>
    <cellStyle name="20% - Énfasis4 9 2 2" xfId="5456" xr:uid="{16419FEF-5824-4CED-9A1B-4465617F6BDF}"/>
    <cellStyle name="20% - Énfasis4 9 2 2 2" xfId="8323" xr:uid="{1D6ED762-1468-48DE-8A0A-F17C1AA9D407}"/>
    <cellStyle name="20% - Énfasis4 9 2 3" xfId="7351" xr:uid="{6F08FE66-7CEF-4B68-8E30-1FE00F538F79}"/>
    <cellStyle name="20% - Énfasis4 9 3" xfId="4971" xr:uid="{3529DFEF-1645-4924-9E25-35709410ECC7}"/>
    <cellStyle name="20% - Énfasis4 9 3 2" xfId="7838" xr:uid="{BCD1A460-A322-43E7-A1C8-F8DF8FCF40B5}"/>
    <cellStyle name="20% - Énfasis4 9 4" xfId="6867" xr:uid="{66363A44-C4DE-482A-9768-2EDE07CD3066}"/>
    <cellStyle name="20% - Énfasis5" xfId="35" builtinId="46" customBuiltin="1"/>
    <cellStyle name="20% - Énfasis5 10" xfId="4212" xr:uid="{09153089-CA16-4862-955B-E2AF107A4BA1}"/>
    <cellStyle name="20% - Énfasis5 10 2" xfId="4690" xr:uid="{9312C74F-8F00-4515-A327-F22002865C1F}"/>
    <cellStyle name="20% - Énfasis5 10 2 2" xfId="5658" xr:uid="{FE369B87-CA1F-41E0-8E01-5331E718E9EA}"/>
    <cellStyle name="20% - Énfasis5 10 2 2 2" xfId="8526" xr:uid="{49B2A1C3-40DF-4F4F-8495-07A3D169CD51}"/>
    <cellStyle name="20% - Énfasis5 10 2 3" xfId="7554" xr:uid="{6FF7A463-10BC-41D8-BCE6-CA50CCA1676A}"/>
    <cellStyle name="20% - Énfasis5 10 3" xfId="5174" xr:uid="{1C5B8EBF-33EF-4FD5-9C24-C1E004E7E40A}"/>
    <cellStyle name="20% - Énfasis5 10 3 2" xfId="8041" xr:uid="{1B7AAF02-785E-427F-B466-72AB29C17766}"/>
    <cellStyle name="20% - Énfasis5 10 4" xfId="7069" xr:uid="{1CA48A0B-86C3-4220-8487-4A0625EF46FD}"/>
    <cellStyle name="20% - Énfasis5 11" xfId="4248" xr:uid="{7953550D-B052-45DA-B843-A4EE22DD738C}"/>
    <cellStyle name="20% - Énfasis5 11 2" xfId="4727" xr:uid="{A3BDAFA4-799C-4498-9615-001F659A9803}"/>
    <cellStyle name="20% - Énfasis5 11 2 2" xfId="5695" xr:uid="{3D65ECFB-3FE3-4D25-B9A0-6D026A89743F}"/>
    <cellStyle name="20% - Énfasis5 11 2 2 2" xfId="8563" xr:uid="{2D2976DA-7899-41DE-B61A-7463A3E6697D}"/>
    <cellStyle name="20% - Énfasis5 11 2 3" xfId="7591" xr:uid="{B5998092-A4DC-4230-BED1-CDADF5FFE0E4}"/>
    <cellStyle name="20% - Énfasis5 11 3" xfId="5211" xr:uid="{250643D2-DF7D-4ECD-A2B0-3895307BB4F3}"/>
    <cellStyle name="20% - Énfasis5 11 3 2" xfId="8078" xr:uid="{19EA941D-3722-47F3-88FE-525BB1DC5E30}"/>
    <cellStyle name="20% - Énfasis5 11 4" xfId="7106" xr:uid="{D282AF42-E65F-4C8B-8A1D-6F10A0A7E249}"/>
    <cellStyle name="20% - Énfasis5 12" xfId="4297" xr:uid="{AC602E56-951B-4D56-B405-866CF37EBFB1}"/>
    <cellStyle name="20% - Énfasis5 12 2" xfId="5263" xr:uid="{7B51FF6B-7764-405A-838E-1379497DDE87}"/>
    <cellStyle name="20% - Énfasis5 12 2 2" xfId="8130" xr:uid="{4738409D-B7F6-4188-A3AA-26D4BB61E0A5}"/>
    <cellStyle name="20% - Énfasis5 12 3" xfId="7158" xr:uid="{4FC78C40-C185-4F74-B075-0CA78F5774C3}"/>
    <cellStyle name="20% - Énfasis5 13" xfId="4782" xr:uid="{9B0CBC53-EC58-4AED-A386-6C5288DA1D64}"/>
    <cellStyle name="20% - Énfasis5 13 2" xfId="7645" xr:uid="{A0AC3ECB-EA2A-47C8-AD1A-1B849F38C589}"/>
    <cellStyle name="20% - Énfasis5 14" xfId="5748" xr:uid="{18668FC3-323E-4F15-BFF9-6FFAB1889F85}"/>
    <cellStyle name="20% - Énfasis5 14 2" xfId="8617" xr:uid="{511F6264-112D-4351-A72C-7E3E05D32A6C}"/>
    <cellStyle name="20% - Énfasis5 15" xfId="5768" xr:uid="{FB56C5E1-3B73-4C88-8646-105D68881267}"/>
    <cellStyle name="20% - Énfasis5 15 2" xfId="8637" xr:uid="{65BA22DE-6F56-42D8-BBA0-73B2F430CD39}"/>
    <cellStyle name="20% - Énfasis5 16" xfId="5788" xr:uid="{48F674F4-58A3-40F0-8CB7-C82E1AB32898}"/>
    <cellStyle name="20% - Énfasis5 16 2" xfId="8657" xr:uid="{421E0F8C-4C61-4F90-8A3E-61D8E7784338}"/>
    <cellStyle name="20% - Énfasis5 17" xfId="5987" xr:uid="{C0DF39AA-CE25-4F5D-9179-B08174B175A4}"/>
    <cellStyle name="20% - Énfasis5 17 2" xfId="8856" xr:uid="{AFFBFC6D-C18F-46D7-A8A8-994073A0ED0C}"/>
    <cellStyle name="20% - Énfasis5 18" xfId="6007" xr:uid="{93DAF8A5-029A-4AC0-A636-69FDDEC95E4D}"/>
    <cellStyle name="20% - Énfasis5 18 2" xfId="8876" xr:uid="{0F2FA158-3319-4594-ABB3-F1CF1B6713CC}"/>
    <cellStyle name="20% - Énfasis5 19" xfId="6027" xr:uid="{EDA09A5B-873E-400A-8FE6-0ADD073B9903}"/>
    <cellStyle name="20% - Énfasis5 19 2" xfId="8896" xr:uid="{28FF800D-CCC4-45D2-9FEF-1DA2CF0C24DB}"/>
    <cellStyle name="20% - Énfasis5 2" xfId="3848" xr:uid="{7B05BF77-4A03-4C58-B9FD-6B428FA700E8}"/>
    <cellStyle name="20% - Énfasis5 2 2" xfId="4047" xr:uid="{9CBC0F62-EB00-426C-AEEB-D0D88C1FA6C3}"/>
    <cellStyle name="20% - Énfasis5 2 2 2" xfId="4521" xr:uid="{62B49C7F-CB6B-4B80-89AB-9DC63DF23E11}"/>
    <cellStyle name="20% - Énfasis5 2 2 2 2" xfId="5489" xr:uid="{CE7087E2-C41D-443F-BC07-F043BF10834A}"/>
    <cellStyle name="20% - Énfasis5 2 2 2 2 2" xfId="8356" xr:uid="{D77A2B78-99B1-4BE5-A833-8F947BB70468}"/>
    <cellStyle name="20% - Énfasis5 2 2 2 3" xfId="7384" xr:uid="{3245ED13-A188-4F8F-B1A8-9CA13C8B42DC}"/>
    <cellStyle name="20% - Énfasis5 2 2 3" xfId="5004" xr:uid="{DA07FCD5-776A-4FE5-9366-34264C29C9FB}"/>
    <cellStyle name="20% - Énfasis5 2 2 3 2" xfId="7871" xr:uid="{4FF336BE-B425-409E-9C5C-0A77C3CFF0DC}"/>
    <cellStyle name="20% - Énfasis5 2 2 4" xfId="6899" xr:uid="{638B9B05-4F63-4E98-AB54-4215C13598F2}"/>
    <cellStyle name="20% - Énfasis5 2 3" xfId="4327" xr:uid="{7769A0AC-5164-4069-BB51-C2AD6D63BD23}"/>
    <cellStyle name="20% - Énfasis5 2 3 2" xfId="5293" xr:uid="{549184ED-963B-48BB-83D9-6DB56197B86A}"/>
    <cellStyle name="20% - Énfasis5 2 3 2 2" xfId="8160" xr:uid="{CEB64F84-68EC-4F93-A1EE-25A854E92E03}"/>
    <cellStyle name="20% - Énfasis5 2 3 3" xfId="7188" xr:uid="{D4D3839B-EE2D-4E8C-A961-57A4B845C441}"/>
    <cellStyle name="20% - Énfasis5 2 4" xfId="4812" xr:uid="{96C5A94C-8218-4DE5-9FA1-5848137404AD}"/>
    <cellStyle name="20% - Énfasis5 2 4 2" xfId="7675" xr:uid="{0B49F4BA-86A8-49C3-A233-6C1AE57BAE0A}"/>
    <cellStyle name="20% - Énfasis5 2 5" xfId="5818" xr:uid="{5302BC59-83CD-4DC8-8527-A46846A32993}"/>
    <cellStyle name="20% - Énfasis5 2 5 2" xfId="8687" xr:uid="{5382FE61-718F-49D0-AA21-BD448A385E5C}"/>
    <cellStyle name="20% - Énfasis5 2 6" xfId="6704" xr:uid="{873A8FEC-C18B-4145-A5DF-C625F7E94224}"/>
    <cellStyle name="20% - Énfasis5 20" xfId="6047" xr:uid="{EBE3C32E-647D-43FD-9F1B-67A2B018EF84}"/>
    <cellStyle name="20% - Énfasis5 20 2" xfId="8916" xr:uid="{478CFD4F-654E-49CC-BAC2-F45E39197D3E}"/>
    <cellStyle name="20% - Énfasis5 21" xfId="6067" xr:uid="{191DAAA3-5829-48AF-802C-9237D01B03BE}"/>
    <cellStyle name="20% - Énfasis5 21 2" xfId="8936" xr:uid="{F765A862-CD35-44F1-910F-2935C25AB313}"/>
    <cellStyle name="20% - Énfasis5 22" xfId="6087" xr:uid="{325436CD-459D-4440-A5F1-1B06B14C6523}"/>
    <cellStyle name="20% - Énfasis5 22 2" xfId="8956" xr:uid="{C6940E2D-9365-452C-BBB9-372C488E676D}"/>
    <cellStyle name="20% - Énfasis5 23" xfId="6107" xr:uid="{A52DFB79-A153-4782-815A-F959B9DEEFC1}"/>
    <cellStyle name="20% - Énfasis5 23 2" xfId="8976" xr:uid="{BC988C2E-E75A-4F78-9243-2BF3CAB5C603}"/>
    <cellStyle name="20% - Énfasis5 24" xfId="6127" xr:uid="{7D6A2112-77BB-4146-978C-8C365F28D836}"/>
    <cellStyle name="20% - Énfasis5 24 2" xfId="8996" xr:uid="{A1D7C6E5-F6FA-4A81-82EF-F0E65FFCA627}"/>
    <cellStyle name="20% - Énfasis5 25" xfId="6147" xr:uid="{006EAC54-8AF8-46C5-85FF-A3A8B6688B2A}"/>
    <cellStyle name="20% - Énfasis5 25 2" xfId="9016" xr:uid="{50134BD4-CBC9-46E8-8EB2-AFBFCEDF4DC9}"/>
    <cellStyle name="20% - Énfasis5 26" xfId="6167" xr:uid="{DCC57087-ECFE-451C-8A93-790D2BCC807A}"/>
    <cellStyle name="20% - Énfasis5 26 2" xfId="9036" xr:uid="{91FB7E16-3A8C-4BFB-B3A1-FBFF7B9EE6B2}"/>
    <cellStyle name="20% - Énfasis5 27" xfId="6187" xr:uid="{116564C3-30A0-43DF-A579-4879F9B32061}"/>
    <cellStyle name="20% - Énfasis5 27 2" xfId="9056" xr:uid="{894B155A-2189-4220-9E29-B0D081430AC0}"/>
    <cellStyle name="20% - Énfasis5 28" xfId="6209" xr:uid="{524E9245-E7D4-479D-A7C0-DF51754DDE4B}"/>
    <cellStyle name="20% - Énfasis5 28 2" xfId="9078" xr:uid="{151BD70F-A247-41AD-AEA1-8C79249F2936}"/>
    <cellStyle name="20% - Énfasis5 29" xfId="6246" xr:uid="{7435D0FB-E701-4722-BE0B-7FDEDC2A711A}"/>
    <cellStyle name="20% - Énfasis5 29 2" xfId="9115" xr:uid="{B58339ED-921F-4AAE-AEBC-16EC9E1D7844}"/>
    <cellStyle name="20% - Énfasis5 3" xfId="3869" xr:uid="{F171A7B9-9C1B-4A07-A6E3-ED1E8179459D}"/>
    <cellStyle name="20% - Énfasis5 3 2" xfId="4068" xr:uid="{13D6B13E-CBAE-4167-BA9E-55853427ACC2}"/>
    <cellStyle name="20% - Énfasis5 3 2 2" xfId="4546" xr:uid="{34DF169E-9F3F-43CF-824C-96C63088F716}"/>
    <cellStyle name="20% - Énfasis5 3 2 2 2" xfId="5514" xr:uid="{F425C379-CC79-444A-9E3A-2614882DD057}"/>
    <cellStyle name="20% - Énfasis5 3 2 2 2 2" xfId="8381" xr:uid="{77998A3A-6FF5-4960-BD06-263DDF8B212C}"/>
    <cellStyle name="20% - Énfasis5 3 2 2 3" xfId="7409" xr:uid="{08BA763C-6118-440C-AA5E-58B3D33043E7}"/>
    <cellStyle name="20% - Énfasis5 3 2 3" xfId="5029" xr:uid="{A539D067-41B4-4566-ADEC-565F326CF041}"/>
    <cellStyle name="20% - Énfasis5 3 2 3 2" xfId="7896" xr:uid="{2119E73E-0CE7-4023-9856-BD958D658603}"/>
    <cellStyle name="20% - Énfasis5 3 2 4" xfId="6924" xr:uid="{ADB513E1-5171-4307-860D-B5F5D91CB5EA}"/>
    <cellStyle name="20% - Énfasis5 3 3" xfId="4352" xr:uid="{5CCD1513-39E4-46AD-B963-690B9BE17A5C}"/>
    <cellStyle name="20% - Énfasis5 3 3 2" xfId="5318" xr:uid="{65C024BC-C80F-4D95-9BCC-CD34E4E9038D}"/>
    <cellStyle name="20% - Énfasis5 3 3 2 2" xfId="8185" xr:uid="{4CD07A0B-57EE-4FDF-B54F-845ADA7B90AA}"/>
    <cellStyle name="20% - Énfasis5 3 3 3" xfId="7213" xr:uid="{8E6B3EE4-A1EB-4428-8F00-B1EBB8281663}"/>
    <cellStyle name="20% - Énfasis5 3 4" xfId="4834" xr:uid="{AA17A74D-4584-4DA7-8F89-C8E225FE3B8A}"/>
    <cellStyle name="20% - Énfasis5 3 4 2" xfId="7700" xr:uid="{B8BBCE36-B4D1-4619-997E-0A5FE5FA8603}"/>
    <cellStyle name="20% - Énfasis5 3 5" xfId="5843" xr:uid="{0AA96E00-C88A-448E-AFF7-F84E5348B97F}"/>
    <cellStyle name="20% - Énfasis5 3 5 2" xfId="8712" xr:uid="{CCD660B4-B77B-4014-882C-781AE67F7AEB}"/>
    <cellStyle name="20% - Énfasis5 3 6" xfId="6729" xr:uid="{5DA58A04-165A-43A6-B115-6E2E1D00A618}"/>
    <cellStyle name="20% - Énfasis5 30" xfId="6266" xr:uid="{14670328-381D-409C-9577-2D4D15E5B1E2}"/>
    <cellStyle name="20% - Énfasis5 30 2" xfId="9135" xr:uid="{5E710AAD-793E-46E8-B444-4FB803E1F511}"/>
    <cellStyle name="20% - Énfasis5 31" xfId="6286" xr:uid="{02A95C64-88D2-4585-952B-4E848B0E5268}"/>
    <cellStyle name="20% - Énfasis5 31 2" xfId="9155" xr:uid="{45BFAA09-8798-4901-80D4-5A17F9A3B743}"/>
    <cellStyle name="20% - Énfasis5 32" xfId="6310" xr:uid="{E2898EEE-B9B8-4410-9854-599CA3A17A2A}"/>
    <cellStyle name="20% - Énfasis5 32 2" xfId="9178" xr:uid="{BA32B9BF-AEB6-4D03-A7C2-0A006461F37D}"/>
    <cellStyle name="20% - Énfasis5 33" xfId="6342" xr:uid="{6F9AEC1B-5898-4E81-8935-0E95BD3A89C5}"/>
    <cellStyle name="20% - Énfasis5 33 2" xfId="9207" xr:uid="{C59655B4-FAD5-4AD1-B241-48D9BF78B4A3}"/>
    <cellStyle name="20% - Énfasis5 34" xfId="6362" xr:uid="{05739457-01FE-4290-B874-DE9F45232BD3}"/>
    <cellStyle name="20% - Énfasis5 34 2" xfId="9227" xr:uid="{8A8277C8-D63A-420C-BABA-483A5FBC3504}"/>
    <cellStyle name="20% - Énfasis5 35" xfId="6382" xr:uid="{F17D8967-A8D6-43D1-86FE-018A0C802B33}"/>
    <cellStyle name="20% - Énfasis5 35 2" xfId="9247" xr:uid="{7C336D77-392A-4B01-B33A-378108863332}"/>
    <cellStyle name="20% - Énfasis5 36" xfId="6403" xr:uid="{FD438B56-85DB-4E75-8B21-AFB9A6F038F3}"/>
    <cellStyle name="20% - Énfasis5 36 2" xfId="9268" xr:uid="{64407F63-95D3-4200-9C8D-006989ABE33E}"/>
    <cellStyle name="20% - Énfasis5 37" xfId="6432" xr:uid="{F64EAB34-A00B-4719-A9CC-28A8C76E713A}"/>
    <cellStyle name="20% - Énfasis5 37 2" xfId="9294" xr:uid="{78D47070-757D-45F2-9C18-0E5F0240616C}"/>
    <cellStyle name="20% - Énfasis5 38" xfId="6466" xr:uid="{0110C9FC-25B3-407A-829B-C3FC546651D9}"/>
    <cellStyle name="20% - Énfasis5 38 2" xfId="9326" xr:uid="{3FF0F29E-D4E6-4D9F-8FE0-2579B07452D1}"/>
    <cellStyle name="20% - Énfasis5 39" xfId="6486" xr:uid="{3A3B6AD4-7EC2-41F1-A0B3-5EA946529969}"/>
    <cellStyle name="20% - Énfasis5 39 2" xfId="9346" xr:uid="{538C2167-E221-43CE-BBE9-887689663691}"/>
    <cellStyle name="20% - Énfasis5 4" xfId="3896" xr:uid="{354F0CF6-96CD-4C4C-94D8-5090D997C640}"/>
    <cellStyle name="20% - Énfasis5 4 2" xfId="4093" xr:uid="{828FAED6-E908-4A0D-8272-31A65DB08849}"/>
    <cellStyle name="20% - Énfasis5 4 2 2" xfId="4571" xr:uid="{06F692A7-AB13-4884-AD0A-A11F2896EC0A}"/>
    <cellStyle name="20% - Énfasis5 4 2 2 2" xfId="5539" xr:uid="{1765AE77-3330-4BB7-95EB-34740A247D28}"/>
    <cellStyle name="20% - Énfasis5 4 2 2 2 2" xfId="8406" xr:uid="{82B8764F-BE4E-44CA-AEB5-4BA65465726C}"/>
    <cellStyle name="20% - Énfasis5 4 2 2 3" xfId="7434" xr:uid="{F2F5047B-8A21-4011-8EA3-B191ED7B6BBE}"/>
    <cellStyle name="20% - Énfasis5 4 2 3" xfId="5054" xr:uid="{7321B5DE-892E-4F23-A5EF-6D1BE6180363}"/>
    <cellStyle name="20% - Énfasis5 4 2 3 2" xfId="7921" xr:uid="{7BD23B29-F2BD-40D6-AD0B-DE5C30EFEB56}"/>
    <cellStyle name="20% - Énfasis5 4 2 4" xfId="6949" xr:uid="{FDB8868C-7FDD-4DFD-94B6-C1D5CBA837FF}"/>
    <cellStyle name="20% - Énfasis5 4 3" xfId="4377" xr:uid="{BC69E673-D67D-4DD3-B99C-084ADF54CCC9}"/>
    <cellStyle name="20% - Énfasis5 4 3 2" xfId="5343" xr:uid="{E031687F-A461-4AF5-B744-0E873753233F}"/>
    <cellStyle name="20% - Énfasis5 4 3 2 2" xfId="8210" xr:uid="{903652F3-58D5-4CA6-8618-35940320F14E}"/>
    <cellStyle name="20% - Énfasis5 4 3 3" xfId="7238" xr:uid="{95DC2A94-4DC9-4932-AB2E-CC5753391806}"/>
    <cellStyle name="20% - Énfasis5 4 4" xfId="4859" xr:uid="{77FE8746-EDDE-4FE8-813A-2AA441B28ED8}"/>
    <cellStyle name="20% - Énfasis5 4 4 2" xfId="7725" xr:uid="{4290769B-C6AD-4DE9-9C1F-2E965457CFEF}"/>
    <cellStyle name="20% - Énfasis5 4 5" xfId="5868" xr:uid="{664A0095-D1E2-4AC1-BCC7-0F9AC77E9E50}"/>
    <cellStyle name="20% - Énfasis5 4 5 2" xfId="8737" xr:uid="{152660A1-138A-43C7-971F-127B99021E66}"/>
    <cellStyle name="20% - Énfasis5 4 6" xfId="6754" xr:uid="{A15ED1C6-ED92-4463-9964-B5D408268B35}"/>
    <cellStyle name="20% - Énfasis5 40" xfId="6506" xr:uid="{15B76B60-7F0A-4311-A79C-79F5D0124C65}"/>
    <cellStyle name="20% - Énfasis5 40 2" xfId="9366" xr:uid="{7895A4AC-B726-43FA-B2B0-A94776759C92}"/>
    <cellStyle name="20% - Énfasis5 41" xfId="6526" xr:uid="{0248E5D7-08ED-4AC0-9E17-2BFAE6CF339C}"/>
    <cellStyle name="20% - Énfasis5 41 2" xfId="9386" xr:uid="{031C69F2-295D-46AF-8E8A-16C655722060}"/>
    <cellStyle name="20% - Énfasis5 42" xfId="6546" xr:uid="{D3CFD030-9F70-4D8B-97E0-1173F2A93A38}"/>
    <cellStyle name="20% - Énfasis5 42 2" xfId="9406" xr:uid="{AE11BCBD-C3F3-4608-99BE-EF0A737254EA}"/>
    <cellStyle name="20% - Énfasis5 43" xfId="6567" xr:uid="{E3CB2C8D-FDC9-4416-B5EE-9DB4301FE696}"/>
    <cellStyle name="20% - Énfasis5 43 2" xfId="9428" xr:uid="{4CC971CE-07A2-4FD2-9903-BE890659EB91}"/>
    <cellStyle name="20% - Énfasis5 44" xfId="6597" xr:uid="{EC2837DB-C8DD-48FD-A8E9-E448CB2470C8}"/>
    <cellStyle name="20% - Énfasis5 44 2" xfId="9457" xr:uid="{5DA76E27-F7DE-4F57-8612-4FB4BCA3D951}"/>
    <cellStyle name="20% - Énfasis5 45" xfId="6622" xr:uid="{848F9934-EAF9-46BB-A1EC-727740BAE788}"/>
    <cellStyle name="20% - Énfasis5 45 2" xfId="9482" xr:uid="{E63896BB-0796-4E7F-B912-7ACA393DFA83}"/>
    <cellStyle name="20% - Énfasis5 46" xfId="6644" xr:uid="{2B585963-B251-4957-A2D7-A943BA188C28}"/>
    <cellStyle name="20% - Énfasis5 47" xfId="6674" xr:uid="{1256F2AC-D127-4CE7-986A-83188EF7550F}"/>
    <cellStyle name="20% - Énfasis5 48" xfId="9492" xr:uid="{716AF0D9-E030-4723-8393-144B4C1C12FE}"/>
    <cellStyle name="20% - Énfasis5 49" xfId="9523" xr:uid="{6B17B983-ACDF-4162-9888-ABCF9802886B}"/>
    <cellStyle name="20% - Énfasis5 5" xfId="3922" xr:uid="{8787B203-87C6-4E83-8696-406635E00BE2}"/>
    <cellStyle name="20% - Énfasis5 5 2" xfId="4116" xr:uid="{EE1C6CC4-0C07-4AC1-907A-EBB2BB231D65}"/>
    <cellStyle name="20% - Énfasis5 5 2 2" xfId="4594" xr:uid="{A8F30B9C-1069-4458-AE9D-C91521556DC7}"/>
    <cellStyle name="20% - Énfasis5 5 2 2 2" xfId="5562" xr:uid="{F2A7BE0C-F5AF-45A3-88EC-8857F2488B8A}"/>
    <cellStyle name="20% - Énfasis5 5 2 2 2 2" xfId="8429" xr:uid="{7338029A-3160-4E40-9689-9F5FF120CB59}"/>
    <cellStyle name="20% - Énfasis5 5 2 2 3" xfId="7457" xr:uid="{7FAA1BCE-692A-4CBC-9454-BBFDDCD1F559}"/>
    <cellStyle name="20% - Énfasis5 5 2 3" xfId="5077" xr:uid="{9126870F-81F6-4820-B5E3-B50291836791}"/>
    <cellStyle name="20% - Énfasis5 5 2 3 2" xfId="7944" xr:uid="{0CA00F05-BBD2-4F12-A9EA-F670F683A60E}"/>
    <cellStyle name="20% - Énfasis5 5 2 4" xfId="6972" xr:uid="{AB73F360-3C22-4D28-B435-B9E1A0968A8C}"/>
    <cellStyle name="20% - Énfasis5 5 3" xfId="4400" xr:uid="{59DBCBB3-FDB3-4FE0-8C1B-CDB7FBD15B91}"/>
    <cellStyle name="20% - Énfasis5 5 3 2" xfId="5366" xr:uid="{801217C6-17EE-4E48-B616-628483756AA0}"/>
    <cellStyle name="20% - Énfasis5 5 3 2 2" xfId="8233" xr:uid="{0C2AE227-42E5-4DE2-9C4F-A9636F096669}"/>
    <cellStyle name="20% - Énfasis5 5 3 3" xfId="7261" xr:uid="{62719808-5847-4559-A943-0E727464F27E}"/>
    <cellStyle name="20% - Énfasis5 5 4" xfId="4881" xr:uid="{7AB81535-EE3B-4C21-B231-D3DF566E6628}"/>
    <cellStyle name="20% - Énfasis5 5 4 2" xfId="7748" xr:uid="{113D29DF-8F77-4B00-8AD6-86B2A1ED2EC9}"/>
    <cellStyle name="20% - Énfasis5 5 5" xfId="5891" xr:uid="{FDB67EB9-28BF-4D90-BB87-86F72E5A4EEE}"/>
    <cellStyle name="20% - Énfasis5 5 5 2" xfId="8760" xr:uid="{7860FD75-6EFF-431B-BF75-BB514265C36D}"/>
    <cellStyle name="20% - Énfasis5 5 6" xfId="6777" xr:uid="{39B99E3D-EDA3-4B8E-B481-138C2D5719CB}"/>
    <cellStyle name="20% - Énfasis5 50" xfId="9542" xr:uid="{B18C1297-F33F-48C8-BFF2-C6BE344FFDCA}"/>
    <cellStyle name="20% - Énfasis5 51" xfId="9568" xr:uid="{311144CE-54CD-4EF5-B32D-5AC164D72627}"/>
    <cellStyle name="20% - Énfasis5 52" xfId="15770" xr:uid="{BB30E61F-A192-46F6-948D-800C369DA692}"/>
    <cellStyle name="20% - Énfasis5 53" xfId="15795" xr:uid="{B8BA992A-1551-43B2-9496-F5F2731CC039}"/>
    <cellStyle name="20% - Énfasis5 54" xfId="15829" xr:uid="{179EF607-ADCF-42DC-929E-85CC7EE55724}"/>
    <cellStyle name="20% - Énfasis5 6" xfId="3946" xr:uid="{3B3BBB86-086B-43D1-B2BA-31FEDF14F478}"/>
    <cellStyle name="20% - Énfasis5 6 2" xfId="4138" xr:uid="{A5F204A0-9BE9-4AE3-8E94-6A5757ED2FE0}"/>
    <cellStyle name="20% - Énfasis5 6 2 2" xfId="4616" xr:uid="{6C6EBDEC-AAC4-4CE0-A2F1-DCA906F27DC0}"/>
    <cellStyle name="20% - Énfasis5 6 2 2 2" xfId="5584" xr:uid="{0FE53702-28B2-48CB-871D-203C40E4E38C}"/>
    <cellStyle name="20% - Énfasis5 6 2 2 2 2" xfId="8451" xr:uid="{7F0E68FA-4A20-4819-BE9D-608D5421E50D}"/>
    <cellStyle name="20% - Énfasis5 6 2 2 3" xfId="7479" xr:uid="{EE59F5D9-3EA0-40BF-B082-C0ED39D341BB}"/>
    <cellStyle name="20% - Énfasis5 6 2 3" xfId="5099" xr:uid="{86EC2DD4-9CF3-45D5-B575-A05FA6E1B143}"/>
    <cellStyle name="20% - Énfasis5 6 2 3 2" xfId="7966" xr:uid="{17A5892D-A485-4AED-89CB-995D403C4C92}"/>
    <cellStyle name="20% - Énfasis5 6 2 4" xfId="6994" xr:uid="{0ADF48FB-AD93-4D3B-ADCB-776A6BC1AD6E}"/>
    <cellStyle name="20% - Énfasis5 6 3" xfId="4422" xr:uid="{D7E6D347-31BA-4E46-9ED8-681ACEDC0C93}"/>
    <cellStyle name="20% - Énfasis5 6 3 2" xfId="5388" xr:uid="{4AE03852-6395-4267-93C5-FBEB54E15597}"/>
    <cellStyle name="20% - Énfasis5 6 3 2 2" xfId="8255" xr:uid="{492122AA-9795-4977-AEA9-E4EF743A481A}"/>
    <cellStyle name="20% - Énfasis5 6 3 3" xfId="7283" xr:uid="{7A2068F6-8D08-4A62-A67D-36D806F09EE8}"/>
    <cellStyle name="20% - Énfasis5 6 4" xfId="4903" xr:uid="{5EDE1578-9CFE-4134-865A-833749CB4D18}"/>
    <cellStyle name="20% - Énfasis5 6 4 2" xfId="7770" xr:uid="{0731B73B-EE2E-4AAA-AADF-E334F59C98BF}"/>
    <cellStyle name="20% - Énfasis5 6 5" xfId="5913" xr:uid="{3CED34E5-7A6B-40AC-BF45-896A558D981C}"/>
    <cellStyle name="20% - Énfasis5 6 5 2" xfId="8782" xr:uid="{DCB5ADED-3AC1-483F-BC5E-3043B9ED2ED5}"/>
    <cellStyle name="20% - Énfasis5 6 6" xfId="6799" xr:uid="{B831D799-F57E-4FBF-ACF5-640C2D9AE7AC}"/>
    <cellStyle name="20% - Énfasis5 7" xfId="3970" xr:uid="{B09366AF-8210-4199-811A-1E86AAAB9C1E}"/>
    <cellStyle name="20% - Énfasis5 7 2" xfId="4162" xr:uid="{1EA60B1D-DC8A-49A6-8D38-03053F32E29C}"/>
    <cellStyle name="20% - Énfasis5 7 2 2" xfId="4640" xr:uid="{E115DC47-9F94-418F-B541-F9D269BE851F}"/>
    <cellStyle name="20% - Énfasis5 7 2 2 2" xfId="5608" xr:uid="{549DC72D-F0E7-4D9F-A541-B2D288447027}"/>
    <cellStyle name="20% - Énfasis5 7 2 2 2 2" xfId="8475" xr:uid="{E55A7AFE-A683-4567-9E6A-0DD65DACD698}"/>
    <cellStyle name="20% - Énfasis5 7 2 2 3" xfId="7503" xr:uid="{5F46457C-6D55-4134-8796-B53A3A68EBBD}"/>
    <cellStyle name="20% - Énfasis5 7 2 3" xfId="5123" xr:uid="{F92846D8-8F0D-4363-94B6-E3CAC0A5CF80}"/>
    <cellStyle name="20% - Énfasis5 7 2 3 2" xfId="7990" xr:uid="{AD3589F8-530B-4D44-AD9E-2D60256E1BA7}"/>
    <cellStyle name="20% - Énfasis5 7 2 4" xfId="7018" xr:uid="{516B6750-A342-4AB7-A74D-A77F51951231}"/>
    <cellStyle name="20% - Énfasis5 7 3" xfId="4445" xr:uid="{01A8CDD4-7794-458D-BBDD-76913DDED65B}"/>
    <cellStyle name="20% - Énfasis5 7 3 2" xfId="5412" xr:uid="{D61C73EB-4F10-49D7-B0B1-7BB899734E83}"/>
    <cellStyle name="20% - Énfasis5 7 3 2 2" xfId="8279" xr:uid="{B222B8A2-B821-4834-A2E5-F0AE3E52158A}"/>
    <cellStyle name="20% - Énfasis5 7 3 3" xfId="7307" xr:uid="{B5175737-91E6-43C1-BF02-195F5908BFBF}"/>
    <cellStyle name="20% - Énfasis5 7 4" xfId="4927" xr:uid="{C73DB694-086B-4032-8B64-A9011A740255}"/>
    <cellStyle name="20% - Énfasis5 7 4 2" xfId="7794" xr:uid="{136D354D-AE64-4A30-982B-C1C4822DAD5C}"/>
    <cellStyle name="20% - Énfasis5 7 5" xfId="5937" xr:uid="{D2BFC3AE-65E9-4EE3-8EE9-2D827B6CF74F}"/>
    <cellStyle name="20% - Énfasis5 7 5 2" xfId="8806" xr:uid="{4D1C0FF1-6F66-4E94-8AD3-323751EE9C67}"/>
    <cellStyle name="20% - Énfasis5 7 6" xfId="6823" xr:uid="{F5E90D47-55E7-4216-8372-A92FA084144C}"/>
    <cellStyle name="20% - Énfasis5 8" xfId="3996" xr:uid="{E1025F09-AD05-448C-9160-A1FF1D3291A8}"/>
    <cellStyle name="20% - Énfasis5 8 2" xfId="4188" xr:uid="{B3EC7BCC-F187-40F9-BE55-B5BF0FB81535}"/>
    <cellStyle name="20% - Énfasis5 8 2 2" xfId="4666" xr:uid="{E4310EA3-0637-4E9F-A91F-2FFA92046938}"/>
    <cellStyle name="20% - Énfasis5 8 2 2 2" xfId="5634" xr:uid="{0C6CF10A-EAEB-41B1-BC6F-4F3B4D968B8E}"/>
    <cellStyle name="20% - Énfasis5 8 2 2 2 2" xfId="8501" xr:uid="{656248B3-FDC8-4BBA-8B02-B3D422EA6E7F}"/>
    <cellStyle name="20% - Énfasis5 8 2 2 3" xfId="7529" xr:uid="{9ACF2C2A-2F2E-4F92-9F28-5C813764B62B}"/>
    <cellStyle name="20% - Énfasis5 8 2 3" xfId="5149" xr:uid="{BE6815F5-ABF8-48DF-8797-39FD982FC3E3}"/>
    <cellStyle name="20% - Énfasis5 8 2 3 2" xfId="8016" xr:uid="{3FB429C0-7AFB-409B-A072-7420E140294D}"/>
    <cellStyle name="20% - Énfasis5 8 2 4" xfId="7044" xr:uid="{6A2F70B8-3802-4392-9494-F47458E2DB9D}"/>
    <cellStyle name="20% - Énfasis5 8 3" xfId="4470" xr:uid="{4A4643D3-CA9B-4511-A144-EA80DD880A3A}"/>
    <cellStyle name="20% - Énfasis5 8 3 2" xfId="5438" xr:uid="{B513E59E-817E-4CB1-A6E9-836C2D519660}"/>
    <cellStyle name="20% - Énfasis5 8 3 2 2" xfId="8305" xr:uid="{2D4AC156-C944-439E-95A8-3A8853FD6422}"/>
    <cellStyle name="20% - Énfasis5 8 3 3" xfId="7333" xr:uid="{A1584DE7-82C8-4430-8A2B-0979E4CD24C3}"/>
    <cellStyle name="20% - Énfasis5 8 4" xfId="4953" xr:uid="{0C450B15-38F7-4E30-92EA-6C102991D6B8}"/>
    <cellStyle name="20% - Énfasis5 8 4 2" xfId="7820" xr:uid="{D35E8526-4620-4C2D-A360-B063DC2CD424}"/>
    <cellStyle name="20% - Énfasis5 8 5" xfId="5963" xr:uid="{90CFCB7D-2478-4455-9D9A-D26A25264431}"/>
    <cellStyle name="20% - Énfasis5 8 5 2" xfId="8832" xr:uid="{E59892C3-F668-4510-8854-ECFDDD090A0E}"/>
    <cellStyle name="20% - Énfasis5 8 6" xfId="6849" xr:uid="{538140FA-F28B-43CE-98EC-FBC8B0DA286E}"/>
    <cellStyle name="20% - Énfasis5 9" xfId="4020" xr:uid="{20C581C5-B3F6-4028-A79D-6051374C8154}"/>
    <cellStyle name="20% - Énfasis5 9 2" xfId="4491" xr:uid="{809CAEDB-9C79-4AA0-991E-27B41FE9D6E1}"/>
    <cellStyle name="20% - Énfasis5 9 2 2" xfId="5459" xr:uid="{7D0BE05B-2F4B-4AA3-AB56-6928CF687DFE}"/>
    <cellStyle name="20% - Énfasis5 9 2 2 2" xfId="8326" xr:uid="{BE300FFD-A444-4332-867C-0C2058394FAD}"/>
    <cellStyle name="20% - Énfasis5 9 2 3" xfId="7354" xr:uid="{19BCED19-044D-4E11-AE01-DA0B4B871ED8}"/>
    <cellStyle name="20% - Énfasis5 9 3" xfId="4974" xr:uid="{5370914F-58C8-4A80-BFD4-80D9AE839829}"/>
    <cellStyle name="20% - Énfasis5 9 3 2" xfId="7841" xr:uid="{4D01EFE9-050F-4083-A8C3-4FFF00540B99}"/>
    <cellStyle name="20% - Énfasis5 9 4" xfId="6870" xr:uid="{357E16FF-7382-4E40-83CB-978FADF3E710}"/>
    <cellStyle name="20% - Énfasis6" xfId="39" builtinId="50" customBuiltin="1"/>
    <cellStyle name="20% - Énfasis6 10" xfId="4215" xr:uid="{73C2802F-0460-43ED-857D-812C2D2DB7B8}"/>
    <cellStyle name="20% - Énfasis6 10 2" xfId="4693" xr:uid="{FB7FDE14-55ED-4AA8-9823-E969E58DC84F}"/>
    <cellStyle name="20% - Énfasis6 10 2 2" xfId="5661" xr:uid="{D84D01DB-085B-43F8-BB31-7C952CEC579F}"/>
    <cellStyle name="20% - Énfasis6 10 2 2 2" xfId="8529" xr:uid="{0E6D4F14-0EB1-4581-87B6-CD9188CD4F23}"/>
    <cellStyle name="20% - Énfasis6 10 2 3" xfId="7557" xr:uid="{A99085F4-1D8F-4C75-B9EA-44DFDABB3EF0}"/>
    <cellStyle name="20% - Énfasis6 10 3" xfId="5177" xr:uid="{C2730D0D-A25D-45F5-91EC-574087E9D8B7}"/>
    <cellStyle name="20% - Énfasis6 10 3 2" xfId="8044" xr:uid="{55A55A53-5B41-4AB6-B4BF-B75523C75B8C}"/>
    <cellStyle name="20% - Énfasis6 10 4" xfId="7072" xr:uid="{C463A33A-E8C0-4975-9F73-2A2E0139C95D}"/>
    <cellStyle name="20% - Énfasis6 11" xfId="4251" xr:uid="{6F0EF9C4-B992-4B62-B9F0-3B98E1B0CA9C}"/>
    <cellStyle name="20% - Énfasis6 11 2" xfId="4730" xr:uid="{40D929ED-3B94-4819-A7E0-8D4399FFB63C}"/>
    <cellStyle name="20% - Énfasis6 11 2 2" xfId="5698" xr:uid="{82A6D220-6749-49B5-A708-B6EC0D32D7C3}"/>
    <cellStyle name="20% - Énfasis6 11 2 2 2" xfId="8566" xr:uid="{AC2F7B18-3081-4662-9801-35F0C254A214}"/>
    <cellStyle name="20% - Énfasis6 11 2 3" xfId="7594" xr:uid="{56C9DE4E-646F-424D-937C-F91B80CAACBF}"/>
    <cellStyle name="20% - Énfasis6 11 3" xfId="5214" xr:uid="{CCC1D129-C654-4F39-AB32-EADFE38D464D}"/>
    <cellStyle name="20% - Énfasis6 11 3 2" xfId="8081" xr:uid="{03CAEEC4-17A1-4609-AB52-629A38C7FBBA}"/>
    <cellStyle name="20% - Énfasis6 11 4" xfId="7109" xr:uid="{1D2CF176-E25F-4720-82EA-876E0592B022}"/>
    <cellStyle name="20% - Énfasis6 12" xfId="4300" xr:uid="{3B854CC9-A885-4D9D-A51C-0CDC8A7CD8CA}"/>
    <cellStyle name="20% - Énfasis6 12 2" xfId="5266" xr:uid="{1A0C3F9F-E99D-4EAE-AB03-BD2E86F74512}"/>
    <cellStyle name="20% - Énfasis6 12 2 2" xfId="8133" xr:uid="{EA1D78BF-4E2E-4AC0-A2D0-A3C1EFE5DC72}"/>
    <cellStyle name="20% - Énfasis6 12 3" xfId="7161" xr:uid="{46CCBE1D-03B1-48E2-8960-64D31A982804}"/>
    <cellStyle name="20% - Énfasis6 13" xfId="4785" xr:uid="{EE963FDC-AE1C-4FD9-B202-184BCF9505A4}"/>
    <cellStyle name="20% - Énfasis6 13 2" xfId="7648" xr:uid="{8908394E-24BD-4B80-A257-14BA2EEF0406}"/>
    <cellStyle name="20% - Énfasis6 14" xfId="5751" xr:uid="{C4DAD700-806C-4CBB-A9F2-A3A6CD386706}"/>
    <cellStyle name="20% - Énfasis6 14 2" xfId="8620" xr:uid="{64E27057-C2A7-4D52-91E6-01EEA141F898}"/>
    <cellStyle name="20% - Énfasis6 15" xfId="5771" xr:uid="{E3D8D50B-54E6-40A6-9F6C-9B7AE2728E92}"/>
    <cellStyle name="20% - Énfasis6 15 2" xfId="8640" xr:uid="{7EA95715-8EF8-4B5F-94FB-B0BFC7D261F8}"/>
    <cellStyle name="20% - Énfasis6 16" xfId="5791" xr:uid="{7481C365-2F18-4EF7-BC51-EBDC1E4073B0}"/>
    <cellStyle name="20% - Énfasis6 16 2" xfId="8660" xr:uid="{B1F67D16-EC9F-4918-B494-38BF86ADF232}"/>
    <cellStyle name="20% - Énfasis6 17" xfId="5990" xr:uid="{D8642184-683B-44B0-9200-58EC59050043}"/>
    <cellStyle name="20% - Énfasis6 17 2" xfId="8859" xr:uid="{B5770FE5-F2E8-4DCA-BCC0-413569C31C44}"/>
    <cellStyle name="20% - Énfasis6 18" xfId="6010" xr:uid="{9FAE2FE3-CECE-4BD1-A623-E4334FAAAB82}"/>
    <cellStyle name="20% - Énfasis6 18 2" xfId="8879" xr:uid="{8A6A72DD-45CE-4672-B86C-1F8084E83570}"/>
    <cellStyle name="20% - Énfasis6 19" xfId="6030" xr:uid="{2C58424D-4122-42DD-9D72-EF62A41E8DC2}"/>
    <cellStyle name="20% - Énfasis6 19 2" xfId="8899" xr:uid="{D34DAA73-E54C-49C8-86EA-B0FCAD39E1F3}"/>
    <cellStyle name="20% - Énfasis6 2" xfId="3850" xr:uid="{C05166A6-226F-43AF-BD4E-DD7A39A4DE54}"/>
    <cellStyle name="20% - Énfasis6 2 2" xfId="4050" xr:uid="{6E2F7223-31F9-49F6-9CFB-48435B661E46}"/>
    <cellStyle name="20% - Énfasis6 2 2 2" xfId="4524" xr:uid="{0D3BE699-218E-4B1B-B834-5C5166A8C357}"/>
    <cellStyle name="20% - Énfasis6 2 2 2 2" xfId="5492" xr:uid="{756E85AE-54D2-4B02-BD8F-473D288130F1}"/>
    <cellStyle name="20% - Énfasis6 2 2 2 2 2" xfId="8359" xr:uid="{B6B58CC8-9211-49F1-9B76-72532B62C7EC}"/>
    <cellStyle name="20% - Énfasis6 2 2 2 3" xfId="7387" xr:uid="{051FC261-AF4B-4B76-BABE-AD554DA2C6FC}"/>
    <cellStyle name="20% - Énfasis6 2 2 3" xfId="5007" xr:uid="{8866F9E6-2FFE-4421-B9AE-AED4F6450097}"/>
    <cellStyle name="20% - Énfasis6 2 2 3 2" xfId="7874" xr:uid="{F30EABA8-040A-4630-AB4B-8912AE63366B}"/>
    <cellStyle name="20% - Énfasis6 2 2 4" xfId="6902" xr:uid="{F38342E4-0062-4199-8274-D04D04751F2C}"/>
    <cellStyle name="20% - Énfasis6 2 3" xfId="4330" xr:uid="{C331F426-414A-4B51-811E-F1544DFE6071}"/>
    <cellStyle name="20% - Énfasis6 2 3 2" xfId="5296" xr:uid="{DD3AB453-2140-491B-B6D1-1F4F7792A54C}"/>
    <cellStyle name="20% - Énfasis6 2 3 2 2" xfId="8163" xr:uid="{CD37ADBE-D78C-4D1E-8810-74192B75DF70}"/>
    <cellStyle name="20% - Énfasis6 2 3 3" xfId="7191" xr:uid="{3C49733D-4F13-4CE7-80F9-6F4DE2839272}"/>
    <cellStyle name="20% - Énfasis6 2 4" xfId="4815" xr:uid="{768F986E-1928-4CA0-81BD-EBCFA006554C}"/>
    <cellStyle name="20% - Énfasis6 2 4 2" xfId="7678" xr:uid="{0B5DF037-845B-44C0-84C1-C5BD44D6BAD1}"/>
    <cellStyle name="20% - Énfasis6 2 5" xfId="5821" xr:uid="{3AFC01D8-41AB-41E5-9848-95E73DEAE8A5}"/>
    <cellStyle name="20% - Énfasis6 2 5 2" xfId="8690" xr:uid="{CBCF765D-D8BD-40B5-9628-EB2BC0EA47DC}"/>
    <cellStyle name="20% - Énfasis6 2 6" xfId="6707" xr:uid="{43264B94-0FFF-41C4-8D1A-CEB2773C0D9D}"/>
    <cellStyle name="20% - Énfasis6 20" xfId="6050" xr:uid="{2EC10C41-BFE4-4085-B4F4-464AF90310B7}"/>
    <cellStyle name="20% - Énfasis6 20 2" xfId="8919" xr:uid="{5E1A779C-E519-4569-A721-F3131266E237}"/>
    <cellStyle name="20% - Énfasis6 21" xfId="6070" xr:uid="{FE212252-C6DC-4D51-97B1-9684259E6F97}"/>
    <cellStyle name="20% - Énfasis6 21 2" xfId="8939" xr:uid="{4176F1E0-C4CB-4A5D-A59E-A274FF7B9D7A}"/>
    <cellStyle name="20% - Énfasis6 22" xfId="6090" xr:uid="{E7B8F39A-132B-4F1F-9BB6-6E5B6A3DF7CF}"/>
    <cellStyle name="20% - Énfasis6 22 2" xfId="8959" xr:uid="{DE1BCE39-1F00-4D19-B92F-532325715941}"/>
    <cellStyle name="20% - Énfasis6 23" xfId="6110" xr:uid="{07E0B2E9-CA08-4D1A-A157-91237B99B0DA}"/>
    <cellStyle name="20% - Énfasis6 23 2" xfId="8979" xr:uid="{8D7AE052-0BA0-4785-8ECD-5CCA8A4645C3}"/>
    <cellStyle name="20% - Énfasis6 24" xfId="6130" xr:uid="{1CF80B02-EE77-4C7F-A08D-59741F5D5CB5}"/>
    <cellStyle name="20% - Énfasis6 24 2" xfId="8999" xr:uid="{A94A576B-24B8-4B2E-9ED8-64D782BFEA59}"/>
    <cellStyle name="20% - Énfasis6 25" xfId="6150" xr:uid="{C189C182-0671-4CC5-A652-C4E66BFCC20E}"/>
    <cellStyle name="20% - Énfasis6 25 2" xfId="9019" xr:uid="{4D650324-8F04-42C2-8999-3133BFB55563}"/>
    <cellStyle name="20% - Énfasis6 26" xfId="6170" xr:uid="{6E968850-ED80-47F3-BA00-8DFCC5740398}"/>
    <cellStyle name="20% - Énfasis6 26 2" xfId="9039" xr:uid="{19D832D0-17D8-4581-B126-6B00ED7CFCCF}"/>
    <cellStyle name="20% - Énfasis6 27" xfId="6190" xr:uid="{7DF713FA-86B4-4C95-8FF7-B1643E7FE8FC}"/>
    <cellStyle name="20% - Énfasis6 27 2" xfId="9059" xr:uid="{A776E66E-4319-42FB-ACA0-E5FA8D15555B}"/>
    <cellStyle name="20% - Énfasis6 28" xfId="6212" xr:uid="{962EA1B9-E7DF-4D60-B05F-6DE23496D9A8}"/>
    <cellStyle name="20% - Énfasis6 28 2" xfId="9081" xr:uid="{CF04ECF9-E551-4377-9D13-460E1761C517}"/>
    <cellStyle name="20% - Énfasis6 29" xfId="6249" xr:uid="{59C1B4E2-4892-4328-868D-F9B2C140B796}"/>
    <cellStyle name="20% - Énfasis6 29 2" xfId="9118" xr:uid="{513983BC-95BD-492B-9A56-0BC06479006D}"/>
    <cellStyle name="20% - Énfasis6 3" xfId="3872" xr:uid="{EF003174-8FA0-47E8-894F-56136ADA5E90}"/>
    <cellStyle name="20% - Énfasis6 3 2" xfId="4071" xr:uid="{2426BA90-12EF-4CDE-A3AC-892B9B9FE518}"/>
    <cellStyle name="20% - Énfasis6 3 2 2" xfId="4549" xr:uid="{D32A98B1-CC6F-4CDE-93ED-D2F285136CF7}"/>
    <cellStyle name="20% - Énfasis6 3 2 2 2" xfId="5517" xr:uid="{DF0EB6C6-CBCF-41A7-9981-C1360FFFFBE6}"/>
    <cellStyle name="20% - Énfasis6 3 2 2 2 2" xfId="8384" xr:uid="{6B15D595-A0A1-4023-9B4B-6BAF3C61AEEE}"/>
    <cellStyle name="20% - Énfasis6 3 2 2 3" xfId="7412" xr:uid="{7CB57F4F-23ED-4B9C-9D6A-6AFBAB38D7EC}"/>
    <cellStyle name="20% - Énfasis6 3 2 3" xfId="5032" xr:uid="{C24F2FD0-53D7-46B3-974B-A1A0A03E4453}"/>
    <cellStyle name="20% - Énfasis6 3 2 3 2" xfId="7899" xr:uid="{30C5DF5E-4EA3-4313-AE97-DBF35080D8D8}"/>
    <cellStyle name="20% - Énfasis6 3 2 4" xfId="6927" xr:uid="{22624CF7-7EB3-430E-A36A-3496608C2936}"/>
    <cellStyle name="20% - Énfasis6 3 3" xfId="4355" xr:uid="{ACEA2420-CCA1-41E4-9CB2-65E0C7A4F364}"/>
    <cellStyle name="20% - Énfasis6 3 3 2" xfId="5321" xr:uid="{C52F17D6-B38A-43C8-9265-FFC8CDA1BEDB}"/>
    <cellStyle name="20% - Énfasis6 3 3 2 2" xfId="8188" xr:uid="{FCAE28F2-64DE-449F-93BA-E8EAEE7E86DA}"/>
    <cellStyle name="20% - Énfasis6 3 3 3" xfId="7216" xr:uid="{D6F08D63-CC02-40A9-B365-AAB2010B4865}"/>
    <cellStyle name="20% - Énfasis6 3 4" xfId="4837" xr:uid="{815AFD9B-7522-4784-AE34-B0824D55CBBE}"/>
    <cellStyle name="20% - Énfasis6 3 4 2" xfId="7703" xr:uid="{C0FDE473-99AF-49A2-B471-11F95CA6DD4B}"/>
    <cellStyle name="20% - Énfasis6 3 5" xfId="5846" xr:uid="{AAD08709-D3D4-4E13-8A4D-1DDA583161C6}"/>
    <cellStyle name="20% - Énfasis6 3 5 2" xfId="8715" xr:uid="{E434EDCC-9658-4AFC-9505-BA620308A7AE}"/>
    <cellStyle name="20% - Énfasis6 3 6" xfId="6732" xr:uid="{E72BF363-0D86-4B36-BB79-C015509597E1}"/>
    <cellStyle name="20% - Énfasis6 30" xfId="6269" xr:uid="{E29799DC-3575-43D1-B3DF-F258A058BEAB}"/>
    <cellStyle name="20% - Énfasis6 30 2" xfId="9138" xr:uid="{F9271CA1-0199-40E6-B32D-9E8E7B321916}"/>
    <cellStyle name="20% - Énfasis6 31" xfId="6289" xr:uid="{64AB6B71-EA8E-41FA-9162-5690F86A2087}"/>
    <cellStyle name="20% - Énfasis6 31 2" xfId="9158" xr:uid="{C4D89371-8C3F-41FF-AAA0-77E9F322B609}"/>
    <cellStyle name="20% - Énfasis6 32" xfId="6313" xr:uid="{246E6F8C-9038-4E81-8BD0-17CA7793AD7A}"/>
    <cellStyle name="20% - Énfasis6 32 2" xfId="9181" xr:uid="{6423F81E-2AA3-4B9D-8E7F-82E567FCF285}"/>
    <cellStyle name="20% - Énfasis6 33" xfId="6345" xr:uid="{E722BE8E-EF79-47F2-BF98-D12C62563903}"/>
    <cellStyle name="20% - Énfasis6 33 2" xfId="9210" xr:uid="{5EF4401B-E81C-48A0-9C38-604D73DA1399}"/>
    <cellStyle name="20% - Énfasis6 34" xfId="6365" xr:uid="{3713C589-768A-4E39-8136-5B5025C784B9}"/>
    <cellStyle name="20% - Énfasis6 34 2" xfId="9230" xr:uid="{1A1FAA28-DF1D-495A-A555-C067355A7057}"/>
    <cellStyle name="20% - Énfasis6 35" xfId="6385" xr:uid="{75ECCDE3-2E11-447A-9636-B0D4924AAE0C}"/>
    <cellStyle name="20% - Énfasis6 35 2" xfId="9250" xr:uid="{CF214AD4-D83A-449F-B813-89E2AE12DFF0}"/>
    <cellStyle name="20% - Énfasis6 36" xfId="6406" xr:uid="{08CBEA80-5D95-478B-817C-B7BCCF8C40DE}"/>
    <cellStyle name="20% - Énfasis6 36 2" xfId="9271" xr:uid="{8FC06F23-9272-4A05-BCDD-0BD59878940D}"/>
    <cellStyle name="20% - Énfasis6 37" xfId="6435" xr:uid="{B16A5DFE-2A39-4547-A3FC-3DA878E2E6A2}"/>
    <cellStyle name="20% - Énfasis6 37 2" xfId="9297" xr:uid="{74819B83-1D81-4219-BC42-BEF20F727099}"/>
    <cellStyle name="20% - Énfasis6 38" xfId="6469" xr:uid="{4166A878-16A9-4ED2-966C-C66B871B42E5}"/>
    <cellStyle name="20% - Énfasis6 38 2" xfId="9329" xr:uid="{B8D12EE8-D916-433C-A130-3DA9DFEA6539}"/>
    <cellStyle name="20% - Énfasis6 39" xfId="6489" xr:uid="{4B66BB07-9E51-47C5-A84A-04B8F0581423}"/>
    <cellStyle name="20% - Énfasis6 39 2" xfId="9349" xr:uid="{BACCAC90-8E65-4D62-AEE8-A73B08159F09}"/>
    <cellStyle name="20% - Énfasis6 4" xfId="3899" xr:uid="{1E02CA3F-7E1D-4599-9978-5002E3ED069C}"/>
    <cellStyle name="20% - Énfasis6 4 2" xfId="4096" xr:uid="{11BB9E2A-7561-468B-84D3-83004C7C97BC}"/>
    <cellStyle name="20% - Énfasis6 4 2 2" xfId="4574" xr:uid="{F404FC35-CCFC-4D85-8E68-8B0B258ED14F}"/>
    <cellStyle name="20% - Énfasis6 4 2 2 2" xfId="5542" xr:uid="{21F49406-922F-45F7-9AB2-29162BC4B621}"/>
    <cellStyle name="20% - Énfasis6 4 2 2 2 2" xfId="8409" xr:uid="{721FBA4F-0904-45CE-AB1C-21954FC34970}"/>
    <cellStyle name="20% - Énfasis6 4 2 2 3" xfId="7437" xr:uid="{691DE592-2FAD-408A-A985-0C8E2B0C2541}"/>
    <cellStyle name="20% - Énfasis6 4 2 3" xfId="5057" xr:uid="{F3A922CD-B34C-415E-AAF0-4E5FDEF106E5}"/>
    <cellStyle name="20% - Énfasis6 4 2 3 2" xfId="7924" xr:uid="{02E745F0-A9AB-4FEF-A31C-EA179617C84B}"/>
    <cellStyle name="20% - Énfasis6 4 2 4" xfId="6952" xr:uid="{FBD68D11-279D-4CCB-B053-9D6425D9522C}"/>
    <cellStyle name="20% - Énfasis6 4 3" xfId="4380" xr:uid="{90CC3404-88A1-4E5F-A218-EFBF3F1C0FEB}"/>
    <cellStyle name="20% - Énfasis6 4 3 2" xfId="5346" xr:uid="{C669ADAE-BB51-49FC-AEA5-17684DDC2411}"/>
    <cellStyle name="20% - Énfasis6 4 3 2 2" xfId="8213" xr:uid="{FC3ED49D-8468-4B0E-9B4F-E3E72417CB6A}"/>
    <cellStyle name="20% - Énfasis6 4 3 3" xfId="7241" xr:uid="{5548E73F-6EE6-4413-807F-4E53E23647C7}"/>
    <cellStyle name="20% - Énfasis6 4 4" xfId="4862" xr:uid="{96B2E6D3-E1F0-4B87-A451-C5E4789946F3}"/>
    <cellStyle name="20% - Énfasis6 4 4 2" xfId="7728" xr:uid="{EFEB790C-14C9-40A9-8C48-A7A5C768ABA4}"/>
    <cellStyle name="20% - Énfasis6 4 5" xfId="5871" xr:uid="{25C34F91-367B-4CFE-92A8-8AEA1AE19505}"/>
    <cellStyle name="20% - Énfasis6 4 5 2" xfId="8740" xr:uid="{C6CBBCFB-37AB-43A3-93DB-9027EE142E94}"/>
    <cellStyle name="20% - Énfasis6 4 6" xfId="6757" xr:uid="{A3B753CF-4666-4436-89A5-1EB10B19AB00}"/>
    <cellStyle name="20% - Énfasis6 40" xfId="6509" xr:uid="{BD3B3766-7AF1-4D60-910B-2471B7E5E7C3}"/>
    <cellStyle name="20% - Énfasis6 40 2" xfId="9369" xr:uid="{9F815C51-9F03-483C-8CDA-E5ADA2A27A27}"/>
    <cellStyle name="20% - Énfasis6 41" xfId="6529" xr:uid="{7D5FDFE9-E14A-4EED-98F3-FDDDB90E4EF2}"/>
    <cellStyle name="20% - Énfasis6 41 2" xfId="9389" xr:uid="{888510D1-A3FE-449A-BC4D-6A9DC2F813C3}"/>
    <cellStyle name="20% - Énfasis6 42" xfId="6549" xr:uid="{90EA0207-FA25-4381-8DB9-D6761FC2C1B6}"/>
    <cellStyle name="20% - Énfasis6 42 2" xfId="9409" xr:uid="{5BDAB989-C849-418F-847C-589878056466}"/>
    <cellStyle name="20% - Énfasis6 43" xfId="6570" xr:uid="{524C1106-FA03-4996-86F4-88FEF1E6B80B}"/>
    <cellStyle name="20% - Énfasis6 43 2" xfId="9431" xr:uid="{4497C672-6B3C-4042-BCC1-1E9521E19616}"/>
    <cellStyle name="20% - Énfasis6 44" xfId="6600" xr:uid="{E6F690B5-CED4-4BE6-975D-926F98603241}"/>
    <cellStyle name="20% - Énfasis6 44 2" xfId="9460" xr:uid="{8B9B722A-3967-4A53-8B21-CE48189DE1A0}"/>
    <cellStyle name="20% - Énfasis6 45" xfId="6625" xr:uid="{C7A46BF6-5728-4260-94FB-8B7927522CF3}"/>
    <cellStyle name="20% - Énfasis6 45 2" xfId="9485" xr:uid="{F80507B6-2229-4DB4-BDDC-AE427AD8AEC1}"/>
    <cellStyle name="20% - Énfasis6 46" xfId="6647" xr:uid="{D0875D47-4C3D-4C73-BA62-37CF66CF1651}"/>
    <cellStyle name="20% - Énfasis6 47" xfId="6677" xr:uid="{7FD14274-41A3-4D6A-BCD2-21081221FAB9}"/>
    <cellStyle name="20% - Énfasis6 48" xfId="9493" xr:uid="{D6DA6305-AA0E-403A-AB93-4764697867B0}"/>
    <cellStyle name="20% - Énfasis6 49" xfId="9526" xr:uid="{D7602071-1010-4DAB-8043-17899C6F8376}"/>
    <cellStyle name="20% - Énfasis6 5" xfId="3925" xr:uid="{29D6A5D5-5E42-482C-B571-12BDBB3323AB}"/>
    <cellStyle name="20% - Énfasis6 5 2" xfId="4119" xr:uid="{65B64C47-81DC-40B3-BFE7-638E0BE1343A}"/>
    <cellStyle name="20% - Énfasis6 5 2 2" xfId="4597" xr:uid="{BAA54C84-292B-4190-B5E6-BE48635DA2EA}"/>
    <cellStyle name="20% - Énfasis6 5 2 2 2" xfId="5565" xr:uid="{21775CC5-DB9D-4AB3-89A7-FB04F6E5EB99}"/>
    <cellStyle name="20% - Énfasis6 5 2 2 2 2" xfId="8432" xr:uid="{22BA1D94-B28B-4483-A903-DBF59B76FE04}"/>
    <cellStyle name="20% - Énfasis6 5 2 2 3" xfId="7460" xr:uid="{84CC024F-55A8-4420-A9BE-05339DC58A87}"/>
    <cellStyle name="20% - Énfasis6 5 2 3" xfId="5080" xr:uid="{D6DB1C7A-7FAB-496A-8986-DA719DE56246}"/>
    <cellStyle name="20% - Énfasis6 5 2 3 2" xfId="7947" xr:uid="{7DAA4708-64AC-4304-A94E-2F62B7DF0E1B}"/>
    <cellStyle name="20% - Énfasis6 5 2 4" xfId="6975" xr:uid="{513554A3-6C3E-48A7-A3F7-2EF2C3B85CBD}"/>
    <cellStyle name="20% - Énfasis6 5 3" xfId="4403" xr:uid="{89852C1E-EACB-4476-A7BC-3863BD736382}"/>
    <cellStyle name="20% - Énfasis6 5 3 2" xfId="5369" xr:uid="{AA541712-7A44-48F2-B92B-B23F363DDEEE}"/>
    <cellStyle name="20% - Énfasis6 5 3 2 2" xfId="8236" xr:uid="{A0148BC8-423A-41C4-9988-5CE66915AF64}"/>
    <cellStyle name="20% - Énfasis6 5 3 3" xfId="7264" xr:uid="{955B5382-9EEA-4699-BAB3-451945D45800}"/>
    <cellStyle name="20% - Énfasis6 5 4" xfId="4884" xr:uid="{771B1C5D-884E-4558-8C5F-F708B9F0C405}"/>
    <cellStyle name="20% - Énfasis6 5 4 2" xfId="7751" xr:uid="{599D29C6-0C61-4581-899E-B9A19F296468}"/>
    <cellStyle name="20% - Énfasis6 5 5" xfId="5894" xr:uid="{86704C5F-3EAD-4FB7-9042-A65006BA6476}"/>
    <cellStyle name="20% - Énfasis6 5 5 2" xfId="8763" xr:uid="{F8017835-0EA3-43CF-8870-5F00E4C025A3}"/>
    <cellStyle name="20% - Énfasis6 5 6" xfId="6780" xr:uid="{5739CE8A-3D15-43C2-8CE2-CE9FB50CC1EE}"/>
    <cellStyle name="20% - Énfasis6 50" xfId="9545" xr:uid="{0F089776-4375-40C3-BCE6-650753E0878C}"/>
    <cellStyle name="20% - Énfasis6 51" xfId="9572" xr:uid="{D9DFD35A-6FA4-4CFD-B00B-2D67BBCF802A}"/>
    <cellStyle name="20% - Énfasis6 52" xfId="15773" xr:uid="{627AB2DD-ED75-40B4-AB66-A7840C3E6A67}"/>
    <cellStyle name="20% - Énfasis6 53" xfId="15798" xr:uid="{C6779CFD-749B-4312-AB1E-4D68C50D24CD}"/>
    <cellStyle name="20% - Énfasis6 54" xfId="15832" xr:uid="{59A68459-56F8-4D3C-A302-F438EDED3BE7}"/>
    <cellStyle name="20% - Énfasis6 6" xfId="3949" xr:uid="{66763B8B-EFAB-4085-BFF5-A94B05EF0435}"/>
    <cellStyle name="20% - Énfasis6 6 2" xfId="4141" xr:uid="{B87CA4DE-AC9B-4B82-984E-0AD927BA9412}"/>
    <cellStyle name="20% - Énfasis6 6 2 2" xfId="4619" xr:uid="{2CFFE5C4-D1CC-4776-9DFD-40B412AAE86B}"/>
    <cellStyle name="20% - Énfasis6 6 2 2 2" xfId="5587" xr:uid="{262241FE-CDCC-4373-AD3D-96B87371A84F}"/>
    <cellStyle name="20% - Énfasis6 6 2 2 2 2" xfId="8454" xr:uid="{E7CA8026-E86D-4C47-990F-4299CB060D2C}"/>
    <cellStyle name="20% - Énfasis6 6 2 2 3" xfId="7482" xr:uid="{A9B7DADF-15A1-486F-8636-0C24777C46DE}"/>
    <cellStyle name="20% - Énfasis6 6 2 3" xfId="5102" xr:uid="{920BACD7-19EE-4EE4-AA9A-DED353E890C9}"/>
    <cellStyle name="20% - Énfasis6 6 2 3 2" xfId="7969" xr:uid="{56530A13-78FA-4432-B91E-968215BD803E}"/>
    <cellStyle name="20% - Énfasis6 6 2 4" xfId="6997" xr:uid="{A3428136-EBA2-45D6-8DDA-8B615194421A}"/>
    <cellStyle name="20% - Énfasis6 6 3" xfId="4425" xr:uid="{2F375C57-9331-4B43-83F7-6FC97B69A09A}"/>
    <cellStyle name="20% - Énfasis6 6 3 2" xfId="5391" xr:uid="{2C602D4C-53F4-461C-A1E3-33B39C34BBBB}"/>
    <cellStyle name="20% - Énfasis6 6 3 2 2" xfId="8258" xr:uid="{1FF4F4B7-A16B-426B-8ADC-55DB09775534}"/>
    <cellStyle name="20% - Énfasis6 6 3 3" xfId="7286" xr:uid="{A1181D4F-F3F1-4C20-81D4-AF95254C21A4}"/>
    <cellStyle name="20% - Énfasis6 6 4" xfId="4906" xr:uid="{B4778435-CFF4-4BA0-9E80-71A62BD6BD08}"/>
    <cellStyle name="20% - Énfasis6 6 4 2" xfId="7773" xr:uid="{937D0BCB-131A-448E-8B61-7CC38315C3B0}"/>
    <cellStyle name="20% - Énfasis6 6 5" xfId="5916" xr:uid="{99585E88-9633-49FF-B783-DE096CBDBBF2}"/>
    <cellStyle name="20% - Énfasis6 6 5 2" xfId="8785" xr:uid="{A32772BB-EF66-45D7-8B40-F1CFBBE4DA68}"/>
    <cellStyle name="20% - Énfasis6 6 6" xfId="6802" xr:uid="{B17675FD-FC31-4599-B196-D9987CEA583F}"/>
    <cellStyle name="20% - Énfasis6 7" xfId="3973" xr:uid="{D5EB5A38-C5DE-4D3A-8209-57C3B56912EB}"/>
    <cellStyle name="20% - Énfasis6 7 2" xfId="4165" xr:uid="{9286D0E7-5149-4BA6-9C18-CE106D29BDE7}"/>
    <cellStyle name="20% - Énfasis6 7 2 2" xfId="4643" xr:uid="{9F9D2CD1-E3A9-40A3-B47A-444B605DC38C}"/>
    <cellStyle name="20% - Énfasis6 7 2 2 2" xfId="5611" xr:uid="{65B76049-C788-4CE1-BA5C-FF1D01DE3444}"/>
    <cellStyle name="20% - Énfasis6 7 2 2 2 2" xfId="8478" xr:uid="{D619E806-CDC2-41F5-9A20-7B07D38AC8F5}"/>
    <cellStyle name="20% - Énfasis6 7 2 2 3" xfId="7506" xr:uid="{8A151FC9-87FC-4B7D-A14A-9C5C4D631BC7}"/>
    <cellStyle name="20% - Énfasis6 7 2 3" xfId="5126" xr:uid="{2ACCD20F-4395-45EF-AC25-003B433FAD9F}"/>
    <cellStyle name="20% - Énfasis6 7 2 3 2" xfId="7993" xr:uid="{77217058-5FE9-43D2-90BA-6AD780E80989}"/>
    <cellStyle name="20% - Énfasis6 7 2 4" xfId="7021" xr:uid="{16DB51F4-71F6-4476-8D57-CAE0A4B0BAC3}"/>
    <cellStyle name="20% - Énfasis6 7 3" xfId="4448" xr:uid="{B959EC74-5051-4EAF-B12A-4A14B3D1A730}"/>
    <cellStyle name="20% - Énfasis6 7 3 2" xfId="5415" xr:uid="{B3AAB461-C932-48BD-A6F1-6081D3F78130}"/>
    <cellStyle name="20% - Énfasis6 7 3 2 2" xfId="8282" xr:uid="{8B9BDD2B-7043-4210-8A63-990613C2B997}"/>
    <cellStyle name="20% - Énfasis6 7 3 3" xfId="7310" xr:uid="{B1ECF57F-EB37-4772-AE3E-7F2AA939023F}"/>
    <cellStyle name="20% - Énfasis6 7 4" xfId="4930" xr:uid="{0B25176B-7A74-461F-A339-7ECD25CCE69C}"/>
    <cellStyle name="20% - Énfasis6 7 4 2" xfId="7797" xr:uid="{E0701F48-E149-49BA-A8C6-A46BCF58549B}"/>
    <cellStyle name="20% - Énfasis6 7 5" xfId="5940" xr:uid="{4426502A-EAD5-4258-A11A-50B970984857}"/>
    <cellStyle name="20% - Énfasis6 7 5 2" xfId="8809" xr:uid="{140152BC-6B79-489F-A030-2B447A31E137}"/>
    <cellStyle name="20% - Énfasis6 7 6" xfId="6826" xr:uid="{07E8EACE-4889-45C9-BF30-3206AD36A680}"/>
    <cellStyle name="20% - Énfasis6 8" xfId="3999" xr:uid="{40C53468-699C-406D-94DE-82DD4270CC1D}"/>
    <cellStyle name="20% - Énfasis6 8 2" xfId="4191" xr:uid="{1F0975B5-A563-4871-A06E-A4652B5479F0}"/>
    <cellStyle name="20% - Énfasis6 8 2 2" xfId="4669" xr:uid="{BB1D0BD7-6108-4E90-91AE-0E438CB1D7BD}"/>
    <cellStyle name="20% - Énfasis6 8 2 2 2" xfId="5637" xr:uid="{CE8C1578-B74C-4079-BAC5-7BC2AD3C6278}"/>
    <cellStyle name="20% - Énfasis6 8 2 2 2 2" xfId="8504" xr:uid="{EADF3414-2748-437A-AE43-68B5C01F78FE}"/>
    <cellStyle name="20% - Énfasis6 8 2 2 3" xfId="7532" xr:uid="{43791313-1FF2-4063-8162-E6E32287F5B2}"/>
    <cellStyle name="20% - Énfasis6 8 2 3" xfId="5152" xr:uid="{CE83D6FD-C243-4BC3-8AC3-97BBB2AC35F9}"/>
    <cellStyle name="20% - Énfasis6 8 2 3 2" xfId="8019" xr:uid="{E44D0A77-5500-4755-9E79-6FB3B981FE16}"/>
    <cellStyle name="20% - Énfasis6 8 2 4" xfId="7047" xr:uid="{D3A79688-B72D-4FDE-BB8E-00923E5889BC}"/>
    <cellStyle name="20% - Énfasis6 8 3" xfId="4473" xr:uid="{E511C4FB-269D-4DE6-9A5B-BD51A7F35886}"/>
    <cellStyle name="20% - Énfasis6 8 3 2" xfId="5441" xr:uid="{8117F2D5-E789-492F-ADF2-278E57AEFC8D}"/>
    <cellStyle name="20% - Énfasis6 8 3 2 2" xfId="8308" xr:uid="{420E2CB6-B37F-4DED-8BFE-60CBAD7ECDE3}"/>
    <cellStyle name="20% - Énfasis6 8 3 3" xfId="7336" xr:uid="{0B29CE9E-05E3-481F-AB74-5D7FA95BF542}"/>
    <cellStyle name="20% - Énfasis6 8 4" xfId="4956" xr:uid="{4F4196DE-6C46-47F9-84D4-A83213578DF8}"/>
    <cellStyle name="20% - Énfasis6 8 4 2" xfId="7823" xr:uid="{FD3E6A8B-8309-4262-9259-34BD287402B7}"/>
    <cellStyle name="20% - Énfasis6 8 5" xfId="5966" xr:uid="{88E4FA61-C910-47DD-B0A1-76DDFC0359A6}"/>
    <cellStyle name="20% - Énfasis6 8 5 2" xfId="8835" xr:uid="{4DCB7F8D-C280-4394-ADD4-FB582C0CA2A9}"/>
    <cellStyle name="20% - Énfasis6 8 6" xfId="6852" xr:uid="{5AE49AC2-626F-4992-B0AE-72274CE5A492}"/>
    <cellStyle name="20% - Énfasis6 9" xfId="4023" xr:uid="{5E0CFB54-6E0F-4C9D-B9F3-C905ED39505E}"/>
    <cellStyle name="20% - Énfasis6 9 2" xfId="4494" xr:uid="{48D09A21-C26C-4AFE-AA5E-B446C6ECA81E}"/>
    <cellStyle name="20% - Énfasis6 9 2 2" xfId="5462" xr:uid="{BE85DD9F-74EC-4281-BF8C-88B9D54BDCB3}"/>
    <cellStyle name="20% - Énfasis6 9 2 2 2" xfId="8329" xr:uid="{F5D5A08A-3838-40A8-AFB8-E4EB020F3A9E}"/>
    <cellStyle name="20% - Énfasis6 9 2 3" xfId="7357" xr:uid="{B57D59DE-F6AF-402B-A9B5-08BD813C1038}"/>
    <cellStyle name="20% - Énfasis6 9 3" xfId="4977" xr:uid="{4618730D-AA05-40BC-97A6-7F0BF6090A0B}"/>
    <cellStyle name="20% - Énfasis6 9 3 2" xfId="7844" xr:uid="{98714227-B233-45C0-ACCD-F53124505524}"/>
    <cellStyle name="20% - Énfasis6 9 4" xfId="6873" xr:uid="{F999F4EA-2D5B-47CE-898C-9FAF34C3EAA1}"/>
    <cellStyle name="40% - Énfasis1" xfId="20" builtinId="31" customBuiltin="1"/>
    <cellStyle name="40% - Énfasis1 10" xfId="4201" xr:uid="{038DD9A8-DACD-4F7C-84BB-BB672DA6CF1B}"/>
    <cellStyle name="40% - Énfasis1 10 2" xfId="4679" xr:uid="{E7114631-0B86-4D55-8648-20382E196AA2}"/>
    <cellStyle name="40% - Énfasis1 10 2 2" xfId="5647" xr:uid="{65179394-D694-4981-8CCC-938FBCDF0603}"/>
    <cellStyle name="40% - Énfasis1 10 2 2 2" xfId="8515" xr:uid="{3F86BDDB-0B22-40C8-82E3-E0FF07192208}"/>
    <cellStyle name="40% - Énfasis1 10 2 3" xfId="7543" xr:uid="{12D0650B-8007-4734-AA72-5028C81AF4A6}"/>
    <cellStyle name="40% - Énfasis1 10 3" xfId="5163" xr:uid="{E38B609D-A04A-44BF-95DE-E1B178B9F46B}"/>
    <cellStyle name="40% - Énfasis1 10 3 2" xfId="8030" xr:uid="{4EB2D91F-3DC6-4F7A-98FC-86AC322AA038}"/>
    <cellStyle name="40% - Énfasis1 10 4" xfId="7058" xr:uid="{62D8489E-4CBF-43E8-9BC0-E7353E7B7498}"/>
    <cellStyle name="40% - Énfasis1 11" xfId="4236" xr:uid="{B9881F32-CF76-4FD0-A959-B1E03E92E267}"/>
    <cellStyle name="40% - Énfasis1 11 2" xfId="4715" xr:uid="{B5520B4D-9EC0-483B-AC47-5796251A3031}"/>
    <cellStyle name="40% - Énfasis1 11 2 2" xfId="5683" xr:uid="{299EEC09-F920-45C9-95D7-514B9A0D57CA}"/>
    <cellStyle name="40% - Énfasis1 11 2 2 2" xfId="8551" xr:uid="{BD2A9A2F-ECB2-4975-9EDD-D51AADFD2151}"/>
    <cellStyle name="40% - Énfasis1 11 2 3" xfId="7579" xr:uid="{018E1D56-C24C-4CBB-A19A-061A596056B4}"/>
    <cellStyle name="40% - Énfasis1 11 3" xfId="5199" xr:uid="{65111BDB-06C6-4B1C-8D61-E157A3559217}"/>
    <cellStyle name="40% - Énfasis1 11 3 2" xfId="8066" xr:uid="{AA9D40B2-B4CA-4284-9191-D90AC1B44240}"/>
    <cellStyle name="40% - Énfasis1 11 4" xfId="7094" xr:uid="{ED071786-F831-44C1-A6EE-A1A3E35F4B59}"/>
    <cellStyle name="40% - Énfasis1 12" xfId="4286" xr:uid="{8F6F9FCA-FD9D-4D13-A2F0-75F06F7133BC}"/>
    <cellStyle name="40% - Énfasis1 12 2" xfId="5252" xr:uid="{D221F9B4-D4D7-4F53-92BC-9B48781427C4}"/>
    <cellStyle name="40% - Énfasis1 12 2 2" xfId="8119" xr:uid="{B2126E42-C35A-4E8A-9A2B-CDA8E9726B21}"/>
    <cellStyle name="40% - Énfasis1 12 3" xfId="7147" xr:uid="{083D55C7-8E54-478A-9A91-906B50E3A592}"/>
    <cellStyle name="40% - Énfasis1 13" xfId="4771" xr:uid="{7E315DF4-93BB-4FC0-850A-367425DB3565}"/>
    <cellStyle name="40% - Énfasis1 13 2" xfId="7634" xr:uid="{B222C672-24B2-485E-86DC-7AA0E391E306}"/>
    <cellStyle name="40% - Énfasis1 14" xfId="5737" xr:uid="{C1A44317-D2C3-4114-88DA-7B69C520B1AF}"/>
    <cellStyle name="40% - Énfasis1 14 2" xfId="8606" xr:uid="{CC5B21F8-D41A-4902-87CC-22E29E86F497}"/>
    <cellStyle name="40% - Énfasis1 15" xfId="5757" xr:uid="{6A7E7E7B-CFD8-4E02-80C4-DAFAED9A48CC}"/>
    <cellStyle name="40% - Énfasis1 15 2" xfId="8626" xr:uid="{4EFFB260-743E-47C8-9CE9-B3819B711D5D}"/>
    <cellStyle name="40% - Énfasis1 16" xfId="5777" xr:uid="{C700A0C8-F967-43FA-BF30-1C505F884D34}"/>
    <cellStyle name="40% - Énfasis1 16 2" xfId="8646" xr:uid="{6DE9590E-3951-4F08-955E-0717C720C3E9}"/>
    <cellStyle name="40% - Énfasis1 17" xfId="5976" xr:uid="{13CF88FD-28EC-4484-A16F-313EA71A8FA4}"/>
    <cellStyle name="40% - Énfasis1 17 2" xfId="8845" xr:uid="{96DB5E39-68CD-4E83-810E-ADBAD2B1B8EC}"/>
    <cellStyle name="40% - Énfasis1 18" xfId="5996" xr:uid="{6FC59BB7-00B5-4A77-AAED-45221878BEBC}"/>
    <cellStyle name="40% - Énfasis1 18 2" xfId="8865" xr:uid="{26CAA4DE-A4DE-4718-A177-004478F2572C}"/>
    <cellStyle name="40% - Énfasis1 19" xfId="6016" xr:uid="{0D59A834-F703-4A0A-BF33-446C3CD8FF7B}"/>
    <cellStyle name="40% - Énfasis1 19 2" xfId="8885" xr:uid="{23FC4BF8-23E7-46CF-9B0F-1977F53C97ED}"/>
    <cellStyle name="40% - Énfasis1 2" xfId="3841" xr:uid="{6A78A26B-DC60-4751-B676-D87C47CA90E7}"/>
    <cellStyle name="40% - Énfasis1 2 2" xfId="4036" xr:uid="{258607E7-1DFB-4221-B644-BE6C59C1C970}"/>
    <cellStyle name="40% - Énfasis1 2 2 2" xfId="4510" xr:uid="{101C4DAD-9D6F-4E61-9B6A-72BB9CA79A2F}"/>
    <cellStyle name="40% - Énfasis1 2 2 2 2" xfId="5478" xr:uid="{22F4781F-2AAC-4576-B339-2754E110661C}"/>
    <cellStyle name="40% - Énfasis1 2 2 2 2 2" xfId="8345" xr:uid="{B780C795-5CBB-424E-93F8-EA3D3C48A465}"/>
    <cellStyle name="40% - Énfasis1 2 2 2 3" xfId="7373" xr:uid="{0BB74319-65E9-47A5-B1CA-788AA9A66261}"/>
    <cellStyle name="40% - Énfasis1 2 2 3" xfId="4993" xr:uid="{C22339E6-23F3-435E-B0CA-2259C0CDA1CC}"/>
    <cellStyle name="40% - Énfasis1 2 2 3 2" xfId="7860" xr:uid="{C8A013E0-E3EC-450D-BE02-9A0AFBC2418B}"/>
    <cellStyle name="40% - Énfasis1 2 2 4" xfId="6888" xr:uid="{1C7EDB85-79C0-40B0-8E4D-8B2593281385}"/>
    <cellStyle name="40% - Énfasis1 2 3" xfId="4316" xr:uid="{2F59D8E9-381D-462C-A4FC-775DB5438BB7}"/>
    <cellStyle name="40% - Énfasis1 2 3 2" xfId="5282" xr:uid="{6426E38A-7493-48D5-A467-928244C371C9}"/>
    <cellStyle name="40% - Énfasis1 2 3 2 2" xfId="8149" xr:uid="{BD4D7BF2-8840-40A1-BA02-8FBF7684CDA7}"/>
    <cellStyle name="40% - Énfasis1 2 3 3" xfId="7177" xr:uid="{52DAC0B3-3F2B-4F39-9798-7CB096710B80}"/>
    <cellStyle name="40% - Énfasis1 2 4" xfId="4801" xr:uid="{5722E026-07FB-4F8E-BBDC-B7AF135D5EF0}"/>
    <cellStyle name="40% - Énfasis1 2 4 2" xfId="7664" xr:uid="{FA86A5A0-6764-48DB-A1D0-1F0BAD4829F9}"/>
    <cellStyle name="40% - Énfasis1 2 5" xfId="5807" xr:uid="{40C5C29C-C186-42CC-819F-E2F8803085F6}"/>
    <cellStyle name="40% - Énfasis1 2 5 2" xfId="8676" xr:uid="{8B0259FF-1752-4AD1-BF6B-57026D054497}"/>
    <cellStyle name="40% - Énfasis1 2 6" xfId="6693" xr:uid="{D9C5832B-9E45-4340-A54F-6EF8B04B7E90}"/>
    <cellStyle name="40% - Énfasis1 20" xfId="6036" xr:uid="{81C770E1-7288-4CD1-A523-DC529C896033}"/>
    <cellStyle name="40% - Énfasis1 20 2" xfId="8905" xr:uid="{A126FCC1-F0F4-40DE-844E-DC071F5BC842}"/>
    <cellStyle name="40% - Énfasis1 21" xfId="6056" xr:uid="{AAF6E5D0-43B9-455E-8151-B121EB3F9EF0}"/>
    <cellStyle name="40% - Énfasis1 21 2" xfId="8925" xr:uid="{10DFE7C6-624F-40BB-8319-24F317097514}"/>
    <cellStyle name="40% - Énfasis1 22" xfId="6076" xr:uid="{E76A09F2-A125-48F7-9C6A-CC5B4CBC85A4}"/>
    <cellStyle name="40% - Énfasis1 22 2" xfId="8945" xr:uid="{261B2847-7937-47A1-905E-E2B7D6EC9F07}"/>
    <cellStyle name="40% - Énfasis1 23" xfId="6096" xr:uid="{5654D333-D5C7-47F7-9182-61DA9DBA6693}"/>
    <cellStyle name="40% - Énfasis1 23 2" xfId="8965" xr:uid="{F0E1CD49-3C26-417B-8164-9B92EFEA887C}"/>
    <cellStyle name="40% - Énfasis1 24" xfId="6116" xr:uid="{B88F6603-9A32-40A9-9DB7-613A471A6F28}"/>
    <cellStyle name="40% - Énfasis1 24 2" xfId="8985" xr:uid="{092C1A5D-F2BB-4AC3-9337-81F596E5124D}"/>
    <cellStyle name="40% - Énfasis1 25" xfId="6136" xr:uid="{DC9C572C-4A1C-4650-BA03-4AB8BA73E303}"/>
    <cellStyle name="40% - Énfasis1 25 2" xfId="9005" xr:uid="{80C52A14-88DB-47F1-A098-A229F2F95362}"/>
    <cellStyle name="40% - Énfasis1 26" xfId="6156" xr:uid="{5031F527-C251-4E07-98E8-3C837E8F7D51}"/>
    <cellStyle name="40% - Énfasis1 26 2" xfId="9025" xr:uid="{4292501D-C46D-4BFC-B675-2AF5F6BED999}"/>
    <cellStyle name="40% - Énfasis1 27" xfId="6176" xr:uid="{FD244837-E999-4CD8-86EF-4275AE286479}"/>
    <cellStyle name="40% - Énfasis1 27 2" xfId="9045" xr:uid="{E062574E-D4DD-48CB-B0AC-DB36B780FA3B}"/>
    <cellStyle name="40% - Énfasis1 28" xfId="6198" xr:uid="{4BA5E421-8B32-4C24-B094-CB3CD0F32E42}"/>
    <cellStyle name="40% - Énfasis1 28 2" xfId="9067" xr:uid="{272EB349-8DC4-4AD5-A794-BCFAC0D8C9F8}"/>
    <cellStyle name="40% - Énfasis1 29" xfId="6235" xr:uid="{1FE1B3A2-4143-4DDB-9685-A04906C6A5DA}"/>
    <cellStyle name="40% - Énfasis1 29 2" xfId="9104" xr:uid="{0CE48A5D-2ABD-42E9-BF5F-48E99245AA9A}"/>
    <cellStyle name="40% - Énfasis1 3" xfId="3858" xr:uid="{364E7010-E2A2-4CCD-9AC2-995814A7FF0B}"/>
    <cellStyle name="40% - Énfasis1 3 2" xfId="4057" xr:uid="{84DA5E6F-EC6E-4BAD-82B9-437C08FCF728}"/>
    <cellStyle name="40% - Énfasis1 3 2 2" xfId="4535" xr:uid="{48BBAF89-4428-4F46-B08D-31D15AC937DA}"/>
    <cellStyle name="40% - Énfasis1 3 2 2 2" xfId="5503" xr:uid="{7896A3EE-634A-482D-AB89-30088F0847DD}"/>
    <cellStyle name="40% - Énfasis1 3 2 2 2 2" xfId="8370" xr:uid="{1C028662-315A-4E15-AF3A-49DE5BAE6F52}"/>
    <cellStyle name="40% - Énfasis1 3 2 2 3" xfId="7398" xr:uid="{FB417D2E-3359-4D15-92B9-CCA949BE05DF}"/>
    <cellStyle name="40% - Énfasis1 3 2 3" xfId="5018" xr:uid="{F72E4C7B-3784-4602-B2CD-37A4133CF151}"/>
    <cellStyle name="40% - Énfasis1 3 2 3 2" xfId="7885" xr:uid="{F9FC652A-2B78-462A-AE5E-99FE94777CC9}"/>
    <cellStyle name="40% - Énfasis1 3 2 4" xfId="6913" xr:uid="{62681B51-F8DB-481F-BF98-B16DEB94B289}"/>
    <cellStyle name="40% - Énfasis1 3 3" xfId="4341" xr:uid="{BF2D7309-5B75-4828-8617-2555434E0247}"/>
    <cellStyle name="40% - Énfasis1 3 3 2" xfId="5307" xr:uid="{A8562561-A2D5-4E3B-8877-59CC8B8A5CD8}"/>
    <cellStyle name="40% - Énfasis1 3 3 2 2" xfId="8174" xr:uid="{D5B4E4B5-5B20-47CE-B41A-7A20A5CE9E83}"/>
    <cellStyle name="40% - Énfasis1 3 3 3" xfId="7202" xr:uid="{E83E5AC6-C745-461D-A417-35B980D7FD07}"/>
    <cellStyle name="40% - Énfasis1 3 4" xfId="4823" xr:uid="{7B5B3C70-B414-4E74-AA35-262CF8CB8C20}"/>
    <cellStyle name="40% - Énfasis1 3 4 2" xfId="7689" xr:uid="{7EDE937B-28A3-4CE7-ADC7-EBE45CE82718}"/>
    <cellStyle name="40% - Énfasis1 3 5" xfId="5832" xr:uid="{60AEAEF5-4212-4EE6-8727-ABE9D0D10423}"/>
    <cellStyle name="40% - Énfasis1 3 5 2" xfId="8701" xr:uid="{6CCFFAB3-9F5C-4E06-A038-0411C25BDA92}"/>
    <cellStyle name="40% - Énfasis1 3 6" xfId="6718" xr:uid="{9664A528-6EE7-4B09-BA86-0FF0ADD23098}"/>
    <cellStyle name="40% - Énfasis1 30" xfId="6255" xr:uid="{B2DE5E5E-0F22-41FF-A23F-7C99967A9A70}"/>
    <cellStyle name="40% - Énfasis1 30 2" xfId="9124" xr:uid="{5A74E4CA-7F92-4492-894D-6D6CFA010E88}"/>
    <cellStyle name="40% - Énfasis1 31" xfId="6275" xr:uid="{91EA84DE-99B8-496D-8AF7-74BEDADC3338}"/>
    <cellStyle name="40% - Énfasis1 31 2" xfId="9144" xr:uid="{B428FCE4-C177-40D5-9A2D-1EE4F0D89B2C}"/>
    <cellStyle name="40% - Énfasis1 32" xfId="6299" xr:uid="{8811A19C-BEFA-4ED6-B19F-A4B52D6C12F5}"/>
    <cellStyle name="40% - Énfasis1 32 2" xfId="9167" xr:uid="{16BEAC69-87E3-46EF-A102-CD3D00DEEEE1}"/>
    <cellStyle name="40% - Énfasis1 33" xfId="6331" xr:uid="{D3241ECC-FB63-46DE-B7FB-29CEFBB08BEE}"/>
    <cellStyle name="40% - Énfasis1 33 2" xfId="9196" xr:uid="{491A2F74-21BE-4D0E-8B4B-8FFD4691AFB3}"/>
    <cellStyle name="40% - Énfasis1 34" xfId="6351" xr:uid="{391EE4D5-3845-4374-B459-44D517433FB1}"/>
    <cellStyle name="40% - Énfasis1 34 2" xfId="9216" xr:uid="{63B29755-0573-43A5-AB23-B0CD7FBA5284}"/>
    <cellStyle name="40% - Énfasis1 35" xfId="6371" xr:uid="{047102EE-CA01-42E0-905E-2958D4DEE8B8}"/>
    <cellStyle name="40% - Énfasis1 35 2" xfId="9236" xr:uid="{172D18CB-FB1C-42F5-9ACF-D1D1FEEE934D}"/>
    <cellStyle name="40% - Énfasis1 36" xfId="6392" xr:uid="{FC497130-5A2A-4B90-A3AC-13D10B124919}"/>
    <cellStyle name="40% - Énfasis1 36 2" xfId="9257" xr:uid="{754EFECA-A364-476E-A75E-CCE7E91589E6}"/>
    <cellStyle name="40% - Énfasis1 37" xfId="6421" xr:uid="{3B290A6A-FB86-4D55-9F3A-D4A764289C22}"/>
    <cellStyle name="40% - Énfasis1 37 2" xfId="9283" xr:uid="{30264971-E315-4AD4-9B85-C940FE53FCB9}"/>
    <cellStyle name="40% - Énfasis1 38" xfId="6455" xr:uid="{091370D9-C6D0-4384-87B5-99332A564DF4}"/>
    <cellStyle name="40% - Énfasis1 38 2" xfId="9315" xr:uid="{2C0A5314-F129-4CE8-8C61-346CFE09E321}"/>
    <cellStyle name="40% - Énfasis1 39" xfId="6475" xr:uid="{88019FC8-B4C0-4613-9298-659145029061}"/>
    <cellStyle name="40% - Énfasis1 39 2" xfId="9335" xr:uid="{9FDB22C4-4344-4904-8F69-CC5F353168D6}"/>
    <cellStyle name="40% - Énfasis1 4" xfId="3885" xr:uid="{23ED7622-F52E-4941-B05B-F1F098B5FEBC}"/>
    <cellStyle name="40% - Énfasis1 4 2" xfId="4082" xr:uid="{5094D302-44C0-497D-AF12-06B85B1A4EC2}"/>
    <cellStyle name="40% - Énfasis1 4 2 2" xfId="4560" xr:uid="{2842BCDE-239C-44E7-BBED-B763980CDA5B}"/>
    <cellStyle name="40% - Énfasis1 4 2 2 2" xfId="5528" xr:uid="{12DE34CC-6EE9-4DCE-8542-C95B3AA1375D}"/>
    <cellStyle name="40% - Énfasis1 4 2 2 2 2" xfId="8395" xr:uid="{78CC11EF-4BD2-40BD-A455-CF4ABE637AAA}"/>
    <cellStyle name="40% - Énfasis1 4 2 2 3" xfId="7423" xr:uid="{DE43767A-BA73-455D-8FA9-25DECC50DB65}"/>
    <cellStyle name="40% - Énfasis1 4 2 3" xfId="5043" xr:uid="{94850045-5DCC-4200-968B-8C0B1822E9DE}"/>
    <cellStyle name="40% - Énfasis1 4 2 3 2" xfId="7910" xr:uid="{363806BF-EE53-4715-8A32-A32ABDB224A7}"/>
    <cellStyle name="40% - Énfasis1 4 2 4" xfId="6938" xr:uid="{F9E12FFC-8F29-456A-B301-42C5586A3DFE}"/>
    <cellStyle name="40% - Énfasis1 4 3" xfId="4366" xr:uid="{1938EE87-1398-4798-AFFC-8AD62C93CFA6}"/>
    <cellStyle name="40% - Énfasis1 4 3 2" xfId="5332" xr:uid="{24B0A8B9-0D65-4214-B1F9-EA83FCC47F63}"/>
    <cellStyle name="40% - Énfasis1 4 3 2 2" xfId="8199" xr:uid="{03B9385F-A329-4DAD-82AE-64A26D6F67B3}"/>
    <cellStyle name="40% - Énfasis1 4 3 3" xfId="7227" xr:uid="{2E543C24-ED84-44F6-980E-CAF69EF0E11B}"/>
    <cellStyle name="40% - Énfasis1 4 4" xfId="4848" xr:uid="{FE5BAB58-540E-4279-B53F-174986CCEA70}"/>
    <cellStyle name="40% - Énfasis1 4 4 2" xfId="7714" xr:uid="{C5ED4CC1-74A3-4FE8-9266-EC06736133C4}"/>
    <cellStyle name="40% - Énfasis1 4 5" xfId="5857" xr:uid="{A47BAD49-3473-46DA-B5E4-29A7311A8E4D}"/>
    <cellStyle name="40% - Énfasis1 4 5 2" xfId="8726" xr:uid="{05BE0E32-1DDC-4A59-9E4A-E873E1FD038E}"/>
    <cellStyle name="40% - Énfasis1 4 6" xfId="6743" xr:uid="{FE29F212-F4A7-4B14-B40D-1C96E650ADCC}"/>
    <cellStyle name="40% - Énfasis1 40" xfId="6495" xr:uid="{26F8A7CA-08B3-4F86-A2E5-727B99597685}"/>
    <cellStyle name="40% - Énfasis1 40 2" xfId="9355" xr:uid="{C14967A8-158C-4AE4-9342-80806A55A261}"/>
    <cellStyle name="40% - Énfasis1 41" xfId="6515" xr:uid="{B1417130-5C56-4797-84A3-76D76BE80D2A}"/>
    <cellStyle name="40% - Énfasis1 41 2" xfId="9375" xr:uid="{2C020DBF-00F0-47F3-A798-7E6BA721CD00}"/>
    <cellStyle name="40% - Énfasis1 42" xfId="6535" xr:uid="{F8D909C3-69E8-4B2C-9424-CDB7F5A14FEA}"/>
    <cellStyle name="40% - Énfasis1 42 2" xfId="9395" xr:uid="{EBD42D77-D872-4C28-896E-E9CA622C6888}"/>
    <cellStyle name="40% - Énfasis1 43" xfId="6556" xr:uid="{572241AA-0F45-40CE-B8EA-DF5301AEDB36}"/>
    <cellStyle name="40% - Énfasis1 43 2" xfId="9417" xr:uid="{C16C4E6A-01B1-405C-876C-00AD156D3033}"/>
    <cellStyle name="40% - Énfasis1 44" xfId="6586" xr:uid="{D6851A2F-7340-4FF0-8600-ABFF560A7C54}"/>
    <cellStyle name="40% - Énfasis1 44 2" xfId="9446" xr:uid="{61A8D37C-B0AF-4247-99FA-1180D154074F}"/>
    <cellStyle name="40% - Énfasis1 45" xfId="6611" xr:uid="{DE585674-EC18-46E5-9E21-6EF90C828136}"/>
    <cellStyle name="40% - Énfasis1 45 2" xfId="9471" xr:uid="{EC318F08-E967-49C5-9FAC-52EDB2233841}"/>
    <cellStyle name="40% - Énfasis1 46" xfId="6633" xr:uid="{034C01D2-D715-442E-BF3F-C2204488E6D4}"/>
    <cellStyle name="40% - Énfasis1 47" xfId="6663" xr:uid="{37C121C3-6EEC-42C6-A6A7-B17CC88ED236}"/>
    <cellStyle name="40% - Énfasis1 48" xfId="9494" xr:uid="{EA7BE763-DCA5-4E43-9EC1-43897D0A7575}"/>
    <cellStyle name="40% - Énfasis1 49" xfId="9512" xr:uid="{41B7810F-9410-4EE4-BCC2-16C31B8D7ED5}"/>
    <cellStyle name="40% - Énfasis1 5" xfId="3911" xr:uid="{E9797DF9-3A58-44A5-96EE-73CC111DB1B8}"/>
    <cellStyle name="40% - Énfasis1 5 2" xfId="4105" xr:uid="{F29BE32F-6E09-4ECE-84F4-39DA217E50E5}"/>
    <cellStyle name="40% - Énfasis1 5 2 2" xfId="4583" xr:uid="{B8E4FDCF-D716-41A9-9C5E-2EECED897B80}"/>
    <cellStyle name="40% - Énfasis1 5 2 2 2" xfId="5551" xr:uid="{397FBD7D-B5A5-4904-B8E4-07BFFD45534C}"/>
    <cellStyle name="40% - Énfasis1 5 2 2 2 2" xfId="8418" xr:uid="{D0CB7CE1-130E-42E8-9545-2E367131F0BC}"/>
    <cellStyle name="40% - Énfasis1 5 2 2 3" xfId="7446" xr:uid="{116B0510-0A5D-475E-8F2D-7FC89CCA59AD}"/>
    <cellStyle name="40% - Énfasis1 5 2 3" xfId="5066" xr:uid="{4D0D00F5-3C8B-4A95-ACE4-98181A0FE781}"/>
    <cellStyle name="40% - Énfasis1 5 2 3 2" xfId="7933" xr:uid="{F02E0B8B-0F9F-45BE-A773-1C5747764757}"/>
    <cellStyle name="40% - Énfasis1 5 2 4" xfId="6961" xr:uid="{28ACF955-8D29-4F93-A628-F39D00D21910}"/>
    <cellStyle name="40% - Énfasis1 5 3" xfId="4389" xr:uid="{EDE1977F-63BA-47C5-A8DB-B220DD2B06A7}"/>
    <cellStyle name="40% - Énfasis1 5 3 2" xfId="5355" xr:uid="{CE0ED504-DA69-448E-A7AE-C2F4E44749C1}"/>
    <cellStyle name="40% - Énfasis1 5 3 2 2" xfId="8222" xr:uid="{0A000A22-BB60-4A8C-99E1-7EF6E0837934}"/>
    <cellStyle name="40% - Énfasis1 5 3 3" xfId="7250" xr:uid="{F48CE432-545E-4BF5-A3A7-09811CB266C3}"/>
    <cellStyle name="40% - Énfasis1 5 4" xfId="4870" xr:uid="{2A9C6784-2C6D-4FF2-9C57-030460B9E73A}"/>
    <cellStyle name="40% - Énfasis1 5 4 2" xfId="7737" xr:uid="{C1987A81-8059-4EF7-A0D6-DAB2A32BDD06}"/>
    <cellStyle name="40% - Énfasis1 5 5" xfId="5880" xr:uid="{51FFE0A2-3FE2-4840-9836-89603B8CF423}"/>
    <cellStyle name="40% - Énfasis1 5 5 2" xfId="8749" xr:uid="{A36D68BF-D3EF-4DDF-9716-C51317AA3944}"/>
    <cellStyle name="40% - Énfasis1 5 6" xfId="6766" xr:uid="{21F5EC62-A3E1-46A3-99B8-E062EDF86C56}"/>
    <cellStyle name="40% - Énfasis1 50" xfId="9531" xr:uid="{DC18E313-7ED5-4D78-B2DF-01696F63FB35}"/>
    <cellStyle name="40% - Énfasis1 51" xfId="9557" xr:uid="{4492B04B-2975-44B0-9BB9-D0C6903BA368}"/>
    <cellStyle name="40% - Énfasis1 52" xfId="15759" xr:uid="{36C04A2D-BBDE-4ADA-BA6C-24BFA3676193}"/>
    <cellStyle name="40% - Énfasis1 53" xfId="15783" xr:uid="{967D844B-8F1E-4F65-AFAE-C0BAAA20EDFE}"/>
    <cellStyle name="40% - Énfasis1 54" xfId="15818" xr:uid="{893D7566-056B-4F3F-9764-B95432FAAB9A}"/>
    <cellStyle name="40% - Énfasis1 6" xfId="3935" xr:uid="{3846E419-2530-478F-B706-3C7B56574C4A}"/>
    <cellStyle name="40% - Énfasis1 6 2" xfId="4127" xr:uid="{F5DD0144-4927-46FF-8B17-0ABDEF37429F}"/>
    <cellStyle name="40% - Énfasis1 6 2 2" xfId="4605" xr:uid="{3B5B2EA0-821E-4D15-B0FD-E816C0C5C19C}"/>
    <cellStyle name="40% - Énfasis1 6 2 2 2" xfId="5573" xr:uid="{48F8D10A-C376-42D3-80A8-A9D186F49A57}"/>
    <cellStyle name="40% - Énfasis1 6 2 2 2 2" xfId="8440" xr:uid="{5460207C-82B5-42FB-B272-E8F2BDF1B90D}"/>
    <cellStyle name="40% - Énfasis1 6 2 2 3" xfId="7468" xr:uid="{6AD41CF4-3931-4D4B-8FAC-37B3A90E9E38}"/>
    <cellStyle name="40% - Énfasis1 6 2 3" xfId="5088" xr:uid="{8E524221-A9BB-4107-AC3F-B9CD490B9C2E}"/>
    <cellStyle name="40% - Énfasis1 6 2 3 2" xfId="7955" xr:uid="{F3DA41A0-8936-46EC-98A7-78F7B41C5374}"/>
    <cellStyle name="40% - Énfasis1 6 2 4" xfId="6983" xr:uid="{F9D7B5E1-7CD0-45C6-AFF7-A6259A862275}"/>
    <cellStyle name="40% - Énfasis1 6 3" xfId="4411" xr:uid="{C8BDA0FF-874D-4BBB-8600-57B896CBF055}"/>
    <cellStyle name="40% - Énfasis1 6 3 2" xfId="5377" xr:uid="{757258AF-E88E-4AD9-BA9E-452CABF7EB15}"/>
    <cellStyle name="40% - Énfasis1 6 3 2 2" xfId="8244" xr:uid="{8976AEFF-8207-452D-80FB-B144EF5FA4E3}"/>
    <cellStyle name="40% - Énfasis1 6 3 3" xfId="7272" xr:uid="{C7D612CA-CD5A-4CEF-9F85-D124C61B0F01}"/>
    <cellStyle name="40% - Énfasis1 6 4" xfId="4892" xr:uid="{920EA8B9-B8B8-44C9-9802-43544CEB166A}"/>
    <cellStyle name="40% - Énfasis1 6 4 2" xfId="7759" xr:uid="{DC09D38B-A466-4C03-A5DF-A5748FEADAE0}"/>
    <cellStyle name="40% - Énfasis1 6 5" xfId="5902" xr:uid="{BACA8ABE-C4E3-401A-BBB5-49A501D4E305}"/>
    <cellStyle name="40% - Énfasis1 6 5 2" xfId="8771" xr:uid="{22EA73D2-B035-448E-9572-F28214F271BA}"/>
    <cellStyle name="40% - Énfasis1 6 6" xfId="6788" xr:uid="{ED731142-AE5B-47BE-822A-86E8D98AE090}"/>
    <cellStyle name="40% - Énfasis1 7" xfId="3959" xr:uid="{3581573A-1BD7-4232-AEE5-171693ABBF23}"/>
    <cellStyle name="40% - Énfasis1 7 2" xfId="4151" xr:uid="{45AE1CFF-D234-45EC-9D9E-3B13DA63E150}"/>
    <cellStyle name="40% - Énfasis1 7 2 2" xfId="4629" xr:uid="{3E7EDF1C-BD26-4FBB-A00F-957C297F9DC3}"/>
    <cellStyle name="40% - Énfasis1 7 2 2 2" xfId="5597" xr:uid="{15FBB66D-B1F6-46B2-AFD0-7885276E26BF}"/>
    <cellStyle name="40% - Énfasis1 7 2 2 2 2" xfId="8464" xr:uid="{60F32667-78AA-44E5-A52E-9F5D40B0E4FE}"/>
    <cellStyle name="40% - Énfasis1 7 2 2 3" xfId="7492" xr:uid="{E82C791C-E083-4521-A5A9-0526C95DAFC0}"/>
    <cellStyle name="40% - Énfasis1 7 2 3" xfId="5112" xr:uid="{3DF5F1B4-98DD-428B-A396-9DAF806AFA64}"/>
    <cellStyle name="40% - Énfasis1 7 2 3 2" xfId="7979" xr:uid="{591F93FC-CEC9-4759-B749-1D6E344D377D}"/>
    <cellStyle name="40% - Énfasis1 7 2 4" xfId="7007" xr:uid="{4369DE50-99A6-4414-A589-70FF8B552119}"/>
    <cellStyle name="40% - Énfasis1 7 3" xfId="4434" xr:uid="{CB9CD5DC-C25A-4D47-A4E1-971CCBB5C311}"/>
    <cellStyle name="40% - Énfasis1 7 3 2" xfId="5401" xr:uid="{B86B50D0-6795-4F5E-BD07-88EA9EED1F6A}"/>
    <cellStyle name="40% - Énfasis1 7 3 2 2" xfId="8268" xr:uid="{7907BFA7-1ED4-41AE-9D61-BD1F00AF7131}"/>
    <cellStyle name="40% - Énfasis1 7 3 3" xfId="7296" xr:uid="{4E04FF78-2F29-4101-ADE7-69A5D03C2F1C}"/>
    <cellStyle name="40% - Énfasis1 7 4" xfId="4916" xr:uid="{9E1B3280-C563-48C8-8AA2-87487605B42F}"/>
    <cellStyle name="40% - Énfasis1 7 4 2" xfId="7783" xr:uid="{3CFAB45B-E265-4D1B-BF4F-3196DD59EBAA}"/>
    <cellStyle name="40% - Énfasis1 7 5" xfId="5926" xr:uid="{A01BCF63-A037-4AF2-AAC3-E8CC76EC4034}"/>
    <cellStyle name="40% - Énfasis1 7 5 2" xfId="8795" xr:uid="{7AAD9C4C-BE5F-4CD9-95CA-35D7751F2FF9}"/>
    <cellStyle name="40% - Énfasis1 7 6" xfId="6812" xr:uid="{3017E434-4EEC-4BC6-87F1-D8C7A905269B}"/>
    <cellStyle name="40% - Énfasis1 8" xfId="3985" xr:uid="{74571E71-E6B4-4D11-A6CD-2F005E347079}"/>
    <cellStyle name="40% - Énfasis1 8 2" xfId="4177" xr:uid="{DE4F3F02-D031-4CCC-86E9-C108CA348352}"/>
    <cellStyle name="40% - Énfasis1 8 2 2" xfId="4655" xr:uid="{60AAD796-F37A-4BB6-8E3C-F22369C99FD3}"/>
    <cellStyle name="40% - Énfasis1 8 2 2 2" xfId="5623" xr:uid="{F89CF04E-38F8-4434-9671-1316988F26B3}"/>
    <cellStyle name="40% - Énfasis1 8 2 2 2 2" xfId="8490" xr:uid="{B68A9307-0FCE-411F-8646-92EE0CEC0F61}"/>
    <cellStyle name="40% - Énfasis1 8 2 2 3" xfId="7518" xr:uid="{41E13B8B-9DA0-402F-843E-A125822413F3}"/>
    <cellStyle name="40% - Énfasis1 8 2 3" xfId="5138" xr:uid="{FE77EFCA-8FED-4460-81D7-3DB96AF47A70}"/>
    <cellStyle name="40% - Énfasis1 8 2 3 2" xfId="8005" xr:uid="{F89B14E0-5D73-435F-8DA3-C499F95A0FCE}"/>
    <cellStyle name="40% - Énfasis1 8 2 4" xfId="7033" xr:uid="{E9C9F6AF-4E25-4B7E-9B8A-BDC2472FBD85}"/>
    <cellStyle name="40% - Énfasis1 8 3" xfId="4459" xr:uid="{9F884920-2ED2-4B56-91A4-7019B9307DF3}"/>
    <cellStyle name="40% - Énfasis1 8 3 2" xfId="5427" xr:uid="{98ED6B73-FC20-416C-92BD-B28CE4C35594}"/>
    <cellStyle name="40% - Énfasis1 8 3 2 2" xfId="8294" xr:uid="{3FCADA8B-1449-46CB-AD53-5CABD780382C}"/>
    <cellStyle name="40% - Énfasis1 8 3 3" xfId="7322" xr:uid="{3449EC58-1289-49E0-BA2B-B7D61BF61B28}"/>
    <cellStyle name="40% - Énfasis1 8 4" xfId="4942" xr:uid="{FE6EA3A0-52A8-428B-9E39-3DD5EF203279}"/>
    <cellStyle name="40% - Énfasis1 8 4 2" xfId="7809" xr:uid="{B21D245F-45D5-47C3-B94E-14153DEF2D27}"/>
    <cellStyle name="40% - Énfasis1 8 5" xfId="5952" xr:uid="{EDECF7B8-FAC9-4D17-9A14-8B3B9BEA2E23}"/>
    <cellStyle name="40% - Énfasis1 8 5 2" xfId="8821" xr:uid="{F049067A-F6ED-4BAD-9B1B-ABF7B6B3460C}"/>
    <cellStyle name="40% - Énfasis1 8 6" xfId="6838" xr:uid="{BE884E15-7C99-4EF0-8BC7-6428FDCFD832}"/>
    <cellStyle name="40% - Énfasis1 9" xfId="4009" xr:uid="{71B2FA7A-6436-4235-BB7E-74974BC9E1F5}"/>
    <cellStyle name="40% - Énfasis1 9 2" xfId="4480" xr:uid="{D45B4C45-DF8E-4C29-A327-7A7531568D03}"/>
    <cellStyle name="40% - Énfasis1 9 2 2" xfId="5448" xr:uid="{6BEB4601-6576-483C-8AC6-A3D034011663}"/>
    <cellStyle name="40% - Énfasis1 9 2 2 2" xfId="8315" xr:uid="{0371F1E8-F258-4804-92F4-FD10259DE636}"/>
    <cellStyle name="40% - Énfasis1 9 2 3" xfId="7343" xr:uid="{16FD6400-6A11-4392-9DAE-6D43E352561A}"/>
    <cellStyle name="40% - Énfasis1 9 3" xfId="4963" xr:uid="{89CB8656-9E52-48BF-A412-EDDC85AE4EA4}"/>
    <cellStyle name="40% - Énfasis1 9 3 2" xfId="7830" xr:uid="{85A1ECBA-53BD-4194-B770-2C215540EE8D}"/>
    <cellStyle name="40% - Énfasis1 9 4" xfId="6859" xr:uid="{1F66D941-3AFC-44EB-A121-DE70D31BB060}"/>
    <cellStyle name="40% - Énfasis2" xfId="24" builtinId="35" customBuiltin="1"/>
    <cellStyle name="40% - Énfasis2 10" xfId="4204" xr:uid="{42C9A1CD-B4B0-4938-BA72-E23D2503448A}"/>
    <cellStyle name="40% - Énfasis2 10 2" xfId="4682" xr:uid="{1462B2CE-22C5-44EB-90B6-8EE424EF2A66}"/>
    <cellStyle name="40% - Énfasis2 10 2 2" xfId="5650" xr:uid="{D5D1F698-B845-4F9E-B834-1BE1D716C1FD}"/>
    <cellStyle name="40% - Énfasis2 10 2 2 2" xfId="8518" xr:uid="{96DD016E-AE44-47D2-9A30-2DFC0173C386}"/>
    <cellStyle name="40% - Énfasis2 10 2 3" xfId="7546" xr:uid="{49983C10-E9E1-4A20-8B99-7D73AA7638FF}"/>
    <cellStyle name="40% - Énfasis2 10 3" xfId="5166" xr:uid="{95D74055-52EC-4CE6-91D7-C6D33733F153}"/>
    <cellStyle name="40% - Énfasis2 10 3 2" xfId="8033" xr:uid="{916D4CBF-7381-4B52-ADB9-A6CA1D4BDBAB}"/>
    <cellStyle name="40% - Énfasis2 10 4" xfId="7061" xr:uid="{827955DD-CA08-4E83-A7E8-CA0FD0612A3A}"/>
    <cellStyle name="40% - Énfasis2 11" xfId="4239" xr:uid="{9FB1617A-D6C7-4C6C-AC52-9DEAFFF9AA3A}"/>
    <cellStyle name="40% - Énfasis2 11 2" xfId="4718" xr:uid="{068067B0-EF8C-429E-A93F-5C08A1DF1DDF}"/>
    <cellStyle name="40% - Énfasis2 11 2 2" xfId="5686" xr:uid="{0B253F32-36E5-45F5-844D-8D2756519A33}"/>
    <cellStyle name="40% - Énfasis2 11 2 2 2" xfId="8554" xr:uid="{A03B31D4-1952-41C9-A507-0B3F3E265698}"/>
    <cellStyle name="40% - Énfasis2 11 2 3" xfId="7582" xr:uid="{7755DEEF-7F53-4343-AC70-5EC1F18712D7}"/>
    <cellStyle name="40% - Énfasis2 11 3" xfId="5202" xr:uid="{0C7779E9-9DF4-42B6-A170-09D5E14EB59B}"/>
    <cellStyle name="40% - Énfasis2 11 3 2" xfId="8069" xr:uid="{9202E7C2-4078-4E43-A8A8-3A98187DCCCF}"/>
    <cellStyle name="40% - Énfasis2 11 4" xfId="7097" xr:uid="{0BF90264-E3C5-42C0-A0FE-5C1E85CAA245}"/>
    <cellStyle name="40% - Énfasis2 12" xfId="4289" xr:uid="{4AD41E51-1D18-4D90-B58D-A4980DAA975E}"/>
    <cellStyle name="40% - Énfasis2 12 2" xfId="5255" xr:uid="{C68E7A25-EEFE-4B8D-A738-E5972BA0B287}"/>
    <cellStyle name="40% - Énfasis2 12 2 2" xfId="8122" xr:uid="{39AC0357-5AC7-4B9F-B1AC-DD9DA5F4B732}"/>
    <cellStyle name="40% - Énfasis2 12 3" xfId="7150" xr:uid="{3AD763E3-45F1-437C-9072-21607B821B88}"/>
    <cellStyle name="40% - Énfasis2 13" xfId="4774" xr:uid="{48FC7417-12CD-49AE-9A1A-69FED8AEE657}"/>
    <cellStyle name="40% - Énfasis2 13 2" xfId="7637" xr:uid="{35FCABD3-3CFD-49BC-BC7E-55FB77283F07}"/>
    <cellStyle name="40% - Énfasis2 14" xfId="5740" xr:uid="{F23787E3-F169-4C96-BE2B-8CC34BCF34BA}"/>
    <cellStyle name="40% - Énfasis2 14 2" xfId="8609" xr:uid="{CF5A8689-7360-4EEC-B57D-C353FE2DCD1F}"/>
    <cellStyle name="40% - Énfasis2 15" xfId="5760" xr:uid="{F1DC8B64-43B2-4AB7-AB25-20DEE53EE7E0}"/>
    <cellStyle name="40% - Énfasis2 15 2" xfId="8629" xr:uid="{52A0186C-280B-4023-BC51-8828FA748571}"/>
    <cellStyle name="40% - Énfasis2 16" xfId="5780" xr:uid="{1C28E08A-F13D-4224-A440-0073200A4781}"/>
    <cellStyle name="40% - Énfasis2 16 2" xfId="8649" xr:uid="{716632E4-1DD8-43BF-9F2B-A8E161D4B083}"/>
    <cellStyle name="40% - Énfasis2 17" xfId="5979" xr:uid="{1B00A44E-72DE-4E6A-9089-29B7E41F7AF2}"/>
    <cellStyle name="40% - Énfasis2 17 2" xfId="8848" xr:uid="{393262C9-B773-44BB-AB43-46D672795C1F}"/>
    <cellStyle name="40% - Énfasis2 18" xfId="5999" xr:uid="{A9777C48-E132-4E2B-930D-F92E745BA0E7}"/>
    <cellStyle name="40% - Énfasis2 18 2" xfId="8868" xr:uid="{6F1C2762-436F-46E1-B02F-32CC5AC28DE4}"/>
    <cellStyle name="40% - Énfasis2 19" xfId="6019" xr:uid="{FDF45E28-71E4-4112-AC00-3FBA6B5D3A51}"/>
    <cellStyle name="40% - Énfasis2 19 2" xfId="8888" xr:uid="{9D69A81D-2624-475C-9FC5-C1178106DE58}"/>
    <cellStyle name="40% - Énfasis2 2" xfId="3843" xr:uid="{CB698A0E-D93D-4C1E-90FB-52FD25A80F10}"/>
    <cellStyle name="40% - Énfasis2 2 2" xfId="4039" xr:uid="{3A4EAC78-94C7-4ABD-84C1-061B35F500D8}"/>
    <cellStyle name="40% - Énfasis2 2 2 2" xfId="4513" xr:uid="{A656F56A-13E9-440E-A431-EDD7E89FB24B}"/>
    <cellStyle name="40% - Énfasis2 2 2 2 2" xfId="5481" xr:uid="{CE5E4C1A-5E0D-42AF-BAAD-E2AFE766353F}"/>
    <cellStyle name="40% - Énfasis2 2 2 2 2 2" xfId="8348" xr:uid="{C58D151C-D8BF-4F03-BEC5-0C865E6B8933}"/>
    <cellStyle name="40% - Énfasis2 2 2 2 3" xfId="7376" xr:uid="{BF307F00-0AC6-4166-B88A-92F2F329EBEA}"/>
    <cellStyle name="40% - Énfasis2 2 2 3" xfId="4996" xr:uid="{FE9B7282-CA9B-43E6-A664-614FE717151E}"/>
    <cellStyle name="40% - Énfasis2 2 2 3 2" xfId="7863" xr:uid="{1F289C7C-85E9-4346-850B-15773E9FD797}"/>
    <cellStyle name="40% - Énfasis2 2 2 4" xfId="6891" xr:uid="{887E97B3-0A80-452C-AF3D-A62A9945BF69}"/>
    <cellStyle name="40% - Énfasis2 2 3" xfId="4319" xr:uid="{266B39DD-9CC9-40AE-AE39-F7E06554F276}"/>
    <cellStyle name="40% - Énfasis2 2 3 2" xfId="5285" xr:uid="{EBF359AD-9DB2-4F8E-A20B-702CAAB25FAB}"/>
    <cellStyle name="40% - Énfasis2 2 3 2 2" xfId="8152" xr:uid="{98FD44F6-96DE-403C-B6D9-19A9647E74B2}"/>
    <cellStyle name="40% - Énfasis2 2 3 3" xfId="7180" xr:uid="{E5F99A80-C4F3-4C30-B510-C5F32F6C6F9C}"/>
    <cellStyle name="40% - Énfasis2 2 4" xfId="4804" xr:uid="{35DC1A71-2152-460E-87BF-496997212544}"/>
    <cellStyle name="40% - Énfasis2 2 4 2" xfId="7667" xr:uid="{8F13EC07-96C3-4597-B8DF-10FD8028B2A0}"/>
    <cellStyle name="40% - Énfasis2 2 5" xfId="5810" xr:uid="{9034F5E2-E6D2-4B21-9347-C7D248C0D6BA}"/>
    <cellStyle name="40% - Énfasis2 2 5 2" xfId="8679" xr:uid="{8C259D14-B6F3-4CE3-9754-7B765296A4D0}"/>
    <cellStyle name="40% - Énfasis2 2 6" xfId="6696" xr:uid="{C6053A09-EC27-4AF5-B53C-EB8953B13CB3}"/>
    <cellStyle name="40% - Énfasis2 20" xfId="6039" xr:uid="{F9FBCD34-086E-4FA9-8C1E-F626926B078C}"/>
    <cellStyle name="40% - Énfasis2 20 2" xfId="8908" xr:uid="{1AABFBB4-0695-4E7F-8AFD-14C941FA73D6}"/>
    <cellStyle name="40% - Énfasis2 21" xfId="6059" xr:uid="{B27ED19B-929E-43BA-B5C2-58ECE9A5B5DF}"/>
    <cellStyle name="40% - Énfasis2 21 2" xfId="8928" xr:uid="{327E868F-EC84-49F5-BA59-71222E56257C}"/>
    <cellStyle name="40% - Énfasis2 22" xfId="6079" xr:uid="{1E6A66E0-4115-44D9-9DFF-109A759BCB7A}"/>
    <cellStyle name="40% - Énfasis2 22 2" xfId="8948" xr:uid="{96C5C2EE-344E-427A-9B6D-C3E3AA520950}"/>
    <cellStyle name="40% - Énfasis2 23" xfId="6099" xr:uid="{A19FAB15-E076-4229-BCE3-890692D8FC89}"/>
    <cellStyle name="40% - Énfasis2 23 2" xfId="8968" xr:uid="{2519AEC5-9D0C-4283-894E-4704C6B5235F}"/>
    <cellStyle name="40% - Énfasis2 24" xfId="6119" xr:uid="{C770E655-DAD7-4CDF-A37A-E1125A63FA0C}"/>
    <cellStyle name="40% - Énfasis2 24 2" xfId="8988" xr:uid="{044935CE-C5F9-47B0-9D61-A28263959AFB}"/>
    <cellStyle name="40% - Énfasis2 25" xfId="6139" xr:uid="{D2A731EC-030C-4870-8873-B70E3FEF1540}"/>
    <cellStyle name="40% - Énfasis2 25 2" xfId="9008" xr:uid="{D964A859-CB53-4567-BDF3-F9AB3109287E}"/>
    <cellStyle name="40% - Énfasis2 26" xfId="6159" xr:uid="{7DC42CED-2135-4A85-9BA3-850C5DBB5851}"/>
    <cellStyle name="40% - Énfasis2 26 2" xfId="9028" xr:uid="{3E549C25-4F70-4427-B830-864411158707}"/>
    <cellStyle name="40% - Énfasis2 27" xfId="6179" xr:uid="{43C1B21A-AB83-40D9-84E0-C06CA7B11A5C}"/>
    <cellStyle name="40% - Énfasis2 27 2" xfId="9048" xr:uid="{07B1E378-E976-46F1-AEE7-F77C516443A4}"/>
    <cellStyle name="40% - Énfasis2 28" xfId="6201" xr:uid="{60ED1EBD-0A26-456E-8735-DEF145EF216D}"/>
    <cellStyle name="40% - Énfasis2 28 2" xfId="9070" xr:uid="{42784DC9-144F-43AA-BB29-41B2350219F9}"/>
    <cellStyle name="40% - Énfasis2 29" xfId="6238" xr:uid="{3D4D6427-7B2F-4FE5-ACBC-DAF3D69E3A48}"/>
    <cellStyle name="40% - Énfasis2 29 2" xfId="9107" xr:uid="{2CAFE9AA-C835-4BC2-8AE8-4FD3F8E02FB9}"/>
    <cellStyle name="40% - Énfasis2 3" xfId="3861" xr:uid="{241377D1-3C95-4B44-9DF7-3FF5CB4A2984}"/>
    <cellStyle name="40% - Énfasis2 3 2" xfId="4060" xr:uid="{BB5893A4-6D77-4994-A909-C92AFBD2124C}"/>
    <cellStyle name="40% - Énfasis2 3 2 2" xfId="4538" xr:uid="{827B8659-50DC-41F3-AE11-BCC0B8C5FD67}"/>
    <cellStyle name="40% - Énfasis2 3 2 2 2" xfId="5506" xr:uid="{A015863D-EA2E-46B8-A860-CB00A50BCF0A}"/>
    <cellStyle name="40% - Énfasis2 3 2 2 2 2" xfId="8373" xr:uid="{BE6B0DA5-7103-4475-A3F1-7CC276FA1427}"/>
    <cellStyle name="40% - Énfasis2 3 2 2 3" xfId="7401" xr:uid="{81C89970-C095-4E87-B8B1-8455F2C4EC5C}"/>
    <cellStyle name="40% - Énfasis2 3 2 3" xfId="5021" xr:uid="{C7B622C4-5F23-4123-B73B-9D8905C2E207}"/>
    <cellStyle name="40% - Énfasis2 3 2 3 2" xfId="7888" xr:uid="{B3B81D69-4FFE-4A59-B97A-3A1A9F2DE536}"/>
    <cellStyle name="40% - Énfasis2 3 2 4" xfId="6916" xr:uid="{A21CB3E7-8A18-48A6-A345-6966C962B298}"/>
    <cellStyle name="40% - Énfasis2 3 3" xfId="4344" xr:uid="{8E7FA8EB-1D9E-4364-AE63-BA148EBD532B}"/>
    <cellStyle name="40% - Énfasis2 3 3 2" xfId="5310" xr:uid="{6C0E2A75-166C-4AB0-A446-0A4CB74AB016}"/>
    <cellStyle name="40% - Énfasis2 3 3 2 2" xfId="8177" xr:uid="{20551312-5974-45DC-8CB1-B8BDE950F451}"/>
    <cellStyle name="40% - Énfasis2 3 3 3" xfId="7205" xr:uid="{82291A70-3D5C-4315-89B6-D08C0FF3E448}"/>
    <cellStyle name="40% - Énfasis2 3 4" xfId="4826" xr:uid="{062C57FD-0977-4CC4-89ED-1955BE4969D7}"/>
    <cellStyle name="40% - Énfasis2 3 4 2" xfId="7692" xr:uid="{901BF6C8-1E78-4AED-9E2C-A3A9D7E86579}"/>
    <cellStyle name="40% - Énfasis2 3 5" xfId="5835" xr:uid="{4F37B951-E9CE-425B-AF61-A9B99FDCB57D}"/>
    <cellStyle name="40% - Énfasis2 3 5 2" xfId="8704" xr:uid="{A3E5F395-6A51-4F3C-BBBE-4A59DF828464}"/>
    <cellStyle name="40% - Énfasis2 3 6" xfId="6721" xr:uid="{CD88FC7B-39A1-4B35-A69B-5D0D0522C8B8}"/>
    <cellStyle name="40% - Énfasis2 30" xfId="6258" xr:uid="{416F5C5E-9DB5-4B11-B1BE-17B177BD98C4}"/>
    <cellStyle name="40% - Énfasis2 30 2" xfId="9127" xr:uid="{B7B98BD4-58AC-4464-9EBF-C09DE4C664EA}"/>
    <cellStyle name="40% - Énfasis2 31" xfId="6278" xr:uid="{72C30A51-8C7E-494E-9449-2016B9817D50}"/>
    <cellStyle name="40% - Énfasis2 31 2" xfId="9147" xr:uid="{CF3FC683-AEC6-4ECA-982C-F4319E4FBACE}"/>
    <cellStyle name="40% - Énfasis2 32" xfId="6302" xr:uid="{6E605A4D-1816-4FE8-874E-0B2BC2CB890E}"/>
    <cellStyle name="40% - Énfasis2 32 2" xfId="9170" xr:uid="{59D7EF94-ED62-47D4-BD56-4A1105C2110B}"/>
    <cellStyle name="40% - Énfasis2 33" xfId="6334" xr:uid="{64587666-8CCD-4B18-A778-1B10BEA0F623}"/>
    <cellStyle name="40% - Énfasis2 33 2" xfId="9199" xr:uid="{A62A366D-3E7D-4C49-9129-BBC28E807EBC}"/>
    <cellStyle name="40% - Énfasis2 34" xfId="6354" xr:uid="{29E74984-4FCE-4938-98AD-EC1E32F761F2}"/>
    <cellStyle name="40% - Énfasis2 34 2" xfId="9219" xr:uid="{D52E5870-9485-45F4-AB0E-5F98BCBE5E98}"/>
    <cellStyle name="40% - Énfasis2 35" xfId="6374" xr:uid="{1544E785-7FE3-4BDC-BCA5-79E07BD6CD8E}"/>
    <cellStyle name="40% - Énfasis2 35 2" xfId="9239" xr:uid="{21E4DBD5-6674-4C5C-9063-BA921DCC02D6}"/>
    <cellStyle name="40% - Énfasis2 36" xfId="6395" xr:uid="{9D4715DD-7FA7-4DF8-BFC9-7364E8098095}"/>
    <cellStyle name="40% - Énfasis2 36 2" xfId="9260" xr:uid="{89F0A045-4A2C-4C77-8973-7D9DBEB6C585}"/>
    <cellStyle name="40% - Énfasis2 37" xfId="6424" xr:uid="{F6CC3654-A1B4-443E-9CFB-6E5D3615183E}"/>
    <cellStyle name="40% - Énfasis2 37 2" xfId="9286" xr:uid="{EBFD935A-0C05-452C-913F-FE09C2956165}"/>
    <cellStyle name="40% - Énfasis2 38" xfId="6458" xr:uid="{ABCE1498-F768-4375-BDDC-5D925353D8BA}"/>
    <cellStyle name="40% - Énfasis2 38 2" xfId="9318" xr:uid="{CBB9BEAF-89D0-44D1-A7E6-A97939E85231}"/>
    <cellStyle name="40% - Énfasis2 39" xfId="6478" xr:uid="{8BD99163-E445-4264-A9C2-AC0A5912A2E8}"/>
    <cellStyle name="40% - Énfasis2 39 2" xfId="9338" xr:uid="{13CC6EA1-FD3A-4A01-B1AD-02038EB000C3}"/>
    <cellStyle name="40% - Énfasis2 4" xfId="3888" xr:uid="{AD547551-94CF-4DF6-A838-82A0BE7D423B}"/>
    <cellStyle name="40% - Énfasis2 4 2" xfId="4085" xr:uid="{1B05BC23-1C72-48C9-A19C-9578AB380FEC}"/>
    <cellStyle name="40% - Énfasis2 4 2 2" xfId="4563" xr:uid="{7A5F3BE5-A1CC-4B99-B272-FB84FB414263}"/>
    <cellStyle name="40% - Énfasis2 4 2 2 2" xfId="5531" xr:uid="{1FECE3B6-3FEF-4F86-AB37-BADDED8CE4E3}"/>
    <cellStyle name="40% - Énfasis2 4 2 2 2 2" xfId="8398" xr:uid="{EEB6D692-1511-4A61-83C0-7A0F2F290FC1}"/>
    <cellStyle name="40% - Énfasis2 4 2 2 3" xfId="7426" xr:uid="{C5D96FAD-F3B3-4B83-858C-F4E9DEB86A97}"/>
    <cellStyle name="40% - Énfasis2 4 2 3" xfId="5046" xr:uid="{98299DD5-ABEA-4F0F-8D34-9B54B698B121}"/>
    <cellStyle name="40% - Énfasis2 4 2 3 2" xfId="7913" xr:uid="{9D5A6572-F5DD-4FD3-947F-4F182FBAACB0}"/>
    <cellStyle name="40% - Énfasis2 4 2 4" xfId="6941" xr:uid="{BA7B0766-8127-4F24-A0F4-9FC8C65DA286}"/>
    <cellStyle name="40% - Énfasis2 4 3" xfId="4369" xr:uid="{360C0435-2448-4DB9-B808-7A2C1AA6239A}"/>
    <cellStyle name="40% - Énfasis2 4 3 2" xfId="5335" xr:uid="{9DC56D21-FA2E-4F4B-9D2A-28023D5CCEE7}"/>
    <cellStyle name="40% - Énfasis2 4 3 2 2" xfId="8202" xr:uid="{0DC732BB-E998-451F-A4F3-D45EC8625110}"/>
    <cellStyle name="40% - Énfasis2 4 3 3" xfId="7230" xr:uid="{938C6D0A-AF72-4530-B825-A3506C538DD0}"/>
    <cellStyle name="40% - Énfasis2 4 4" xfId="4851" xr:uid="{5F297C65-F460-4EE7-AA6D-0BC113B084C8}"/>
    <cellStyle name="40% - Énfasis2 4 4 2" xfId="7717" xr:uid="{6AFD1D1E-DD25-493B-B91B-63FB51EA725C}"/>
    <cellStyle name="40% - Énfasis2 4 5" xfId="5860" xr:uid="{99A49BF8-FFCE-49BF-9A39-75000866B01E}"/>
    <cellStyle name="40% - Énfasis2 4 5 2" xfId="8729" xr:uid="{9AAFC77E-4919-4555-84D2-059D39F39E1B}"/>
    <cellStyle name="40% - Énfasis2 4 6" xfId="6746" xr:uid="{3C4DE83B-7086-4614-82C8-45F8E0C92139}"/>
    <cellStyle name="40% - Énfasis2 40" xfId="6498" xr:uid="{0007C2DD-2178-4C91-A040-2113BAC0F95C}"/>
    <cellStyle name="40% - Énfasis2 40 2" xfId="9358" xr:uid="{01024D94-0F06-4101-960D-3C95D11AC90F}"/>
    <cellStyle name="40% - Énfasis2 41" xfId="6518" xr:uid="{FE9EE9B5-CB80-4163-A61B-52FB6B0A23C9}"/>
    <cellStyle name="40% - Énfasis2 41 2" xfId="9378" xr:uid="{9AFF3C54-FF74-4723-BCB9-0BAD0D0EC7D4}"/>
    <cellStyle name="40% - Énfasis2 42" xfId="6538" xr:uid="{32AB49B8-C429-4353-B1F9-973808113010}"/>
    <cellStyle name="40% - Énfasis2 42 2" xfId="9398" xr:uid="{49F16293-7660-4C6F-A676-49BF824030BA}"/>
    <cellStyle name="40% - Énfasis2 43" xfId="6559" xr:uid="{E2C9AFF9-E3B9-490E-981A-6B1F238B5AE6}"/>
    <cellStyle name="40% - Énfasis2 43 2" xfId="9420" xr:uid="{97594030-FDB8-47F8-BBDB-985302BC0FE1}"/>
    <cellStyle name="40% - Énfasis2 44" xfId="6589" xr:uid="{1270BB21-777C-492F-8AE2-F6E260B560BB}"/>
    <cellStyle name="40% - Énfasis2 44 2" xfId="9449" xr:uid="{A3739B3A-629D-4CE2-AA5C-2B902AB38449}"/>
    <cellStyle name="40% - Énfasis2 45" xfId="6614" xr:uid="{2101D140-6D58-4A0A-84BB-837771445F8C}"/>
    <cellStyle name="40% - Énfasis2 45 2" xfId="9474" xr:uid="{89426983-0C65-4407-9F9A-21BF43DF0AD5}"/>
    <cellStyle name="40% - Énfasis2 46" xfId="6636" xr:uid="{B168E369-5390-40B3-80CC-6E77022C2182}"/>
    <cellStyle name="40% - Énfasis2 47" xfId="6666" xr:uid="{39F4CC82-3DBE-4FFF-8929-9881E2B93DC9}"/>
    <cellStyle name="40% - Énfasis2 48" xfId="9495" xr:uid="{C06B05D6-CFE0-433D-A087-A1DEC7DBAA1D}"/>
    <cellStyle name="40% - Énfasis2 49" xfId="9515" xr:uid="{DB975670-8D2A-4A43-83C1-A7A402B48BB8}"/>
    <cellStyle name="40% - Énfasis2 5" xfId="3914" xr:uid="{72D3DF77-38A7-408D-BEDC-C4838D7BB915}"/>
    <cellStyle name="40% - Énfasis2 5 2" xfId="4108" xr:uid="{62D143C4-2ADA-4D86-B9AB-334E86F87E62}"/>
    <cellStyle name="40% - Énfasis2 5 2 2" xfId="4586" xr:uid="{610C612A-1BBE-4402-9456-936DD8A31535}"/>
    <cellStyle name="40% - Énfasis2 5 2 2 2" xfId="5554" xr:uid="{3CC4BBD6-08A7-43EA-93F1-22416CB96421}"/>
    <cellStyle name="40% - Énfasis2 5 2 2 2 2" xfId="8421" xr:uid="{90F3D9F3-EA52-4F19-AB62-A93B73004939}"/>
    <cellStyle name="40% - Énfasis2 5 2 2 3" xfId="7449" xr:uid="{034E5057-1FFC-44C5-9726-FFEF59223089}"/>
    <cellStyle name="40% - Énfasis2 5 2 3" xfId="5069" xr:uid="{4ED4547E-AB44-4BCB-A5D5-9049A087E1DD}"/>
    <cellStyle name="40% - Énfasis2 5 2 3 2" xfId="7936" xr:uid="{B6C17129-8254-440F-977D-12413D869213}"/>
    <cellStyle name="40% - Énfasis2 5 2 4" xfId="6964" xr:uid="{40363189-C6BB-40DE-95E6-8FB32AFAF2C1}"/>
    <cellStyle name="40% - Énfasis2 5 3" xfId="4392" xr:uid="{05248A46-8CD6-4028-B8C1-3B2074BC37B4}"/>
    <cellStyle name="40% - Énfasis2 5 3 2" xfId="5358" xr:uid="{10F41B54-68FD-480C-AEA0-0BAF8F353951}"/>
    <cellStyle name="40% - Énfasis2 5 3 2 2" xfId="8225" xr:uid="{3CDE5C0D-6FB9-46E2-B38A-AE97086EEBF4}"/>
    <cellStyle name="40% - Énfasis2 5 3 3" xfId="7253" xr:uid="{69659CD0-EF4F-47E1-A856-380EC0B50265}"/>
    <cellStyle name="40% - Énfasis2 5 4" xfId="4873" xr:uid="{8F51E30E-90FC-48B7-83DC-3A9F8430B741}"/>
    <cellStyle name="40% - Énfasis2 5 4 2" xfId="7740" xr:uid="{49E4AB13-EF82-4912-86F8-28842AF018A4}"/>
    <cellStyle name="40% - Énfasis2 5 5" xfId="5883" xr:uid="{77DBBE34-97C1-4A4B-873A-638B8739BA96}"/>
    <cellStyle name="40% - Énfasis2 5 5 2" xfId="8752" xr:uid="{44F9BEF5-ABC3-4496-8E21-9385075AFA46}"/>
    <cellStyle name="40% - Énfasis2 5 6" xfId="6769" xr:uid="{360C5882-9B89-49C0-A765-C6C5465F3D85}"/>
    <cellStyle name="40% - Énfasis2 50" xfId="9534" xr:uid="{C3C7112F-95C1-4D8B-A9EE-94BD069FCFAC}"/>
    <cellStyle name="40% - Énfasis2 51" xfId="9560" xr:uid="{438DAE19-7FEB-4AE4-9BD3-32FCC916DB08}"/>
    <cellStyle name="40% - Énfasis2 52" xfId="15762" xr:uid="{CE9D9FA9-4A35-4F91-9B13-1FF167D432EA}"/>
    <cellStyle name="40% - Énfasis2 53" xfId="15786" xr:uid="{644501DD-752E-48EA-AE95-C7753538B055}"/>
    <cellStyle name="40% - Énfasis2 54" xfId="15821" xr:uid="{CD23551D-A6BB-44BF-8370-8B44796DA0BA}"/>
    <cellStyle name="40% - Énfasis2 6" xfId="3938" xr:uid="{B1FF83E2-95B8-4E02-815F-9707FFD83B95}"/>
    <cellStyle name="40% - Énfasis2 6 2" xfId="4130" xr:uid="{FB34CCA2-587D-4E68-8ECC-F0C21243F997}"/>
    <cellStyle name="40% - Énfasis2 6 2 2" xfId="4608" xr:uid="{44B28434-3856-4C13-8ED3-65DCD97A1224}"/>
    <cellStyle name="40% - Énfasis2 6 2 2 2" xfId="5576" xr:uid="{7E4E6734-5EC4-47C5-88BA-0E96BD4ADA02}"/>
    <cellStyle name="40% - Énfasis2 6 2 2 2 2" xfId="8443" xr:uid="{3D18DC79-E02D-4DAC-BCF0-D2F092FF5B56}"/>
    <cellStyle name="40% - Énfasis2 6 2 2 3" xfId="7471" xr:uid="{21E61C5B-22F7-4568-9864-0247868B7658}"/>
    <cellStyle name="40% - Énfasis2 6 2 3" xfId="5091" xr:uid="{8525E5C7-0EB8-4514-A18D-7216953A7E5D}"/>
    <cellStyle name="40% - Énfasis2 6 2 3 2" xfId="7958" xr:uid="{8724DB3B-A9A0-4C97-8AAB-6C45BE3D5455}"/>
    <cellStyle name="40% - Énfasis2 6 2 4" xfId="6986" xr:uid="{BF42E1D2-9CC8-4FA4-896D-B40E78D19F61}"/>
    <cellStyle name="40% - Énfasis2 6 3" xfId="4414" xr:uid="{2C83E52A-40FE-413C-83DE-ED64D94609A7}"/>
    <cellStyle name="40% - Énfasis2 6 3 2" xfId="5380" xr:uid="{1FD3C7AA-D745-4D90-8DB9-9B699D654558}"/>
    <cellStyle name="40% - Énfasis2 6 3 2 2" xfId="8247" xr:uid="{D1AC1F3E-F589-4383-A6E2-F904017218F8}"/>
    <cellStyle name="40% - Énfasis2 6 3 3" xfId="7275" xr:uid="{BEE45141-EF8D-4C04-BCEE-EE353C7D2366}"/>
    <cellStyle name="40% - Énfasis2 6 4" xfId="4895" xr:uid="{28338E5D-8E31-4929-8B05-C7EFECB2855B}"/>
    <cellStyle name="40% - Énfasis2 6 4 2" xfId="7762" xr:uid="{CDD6D7D6-B5AA-4733-AD1F-97A6E4BA87A2}"/>
    <cellStyle name="40% - Énfasis2 6 5" xfId="5905" xr:uid="{FE91D4F9-BE22-4813-B8D8-AE7CFFAA2096}"/>
    <cellStyle name="40% - Énfasis2 6 5 2" xfId="8774" xr:uid="{58BB06B3-9445-4245-9BB3-F039BFFF132C}"/>
    <cellStyle name="40% - Énfasis2 6 6" xfId="6791" xr:uid="{9E14BEF5-4F10-4285-BD62-1F809F533E41}"/>
    <cellStyle name="40% - Énfasis2 7" xfId="3962" xr:uid="{7963B214-B1AE-4A61-A905-3503FC091C53}"/>
    <cellStyle name="40% - Énfasis2 7 2" xfId="4154" xr:uid="{7A3C4C92-0DF0-4118-982B-7EEA4A785FC1}"/>
    <cellStyle name="40% - Énfasis2 7 2 2" xfId="4632" xr:uid="{2890ACB0-C0CD-4C62-BF19-2EE4A8B8D6F8}"/>
    <cellStyle name="40% - Énfasis2 7 2 2 2" xfId="5600" xr:uid="{CBFAEDAD-8821-42ED-97A2-88B4CA44B02E}"/>
    <cellStyle name="40% - Énfasis2 7 2 2 2 2" xfId="8467" xr:uid="{73A7E779-5DCF-4887-B0C2-CE4565E60FA2}"/>
    <cellStyle name="40% - Énfasis2 7 2 2 3" xfId="7495" xr:uid="{249A4C3C-D3F8-4AF0-AA21-AC7C60E65E37}"/>
    <cellStyle name="40% - Énfasis2 7 2 3" xfId="5115" xr:uid="{C5B64966-1940-42FD-9119-28BCCE675057}"/>
    <cellStyle name="40% - Énfasis2 7 2 3 2" xfId="7982" xr:uid="{ECA51400-BE98-410F-989F-30DFC53C95FC}"/>
    <cellStyle name="40% - Énfasis2 7 2 4" xfId="7010" xr:uid="{1741A203-79BE-40F7-8FF8-0FEC5E37D474}"/>
    <cellStyle name="40% - Énfasis2 7 3" xfId="4437" xr:uid="{23AB0CDA-5579-4E88-AEDE-2D9BFDF29DD0}"/>
    <cellStyle name="40% - Énfasis2 7 3 2" xfId="5404" xr:uid="{CA4222FA-28B5-4548-88C1-D6FF5034842B}"/>
    <cellStyle name="40% - Énfasis2 7 3 2 2" xfId="8271" xr:uid="{80D2EB1A-42EF-4BE0-BED8-ADE86732CB4C}"/>
    <cellStyle name="40% - Énfasis2 7 3 3" xfId="7299" xr:uid="{ECECDDC7-8914-4679-A4B1-74C8E59F3289}"/>
    <cellStyle name="40% - Énfasis2 7 4" xfId="4919" xr:uid="{856060F2-AC49-4C34-B4B3-1577106A64BB}"/>
    <cellStyle name="40% - Énfasis2 7 4 2" xfId="7786" xr:uid="{7FC81692-0977-43D9-AEB6-7A4638D128DC}"/>
    <cellStyle name="40% - Énfasis2 7 5" xfId="5929" xr:uid="{D373CFC3-9288-4046-9F3E-CF16232E6747}"/>
    <cellStyle name="40% - Énfasis2 7 5 2" xfId="8798" xr:uid="{88979ECE-75FD-49A9-B97C-995CCBEDD8F4}"/>
    <cellStyle name="40% - Énfasis2 7 6" xfId="6815" xr:uid="{5DF1726E-5F30-48E6-B28F-0AAE83DEA3BF}"/>
    <cellStyle name="40% - Énfasis2 8" xfId="3988" xr:uid="{B5402921-BF59-4BF8-8D6F-4E300BE0C4C0}"/>
    <cellStyle name="40% - Énfasis2 8 2" xfId="4180" xr:uid="{88D6CC1B-4905-4951-A350-26113E633DCC}"/>
    <cellStyle name="40% - Énfasis2 8 2 2" xfId="4658" xr:uid="{2C9D50FE-B055-44D1-B53C-435F36BC9DD9}"/>
    <cellStyle name="40% - Énfasis2 8 2 2 2" xfId="5626" xr:uid="{C3114FC5-BAA9-4A19-83F1-42C2FD73F668}"/>
    <cellStyle name="40% - Énfasis2 8 2 2 2 2" xfId="8493" xr:uid="{862B3FFF-A96D-47C6-B25C-DC44F9D5C809}"/>
    <cellStyle name="40% - Énfasis2 8 2 2 3" xfId="7521" xr:uid="{7AE04762-5EAF-4E5B-8C86-0DFE038A6599}"/>
    <cellStyle name="40% - Énfasis2 8 2 3" xfId="5141" xr:uid="{32FE6688-D6D9-4062-BA8F-C3FE67AE7FCB}"/>
    <cellStyle name="40% - Énfasis2 8 2 3 2" xfId="8008" xr:uid="{5F58BE86-A5B6-4009-B923-4C765847C3A6}"/>
    <cellStyle name="40% - Énfasis2 8 2 4" xfId="7036" xr:uid="{ADC2AE18-F913-4768-B846-BBED8747AFE0}"/>
    <cellStyle name="40% - Énfasis2 8 3" xfId="4462" xr:uid="{F639E4C2-CFB4-40B6-9DA3-8E1874CCBCD0}"/>
    <cellStyle name="40% - Énfasis2 8 3 2" xfId="5430" xr:uid="{11230FCD-BAB4-424C-AEB1-CA8AA4FBE427}"/>
    <cellStyle name="40% - Énfasis2 8 3 2 2" xfId="8297" xr:uid="{696CDC8F-59C2-4AEE-8FBB-BDBF5C4CD757}"/>
    <cellStyle name="40% - Énfasis2 8 3 3" xfId="7325" xr:uid="{7D2CEBC1-27C9-4239-A86B-7D3C00CFD477}"/>
    <cellStyle name="40% - Énfasis2 8 4" xfId="4945" xr:uid="{BB5A6DE5-09FF-466B-B860-9D5367194472}"/>
    <cellStyle name="40% - Énfasis2 8 4 2" xfId="7812" xr:uid="{5D290729-541A-4D91-A2A9-B9B6B4CEBBC0}"/>
    <cellStyle name="40% - Énfasis2 8 5" xfId="5955" xr:uid="{818F5081-24BA-4546-B367-79A644F99B75}"/>
    <cellStyle name="40% - Énfasis2 8 5 2" xfId="8824" xr:uid="{AAEAEE7F-9466-4C13-8848-9AC9DA4DD012}"/>
    <cellStyle name="40% - Énfasis2 8 6" xfId="6841" xr:uid="{9C5CDC9C-8CB4-4188-AEEF-CF364F061A32}"/>
    <cellStyle name="40% - Énfasis2 9" xfId="4012" xr:uid="{F43E72B9-3302-447D-9D72-A5597CDFF747}"/>
    <cellStyle name="40% - Énfasis2 9 2" xfId="4483" xr:uid="{4C2DBAA9-1920-431C-BA88-C2161ADD10A7}"/>
    <cellStyle name="40% - Énfasis2 9 2 2" xfId="5451" xr:uid="{0249EFD2-F49F-496D-9FCB-FD46B5BE785D}"/>
    <cellStyle name="40% - Énfasis2 9 2 2 2" xfId="8318" xr:uid="{0084AB34-9332-45FE-B2DD-49D2EDC7FA96}"/>
    <cellStyle name="40% - Énfasis2 9 2 3" xfId="7346" xr:uid="{24895D12-116E-4DBE-8932-C032FE11E3DC}"/>
    <cellStyle name="40% - Énfasis2 9 3" xfId="4966" xr:uid="{4EB744E1-7B93-4406-97BB-7BF2EE3018C4}"/>
    <cellStyle name="40% - Énfasis2 9 3 2" xfId="7833" xr:uid="{0613F27F-C7D7-40BB-8372-C2D1999D8153}"/>
    <cellStyle name="40% - Énfasis2 9 4" xfId="6862" xr:uid="{A90499A1-F431-42C1-88E2-7F3E13EEF43C}"/>
    <cellStyle name="40% - Énfasis3" xfId="28" builtinId="39" customBuiltin="1"/>
    <cellStyle name="40% - Énfasis3 10" xfId="4207" xr:uid="{DF20FF10-5157-49D2-8A1F-7FBC6F1DBF1A}"/>
    <cellStyle name="40% - Énfasis3 10 2" xfId="4685" xr:uid="{175BF09A-C008-476C-BCD3-2AE7A93437EB}"/>
    <cellStyle name="40% - Énfasis3 10 2 2" xfId="5653" xr:uid="{6B932F35-17B4-4252-9D08-2BFD9EE15C1E}"/>
    <cellStyle name="40% - Énfasis3 10 2 2 2" xfId="8521" xr:uid="{DE44D77A-F21A-4590-AF06-15C65C257B77}"/>
    <cellStyle name="40% - Énfasis3 10 2 3" xfId="7549" xr:uid="{CC83FAF1-E7A4-44C2-A0C5-6501A1DB423A}"/>
    <cellStyle name="40% - Énfasis3 10 3" xfId="5169" xr:uid="{91CD5B4E-6FFA-4819-9D66-4307F85DA1BD}"/>
    <cellStyle name="40% - Énfasis3 10 3 2" xfId="8036" xr:uid="{6BC17982-0873-471C-B06E-2CA7C4DCB894}"/>
    <cellStyle name="40% - Énfasis3 10 4" xfId="7064" xr:uid="{B266DFF6-4803-4E9E-A8A0-5DE6A947AA61}"/>
    <cellStyle name="40% - Énfasis3 11" xfId="4242" xr:uid="{5C1F15CB-2362-4D5B-90D4-98677E32F45B}"/>
    <cellStyle name="40% - Énfasis3 11 2" xfId="4721" xr:uid="{E320C3D1-C447-405D-9EE9-29BA3E334473}"/>
    <cellStyle name="40% - Énfasis3 11 2 2" xfId="5689" xr:uid="{E9010401-6B4A-4BE6-B0FA-5DE436A94A09}"/>
    <cellStyle name="40% - Énfasis3 11 2 2 2" xfId="8557" xr:uid="{9C14DFBE-1D99-424B-983A-86118728D0D3}"/>
    <cellStyle name="40% - Énfasis3 11 2 3" xfId="7585" xr:uid="{8945D9CA-1F26-4229-BB0A-6266DCAF01B4}"/>
    <cellStyle name="40% - Énfasis3 11 3" xfId="5205" xr:uid="{60FC1534-D5A9-4D42-AD0A-244A039A8AC1}"/>
    <cellStyle name="40% - Énfasis3 11 3 2" xfId="8072" xr:uid="{D8E86169-034B-4955-B185-F5C72A2170EC}"/>
    <cellStyle name="40% - Énfasis3 11 4" xfId="7100" xr:uid="{939394A3-1E99-4CD2-AB43-E154D7F1D520}"/>
    <cellStyle name="40% - Énfasis3 12" xfId="4292" xr:uid="{F38CCB50-5BF7-4881-A24C-5773BBDF8C4A}"/>
    <cellStyle name="40% - Énfasis3 12 2" xfId="5258" xr:uid="{F8E6D816-B607-485C-97EF-4F5E392F9830}"/>
    <cellStyle name="40% - Énfasis3 12 2 2" xfId="8125" xr:uid="{A1D6400D-0DD4-4E84-8356-3179A8B92E46}"/>
    <cellStyle name="40% - Énfasis3 12 3" xfId="7153" xr:uid="{EED5D839-FBEC-4AF7-901E-DF8B90988292}"/>
    <cellStyle name="40% - Énfasis3 13" xfId="4777" xr:uid="{C52D3B3B-F041-4EB8-944C-06F24EAC7B2D}"/>
    <cellStyle name="40% - Énfasis3 13 2" xfId="7640" xr:uid="{2DBB0CF7-EE91-40F8-9844-9526C6DDCB95}"/>
    <cellStyle name="40% - Énfasis3 14" xfId="5743" xr:uid="{C88EFF44-E66B-4EED-9125-CB94035DB2AE}"/>
    <cellStyle name="40% - Énfasis3 14 2" xfId="8612" xr:uid="{09AC2334-2624-49F2-B433-1E7406F30547}"/>
    <cellStyle name="40% - Énfasis3 15" xfId="5763" xr:uid="{D274E52A-4BCD-464B-B518-5760EFBDB2FE}"/>
    <cellStyle name="40% - Énfasis3 15 2" xfId="8632" xr:uid="{F06ACB97-7C8E-4E56-A847-1805B37791CE}"/>
    <cellStyle name="40% - Énfasis3 16" xfId="5783" xr:uid="{B95CF14A-7D09-4573-8938-06B6D576F82D}"/>
    <cellStyle name="40% - Énfasis3 16 2" xfId="8652" xr:uid="{4FDF411A-3C57-45FB-A706-404D0A6C6825}"/>
    <cellStyle name="40% - Énfasis3 17" xfId="5982" xr:uid="{80E27622-4F15-4B67-B227-ABCE8BA7E308}"/>
    <cellStyle name="40% - Énfasis3 17 2" xfId="8851" xr:uid="{D5155851-CFEE-404B-BA5B-4BD395D82882}"/>
    <cellStyle name="40% - Énfasis3 18" xfId="6002" xr:uid="{2E0B7207-7BD7-48A4-ABA9-8E2F17DC91A2}"/>
    <cellStyle name="40% - Énfasis3 18 2" xfId="8871" xr:uid="{C18A65E5-4D1B-4E38-8AF9-6FA5DFF9A805}"/>
    <cellStyle name="40% - Énfasis3 19" xfId="6022" xr:uid="{B7333B8A-8CB9-4C9A-9124-26B0500CAE21}"/>
    <cellStyle name="40% - Énfasis3 19 2" xfId="8891" xr:uid="{AC74F2CF-EB14-40E5-9AFB-79F9FA41FCF5}"/>
    <cellStyle name="40% - Énfasis3 2" xfId="3845" xr:uid="{13FACAE0-0680-40C8-B2A5-EC7CD40A75D5}"/>
    <cellStyle name="40% - Énfasis3 2 2" xfId="4042" xr:uid="{5EB96D51-5500-400C-9357-220442636270}"/>
    <cellStyle name="40% - Énfasis3 2 2 2" xfId="4516" xr:uid="{289535D7-FFDA-40D4-A48B-1C4631893B6B}"/>
    <cellStyle name="40% - Énfasis3 2 2 2 2" xfId="5484" xr:uid="{D3F3885C-2788-4BCE-9E5B-9F9367D98E86}"/>
    <cellStyle name="40% - Énfasis3 2 2 2 2 2" xfId="8351" xr:uid="{95BFDA85-E293-4360-B2F9-92BBE57B25F1}"/>
    <cellStyle name="40% - Énfasis3 2 2 2 3" xfId="7379" xr:uid="{6268582F-A3C0-4CB6-8579-AE190E6BDFB2}"/>
    <cellStyle name="40% - Énfasis3 2 2 3" xfId="4999" xr:uid="{C7B59925-CC7E-4E7B-AC28-6D65F835FD6A}"/>
    <cellStyle name="40% - Énfasis3 2 2 3 2" xfId="7866" xr:uid="{13974FE3-8F66-4245-A30C-ED855F87C0D0}"/>
    <cellStyle name="40% - Énfasis3 2 2 4" xfId="6894" xr:uid="{71EC1556-39C0-4AF4-A409-309E39696CFD}"/>
    <cellStyle name="40% - Énfasis3 2 3" xfId="4322" xr:uid="{8737F921-EE30-4A74-8CCF-A8DBEF181F2B}"/>
    <cellStyle name="40% - Énfasis3 2 3 2" xfId="5288" xr:uid="{94043FDA-E2F8-434D-8546-F42AAC267CD0}"/>
    <cellStyle name="40% - Énfasis3 2 3 2 2" xfId="8155" xr:uid="{BE491C68-CC47-4137-ABCA-672114AC106E}"/>
    <cellStyle name="40% - Énfasis3 2 3 3" xfId="7183" xr:uid="{EBA56CCD-4E55-42FB-9106-820E0CC94FEC}"/>
    <cellStyle name="40% - Énfasis3 2 4" xfId="4807" xr:uid="{4E783195-103D-4662-8FC5-6BCC8B637DA7}"/>
    <cellStyle name="40% - Énfasis3 2 4 2" xfId="7670" xr:uid="{D528F8E9-ABB0-40F0-83B3-2DA8FF6747E5}"/>
    <cellStyle name="40% - Énfasis3 2 5" xfId="5813" xr:uid="{A5B5E2C9-49C7-4E7C-8558-863EFC721863}"/>
    <cellStyle name="40% - Énfasis3 2 5 2" xfId="8682" xr:uid="{B1A37B8E-6743-43AC-A4A4-0D940B94DBA3}"/>
    <cellStyle name="40% - Énfasis3 2 6" xfId="6699" xr:uid="{42E8D9D7-A14D-42B8-85C7-06ECB786AF7B}"/>
    <cellStyle name="40% - Énfasis3 20" xfId="6042" xr:uid="{91A5B9CB-BF8F-441F-808E-7F7A695F4F19}"/>
    <cellStyle name="40% - Énfasis3 20 2" xfId="8911" xr:uid="{2C3CD8DE-0DE8-4321-8C39-E269B21075C6}"/>
    <cellStyle name="40% - Énfasis3 21" xfId="6062" xr:uid="{4C7D3589-B544-4253-AE7C-7E56765EEE4F}"/>
    <cellStyle name="40% - Énfasis3 21 2" xfId="8931" xr:uid="{89DC8C63-A1E1-4F28-9150-E669A90E2ED0}"/>
    <cellStyle name="40% - Énfasis3 22" xfId="6082" xr:uid="{F68CB863-5A11-4CBC-BF9A-ECE99D10B25A}"/>
    <cellStyle name="40% - Énfasis3 22 2" xfId="8951" xr:uid="{A16A7EA9-2BBA-4A2E-9FF9-DC30EB7C3126}"/>
    <cellStyle name="40% - Énfasis3 23" xfId="6102" xr:uid="{900A608D-5B41-4DBE-A9C9-AF76474D3AED}"/>
    <cellStyle name="40% - Énfasis3 23 2" xfId="8971" xr:uid="{9A6D5ADB-5033-4FA7-A262-8AF88932F009}"/>
    <cellStyle name="40% - Énfasis3 24" xfId="6122" xr:uid="{79FB6DE2-3E0C-4B83-8676-84BBEFBCD1C7}"/>
    <cellStyle name="40% - Énfasis3 24 2" xfId="8991" xr:uid="{1B076098-AD16-48DA-BF7D-CFAC39960B9C}"/>
    <cellStyle name="40% - Énfasis3 25" xfId="6142" xr:uid="{7C53C0F0-999C-4B2E-812E-7B970D2220E8}"/>
    <cellStyle name="40% - Énfasis3 25 2" xfId="9011" xr:uid="{72E36F72-6035-452E-9385-FB0B53864D6D}"/>
    <cellStyle name="40% - Énfasis3 26" xfId="6162" xr:uid="{916C1F66-7D15-4BE4-8051-E152D5CEB482}"/>
    <cellStyle name="40% - Énfasis3 26 2" xfId="9031" xr:uid="{2AF686A2-97FA-4C52-942F-4A1157E5CCC1}"/>
    <cellStyle name="40% - Énfasis3 27" xfId="6182" xr:uid="{7943BF86-A3BB-4345-82DC-7B996B09D705}"/>
    <cellStyle name="40% - Énfasis3 27 2" xfId="9051" xr:uid="{52A7C25B-88F0-45B4-8B28-57FF78FB8A1C}"/>
    <cellStyle name="40% - Énfasis3 28" xfId="6204" xr:uid="{2476A1EC-BF99-4F36-9781-1F69AF9E975D}"/>
    <cellStyle name="40% - Énfasis3 28 2" xfId="9073" xr:uid="{1B3A8887-9918-41E8-835A-03E70FCCFAA5}"/>
    <cellStyle name="40% - Énfasis3 29" xfId="6241" xr:uid="{FBE7CDEA-24C3-4403-95D5-C22C226F3426}"/>
    <cellStyle name="40% - Énfasis3 29 2" xfId="9110" xr:uid="{4BD89757-838D-46D4-954B-29E077A36B2D}"/>
    <cellStyle name="40% - Énfasis3 3" xfId="3864" xr:uid="{948216FF-CF8C-47B2-B92F-359D68A4385C}"/>
    <cellStyle name="40% - Énfasis3 3 2" xfId="4063" xr:uid="{85ACB9B3-FBF2-4E48-9AEE-C780C0532D28}"/>
    <cellStyle name="40% - Énfasis3 3 2 2" xfId="4541" xr:uid="{F4BC3764-344D-49ED-B808-BC6B0CE67252}"/>
    <cellStyle name="40% - Énfasis3 3 2 2 2" xfId="5509" xr:uid="{5506A18B-9E4C-4812-95DB-056A2DAE1079}"/>
    <cellStyle name="40% - Énfasis3 3 2 2 2 2" xfId="8376" xr:uid="{12BCA843-9B5F-410D-83DA-F640054270E7}"/>
    <cellStyle name="40% - Énfasis3 3 2 2 3" xfId="7404" xr:uid="{63F10997-FF40-4D58-B14A-BD4C2D3053E0}"/>
    <cellStyle name="40% - Énfasis3 3 2 3" xfId="5024" xr:uid="{F5A871D0-FB20-4A63-88AE-071A03C189F9}"/>
    <cellStyle name="40% - Énfasis3 3 2 3 2" xfId="7891" xr:uid="{152097F2-8D21-4552-B7B4-B47EC2F0508E}"/>
    <cellStyle name="40% - Énfasis3 3 2 4" xfId="6919" xr:uid="{974C8545-C2AD-4118-834D-1EED82CF07E4}"/>
    <cellStyle name="40% - Énfasis3 3 3" xfId="4347" xr:uid="{A10AB347-F54E-4A23-8CEB-72CCDE4F227F}"/>
    <cellStyle name="40% - Énfasis3 3 3 2" xfId="5313" xr:uid="{FF1DBED3-F9B0-429B-9E3C-3EA6696C2EB8}"/>
    <cellStyle name="40% - Énfasis3 3 3 2 2" xfId="8180" xr:uid="{938A415E-52C9-4FA0-9481-984E2AC5490A}"/>
    <cellStyle name="40% - Énfasis3 3 3 3" xfId="7208" xr:uid="{B0EBFF3C-7C5F-4F1F-8387-EFAF0767FFA6}"/>
    <cellStyle name="40% - Énfasis3 3 4" xfId="4829" xr:uid="{BF18C4CD-24D0-41B4-A26C-C0EF389E42FB}"/>
    <cellStyle name="40% - Énfasis3 3 4 2" xfId="7695" xr:uid="{C32FE983-BBB1-4FF7-B8AF-BA1D189C9466}"/>
    <cellStyle name="40% - Énfasis3 3 5" xfId="5838" xr:uid="{7E0F0E98-F07B-4749-B601-1938BD1AEB53}"/>
    <cellStyle name="40% - Énfasis3 3 5 2" xfId="8707" xr:uid="{7C1F75B1-CF1E-488D-BCEC-6AE3EFF23C03}"/>
    <cellStyle name="40% - Énfasis3 3 6" xfId="6724" xr:uid="{283BE612-0B18-497B-985F-49C50542F61C}"/>
    <cellStyle name="40% - Énfasis3 30" xfId="6261" xr:uid="{518DDA30-A011-49B0-B18F-682A9FDFDA45}"/>
    <cellStyle name="40% - Énfasis3 30 2" xfId="9130" xr:uid="{701E8123-E689-4B3B-8CFE-22337A59D50D}"/>
    <cellStyle name="40% - Énfasis3 31" xfId="6281" xr:uid="{78A7EC92-AD2C-4626-A882-B5033682CC63}"/>
    <cellStyle name="40% - Énfasis3 31 2" xfId="9150" xr:uid="{B365251F-0A5E-4B6F-B8D0-DBCB75757069}"/>
    <cellStyle name="40% - Énfasis3 32" xfId="6305" xr:uid="{6633DE54-F1E5-4AD4-BFB2-C3952F633F03}"/>
    <cellStyle name="40% - Énfasis3 32 2" xfId="9173" xr:uid="{0F0D9272-5958-46D4-9BF2-D58A8B39D6FF}"/>
    <cellStyle name="40% - Énfasis3 33" xfId="6337" xr:uid="{D344ACB2-1EF7-4302-A002-3D3417139D6A}"/>
    <cellStyle name="40% - Énfasis3 33 2" xfId="9202" xr:uid="{0E980DAC-84A5-4281-AD9A-AEFB06029AAD}"/>
    <cellStyle name="40% - Énfasis3 34" xfId="6357" xr:uid="{DB92905B-0BDB-48A4-A055-46E2832AF6E0}"/>
    <cellStyle name="40% - Énfasis3 34 2" xfId="9222" xr:uid="{A51D1915-EA6B-4CEF-A849-55EA1202D1F8}"/>
    <cellStyle name="40% - Énfasis3 35" xfId="6377" xr:uid="{C07B297C-87B8-4847-B51E-1D3E31091E8E}"/>
    <cellStyle name="40% - Énfasis3 35 2" xfId="9242" xr:uid="{EB9859DA-DEDA-4680-95CD-32B3B8386FAD}"/>
    <cellStyle name="40% - Énfasis3 36" xfId="6398" xr:uid="{AB1F3467-7466-4FA0-B55C-8A14BDC52A89}"/>
    <cellStyle name="40% - Énfasis3 36 2" xfId="9263" xr:uid="{12C2358D-04DE-4B75-AAA1-93AF59E99F10}"/>
    <cellStyle name="40% - Énfasis3 37" xfId="6427" xr:uid="{94FEAE47-E26E-4691-BBC6-5BE866562584}"/>
    <cellStyle name="40% - Énfasis3 37 2" xfId="9289" xr:uid="{AA94950F-F60C-437B-970B-B25BDF1A039E}"/>
    <cellStyle name="40% - Énfasis3 38" xfId="6461" xr:uid="{6056B870-2069-46B2-B2F0-70B979BDFEF2}"/>
    <cellStyle name="40% - Énfasis3 38 2" xfId="9321" xr:uid="{BDA1E981-4F6A-40E3-9395-417E281A1C8F}"/>
    <cellStyle name="40% - Énfasis3 39" xfId="6481" xr:uid="{436A0AE6-B8FC-44D5-9F2C-43E5A77C6E25}"/>
    <cellStyle name="40% - Énfasis3 39 2" xfId="9341" xr:uid="{E232C9A9-0000-491E-AA9A-0DE037383B73}"/>
    <cellStyle name="40% - Énfasis3 4" xfId="3891" xr:uid="{64EC102C-BCDA-484B-AC30-64AC8E0BBAB8}"/>
    <cellStyle name="40% - Énfasis3 4 2" xfId="4088" xr:uid="{0D06A470-68E3-44AE-8AD9-D32903872E4F}"/>
    <cellStyle name="40% - Énfasis3 4 2 2" xfId="4566" xr:uid="{0EDA1A37-1D5C-4B38-8E54-08A7F067F409}"/>
    <cellStyle name="40% - Énfasis3 4 2 2 2" xfId="5534" xr:uid="{3B38808B-6C6D-4488-9B86-DADCD35D399D}"/>
    <cellStyle name="40% - Énfasis3 4 2 2 2 2" xfId="8401" xr:uid="{9D2FFE24-639B-4FD7-B8DE-1C9C84DBBBF7}"/>
    <cellStyle name="40% - Énfasis3 4 2 2 3" xfId="7429" xr:uid="{86FA0021-DA41-46AC-8561-3BA6F1932A71}"/>
    <cellStyle name="40% - Énfasis3 4 2 3" xfId="5049" xr:uid="{859100C9-7054-4543-9A0C-1D5DE85CC150}"/>
    <cellStyle name="40% - Énfasis3 4 2 3 2" xfId="7916" xr:uid="{90DEAB6B-D26D-4E17-B792-79E359CBD0A6}"/>
    <cellStyle name="40% - Énfasis3 4 2 4" xfId="6944" xr:uid="{35760F38-BB39-47F8-B59A-1A723DE93793}"/>
    <cellStyle name="40% - Énfasis3 4 3" xfId="4372" xr:uid="{F677F698-B50B-42B6-A55F-1FB68B0942F4}"/>
    <cellStyle name="40% - Énfasis3 4 3 2" xfId="5338" xr:uid="{854E1A67-F49C-4B6F-BE74-C617E846C3E8}"/>
    <cellStyle name="40% - Énfasis3 4 3 2 2" xfId="8205" xr:uid="{8256189B-625B-4EC2-88AB-778DC13F164C}"/>
    <cellStyle name="40% - Énfasis3 4 3 3" xfId="7233" xr:uid="{A859412E-38A4-4824-89D4-96C375C42E98}"/>
    <cellStyle name="40% - Énfasis3 4 4" xfId="4854" xr:uid="{95DBDBD4-B460-44D6-951D-997B59E89A86}"/>
    <cellStyle name="40% - Énfasis3 4 4 2" xfId="7720" xr:uid="{69DE29C2-3856-4B0D-B9D7-AB59F585C7A8}"/>
    <cellStyle name="40% - Énfasis3 4 5" xfId="5863" xr:uid="{E0820733-3C69-46E6-BC7F-94C6E241C400}"/>
    <cellStyle name="40% - Énfasis3 4 5 2" xfId="8732" xr:uid="{3A0F7B0C-E991-4139-A77E-468FC0A2338B}"/>
    <cellStyle name="40% - Énfasis3 4 6" xfId="6749" xr:uid="{A876AC9D-3E51-42D2-9217-B18FED5251D3}"/>
    <cellStyle name="40% - Énfasis3 40" xfId="6501" xr:uid="{C9D37CB1-C4CD-4642-B3CF-986E0CE56BAC}"/>
    <cellStyle name="40% - Énfasis3 40 2" xfId="9361" xr:uid="{AA5A53BF-25FE-4E57-8721-578029C20E36}"/>
    <cellStyle name="40% - Énfasis3 41" xfId="6521" xr:uid="{6F0413CB-6B9A-44A6-9F30-E553E6511F20}"/>
    <cellStyle name="40% - Énfasis3 41 2" xfId="9381" xr:uid="{2683D042-7A00-4AB2-B7D8-A9AD28CF1BF0}"/>
    <cellStyle name="40% - Énfasis3 42" xfId="6541" xr:uid="{51155490-7C97-4F95-8D2A-9ED7F470CEB3}"/>
    <cellStyle name="40% - Énfasis3 42 2" xfId="9401" xr:uid="{73CA81E8-C7C6-4ACF-B4D0-86BEFD01351A}"/>
    <cellStyle name="40% - Énfasis3 43" xfId="6562" xr:uid="{A73F4EF4-2101-48DD-827E-DDFD4EFFD2F1}"/>
    <cellStyle name="40% - Énfasis3 43 2" xfId="9423" xr:uid="{D97161A8-CB3D-4279-A075-89EF8C41D940}"/>
    <cellStyle name="40% - Énfasis3 44" xfId="6592" xr:uid="{716C749E-A4B2-4E12-9F6F-EEB306DF9865}"/>
    <cellStyle name="40% - Énfasis3 44 2" xfId="9452" xr:uid="{07940CD0-72BA-4C0A-9DF5-A355E2D8DD9B}"/>
    <cellStyle name="40% - Énfasis3 45" xfId="6617" xr:uid="{A8BF1FD1-833B-46AB-BF04-7D05386CF574}"/>
    <cellStyle name="40% - Énfasis3 45 2" xfId="9477" xr:uid="{74DBCF2E-BD50-4F9E-B630-894D72E04B48}"/>
    <cellStyle name="40% - Énfasis3 46" xfId="6639" xr:uid="{410B03C0-5842-40FF-81A8-F0181FF9DFA3}"/>
    <cellStyle name="40% - Énfasis3 47" xfId="6669" xr:uid="{1B84A937-61CB-427D-82B1-F6DB0FFEF60D}"/>
    <cellStyle name="40% - Énfasis3 48" xfId="9496" xr:uid="{AED6EF34-DC10-4489-A634-01A7117EC395}"/>
    <cellStyle name="40% - Énfasis3 49" xfId="9518" xr:uid="{68DA084A-00B9-401F-8BFE-B65927A1F233}"/>
    <cellStyle name="40% - Énfasis3 5" xfId="3917" xr:uid="{23D2F228-EFF8-443D-A619-570DAF48881E}"/>
    <cellStyle name="40% - Énfasis3 5 2" xfId="4111" xr:uid="{CE6CC994-0B41-4A6D-8C52-648265BBB0DB}"/>
    <cellStyle name="40% - Énfasis3 5 2 2" xfId="4589" xr:uid="{C31D9F86-CD81-43D7-96C8-5BAD996A405C}"/>
    <cellStyle name="40% - Énfasis3 5 2 2 2" xfId="5557" xr:uid="{FBBCFA4F-2814-4205-B070-37D34BA8F634}"/>
    <cellStyle name="40% - Énfasis3 5 2 2 2 2" xfId="8424" xr:uid="{53B372B8-AEF9-4FB4-9CC5-A9E44898F16B}"/>
    <cellStyle name="40% - Énfasis3 5 2 2 3" xfId="7452" xr:uid="{868DA512-815F-4624-A275-E13CCC96E753}"/>
    <cellStyle name="40% - Énfasis3 5 2 3" xfId="5072" xr:uid="{E792DE0E-4985-42CE-A60A-91A536992257}"/>
    <cellStyle name="40% - Énfasis3 5 2 3 2" xfId="7939" xr:uid="{8E735A8C-45CA-46BC-9BE2-01364459C966}"/>
    <cellStyle name="40% - Énfasis3 5 2 4" xfId="6967" xr:uid="{C5CF3144-9D18-4CA4-8BDD-00437A26E698}"/>
    <cellStyle name="40% - Énfasis3 5 3" xfId="4395" xr:uid="{D71BF435-6EFD-450B-BF63-0230ED88DCC4}"/>
    <cellStyle name="40% - Énfasis3 5 3 2" xfId="5361" xr:uid="{E7A0120B-EB79-4916-8305-B41BF90D8192}"/>
    <cellStyle name="40% - Énfasis3 5 3 2 2" xfId="8228" xr:uid="{6AABDAF4-029A-4829-9C4E-35AD4C9381B5}"/>
    <cellStyle name="40% - Énfasis3 5 3 3" xfId="7256" xr:uid="{91DD8916-283D-49ED-9EBF-5F55EFE968BD}"/>
    <cellStyle name="40% - Énfasis3 5 4" xfId="4876" xr:uid="{2882A29E-53E1-4908-B49E-AA2CC4247FB4}"/>
    <cellStyle name="40% - Énfasis3 5 4 2" xfId="7743" xr:uid="{BA4413FC-A8DE-4193-8A7E-774090ADC478}"/>
    <cellStyle name="40% - Énfasis3 5 5" xfId="5886" xr:uid="{E7311569-F933-40A8-9DA8-C07DCAFE1E1B}"/>
    <cellStyle name="40% - Énfasis3 5 5 2" xfId="8755" xr:uid="{505B6425-380A-4FD0-A66F-0FD63E9741B3}"/>
    <cellStyle name="40% - Énfasis3 5 6" xfId="6772" xr:uid="{D501A434-B05C-40D4-9870-0F6B93FEBDAF}"/>
    <cellStyle name="40% - Énfasis3 50" xfId="9537" xr:uid="{CD6D0977-AF36-43C5-B28E-C7AF350A97C9}"/>
    <cellStyle name="40% - Énfasis3 51" xfId="9563" xr:uid="{9BACB3F2-E3CC-4F12-9F4A-7EE6F9B35BCD}"/>
    <cellStyle name="40% - Énfasis3 52" xfId="15765" xr:uid="{1235C542-1295-4907-B044-BE26479D2311}"/>
    <cellStyle name="40% - Énfasis3 53" xfId="15789" xr:uid="{7C301D84-FC8D-4C84-BB45-E9561FCB7D23}"/>
    <cellStyle name="40% - Énfasis3 54" xfId="15824" xr:uid="{ED162708-A5CE-4F3A-98C8-C6381F62F00D}"/>
    <cellStyle name="40% - Énfasis3 6" xfId="3941" xr:uid="{145BB196-60D1-4057-B459-804183E36151}"/>
    <cellStyle name="40% - Énfasis3 6 2" xfId="4133" xr:uid="{E7905E1A-E2C8-4E50-85DC-099D19EFF81F}"/>
    <cellStyle name="40% - Énfasis3 6 2 2" xfId="4611" xr:uid="{D5BA93EC-A582-4C4E-BF8E-D9BFD9F9BC44}"/>
    <cellStyle name="40% - Énfasis3 6 2 2 2" xfId="5579" xr:uid="{37D97AD1-C607-46AA-ADB2-203ED70B447D}"/>
    <cellStyle name="40% - Énfasis3 6 2 2 2 2" xfId="8446" xr:uid="{F633E4D4-0AF8-419F-945D-8C37D25676F2}"/>
    <cellStyle name="40% - Énfasis3 6 2 2 3" xfId="7474" xr:uid="{CFCA3397-DC7B-40B7-9E2C-700DC0ED1908}"/>
    <cellStyle name="40% - Énfasis3 6 2 3" xfId="5094" xr:uid="{3F9F6E58-8FA8-4FAC-B97E-205E82F1A04C}"/>
    <cellStyle name="40% - Énfasis3 6 2 3 2" xfId="7961" xr:uid="{0A2C9BD6-46D9-4FA0-B1D6-8C85C366A4FD}"/>
    <cellStyle name="40% - Énfasis3 6 2 4" xfId="6989" xr:uid="{C02959F0-F3BA-44A2-BC05-B221342F40CC}"/>
    <cellStyle name="40% - Énfasis3 6 3" xfId="4417" xr:uid="{5024DDDA-EB10-4610-A969-A9FEB17F1F79}"/>
    <cellStyle name="40% - Énfasis3 6 3 2" xfId="5383" xr:uid="{B49ED01E-A6C0-492D-989A-288B0A895488}"/>
    <cellStyle name="40% - Énfasis3 6 3 2 2" xfId="8250" xr:uid="{8D1DD3B7-D632-46DF-A179-CB778E6CD572}"/>
    <cellStyle name="40% - Énfasis3 6 3 3" xfId="7278" xr:uid="{13D8AEA7-2AB8-42DB-99C5-202E76D64D30}"/>
    <cellStyle name="40% - Énfasis3 6 4" xfId="4898" xr:uid="{8C86D6FC-DAB8-488F-B367-1A55E42F6509}"/>
    <cellStyle name="40% - Énfasis3 6 4 2" xfId="7765" xr:uid="{FEC11C6D-512A-44DE-BD24-6CFAF78B217E}"/>
    <cellStyle name="40% - Énfasis3 6 5" xfId="5908" xr:uid="{B7DEC8CD-4354-486F-85D0-592CAA5E7721}"/>
    <cellStyle name="40% - Énfasis3 6 5 2" xfId="8777" xr:uid="{5C514B71-168B-4F48-877A-1F360DD39D12}"/>
    <cellStyle name="40% - Énfasis3 6 6" xfId="6794" xr:uid="{0962290F-C0DC-4605-9DB3-F1B1CF9437A3}"/>
    <cellStyle name="40% - Énfasis3 7" xfId="3965" xr:uid="{C222B20A-1D6C-4AF4-B575-4B625D7D6803}"/>
    <cellStyle name="40% - Énfasis3 7 2" xfId="4157" xr:uid="{490DCD36-7C23-45D4-A0F9-DDE84014EC79}"/>
    <cellStyle name="40% - Énfasis3 7 2 2" xfId="4635" xr:uid="{23F7589B-B03F-48D6-B796-4CCE467791DA}"/>
    <cellStyle name="40% - Énfasis3 7 2 2 2" xfId="5603" xr:uid="{47D650DD-DC0D-4434-8D06-83D828E6E6C4}"/>
    <cellStyle name="40% - Énfasis3 7 2 2 2 2" xfId="8470" xr:uid="{FB521B7A-BB87-41CD-96B8-471E8E092F21}"/>
    <cellStyle name="40% - Énfasis3 7 2 2 3" xfId="7498" xr:uid="{557D41DD-7AC2-4A49-9F5B-2017CA58DC35}"/>
    <cellStyle name="40% - Énfasis3 7 2 3" xfId="5118" xr:uid="{833C22CB-E4AF-4515-B953-CC9708A29C0E}"/>
    <cellStyle name="40% - Énfasis3 7 2 3 2" xfId="7985" xr:uid="{C90F8FF7-9E44-40BB-90DB-9C9F7365B20A}"/>
    <cellStyle name="40% - Énfasis3 7 2 4" xfId="7013" xr:uid="{27B2C277-FDE9-44A7-A5D7-33BE1BCDBF30}"/>
    <cellStyle name="40% - Énfasis3 7 3" xfId="4440" xr:uid="{35BCBFED-6BED-4F7F-81C6-522E08113E43}"/>
    <cellStyle name="40% - Énfasis3 7 3 2" xfId="5407" xr:uid="{E01FE4A9-69C7-403B-B9B7-AC5CE7A6E36D}"/>
    <cellStyle name="40% - Énfasis3 7 3 2 2" xfId="8274" xr:uid="{29FFF232-A233-454B-8A07-C1A343D156D6}"/>
    <cellStyle name="40% - Énfasis3 7 3 3" xfId="7302" xr:uid="{72398EFF-D5AA-4C39-9833-C8FF5A04972E}"/>
    <cellStyle name="40% - Énfasis3 7 4" xfId="4922" xr:uid="{3DE297E5-F336-40A6-8CC4-C610569D9140}"/>
    <cellStyle name="40% - Énfasis3 7 4 2" xfId="7789" xr:uid="{738D8F4D-AB83-4C61-B91B-5D1D99B561DB}"/>
    <cellStyle name="40% - Énfasis3 7 5" xfId="5932" xr:uid="{5BC6044D-CC12-4C71-862D-D218474E9F32}"/>
    <cellStyle name="40% - Énfasis3 7 5 2" xfId="8801" xr:uid="{6B82C2C4-B485-43E4-AA79-5A7B8D304DF5}"/>
    <cellStyle name="40% - Énfasis3 7 6" xfId="6818" xr:uid="{5CC24E12-DA8B-4BB2-90A4-F8CF33C57A94}"/>
    <cellStyle name="40% - Énfasis3 8" xfId="3991" xr:uid="{E636ADD7-2EB4-4D54-8E04-7500E679535E}"/>
    <cellStyle name="40% - Énfasis3 8 2" xfId="4183" xr:uid="{F9F20FDC-5238-4C1C-A9B2-B74935BF098B}"/>
    <cellStyle name="40% - Énfasis3 8 2 2" xfId="4661" xr:uid="{B2A63F50-7FA2-4A05-8A82-BB864782724B}"/>
    <cellStyle name="40% - Énfasis3 8 2 2 2" xfId="5629" xr:uid="{B6C07E7F-FE53-48D6-87EA-15074E2B945F}"/>
    <cellStyle name="40% - Énfasis3 8 2 2 2 2" xfId="8496" xr:uid="{46FEFA56-3F6E-4ED5-A2CF-A7F6AFCBF1AC}"/>
    <cellStyle name="40% - Énfasis3 8 2 2 3" xfId="7524" xr:uid="{41F41DEB-22CB-4532-83BF-BA661B155BC6}"/>
    <cellStyle name="40% - Énfasis3 8 2 3" xfId="5144" xr:uid="{8B1C656F-684A-421B-8210-539238AEB965}"/>
    <cellStyle name="40% - Énfasis3 8 2 3 2" xfId="8011" xr:uid="{6291F05F-5A91-4877-8B42-BDE778680BE4}"/>
    <cellStyle name="40% - Énfasis3 8 2 4" xfId="7039" xr:uid="{0F0563AA-17B4-4171-A559-3877C2717933}"/>
    <cellStyle name="40% - Énfasis3 8 3" xfId="4465" xr:uid="{61135686-7125-486A-885D-9F06AA84C4DC}"/>
    <cellStyle name="40% - Énfasis3 8 3 2" xfId="5433" xr:uid="{6EC1C598-355D-46B7-A49F-0207877627CE}"/>
    <cellStyle name="40% - Énfasis3 8 3 2 2" xfId="8300" xr:uid="{2DA5BE14-0244-424C-96A9-3293ECD6119D}"/>
    <cellStyle name="40% - Énfasis3 8 3 3" xfId="7328" xr:uid="{341155C1-FD0A-4F73-A9AB-DDB1C8686169}"/>
    <cellStyle name="40% - Énfasis3 8 4" xfId="4948" xr:uid="{B7E89706-A0FD-42A3-9773-DCA7B5ED4B8D}"/>
    <cellStyle name="40% - Énfasis3 8 4 2" xfId="7815" xr:uid="{F038E9B5-263C-4D34-A060-937435FBAB17}"/>
    <cellStyle name="40% - Énfasis3 8 5" xfId="5958" xr:uid="{E5B27D83-055A-4C90-8F70-CF89E8C1B607}"/>
    <cellStyle name="40% - Énfasis3 8 5 2" xfId="8827" xr:uid="{73F7E7D7-2894-40C2-ACDC-AF8AC0047E4B}"/>
    <cellStyle name="40% - Énfasis3 8 6" xfId="6844" xr:uid="{4F2DC7C5-C80E-4634-9A48-215100BBFB1A}"/>
    <cellStyle name="40% - Énfasis3 9" xfId="4015" xr:uid="{D43A23E2-9052-42DF-A567-81F1821950E7}"/>
    <cellStyle name="40% - Énfasis3 9 2" xfId="4486" xr:uid="{A9A0040D-70E7-42B1-8A11-2D67B8F243E9}"/>
    <cellStyle name="40% - Énfasis3 9 2 2" xfId="5454" xr:uid="{F763B886-0B4C-49ED-9A5C-5C7611CF6847}"/>
    <cellStyle name="40% - Énfasis3 9 2 2 2" xfId="8321" xr:uid="{0EAB076B-0112-499F-9813-0D734358CA19}"/>
    <cellStyle name="40% - Énfasis3 9 2 3" xfId="7349" xr:uid="{3615A36E-33A9-4974-9636-76F3C9542A46}"/>
    <cellStyle name="40% - Énfasis3 9 3" xfId="4969" xr:uid="{4C427225-D9EE-48A8-ADF4-B0AABC6098F3}"/>
    <cellStyle name="40% - Énfasis3 9 3 2" xfId="7836" xr:uid="{68B14CFE-1B4C-448A-BE0F-74D8A39CFA68}"/>
    <cellStyle name="40% - Énfasis3 9 4" xfId="6865" xr:uid="{52C0A667-47A5-41A2-999F-88A40795F9D8}"/>
    <cellStyle name="40% - Énfasis4" xfId="32" builtinId="43" customBuiltin="1"/>
    <cellStyle name="40% - Énfasis4 10" xfId="4210" xr:uid="{E406828C-AA4B-4A88-B32D-485054AB53E3}"/>
    <cellStyle name="40% - Énfasis4 10 2" xfId="4688" xr:uid="{1383FA34-5B15-4935-83AC-984DD5A347B9}"/>
    <cellStyle name="40% - Énfasis4 10 2 2" xfId="5656" xr:uid="{18FC1D5F-524C-4045-B0AC-F42112550D37}"/>
    <cellStyle name="40% - Énfasis4 10 2 2 2" xfId="8524" xr:uid="{C3F47A01-0752-496F-9D53-F3A1F64DF242}"/>
    <cellStyle name="40% - Énfasis4 10 2 3" xfId="7552" xr:uid="{ED1C0110-3B06-4225-B947-D379134C3BD2}"/>
    <cellStyle name="40% - Énfasis4 10 3" xfId="5172" xr:uid="{2EA18338-CEA4-430B-9452-0AEC7290E65F}"/>
    <cellStyle name="40% - Énfasis4 10 3 2" xfId="8039" xr:uid="{E733BCE9-9C4D-4DC2-B911-CC102F502436}"/>
    <cellStyle name="40% - Énfasis4 10 4" xfId="7067" xr:uid="{00FB0CBD-7C91-4ECD-AE8E-C0DB34A95AFA}"/>
    <cellStyle name="40% - Énfasis4 11" xfId="4246" xr:uid="{74CC5096-02A0-450F-808C-4B0A3B4EADBC}"/>
    <cellStyle name="40% - Énfasis4 11 2" xfId="4725" xr:uid="{11A2BAFA-0F09-40C3-9C92-9652D35D0499}"/>
    <cellStyle name="40% - Énfasis4 11 2 2" xfId="5693" xr:uid="{4B2D7640-2B18-4955-990D-F0E99B77D84D}"/>
    <cellStyle name="40% - Énfasis4 11 2 2 2" xfId="8561" xr:uid="{D93C23A8-85FD-49AC-8C93-39F8FEC593DD}"/>
    <cellStyle name="40% - Énfasis4 11 2 3" xfId="7589" xr:uid="{4CFE7C5B-653D-4379-94FD-C21889BEE817}"/>
    <cellStyle name="40% - Énfasis4 11 3" xfId="5209" xr:uid="{86C37B48-AF43-4751-AE1E-7BC907502BA2}"/>
    <cellStyle name="40% - Énfasis4 11 3 2" xfId="8076" xr:uid="{E2108477-6916-43DB-AA36-AF05D38BDFC8}"/>
    <cellStyle name="40% - Énfasis4 11 4" xfId="7104" xr:uid="{81B1CF7A-799A-4AE1-9AE9-7E1776CA26F8}"/>
    <cellStyle name="40% - Énfasis4 12" xfId="4295" xr:uid="{A5511860-A563-4534-AD87-A0A9AF0D7F16}"/>
    <cellStyle name="40% - Énfasis4 12 2" xfId="5261" xr:uid="{58338205-12E7-4070-ABBF-4F92D937B06C}"/>
    <cellStyle name="40% - Énfasis4 12 2 2" xfId="8128" xr:uid="{BF112D62-60F7-42DE-B700-F12DE308C73B}"/>
    <cellStyle name="40% - Énfasis4 12 3" xfId="7156" xr:uid="{DE27D936-960D-46CF-B083-93CA26640A67}"/>
    <cellStyle name="40% - Énfasis4 13" xfId="4780" xr:uid="{91F45C9B-5F21-4DFF-982B-77A6745965E7}"/>
    <cellStyle name="40% - Énfasis4 13 2" xfId="7643" xr:uid="{3DD732E7-2DE5-460D-B855-ACE88996F848}"/>
    <cellStyle name="40% - Énfasis4 14" xfId="5746" xr:uid="{C1101173-09A5-4CFC-B2B0-766C616510C2}"/>
    <cellStyle name="40% - Énfasis4 14 2" xfId="8615" xr:uid="{64192252-D00C-497D-95CE-B515BB75F1E6}"/>
    <cellStyle name="40% - Énfasis4 15" xfId="5766" xr:uid="{C5D334B1-D693-4E47-A855-55751150ED4E}"/>
    <cellStyle name="40% - Énfasis4 15 2" xfId="8635" xr:uid="{C14436C4-813D-41E8-AEEC-0F036FDFC236}"/>
    <cellStyle name="40% - Énfasis4 16" xfId="5786" xr:uid="{68537E57-00B4-4970-BA30-68AAE353AAC7}"/>
    <cellStyle name="40% - Énfasis4 16 2" xfId="8655" xr:uid="{A7DF0A00-267E-4FA3-BB99-EF9C7C507DDE}"/>
    <cellStyle name="40% - Énfasis4 17" xfId="5985" xr:uid="{70E2083E-4300-416C-9F11-5E38A153C1FF}"/>
    <cellStyle name="40% - Énfasis4 17 2" xfId="8854" xr:uid="{94C004E6-9AF0-4593-9CFB-44F5BEE26183}"/>
    <cellStyle name="40% - Énfasis4 18" xfId="6005" xr:uid="{FC72750F-CB6C-4FC6-8993-C2FF166616A9}"/>
    <cellStyle name="40% - Énfasis4 18 2" xfId="8874" xr:uid="{659F399D-9509-41F8-AC86-819B0174E38E}"/>
    <cellStyle name="40% - Énfasis4 19" xfId="6025" xr:uid="{58764790-9CE9-43E5-856C-B4F46036C735}"/>
    <cellStyle name="40% - Énfasis4 19 2" xfId="8894" xr:uid="{3932FB41-F98C-4516-8FEA-F089B57497B6}"/>
    <cellStyle name="40% - Énfasis4 2" xfId="3847" xr:uid="{4321A6E2-B1D4-40F9-91B2-CBC77525EE28}"/>
    <cellStyle name="40% - Énfasis4 2 2" xfId="4045" xr:uid="{0428306B-9209-4883-922F-FC10D1F6B56E}"/>
    <cellStyle name="40% - Énfasis4 2 2 2" xfId="4519" xr:uid="{E4172C88-7A29-413B-A069-277D6264CCB1}"/>
    <cellStyle name="40% - Énfasis4 2 2 2 2" xfId="5487" xr:uid="{9147D3E3-2A46-467A-8618-B48C02D7CB48}"/>
    <cellStyle name="40% - Énfasis4 2 2 2 2 2" xfId="8354" xr:uid="{291875BD-9B68-4381-88DA-7C5931FE6F70}"/>
    <cellStyle name="40% - Énfasis4 2 2 2 3" xfId="7382" xr:uid="{8561AC60-6EB5-4B21-800E-211A6F9D74BE}"/>
    <cellStyle name="40% - Énfasis4 2 2 3" xfId="5002" xr:uid="{6725491E-F7F7-4AE8-8072-BE62A52AB1FC}"/>
    <cellStyle name="40% - Énfasis4 2 2 3 2" xfId="7869" xr:uid="{004E04DC-52DC-46DA-BE94-AB77D1D25756}"/>
    <cellStyle name="40% - Énfasis4 2 2 4" xfId="6897" xr:uid="{EBCC9A52-6F4B-44C6-BE16-C075489F132D}"/>
    <cellStyle name="40% - Énfasis4 2 3" xfId="4325" xr:uid="{78C3121A-D7C4-43D0-8EDB-C6A36BC4D973}"/>
    <cellStyle name="40% - Énfasis4 2 3 2" xfId="5291" xr:uid="{ADC8EEC2-0C54-45F0-89C3-46C00B5B80F7}"/>
    <cellStyle name="40% - Énfasis4 2 3 2 2" xfId="8158" xr:uid="{7DAE6C84-03B3-457E-BC42-F971F6C82BDE}"/>
    <cellStyle name="40% - Énfasis4 2 3 3" xfId="7186" xr:uid="{76F125BF-D0E1-44FB-AD71-8DA58A79506D}"/>
    <cellStyle name="40% - Énfasis4 2 4" xfId="4810" xr:uid="{0115D81F-124B-40EF-9FE0-BE3C917356B9}"/>
    <cellStyle name="40% - Énfasis4 2 4 2" xfId="7673" xr:uid="{E12A8C91-70C8-4637-ACD3-ABFA542C75FC}"/>
    <cellStyle name="40% - Énfasis4 2 5" xfId="5816" xr:uid="{AD0B4404-23DA-4B2E-A725-00006C49FA57}"/>
    <cellStyle name="40% - Énfasis4 2 5 2" xfId="8685" xr:uid="{57333FF1-A028-4D7B-A293-DF9E4D3AD167}"/>
    <cellStyle name="40% - Énfasis4 2 6" xfId="6702" xr:uid="{8B09A929-8600-4FC3-95B4-02639D448AA2}"/>
    <cellStyle name="40% - Énfasis4 20" xfId="6045" xr:uid="{7A2D4419-745A-4295-A15E-12C13461E828}"/>
    <cellStyle name="40% - Énfasis4 20 2" xfId="8914" xr:uid="{2B049EE9-A52B-4535-A8D0-59F4248958EC}"/>
    <cellStyle name="40% - Énfasis4 21" xfId="6065" xr:uid="{1CFD0098-FAD2-46DB-82FB-5DA71CA6B53F}"/>
    <cellStyle name="40% - Énfasis4 21 2" xfId="8934" xr:uid="{CC47DC89-B6B7-4529-BDCA-66D99C51CCF0}"/>
    <cellStyle name="40% - Énfasis4 22" xfId="6085" xr:uid="{497F062B-625A-42D8-869C-0056B64D42AC}"/>
    <cellStyle name="40% - Énfasis4 22 2" xfId="8954" xr:uid="{9EFF74A4-3643-4897-A3CE-56A4658343D5}"/>
    <cellStyle name="40% - Énfasis4 23" xfId="6105" xr:uid="{208C9CA8-82A9-4EE5-ABA5-00702B351312}"/>
    <cellStyle name="40% - Énfasis4 23 2" xfId="8974" xr:uid="{6429452C-362D-468A-A406-CBD79356EB9B}"/>
    <cellStyle name="40% - Énfasis4 24" xfId="6125" xr:uid="{5B19B472-5730-4D7D-AE9E-D11CDD5D52A4}"/>
    <cellStyle name="40% - Énfasis4 24 2" xfId="8994" xr:uid="{22DEB810-A251-41F9-AA4A-9B9A3B397849}"/>
    <cellStyle name="40% - Énfasis4 25" xfId="6145" xr:uid="{2EF8324E-AFE9-4EAC-81B0-AC95D84EC9D3}"/>
    <cellStyle name="40% - Énfasis4 25 2" xfId="9014" xr:uid="{02E2B7AE-B87A-414C-912D-8A86E12EDB3F}"/>
    <cellStyle name="40% - Énfasis4 26" xfId="6165" xr:uid="{CEB4FD47-1CEB-4720-831A-1D1322B959CD}"/>
    <cellStyle name="40% - Énfasis4 26 2" xfId="9034" xr:uid="{293FAFA2-663D-486A-A419-5705875593B7}"/>
    <cellStyle name="40% - Énfasis4 27" xfId="6185" xr:uid="{861E7565-9F44-4E8D-AB87-C7949E772113}"/>
    <cellStyle name="40% - Énfasis4 27 2" xfId="9054" xr:uid="{E003FF99-83B5-439E-8CF1-7F2190D5F3C8}"/>
    <cellStyle name="40% - Énfasis4 28" xfId="6207" xr:uid="{0156F359-3203-498F-B5FE-792F611E19DF}"/>
    <cellStyle name="40% - Énfasis4 28 2" xfId="9076" xr:uid="{F5CD8C01-049A-48FF-BEA9-66FED02E12FA}"/>
    <cellStyle name="40% - Énfasis4 29" xfId="6244" xr:uid="{FD934A0F-CDFF-43E1-90C4-BBE06EFD18BD}"/>
    <cellStyle name="40% - Énfasis4 29 2" xfId="9113" xr:uid="{14CE2764-94FA-4920-94C0-E1B278733CF8}"/>
    <cellStyle name="40% - Énfasis4 3" xfId="3867" xr:uid="{B939B5E6-DBBC-4ED8-A76A-A713D85097C8}"/>
    <cellStyle name="40% - Énfasis4 3 2" xfId="4066" xr:uid="{BE4A1D0B-5F3F-499F-A0E7-946486C782CC}"/>
    <cellStyle name="40% - Énfasis4 3 2 2" xfId="4544" xr:uid="{841E45A9-4E28-4BC7-A890-8100D362DDCD}"/>
    <cellStyle name="40% - Énfasis4 3 2 2 2" xfId="5512" xr:uid="{9566DE61-1E4C-4DA2-8541-07952E68ED01}"/>
    <cellStyle name="40% - Énfasis4 3 2 2 2 2" xfId="8379" xr:uid="{8011BD3B-846F-4267-8C3A-F50EC2C3EBE2}"/>
    <cellStyle name="40% - Énfasis4 3 2 2 3" xfId="7407" xr:uid="{9C8D59FE-71C4-4957-A590-F7A3D2351DC6}"/>
    <cellStyle name="40% - Énfasis4 3 2 3" xfId="5027" xr:uid="{AC0A6D8F-DE22-4C6E-BF4A-A8AA95B99840}"/>
    <cellStyle name="40% - Énfasis4 3 2 3 2" xfId="7894" xr:uid="{477BD107-9839-4C2A-A4FE-D800EC633CD4}"/>
    <cellStyle name="40% - Énfasis4 3 2 4" xfId="6922" xr:uid="{B8441B98-3D31-4F4B-B2E6-668D001EB537}"/>
    <cellStyle name="40% - Énfasis4 3 3" xfId="4350" xr:uid="{8BEEE0AC-7D3E-4EBF-B4C2-819DA83A875F}"/>
    <cellStyle name="40% - Énfasis4 3 3 2" xfId="5316" xr:uid="{B724BE6D-E9A5-4494-8091-8962286A4F1F}"/>
    <cellStyle name="40% - Énfasis4 3 3 2 2" xfId="8183" xr:uid="{C8063335-D949-4F02-8ACA-DD2D7CF7E5FB}"/>
    <cellStyle name="40% - Énfasis4 3 3 3" xfId="7211" xr:uid="{B70F4A0F-D022-44B0-86ED-469A86EE063C}"/>
    <cellStyle name="40% - Énfasis4 3 4" xfId="4832" xr:uid="{B25DD472-11D1-4056-A873-7299BA861AE0}"/>
    <cellStyle name="40% - Énfasis4 3 4 2" xfId="7698" xr:uid="{82CDF0A5-2224-48DB-9610-7489E1DFFDF9}"/>
    <cellStyle name="40% - Énfasis4 3 5" xfId="5841" xr:uid="{0B9F1BC3-834B-4885-B40A-C77B7BB0B925}"/>
    <cellStyle name="40% - Énfasis4 3 5 2" xfId="8710" xr:uid="{AC048AD0-4FEA-4AD8-9C71-CBC0A3914C52}"/>
    <cellStyle name="40% - Énfasis4 3 6" xfId="6727" xr:uid="{861D26D7-3D6C-4EBE-8711-811B312FDAC1}"/>
    <cellStyle name="40% - Énfasis4 30" xfId="6264" xr:uid="{A174E2C1-162F-4372-82EE-3E9B10C81D7F}"/>
    <cellStyle name="40% - Énfasis4 30 2" xfId="9133" xr:uid="{4E78D214-7A0B-408D-B3CA-5AF3D6453605}"/>
    <cellStyle name="40% - Énfasis4 31" xfId="6284" xr:uid="{3A4139F2-4979-431C-A417-A0E66DF6CDF1}"/>
    <cellStyle name="40% - Énfasis4 31 2" xfId="9153" xr:uid="{72A6F733-DF61-424D-8783-FF098C12B79E}"/>
    <cellStyle name="40% - Énfasis4 32" xfId="6308" xr:uid="{69851598-E5AE-4B83-9CAC-1D758543DFC1}"/>
    <cellStyle name="40% - Énfasis4 32 2" xfId="9176" xr:uid="{0C5C0ABF-31B4-4659-8F60-DDC3B9722F9C}"/>
    <cellStyle name="40% - Énfasis4 33" xfId="6340" xr:uid="{0D1B95F1-F7B1-434E-BE22-7C625E014D20}"/>
    <cellStyle name="40% - Énfasis4 33 2" xfId="9205" xr:uid="{21DF632D-A04D-49FC-AA06-4A38EAAC74F4}"/>
    <cellStyle name="40% - Énfasis4 34" xfId="6360" xr:uid="{1138A292-8720-4980-9AFB-2CD764002467}"/>
    <cellStyle name="40% - Énfasis4 34 2" xfId="9225" xr:uid="{1F2C10AB-09DB-4DDA-ABAC-E9045B725349}"/>
    <cellStyle name="40% - Énfasis4 35" xfId="6380" xr:uid="{6BE7FB39-B536-458D-B246-AD88A5BC911C}"/>
    <cellStyle name="40% - Énfasis4 35 2" xfId="9245" xr:uid="{2971DD05-6514-4549-A3D7-12B3C7F7F0FA}"/>
    <cellStyle name="40% - Énfasis4 36" xfId="6401" xr:uid="{E1165B36-AC82-4BC7-985D-88A914589B70}"/>
    <cellStyle name="40% - Énfasis4 36 2" xfId="9266" xr:uid="{84814277-C7E3-4974-88AB-8FA491EDA966}"/>
    <cellStyle name="40% - Énfasis4 37" xfId="6430" xr:uid="{5219053E-66F1-4871-B57E-242643393925}"/>
    <cellStyle name="40% - Énfasis4 37 2" xfId="9292" xr:uid="{7C717380-BCF4-48F2-B9AD-BC14AA1E6331}"/>
    <cellStyle name="40% - Énfasis4 38" xfId="6464" xr:uid="{56D4BB40-34AA-4A30-B72F-F7475A868D1E}"/>
    <cellStyle name="40% - Énfasis4 38 2" xfId="9324" xr:uid="{3703F2E0-37B3-4434-B1F7-526783228D23}"/>
    <cellStyle name="40% - Énfasis4 39" xfId="6484" xr:uid="{0522C7E6-EF00-468B-8C05-14081F7CFAE2}"/>
    <cellStyle name="40% - Énfasis4 39 2" xfId="9344" xr:uid="{2E634E7A-B2D9-4CA8-B994-8A91C4CBFACA}"/>
    <cellStyle name="40% - Énfasis4 4" xfId="3894" xr:uid="{64522294-B2A4-4903-9BB8-BC2B4DE56D7C}"/>
    <cellStyle name="40% - Énfasis4 4 2" xfId="4091" xr:uid="{F5D08E03-1390-48F9-A5D2-058C9312085D}"/>
    <cellStyle name="40% - Énfasis4 4 2 2" xfId="4569" xr:uid="{DFD65C10-E648-4089-8171-46FD9B251BB3}"/>
    <cellStyle name="40% - Énfasis4 4 2 2 2" xfId="5537" xr:uid="{7C7630B5-D2A8-4066-87A2-E568822BE6DB}"/>
    <cellStyle name="40% - Énfasis4 4 2 2 2 2" xfId="8404" xr:uid="{EDC7AD31-93C0-488F-8045-61E8EC1357FA}"/>
    <cellStyle name="40% - Énfasis4 4 2 2 3" xfId="7432" xr:uid="{B4D54F9D-A47A-4B9B-8089-FD2A1248BF08}"/>
    <cellStyle name="40% - Énfasis4 4 2 3" xfId="5052" xr:uid="{F985BE42-2830-4EE4-8F64-9FD045C9C8C8}"/>
    <cellStyle name="40% - Énfasis4 4 2 3 2" xfId="7919" xr:uid="{195C480E-20B3-453D-95DF-88FA8DA53749}"/>
    <cellStyle name="40% - Énfasis4 4 2 4" xfId="6947" xr:uid="{62A6DB66-79B9-4B59-BC4F-13D6C629D18A}"/>
    <cellStyle name="40% - Énfasis4 4 3" xfId="4375" xr:uid="{ACC0648F-98AC-4423-A892-37AC6FF50772}"/>
    <cellStyle name="40% - Énfasis4 4 3 2" xfId="5341" xr:uid="{9577690E-A5D7-4B48-AFD8-52422915EF05}"/>
    <cellStyle name="40% - Énfasis4 4 3 2 2" xfId="8208" xr:uid="{5B3BE149-C800-405E-9306-5CE66FB42137}"/>
    <cellStyle name="40% - Énfasis4 4 3 3" xfId="7236" xr:uid="{9DBB7974-B028-41DD-ACF9-98114CDF67F7}"/>
    <cellStyle name="40% - Énfasis4 4 4" xfId="4857" xr:uid="{19D6D920-F813-4EA8-A92A-A9CF6E7E342B}"/>
    <cellStyle name="40% - Énfasis4 4 4 2" xfId="7723" xr:uid="{B5A21840-72D0-4238-8D5B-25420FD2C0D9}"/>
    <cellStyle name="40% - Énfasis4 4 5" xfId="5866" xr:uid="{29C68F95-2654-4826-8472-C55FC8F8B341}"/>
    <cellStyle name="40% - Énfasis4 4 5 2" xfId="8735" xr:uid="{B131BEEA-C2AF-4BD6-B8F4-3FB12263BF7C}"/>
    <cellStyle name="40% - Énfasis4 4 6" xfId="6752" xr:uid="{38120523-C205-4DF5-9505-118B986AA758}"/>
    <cellStyle name="40% - Énfasis4 40" xfId="6504" xr:uid="{BBE2A2CD-9BC9-4097-B227-7DD389A12807}"/>
    <cellStyle name="40% - Énfasis4 40 2" xfId="9364" xr:uid="{69063348-4244-4550-BCC2-45D1ADDA95A2}"/>
    <cellStyle name="40% - Énfasis4 41" xfId="6524" xr:uid="{22E29774-F446-437B-BCC5-32D5302B8E92}"/>
    <cellStyle name="40% - Énfasis4 41 2" xfId="9384" xr:uid="{ADA1FC50-DBC1-4488-BDB5-D5EA23663367}"/>
    <cellStyle name="40% - Énfasis4 42" xfId="6544" xr:uid="{5A560315-B455-46BD-8C05-382D9EA4ADF7}"/>
    <cellStyle name="40% - Énfasis4 42 2" xfId="9404" xr:uid="{3F3E9DEB-4A60-479F-9C20-944B2B2CBD45}"/>
    <cellStyle name="40% - Énfasis4 43" xfId="6565" xr:uid="{332E3511-9F06-4F2F-9DCD-913FCF304FA4}"/>
    <cellStyle name="40% - Énfasis4 43 2" xfId="9426" xr:uid="{80E5663A-7FC4-4282-A253-36E325B057A2}"/>
    <cellStyle name="40% - Énfasis4 44" xfId="6595" xr:uid="{D883A75A-E245-4F88-950C-059F65F25A48}"/>
    <cellStyle name="40% - Énfasis4 44 2" xfId="9455" xr:uid="{8C6B3B27-EF1A-4C52-9FD1-62D01F1C7219}"/>
    <cellStyle name="40% - Énfasis4 45" xfId="6620" xr:uid="{2A0FDCDB-A97B-4159-8A0B-778EB38B3760}"/>
    <cellStyle name="40% - Énfasis4 45 2" xfId="9480" xr:uid="{EB288DAC-31A9-4FA1-AAA7-4CCA0006ACB4}"/>
    <cellStyle name="40% - Énfasis4 46" xfId="6642" xr:uid="{61A7BC7E-E0C5-446A-9F24-377978D3315D}"/>
    <cellStyle name="40% - Énfasis4 47" xfId="6672" xr:uid="{E93FF69E-6AA9-4A97-9AF9-872E6523ED59}"/>
    <cellStyle name="40% - Énfasis4 48" xfId="9497" xr:uid="{7EE0C24B-9927-4D43-A493-B6C52B09FD72}"/>
    <cellStyle name="40% - Énfasis4 49" xfId="9521" xr:uid="{E09F2C2A-4356-493A-AE04-74287168BD83}"/>
    <cellStyle name="40% - Énfasis4 5" xfId="3920" xr:uid="{883E447E-7441-4E04-8051-555CB3723F7D}"/>
    <cellStyle name="40% - Énfasis4 5 2" xfId="4114" xr:uid="{F02C6967-D45E-42D3-AC82-37183B0DDD26}"/>
    <cellStyle name="40% - Énfasis4 5 2 2" xfId="4592" xr:uid="{5F02DD72-2E93-43D5-9F86-EBFA7C6BD823}"/>
    <cellStyle name="40% - Énfasis4 5 2 2 2" xfId="5560" xr:uid="{E535A911-1A3A-44CD-A783-1328098511FC}"/>
    <cellStyle name="40% - Énfasis4 5 2 2 2 2" xfId="8427" xr:uid="{D6D5419D-8A02-43A7-AF7C-9339EB874AC0}"/>
    <cellStyle name="40% - Énfasis4 5 2 2 3" xfId="7455" xr:uid="{F2877990-7147-4458-AFA9-CFF5F23F14C5}"/>
    <cellStyle name="40% - Énfasis4 5 2 3" xfId="5075" xr:uid="{CE86A79C-4F87-4BD9-B9CB-68BC7988D2FB}"/>
    <cellStyle name="40% - Énfasis4 5 2 3 2" xfId="7942" xr:uid="{6646CBFB-71A5-4932-897C-133CCDDAEE57}"/>
    <cellStyle name="40% - Énfasis4 5 2 4" xfId="6970" xr:uid="{A2E5ABF0-D4A3-474D-91BF-2C96E4BCFA24}"/>
    <cellStyle name="40% - Énfasis4 5 3" xfId="4398" xr:uid="{FF2D865E-3D6A-4C0F-B21C-CB5DB5225DF8}"/>
    <cellStyle name="40% - Énfasis4 5 3 2" xfId="5364" xr:uid="{3A2EC8C6-1AD8-49DE-A04A-E065579F3B32}"/>
    <cellStyle name="40% - Énfasis4 5 3 2 2" xfId="8231" xr:uid="{3DD0270B-8D65-44C9-9017-82C60EAFF4FB}"/>
    <cellStyle name="40% - Énfasis4 5 3 3" xfId="7259" xr:uid="{C80423F3-3E1E-4163-8575-DB8697125017}"/>
    <cellStyle name="40% - Énfasis4 5 4" xfId="4879" xr:uid="{CA89FE12-FC86-4A70-ABC3-87F1F9D6F56C}"/>
    <cellStyle name="40% - Énfasis4 5 4 2" xfId="7746" xr:uid="{23612071-1983-43BD-BCBE-8FD3E1405C32}"/>
    <cellStyle name="40% - Énfasis4 5 5" xfId="5889" xr:uid="{EFEBFEBB-02F6-4628-9C7D-D451642F094E}"/>
    <cellStyle name="40% - Énfasis4 5 5 2" xfId="8758" xr:uid="{35EED186-F375-411F-8689-76E8A2BA2B6C}"/>
    <cellStyle name="40% - Énfasis4 5 6" xfId="6775" xr:uid="{2C2DE7E7-F5BA-42D2-9DC0-B861AC22AD63}"/>
    <cellStyle name="40% - Énfasis4 50" xfId="9540" xr:uid="{AB1E2644-9183-44E5-88FE-C2E2813D70B8}"/>
    <cellStyle name="40% - Énfasis4 51" xfId="9566" xr:uid="{1B9FC543-BC14-45AC-8F06-0345E4A74306}"/>
    <cellStyle name="40% - Énfasis4 52" xfId="15768" xr:uid="{7C311CFB-443A-4F4E-BCD3-D7C4CA34954B}"/>
    <cellStyle name="40% - Énfasis4 53" xfId="15793" xr:uid="{498F4FEC-6F58-4DB7-A4A2-0804977354BB}"/>
    <cellStyle name="40% - Énfasis4 54" xfId="15827" xr:uid="{D10D0214-E60D-4139-A8AA-2A7BBB485237}"/>
    <cellStyle name="40% - Énfasis4 6" xfId="3944" xr:uid="{D3D52169-4172-4427-82A7-CA3A7542C3F8}"/>
    <cellStyle name="40% - Énfasis4 6 2" xfId="4136" xr:uid="{3C2502FA-2DB4-436E-A999-F6AF08CB232A}"/>
    <cellStyle name="40% - Énfasis4 6 2 2" xfId="4614" xr:uid="{E3DDBF2F-8494-4A8C-B282-E9F5F115CA7D}"/>
    <cellStyle name="40% - Énfasis4 6 2 2 2" xfId="5582" xr:uid="{839643C4-26C3-40B6-95AD-96739EF67650}"/>
    <cellStyle name="40% - Énfasis4 6 2 2 2 2" xfId="8449" xr:uid="{7512917F-6489-4BBA-8470-52C0F2EE1F41}"/>
    <cellStyle name="40% - Énfasis4 6 2 2 3" xfId="7477" xr:uid="{2041DB87-34CB-461D-B42F-EE185CF5EE51}"/>
    <cellStyle name="40% - Énfasis4 6 2 3" xfId="5097" xr:uid="{E96DD796-07B9-49E1-A069-BD78560C45BC}"/>
    <cellStyle name="40% - Énfasis4 6 2 3 2" xfId="7964" xr:uid="{2AE85336-A640-46ED-BD03-8D4AFA833D3F}"/>
    <cellStyle name="40% - Énfasis4 6 2 4" xfId="6992" xr:uid="{1D74C549-60C5-4967-934C-34AA1A550A75}"/>
    <cellStyle name="40% - Énfasis4 6 3" xfId="4420" xr:uid="{FE6114AF-4FF7-4109-9A65-CBE0B235CE54}"/>
    <cellStyle name="40% - Énfasis4 6 3 2" xfId="5386" xr:uid="{0E416EB9-7D01-4991-82A7-0AD4E1D805DD}"/>
    <cellStyle name="40% - Énfasis4 6 3 2 2" xfId="8253" xr:uid="{0A65169D-D2C4-4871-89FD-F078D99956B7}"/>
    <cellStyle name="40% - Énfasis4 6 3 3" xfId="7281" xr:uid="{32369FE3-E858-45DD-A6F1-E0963745A175}"/>
    <cellStyle name="40% - Énfasis4 6 4" xfId="4901" xr:uid="{A680FB76-1870-4166-9DC9-44DD12D36C61}"/>
    <cellStyle name="40% - Énfasis4 6 4 2" xfId="7768" xr:uid="{1EB386C7-5634-4D6E-8D1F-F90EFB5DC1A8}"/>
    <cellStyle name="40% - Énfasis4 6 5" xfId="5911" xr:uid="{53E9F490-BE71-4550-A2D6-C9E346F28053}"/>
    <cellStyle name="40% - Énfasis4 6 5 2" xfId="8780" xr:uid="{2300438C-55FE-46A7-95E2-2C1C45DFDCAE}"/>
    <cellStyle name="40% - Énfasis4 6 6" xfId="6797" xr:uid="{2EC5318B-E96D-4888-B108-A4D0A122E541}"/>
    <cellStyle name="40% - Énfasis4 7" xfId="3968" xr:uid="{C40BBF1E-09F3-46C8-8E74-D316F1976CE9}"/>
    <cellStyle name="40% - Énfasis4 7 2" xfId="4160" xr:uid="{53C14848-D1D8-40B3-B376-F82DE9376E8F}"/>
    <cellStyle name="40% - Énfasis4 7 2 2" xfId="4638" xr:uid="{E6CDF445-89C3-4D43-AE0F-B30EEEA8180B}"/>
    <cellStyle name="40% - Énfasis4 7 2 2 2" xfId="5606" xr:uid="{2EC1BEDB-E04A-402C-9320-6C61FCCEC8DB}"/>
    <cellStyle name="40% - Énfasis4 7 2 2 2 2" xfId="8473" xr:uid="{2C92B44C-769D-4650-9D60-9AFB55C033C8}"/>
    <cellStyle name="40% - Énfasis4 7 2 2 3" xfId="7501" xr:uid="{9F645EC8-8353-421C-BCCA-28E7DD08520E}"/>
    <cellStyle name="40% - Énfasis4 7 2 3" xfId="5121" xr:uid="{571B4170-45C3-477D-894D-D54BF5F26D62}"/>
    <cellStyle name="40% - Énfasis4 7 2 3 2" xfId="7988" xr:uid="{9B9BB49D-001C-4293-8036-53A12DD24660}"/>
    <cellStyle name="40% - Énfasis4 7 2 4" xfId="7016" xr:uid="{A87F94DF-55D1-4F42-A4ED-97D3742F2CA5}"/>
    <cellStyle name="40% - Énfasis4 7 3" xfId="4443" xr:uid="{D2EB64B1-3468-43D7-B3D5-76A526011B91}"/>
    <cellStyle name="40% - Énfasis4 7 3 2" xfId="5410" xr:uid="{D0780EC5-55CE-4C3E-8AC3-81519BB987CD}"/>
    <cellStyle name="40% - Énfasis4 7 3 2 2" xfId="8277" xr:uid="{B773F59B-6ABB-4B93-8470-2288CD1E93DF}"/>
    <cellStyle name="40% - Énfasis4 7 3 3" xfId="7305" xr:uid="{BF82A406-612C-4547-A3A5-14284C04B9B1}"/>
    <cellStyle name="40% - Énfasis4 7 4" xfId="4925" xr:uid="{FCA5FA94-8C85-450D-B767-4BDE2A0F9A55}"/>
    <cellStyle name="40% - Énfasis4 7 4 2" xfId="7792" xr:uid="{478369E4-7059-4932-B598-FFA1AB06EB5A}"/>
    <cellStyle name="40% - Énfasis4 7 5" xfId="5935" xr:uid="{C5868D7C-662E-4831-ADA4-0C1601D160CA}"/>
    <cellStyle name="40% - Énfasis4 7 5 2" xfId="8804" xr:uid="{445AB439-006C-45BF-A0DD-745FD8F6FDB3}"/>
    <cellStyle name="40% - Énfasis4 7 6" xfId="6821" xr:uid="{5847AE07-2CD5-4E47-B904-148A55DFCE30}"/>
    <cellStyle name="40% - Énfasis4 8" xfId="3994" xr:uid="{DF6233F0-69E8-4FA7-9BCB-5F92CC4D9AA9}"/>
    <cellStyle name="40% - Énfasis4 8 2" xfId="4186" xr:uid="{1A63C6BC-CC56-4BE9-8AA4-94424ACBB7EE}"/>
    <cellStyle name="40% - Énfasis4 8 2 2" xfId="4664" xr:uid="{274787F7-8FAA-4D3B-9830-CDF56936B876}"/>
    <cellStyle name="40% - Énfasis4 8 2 2 2" xfId="5632" xr:uid="{B8DD27FB-411E-4624-9D7A-589D58D84FEC}"/>
    <cellStyle name="40% - Énfasis4 8 2 2 2 2" xfId="8499" xr:uid="{ECD9D81E-5057-4E1B-96B4-AE824933B7D6}"/>
    <cellStyle name="40% - Énfasis4 8 2 2 3" xfId="7527" xr:uid="{F2BA03C2-6E82-485B-94E8-36F6C2F407F5}"/>
    <cellStyle name="40% - Énfasis4 8 2 3" xfId="5147" xr:uid="{57F29511-6F07-42D2-AD0C-9E1067499924}"/>
    <cellStyle name="40% - Énfasis4 8 2 3 2" xfId="8014" xr:uid="{AE60DA35-BF38-4C3B-930A-2F6635600001}"/>
    <cellStyle name="40% - Énfasis4 8 2 4" xfId="7042" xr:uid="{66DDECF2-CCF4-4E80-A262-4029BF9C033E}"/>
    <cellStyle name="40% - Énfasis4 8 3" xfId="4468" xr:uid="{BF170AF1-A706-4A82-92F7-F0DBFB99E73A}"/>
    <cellStyle name="40% - Énfasis4 8 3 2" xfId="5436" xr:uid="{2C54739D-83BE-448F-9687-737F4DBF0B82}"/>
    <cellStyle name="40% - Énfasis4 8 3 2 2" xfId="8303" xr:uid="{884E442F-23DC-477F-867C-06ABA17E589F}"/>
    <cellStyle name="40% - Énfasis4 8 3 3" xfId="7331" xr:uid="{9DA37521-A3B3-43FF-8850-82A42A5BB8A6}"/>
    <cellStyle name="40% - Énfasis4 8 4" xfId="4951" xr:uid="{1BE2931B-B7C2-4C46-A173-33F24383946C}"/>
    <cellStyle name="40% - Énfasis4 8 4 2" xfId="7818" xr:uid="{08CBCCD0-E98B-4691-97E1-2AA08BE4A203}"/>
    <cellStyle name="40% - Énfasis4 8 5" xfId="5961" xr:uid="{5B76DDDC-96F5-4B4B-9596-48D717198F26}"/>
    <cellStyle name="40% - Énfasis4 8 5 2" xfId="8830" xr:uid="{A2B99AF8-2C8C-45BB-9FD5-51E9648419A1}"/>
    <cellStyle name="40% - Énfasis4 8 6" xfId="6847" xr:uid="{EB5C83E1-B03D-4F6C-ACEB-667D9393C524}"/>
    <cellStyle name="40% - Énfasis4 9" xfId="4018" xr:uid="{18F1BD63-2F4D-41D2-9991-3992968868CF}"/>
    <cellStyle name="40% - Énfasis4 9 2" xfId="4489" xr:uid="{4F9C11D9-F98C-450A-8380-83C345341204}"/>
    <cellStyle name="40% - Énfasis4 9 2 2" xfId="5457" xr:uid="{6F00BE4F-F6D5-461C-9364-794A13430DCF}"/>
    <cellStyle name="40% - Énfasis4 9 2 2 2" xfId="8324" xr:uid="{5892EC38-ACEA-4AE8-85F5-44FB688D2EC9}"/>
    <cellStyle name="40% - Énfasis4 9 2 3" xfId="7352" xr:uid="{AC631447-275C-499A-B368-4566ADB740EE}"/>
    <cellStyle name="40% - Énfasis4 9 3" xfId="4972" xr:uid="{175CBDF8-7698-4FDF-9E61-92ADB8B2FE22}"/>
    <cellStyle name="40% - Énfasis4 9 3 2" xfId="7839" xr:uid="{1F53170C-636A-41D7-8FCF-DAEAF8937CA1}"/>
    <cellStyle name="40% - Énfasis4 9 4" xfId="6868" xr:uid="{BF55933C-1165-40CF-AEC5-483D2B8CC347}"/>
    <cellStyle name="40% - Énfasis5" xfId="36" builtinId="47" customBuiltin="1"/>
    <cellStyle name="40% - Énfasis5 10" xfId="4213" xr:uid="{9FC9DD61-44FD-4014-A4BC-044FF1F55F71}"/>
    <cellStyle name="40% - Énfasis5 10 2" xfId="4691" xr:uid="{8DFEC868-FF08-4DF4-ADF6-26C9F77B8473}"/>
    <cellStyle name="40% - Énfasis5 10 2 2" xfId="5659" xr:uid="{50C23770-090C-4BB8-9B45-54BC5A75DF6F}"/>
    <cellStyle name="40% - Énfasis5 10 2 2 2" xfId="8527" xr:uid="{712D677A-22BE-494C-A904-BFD0DB415505}"/>
    <cellStyle name="40% - Énfasis5 10 2 3" xfId="7555" xr:uid="{AA25CD3D-85E6-4AAE-83F6-70873D79C134}"/>
    <cellStyle name="40% - Énfasis5 10 3" xfId="5175" xr:uid="{250A878B-321B-4BBD-85F5-5521B0AB283C}"/>
    <cellStyle name="40% - Énfasis5 10 3 2" xfId="8042" xr:uid="{3550F0C8-F100-42A8-993A-1FF1471C54D6}"/>
    <cellStyle name="40% - Énfasis5 10 4" xfId="7070" xr:uid="{3EC3FFEB-F8D7-4BF3-8CBD-0C5EFE2A08CE}"/>
    <cellStyle name="40% - Énfasis5 11" xfId="4249" xr:uid="{36A1F4BF-11CD-4BA0-9A86-A582405CA14F}"/>
    <cellStyle name="40% - Énfasis5 11 2" xfId="4728" xr:uid="{04C4C3F7-2F9F-42D7-89B2-C1969A722A86}"/>
    <cellStyle name="40% - Énfasis5 11 2 2" xfId="5696" xr:uid="{25B57145-C8CB-4BFF-910E-A15679A6280C}"/>
    <cellStyle name="40% - Énfasis5 11 2 2 2" xfId="8564" xr:uid="{D5EC304A-947E-4167-9CD1-A0AD29056A80}"/>
    <cellStyle name="40% - Énfasis5 11 2 3" xfId="7592" xr:uid="{219769B7-5FC9-4D52-B561-1ED3FB292248}"/>
    <cellStyle name="40% - Énfasis5 11 3" xfId="5212" xr:uid="{43924663-FBEE-466D-B9F8-C5231A00D63D}"/>
    <cellStyle name="40% - Énfasis5 11 3 2" xfId="8079" xr:uid="{E3855D57-B5C0-402B-9694-C29D51A9118F}"/>
    <cellStyle name="40% - Énfasis5 11 4" xfId="7107" xr:uid="{264FADB6-0132-4F0E-BF98-0CA7E88978FF}"/>
    <cellStyle name="40% - Énfasis5 12" xfId="4298" xr:uid="{9001CA7C-2FD5-4367-8C98-DDA7A359777D}"/>
    <cellStyle name="40% - Énfasis5 12 2" xfId="5264" xr:uid="{0103B300-A3C2-401B-A6B1-3C56D6845A92}"/>
    <cellStyle name="40% - Énfasis5 12 2 2" xfId="8131" xr:uid="{079CBE51-7DB9-4896-A987-5BE7EFB70D11}"/>
    <cellStyle name="40% - Énfasis5 12 3" xfId="7159" xr:uid="{8A9ED823-ABF3-4457-942A-11AE37B9603A}"/>
    <cellStyle name="40% - Énfasis5 13" xfId="4783" xr:uid="{BA69D1FD-C8F0-44D1-B077-1C858EC32EEF}"/>
    <cellStyle name="40% - Énfasis5 13 2" xfId="7646" xr:uid="{6551B361-2450-4E37-A785-FBE965356EB3}"/>
    <cellStyle name="40% - Énfasis5 14" xfId="5749" xr:uid="{FDDDDDDA-F45A-43D2-A52B-B2B862265525}"/>
    <cellStyle name="40% - Énfasis5 14 2" xfId="8618" xr:uid="{5A77DAAA-0150-49F6-A736-BF32E37BFA82}"/>
    <cellStyle name="40% - Énfasis5 15" xfId="5769" xr:uid="{C48373D1-5D6F-4EA6-8372-BF263C3F9F44}"/>
    <cellStyle name="40% - Énfasis5 15 2" xfId="8638" xr:uid="{43994BF2-20CD-40EA-B662-0624F19AA391}"/>
    <cellStyle name="40% - Énfasis5 16" xfId="5789" xr:uid="{DD1F28A8-1EDE-4F1E-AC01-CFA8B86D07EF}"/>
    <cellStyle name="40% - Énfasis5 16 2" xfId="8658" xr:uid="{57939F9E-F9FB-47D9-BE88-CC8EF1CBB56D}"/>
    <cellStyle name="40% - Énfasis5 17" xfId="5988" xr:uid="{4FB71C9A-4CE1-42EF-9394-2DA69FEE0B2B}"/>
    <cellStyle name="40% - Énfasis5 17 2" xfId="8857" xr:uid="{4F161F8D-F43C-4073-8EF5-2F0C2C61D857}"/>
    <cellStyle name="40% - Énfasis5 18" xfId="6008" xr:uid="{11A90260-710C-4ACC-BB3D-554377DF52FC}"/>
    <cellStyle name="40% - Énfasis5 18 2" xfId="8877" xr:uid="{6DFB0DBB-B1BF-4292-9131-42CDA403D484}"/>
    <cellStyle name="40% - Énfasis5 19" xfId="6028" xr:uid="{00D1CC1D-7CDF-4193-B461-68AAB4106E5F}"/>
    <cellStyle name="40% - Énfasis5 19 2" xfId="8897" xr:uid="{A13E8B1C-4A02-469E-9F01-6702A28059F7}"/>
    <cellStyle name="40% - Énfasis5 2" xfId="3849" xr:uid="{43E0894B-C456-4F67-BE85-70FDD6D52296}"/>
    <cellStyle name="40% - Énfasis5 2 2" xfId="4048" xr:uid="{3D7EC9DB-AA05-457E-9643-4E52EB0BB7F1}"/>
    <cellStyle name="40% - Énfasis5 2 2 2" xfId="4522" xr:uid="{0518E8B6-6A06-412E-9D85-A5CA1EEE284B}"/>
    <cellStyle name="40% - Énfasis5 2 2 2 2" xfId="5490" xr:uid="{E2B90BDE-1779-4E93-8C15-996085E96AEF}"/>
    <cellStyle name="40% - Énfasis5 2 2 2 2 2" xfId="8357" xr:uid="{5DE61956-D8DD-4B01-9B74-204AA4FEACCD}"/>
    <cellStyle name="40% - Énfasis5 2 2 2 3" xfId="7385" xr:uid="{6B5C7F6A-1D40-4A3A-A063-B5256B24F3A7}"/>
    <cellStyle name="40% - Énfasis5 2 2 3" xfId="5005" xr:uid="{F0711DA2-1791-4E54-992A-A444D5B7EB79}"/>
    <cellStyle name="40% - Énfasis5 2 2 3 2" xfId="7872" xr:uid="{FD324BEA-85E3-4615-BB40-095F4FEAADF4}"/>
    <cellStyle name="40% - Énfasis5 2 2 4" xfId="6900" xr:uid="{2CF44CD6-8522-4FAD-9784-152A483D1039}"/>
    <cellStyle name="40% - Énfasis5 2 3" xfId="4328" xr:uid="{8713A147-9157-42A0-9030-836CD969988D}"/>
    <cellStyle name="40% - Énfasis5 2 3 2" xfId="5294" xr:uid="{22F9F6E9-7934-4DE0-9DCE-F103AA0754E9}"/>
    <cellStyle name="40% - Énfasis5 2 3 2 2" xfId="8161" xr:uid="{100E37D1-4A85-447A-AF41-7A7453F41FEA}"/>
    <cellStyle name="40% - Énfasis5 2 3 3" xfId="7189" xr:uid="{4C0CC6E5-7326-48F4-9EBE-4FA0A9C07F54}"/>
    <cellStyle name="40% - Énfasis5 2 4" xfId="4813" xr:uid="{6DB52AFE-99E1-4879-A18F-E03FE5FCAE06}"/>
    <cellStyle name="40% - Énfasis5 2 4 2" xfId="7676" xr:uid="{48153DEB-7C48-4ADE-AFA4-9D98D3765542}"/>
    <cellStyle name="40% - Énfasis5 2 5" xfId="5819" xr:uid="{15ECAF4C-BC14-4D5E-9363-DD0DADBCFC4D}"/>
    <cellStyle name="40% - Énfasis5 2 5 2" xfId="8688" xr:uid="{C61B8C3B-A0CB-4094-867D-DFB3A425E85F}"/>
    <cellStyle name="40% - Énfasis5 2 6" xfId="6705" xr:uid="{9B9FA4F1-C3AC-4229-86FA-2967FEB4475C}"/>
    <cellStyle name="40% - Énfasis5 20" xfId="6048" xr:uid="{94A29455-FE89-466C-BF12-97247A39ED10}"/>
    <cellStyle name="40% - Énfasis5 20 2" xfId="8917" xr:uid="{7274C614-8F8B-4B61-8A1C-40F5BD737F42}"/>
    <cellStyle name="40% - Énfasis5 21" xfId="6068" xr:uid="{8A0EC351-D5B5-4A66-A2DB-AC99A5C2A090}"/>
    <cellStyle name="40% - Énfasis5 21 2" xfId="8937" xr:uid="{47BA4F15-EEB3-48EC-930B-F78B80E14C3D}"/>
    <cellStyle name="40% - Énfasis5 22" xfId="6088" xr:uid="{54D48357-C4C6-4CB5-AD1B-B58676409474}"/>
    <cellStyle name="40% - Énfasis5 22 2" xfId="8957" xr:uid="{B66BA1F7-4FE6-48DE-895B-8D6CB84DF2D2}"/>
    <cellStyle name="40% - Énfasis5 23" xfId="6108" xr:uid="{3DC155AF-A3F9-4B4B-A903-4344AAC3D1AD}"/>
    <cellStyle name="40% - Énfasis5 23 2" xfId="8977" xr:uid="{75ACB545-2355-4AF7-B987-00D8C52F04D5}"/>
    <cellStyle name="40% - Énfasis5 24" xfId="6128" xr:uid="{066A79D4-C7A2-464B-BF34-0DDCE418DEA5}"/>
    <cellStyle name="40% - Énfasis5 24 2" xfId="8997" xr:uid="{B45F5130-2544-453C-9A1B-8FED96991A98}"/>
    <cellStyle name="40% - Énfasis5 25" xfId="6148" xr:uid="{035E87B7-818E-4BFA-94C1-377FEF1D1A0A}"/>
    <cellStyle name="40% - Énfasis5 25 2" xfId="9017" xr:uid="{601C9A66-C0C9-4CCD-B6AA-DB8161D3AB64}"/>
    <cellStyle name="40% - Énfasis5 26" xfId="6168" xr:uid="{04BFDA53-4D08-4259-B473-1DC53F3E5F16}"/>
    <cellStyle name="40% - Énfasis5 26 2" xfId="9037" xr:uid="{2AD96BF5-79B9-4D9B-A09D-2BC62D7C7F26}"/>
    <cellStyle name="40% - Énfasis5 27" xfId="6188" xr:uid="{12E4761F-2262-4DB9-A452-9BC32210BE3F}"/>
    <cellStyle name="40% - Énfasis5 27 2" xfId="9057" xr:uid="{7F3D4793-ED15-4754-85AF-0733052ED50F}"/>
    <cellStyle name="40% - Énfasis5 28" xfId="6210" xr:uid="{81017B30-838E-43F1-AC0C-ADC7E5114E35}"/>
    <cellStyle name="40% - Énfasis5 28 2" xfId="9079" xr:uid="{58C3793D-3706-4630-A1EA-B45F041411C2}"/>
    <cellStyle name="40% - Énfasis5 29" xfId="6247" xr:uid="{BB19FEBF-5C87-4189-BC9F-BD4322864B28}"/>
    <cellStyle name="40% - Énfasis5 29 2" xfId="9116" xr:uid="{B9929659-AF9D-4CCB-9F51-AC5ED2794625}"/>
    <cellStyle name="40% - Énfasis5 3" xfId="3870" xr:uid="{27ABFBF3-5439-42B1-B1F5-1E643F6FAB79}"/>
    <cellStyle name="40% - Énfasis5 3 2" xfId="4069" xr:uid="{65F8F97E-5C10-44E7-A7CF-9D72C4602C37}"/>
    <cellStyle name="40% - Énfasis5 3 2 2" xfId="4547" xr:uid="{ED9FA8F0-6CE2-4E35-B6C1-A07E036DAA5B}"/>
    <cellStyle name="40% - Énfasis5 3 2 2 2" xfId="5515" xr:uid="{68193589-425B-44B5-9056-2DD6433B695A}"/>
    <cellStyle name="40% - Énfasis5 3 2 2 2 2" xfId="8382" xr:uid="{948429E0-C6D4-4F79-AB6A-A7162293FA3F}"/>
    <cellStyle name="40% - Énfasis5 3 2 2 3" xfId="7410" xr:uid="{6D1EB388-3E58-4806-95DB-F2D6D6493911}"/>
    <cellStyle name="40% - Énfasis5 3 2 3" xfId="5030" xr:uid="{BDE26D27-1211-4100-8665-AD7F4E233A67}"/>
    <cellStyle name="40% - Énfasis5 3 2 3 2" xfId="7897" xr:uid="{452DA919-D105-4BE9-A713-449B1194486C}"/>
    <cellStyle name="40% - Énfasis5 3 2 4" xfId="6925" xr:uid="{360CBFB4-F76C-40F2-9669-28F1FCB154D2}"/>
    <cellStyle name="40% - Énfasis5 3 3" xfId="4353" xr:uid="{A4E761FD-89E7-4F46-9609-2827F4E39E38}"/>
    <cellStyle name="40% - Énfasis5 3 3 2" xfId="5319" xr:uid="{028C433E-BC74-408D-8201-E932F492C046}"/>
    <cellStyle name="40% - Énfasis5 3 3 2 2" xfId="8186" xr:uid="{D4ADF485-739A-4F98-B1C2-4C321808E154}"/>
    <cellStyle name="40% - Énfasis5 3 3 3" xfId="7214" xr:uid="{D5DB87DD-4615-4A06-86E2-91EA8CCF2DE9}"/>
    <cellStyle name="40% - Énfasis5 3 4" xfId="4835" xr:uid="{01F95B32-953A-49C4-8303-CAFFF84D2B42}"/>
    <cellStyle name="40% - Énfasis5 3 4 2" xfId="7701" xr:uid="{7131CB33-0C63-4DC9-8E2C-20664769BD0A}"/>
    <cellStyle name="40% - Énfasis5 3 5" xfId="5844" xr:uid="{9336FCD6-2FA9-49FB-8AFC-9578B07E607B}"/>
    <cellStyle name="40% - Énfasis5 3 5 2" xfId="8713" xr:uid="{38ADD1BF-19FE-4603-8BAD-654FB228C057}"/>
    <cellStyle name="40% - Énfasis5 3 6" xfId="6730" xr:uid="{B86F6DB8-34BC-4762-806E-7561D71337A0}"/>
    <cellStyle name="40% - Énfasis5 30" xfId="6267" xr:uid="{2FE00E62-5029-45F0-8722-9F5AA6ADD08F}"/>
    <cellStyle name="40% - Énfasis5 30 2" xfId="9136" xr:uid="{583833E9-2115-4A02-BFC8-9BFA1965956C}"/>
    <cellStyle name="40% - Énfasis5 31" xfId="6287" xr:uid="{C20A958E-9EA9-42A5-9213-62249832108E}"/>
    <cellStyle name="40% - Énfasis5 31 2" xfId="9156" xr:uid="{DB1F3BDF-BACA-4FCE-92A3-1134F344B242}"/>
    <cellStyle name="40% - Énfasis5 32" xfId="6311" xr:uid="{C96E37A5-6049-4F79-A520-C9CB7745AB76}"/>
    <cellStyle name="40% - Énfasis5 32 2" xfId="9179" xr:uid="{87E2E41B-5BF7-4539-ABC3-5DF180C8A5EB}"/>
    <cellStyle name="40% - Énfasis5 33" xfId="6343" xr:uid="{C33CC9BE-1F05-4175-BB4D-BB9E8D848310}"/>
    <cellStyle name="40% - Énfasis5 33 2" xfId="9208" xr:uid="{B3428AB5-AA04-420A-9328-E480E1DEC3EC}"/>
    <cellStyle name="40% - Énfasis5 34" xfId="6363" xr:uid="{DA2958F5-FE36-4265-80CC-61B42AD439A2}"/>
    <cellStyle name="40% - Énfasis5 34 2" xfId="9228" xr:uid="{02981AA0-07EB-49F2-9886-C9B80638CA0E}"/>
    <cellStyle name="40% - Énfasis5 35" xfId="6383" xr:uid="{D6201272-2656-4E70-A49F-D59D30289985}"/>
    <cellStyle name="40% - Énfasis5 35 2" xfId="9248" xr:uid="{BDF1F47B-27F5-4EBF-9225-0B5D7BB7DE18}"/>
    <cellStyle name="40% - Énfasis5 36" xfId="6404" xr:uid="{001C71A9-E8DA-492C-BAE2-6152DDA9C1A6}"/>
    <cellStyle name="40% - Énfasis5 36 2" xfId="9269" xr:uid="{BB163A37-DA40-431C-A2D7-D78F016D753D}"/>
    <cellStyle name="40% - Énfasis5 37" xfId="6433" xr:uid="{1CF5EDC3-4CCF-4636-B9A1-DF4D5CEC2226}"/>
    <cellStyle name="40% - Énfasis5 37 2" xfId="9295" xr:uid="{2F0C39D0-EB89-4758-A6DA-EC78F0895923}"/>
    <cellStyle name="40% - Énfasis5 38" xfId="6467" xr:uid="{CC738BFE-151D-4C8B-9664-1DFF01717B64}"/>
    <cellStyle name="40% - Énfasis5 38 2" xfId="9327" xr:uid="{BA55B3FC-37FE-4273-BB2F-54F9CEA26EF8}"/>
    <cellStyle name="40% - Énfasis5 39" xfId="6487" xr:uid="{C43B5ED1-2AC9-4DF7-9C4D-2B6509E7100B}"/>
    <cellStyle name="40% - Énfasis5 39 2" xfId="9347" xr:uid="{76DC57EB-957E-4AD3-B292-E532307F4346}"/>
    <cellStyle name="40% - Énfasis5 4" xfId="3897" xr:uid="{D3562A1A-6519-4287-B40B-33BA698C89AA}"/>
    <cellStyle name="40% - Énfasis5 4 2" xfId="4094" xr:uid="{7501438C-5483-41E4-B875-7C6E41561123}"/>
    <cellStyle name="40% - Énfasis5 4 2 2" xfId="4572" xr:uid="{D8E6A8C7-AC47-4CC3-9041-4CAE7E6243A0}"/>
    <cellStyle name="40% - Énfasis5 4 2 2 2" xfId="5540" xr:uid="{241A9061-980D-4833-9F5C-6769305A2F5A}"/>
    <cellStyle name="40% - Énfasis5 4 2 2 2 2" xfId="8407" xr:uid="{A8A7AD29-05B3-4DBB-BE06-B5DFD4503E5C}"/>
    <cellStyle name="40% - Énfasis5 4 2 2 3" xfId="7435" xr:uid="{1A982686-BB0C-449E-AB5C-55E4E64FFC2C}"/>
    <cellStyle name="40% - Énfasis5 4 2 3" xfId="5055" xr:uid="{CD1A51F5-BEE1-4D81-B43A-40C0E66B2300}"/>
    <cellStyle name="40% - Énfasis5 4 2 3 2" xfId="7922" xr:uid="{C1CC52A2-B792-43D2-AAF9-43982C5262F7}"/>
    <cellStyle name="40% - Énfasis5 4 2 4" xfId="6950" xr:uid="{4182349B-E73B-426B-ADD5-EBD6F4CD15FE}"/>
    <cellStyle name="40% - Énfasis5 4 3" xfId="4378" xr:uid="{3A8B1847-F3B0-4372-887C-ED2AC96E41BE}"/>
    <cellStyle name="40% - Énfasis5 4 3 2" xfId="5344" xr:uid="{4CD853B8-9B2C-47BF-AE15-79C174A8E471}"/>
    <cellStyle name="40% - Énfasis5 4 3 2 2" xfId="8211" xr:uid="{42D4C3BA-77FC-4418-82F4-54B3CB6F1FB7}"/>
    <cellStyle name="40% - Énfasis5 4 3 3" xfId="7239" xr:uid="{513B448E-C6A5-4714-B24E-44509F174372}"/>
    <cellStyle name="40% - Énfasis5 4 4" xfId="4860" xr:uid="{AE4EC38D-E8FF-4EBE-A8C1-24DA51DAC919}"/>
    <cellStyle name="40% - Énfasis5 4 4 2" xfId="7726" xr:uid="{9DD1CF2C-4040-4BC1-843E-B2CD74989242}"/>
    <cellStyle name="40% - Énfasis5 4 5" xfId="5869" xr:uid="{F45B30B4-FCA6-4251-9E5E-CA322F73A507}"/>
    <cellStyle name="40% - Énfasis5 4 5 2" xfId="8738" xr:uid="{6B922BB5-6072-40B7-A315-F5E6CE0402AF}"/>
    <cellStyle name="40% - Énfasis5 4 6" xfId="6755" xr:uid="{1B6B595E-F7E8-454E-A2F7-FBFAE883E859}"/>
    <cellStyle name="40% - Énfasis5 40" xfId="6507" xr:uid="{68FF01E5-A94F-488B-90D2-94E53599F991}"/>
    <cellStyle name="40% - Énfasis5 40 2" xfId="9367" xr:uid="{337D8692-225D-47C6-BCD0-442AECFE2217}"/>
    <cellStyle name="40% - Énfasis5 41" xfId="6527" xr:uid="{0A7A6A44-4EA3-49B7-A95D-80052C03024A}"/>
    <cellStyle name="40% - Énfasis5 41 2" xfId="9387" xr:uid="{E97257BA-B19F-4B26-BF81-C3B18BE57CC0}"/>
    <cellStyle name="40% - Énfasis5 42" xfId="6547" xr:uid="{8B3A6378-9F3B-4A91-AAAF-C143C2CBF8C9}"/>
    <cellStyle name="40% - Énfasis5 42 2" xfId="9407" xr:uid="{8C4DCB69-A4A2-4B41-A3C4-0BC4B718F679}"/>
    <cellStyle name="40% - Énfasis5 43" xfId="6568" xr:uid="{7F2C9F17-A6B0-4AE8-BA3E-7679A6AE25FB}"/>
    <cellStyle name="40% - Énfasis5 43 2" xfId="9429" xr:uid="{400A9B05-223A-4016-9966-0B28DE04E1D8}"/>
    <cellStyle name="40% - Énfasis5 44" xfId="6598" xr:uid="{6BAED044-C5CC-4C0D-8A33-E863777E683C}"/>
    <cellStyle name="40% - Énfasis5 44 2" xfId="9458" xr:uid="{412D0922-AFB4-4A2D-80AC-0AB6BDDD105C}"/>
    <cellStyle name="40% - Énfasis5 45" xfId="6623" xr:uid="{403A0011-FBA2-447C-BC5B-559476364BA6}"/>
    <cellStyle name="40% - Énfasis5 45 2" xfId="9483" xr:uid="{0AEA6E82-34A0-4564-BE50-71FEB5014DFD}"/>
    <cellStyle name="40% - Énfasis5 46" xfId="6645" xr:uid="{102CD14B-7B39-4F6C-BDA8-4F4AE9D67850}"/>
    <cellStyle name="40% - Énfasis5 47" xfId="6675" xr:uid="{17FC1827-FB8C-43F0-9072-6D2D501D67D4}"/>
    <cellStyle name="40% - Énfasis5 48" xfId="9498" xr:uid="{A2AC22F8-667B-45B5-A37E-37B554CBE13C}"/>
    <cellStyle name="40% - Énfasis5 49" xfId="9524" xr:uid="{828884C4-A71C-4176-8CA2-BDAC6C967345}"/>
    <cellStyle name="40% - Énfasis5 5" xfId="3923" xr:uid="{6186C476-A462-4052-BE41-17736FFAC10A}"/>
    <cellStyle name="40% - Énfasis5 5 2" xfId="4117" xr:uid="{BC82CC51-4F10-45B1-A895-B4A4258DB5AE}"/>
    <cellStyle name="40% - Énfasis5 5 2 2" xfId="4595" xr:uid="{AE989EC2-A77E-4B15-8391-621B95001A7A}"/>
    <cellStyle name="40% - Énfasis5 5 2 2 2" xfId="5563" xr:uid="{1B3AA908-573B-4F2E-A385-7C3189D195E6}"/>
    <cellStyle name="40% - Énfasis5 5 2 2 2 2" xfId="8430" xr:uid="{CC66894C-0718-49EE-8CB7-12CFD66F89B2}"/>
    <cellStyle name="40% - Énfasis5 5 2 2 3" xfId="7458" xr:uid="{752FAEB8-C71A-4E98-8DBB-F84ACFCFEE4B}"/>
    <cellStyle name="40% - Énfasis5 5 2 3" xfId="5078" xr:uid="{EDDBB91E-4C48-49DD-A4CA-22F8298A7CE4}"/>
    <cellStyle name="40% - Énfasis5 5 2 3 2" xfId="7945" xr:uid="{C6C187C6-D008-4CD2-AD2E-C6A6E959584D}"/>
    <cellStyle name="40% - Énfasis5 5 2 4" xfId="6973" xr:uid="{1CD44971-8428-4461-B370-FCDFAD016BF9}"/>
    <cellStyle name="40% - Énfasis5 5 3" xfId="4401" xr:uid="{F71637BD-D75B-40AD-8726-F82B22163621}"/>
    <cellStyle name="40% - Énfasis5 5 3 2" xfId="5367" xr:uid="{5AB32647-BF0C-4E15-A68B-657C73763B09}"/>
    <cellStyle name="40% - Énfasis5 5 3 2 2" xfId="8234" xr:uid="{E82DF427-4B5F-4888-BAE7-ECEA72070E18}"/>
    <cellStyle name="40% - Énfasis5 5 3 3" xfId="7262" xr:uid="{E74AD2E2-82E5-4F48-9B3E-3D91B9438069}"/>
    <cellStyle name="40% - Énfasis5 5 4" xfId="4882" xr:uid="{67497006-F159-451D-AEDC-BCF871CA814B}"/>
    <cellStyle name="40% - Énfasis5 5 4 2" xfId="7749" xr:uid="{4D7D9D65-0F87-4727-BD5B-BC4453E35B4E}"/>
    <cellStyle name="40% - Énfasis5 5 5" xfId="5892" xr:uid="{0DC3C4D5-6FA4-490E-99C3-47D7FF99D4AA}"/>
    <cellStyle name="40% - Énfasis5 5 5 2" xfId="8761" xr:uid="{4E19669A-AE67-4CB6-8E47-0ACC31B5FC2F}"/>
    <cellStyle name="40% - Énfasis5 5 6" xfId="6778" xr:uid="{9AD6BF71-E206-488D-AC8F-099598541BF8}"/>
    <cellStyle name="40% - Énfasis5 50" xfId="9543" xr:uid="{57A531F6-8458-46D9-800B-E51B0E0E7A9F}"/>
    <cellStyle name="40% - Énfasis5 51" xfId="9569" xr:uid="{D7BE52DF-0D92-4085-9D71-619618FBBBAB}"/>
    <cellStyle name="40% - Énfasis5 52" xfId="15771" xr:uid="{699682FC-FFF3-45EF-9580-C104735A19D1}"/>
    <cellStyle name="40% - Énfasis5 53" xfId="15796" xr:uid="{3BA39887-59A0-432B-9F19-21B16C6B1F5D}"/>
    <cellStyle name="40% - Énfasis5 54" xfId="15830" xr:uid="{3CEC3EE3-A40C-447C-8213-F49CB0F0CB20}"/>
    <cellStyle name="40% - Énfasis5 6" xfId="3947" xr:uid="{392E2669-442D-4FFC-A1AD-323DFE1E429B}"/>
    <cellStyle name="40% - Énfasis5 6 2" xfId="4139" xr:uid="{54D28434-7B9B-4FAB-8FA0-336A8177D813}"/>
    <cellStyle name="40% - Énfasis5 6 2 2" xfId="4617" xr:uid="{435C3519-48E4-495F-BEA4-A3610B880298}"/>
    <cellStyle name="40% - Énfasis5 6 2 2 2" xfId="5585" xr:uid="{19AA4F49-A1C6-4AB5-80E7-5B007F174C57}"/>
    <cellStyle name="40% - Énfasis5 6 2 2 2 2" xfId="8452" xr:uid="{603B5AF5-6B4E-48AB-B0A6-AFCA0FC0BAC5}"/>
    <cellStyle name="40% - Énfasis5 6 2 2 3" xfId="7480" xr:uid="{D07D4283-A658-40C5-B299-8E9C1CF78805}"/>
    <cellStyle name="40% - Énfasis5 6 2 3" xfId="5100" xr:uid="{A3A4F1B9-D677-4F2B-A385-92E901AE2397}"/>
    <cellStyle name="40% - Énfasis5 6 2 3 2" xfId="7967" xr:uid="{04BDBEEE-8212-47A7-8735-2806E6CD0043}"/>
    <cellStyle name="40% - Énfasis5 6 2 4" xfId="6995" xr:uid="{C1E0E334-D9F8-4616-B82A-E7A83D479B85}"/>
    <cellStyle name="40% - Énfasis5 6 3" xfId="4423" xr:uid="{993B1370-15C0-4A8E-A975-959D7B3196DD}"/>
    <cellStyle name="40% - Énfasis5 6 3 2" xfId="5389" xr:uid="{5F91E59C-C4DA-411C-8392-884BBAC4B3B0}"/>
    <cellStyle name="40% - Énfasis5 6 3 2 2" xfId="8256" xr:uid="{A7A9E8E0-4C26-4680-B3DC-623B9D88FB0C}"/>
    <cellStyle name="40% - Énfasis5 6 3 3" xfId="7284" xr:uid="{28954BC5-1D95-4D00-ADB0-BAD7E91D29FA}"/>
    <cellStyle name="40% - Énfasis5 6 4" xfId="4904" xr:uid="{35BF648A-6F70-4DDB-880B-712D69E9DD37}"/>
    <cellStyle name="40% - Énfasis5 6 4 2" xfId="7771" xr:uid="{74D97D3D-0413-45C3-B62E-39EBD3F29591}"/>
    <cellStyle name="40% - Énfasis5 6 5" xfId="5914" xr:uid="{BFE7D1DC-3A7C-4BDD-A011-60D924F62203}"/>
    <cellStyle name="40% - Énfasis5 6 5 2" xfId="8783" xr:uid="{17302501-83BD-40B4-9669-23CA0BAA8E4A}"/>
    <cellStyle name="40% - Énfasis5 6 6" xfId="6800" xr:uid="{1DD6D93A-2E2F-45A8-A371-BD0901C4296F}"/>
    <cellStyle name="40% - Énfasis5 7" xfId="3971" xr:uid="{6F16E4A7-FF60-451A-86B5-F92F3FA19B83}"/>
    <cellStyle name="40% - Énfasis5 7 2" xfId="4163" xr:uid="{E2EFE69A-3ECF-45AE-8FBE-ED2C2E669025}"/>
    <cellStyle name="40% - Énfasis5 7 2 2" xfId="4641" xr:uid="{6AEF00DF-6E04-497F-83D6-B2C31172524C}"/>
    <cellStyle name="40% - Énfasis5 7 2 2 2" xfId="5609" xr:uid="{84ECE3B5-1458-4EF1-BF1E-DE716476E198}"/>
    <cellStyle name="40% - Énfasis5 7 2 2 2 2" xfId="8476" xr:uid="{85DEB927-879A-4545-9E3F-6B7B27E50F10}"/>
    <cellStyle name="40% - Énfasis5 7 2 2 3" xfId="7504" xr:uid="{28A94D56-96C0-4CC1-A89B-73C417A79E18}"/>
    <cellStyle name="40% - Énfasis5 7 2 3" xfId="5124" xr:uid="{4408EDDE-8299-447D-A14D-8476A189AB12}"/>
    <cellStyle name="40% - Énfasis5 7 2 3 2" xfId="7991" xr:uid="{D7338024-D33A-4FE2-8F72-9996A6774CF2}"/>
    <cellStyle name="40% - Énfasis5 7 2 4" xfId="7019" xr:uid="{D2D72CE3-FAF8-47A3-9947-7705D49F43BE}"/>
    <cellStyle name="40% - Énfasis5 7 3" xfId="4446" xr:uid="{87F7E7F9-62FC-454C-BF54-75C3989C110E}"/>
    <cellStyle name="40% - Énfasis5 7 3 2" xfId="5413" xr:uid="{2F281D74-3B15-4BC8-B3AE-D9F4D1F47F4A}"/>
    <cellStyle name="40% - Énfasis5 7 3 2 2" xfId="8280" xr:uid="{1D3DC642-0918-4B98-A794-AB2E75F89DC1}"/>
    <cellStyle name="40% - Énfasis5 7 3 3" xfId="7308" xr:uid="{9F3B97BE-C2B9-49AE-A0AC-377392BA473D}"/>
    <cellStyle name="40% - Énfasis5 7 4" xfId="4928" xr:uid="{4FA25E1F-CF45-4F90-BC96-156122676280}"/>
    <cellStyle name="40% - Énfasis5 7 4 2" xfId="7795" xr:uid="{6B8653C5-B054-415F-A398-C361619F44AB}"/>
    <cellStyle name="40% - Énfasis5 7 5" xfId="5938" xr:uid="{792BA6FD-6C4C-40DD-AE5B-7FD2F5D35664}"/>
    <cellStyle name="40% - Énfasis5 7 5 2" xfId="8807" xr:uid="{5B178C1E-B8D7-4A5F-91E9-E1395E157BBE}"/>
    <cellStyle name="40% - Énfasis5 7 6" xfId="6824" xr:uid="{2F5CE764-BE3D-4C05-B67B-6AAFB7FA038A}"/>
    <cellStyle name="40% - Énfasis5 8" xfId="3997" xr:uid="{1668B5E7-AA21-423A-8E26-01F684BA8E0E}"/>
    <cellStyle name="40% - Énfasis5 8 2" xfId="4189" xr:uid="{614018C7-5DCE-47C7-AA24-1318C0713A36}"/>
    <cellStyle name="40% - Énfasis5 8 2 2" xfId="4667" xr:uid="{B52F6283-50D3-444A-910E-B4F691F86420}"/>
    <cellStyle name="40% - Énfasis5 8 2 2 2" xfId="5635" xr:uid="{2F1D65F3-FA15-47EE-873A-801279F8EB74}"/>
    <cellStyle name="40% - Énfasis5 8 2 2 2 2" xfId="8502" xr:uid="{A96816EE-BA51-459A-86B8-4E56DFD051D9}"/>
    <cellStyle name="40% - Énfasis5 8 2 2 3" xfId="7530" xr:uid="{8FAC9984-063C-4660-BC66-FDE94FEF27B0}"/>
    <cellStyle name="40% - Énfasis5 8 2 3" xfId="5150" xr:uid="{F3F616B1-5DE8-4694-B789-3A28219EBC0F}"/>
    <cellStyle name="40% - Énfasis5 8 2 3 2" xfId="8017" xr:uid="{13189CB4-5F18-44BB-B15E-3E9DB65D4A1E}"/>
    <cellStyle name="40% - Énfasis5 8 2 4" xfId="7045" xr:uid="{09D6171D-A670-436F-8750-A6F9D1719F08}"/>
    <cellStyle name="40% - Énfasis5 8 3" xfId="4471" xr:uid="{20E3A59B-716F-48A8-9DA7-950744B98747}"/>
    <cellStyle name="40% - Énfasis5 8 3 2" xfId="5439" xr:uid="{0D2B2C50-F202-4B97-8CE3-7859E7EC9C34}"/>
    <cellStyle name="40% - Énfasis5 8 3 2 2" xfId="8306" xr:uid="{E351860E-5DE7-49E2-A976-E9AB089D9908}"/>
    <cellStyle name="40% - Énfasis5 8 3 3" xfId="7334" xr:uid="{D7C49401-C07D-441A-BD48-0C0AA8586769}"/>
    <cellStyle name="40% - Énfasis5 8 4" xfId="4954" xr:uid="{5F39B0AD-22EC-4BD2-87D3-E7B7FD603E0C}"/>
    <cellStyle name="40% - Énfasis5 8 4 2" xfId="7821" xr:uid="{D72CE162-6946-4BD6-B9FB-36796A3D58C3}"/>
    <cellStyle name="40% - Énfasis5 8 5" xfId="5964" xr:uid="{744B244C-7664-4C31-91A9-2F368A7144F7}"/>
    <cellStyle name="40% - Énfasis5 8 5 2" xfId="8833" xr:uid="{11D2B2D9-7EF8-4516-8CDA-56DB9D60C77F}"/>
    <cellStyle name="40% - Énfasis5 8 6" xfId="6850" xr:uid="{16A29D5A-6BC1-495C-9C77-25AC477B44F0}"/>
    <cellStyle name="40% - Énfasis5 9" xfId="4021" xr:uid="{292A8149-B4C0-404F-9C2A-5FDF4DE6493B}"/>
    <cellStyle name="40% - Énfasis5 9 2" xfId="4492" xr:uid="{C5A9E374-EE02-42B2-BDB7-B64DF1EA8CDA}"/>
    <cellStyle name="40% - Énfasis5 9 2 2" xfId="5460" xr:uid="{EBB88FC8-1B2E-440B-9174-51AEBE187D08}"/>
    <cellStyle name="40% - Énfasis5 9 2 2 2" xfId="8327" xr:uid="{94F60843-2F09-4F77-BA09-5A53C9286B87}"/>
    <cellStyle name="40% - Énfasis5 9 2 3" xfId="7355" xr:uid="{3D40B0F3-276F-4E6D-832D-7A1199726E23}"/>
    <cellStyle name="40% - Énfasis5 9 3" xfId="4975" xr:uid="{AAC1D606-5165-44DF-B1D6-F25427E69064}"/>
    <cellStyle name="40% - Énfasis5 9 3 2" xfId="7842" xr:uid="{D6BED3DD-48E7-4A12-9A4C-3BBF095881F3}"/>
    <cellStyle name="40% - Énfasis5 9 4" xfId="6871" xr:uid="{6D261096-0876-43EB-9EC7-9AEA5FF47215}"/>
    <cellStyle name="40% - Énfasis6" xfId="40" builtinId="51" customBuiltin="1"/>
    <cellStyle name="40% - Énfasis6 10" xfId="4216" xr:uid="{6A3B03FC-242D-498B-9C44-A2C281FF93C5}"/>
    <cellStyle name="40% - Énfasis6 10 2" xfId="4694" xr:uid="{4A207B0F-97DE-4D8A-B412-BC7A689B75E5}"/>
    <cellStyle name="40% - Énfasis6 10 2 2" xfId="5662" xr:uid="{9EFB30A9-BD93-483D-BF00-CA92CC6EC2E4}"/>
    <cellStyle name="40% - Énfasis6 10 2 2 2" xfId="8530" xr:uid="{A54EF019-1A6F-4D08-ABB7-F0B14E4D4E56}"/>
    <cellStyle name="40% - Énfasis6 10 2 3" xfId="7558" xr:uid="{3094CFBE-2549-41F2-B78F-98EA274670C6}"/>
    <cellStyle name="40% - Énfasis6 10 3" xfId="5178" xr:uid="{D178A315-7610-4D53-A276-3E9BF91E18CA}"/>
    <cellStyle name="40% - Énfasis6 10 3 2" xfId="8045" xr:uid="{7E111AFA-EE50-4C43-B4C1-58B1A7C9F335}"/>
    <cellStyle name="40% - Énfasis6 10 4" xfId="7073" xr:uid="{D4489690-0003-4251-9D8A-7888D8452DF2}"/>
    <cellStyle name="40% - Énfasis6 11" xfId="4252" xr:uid="{8568555A-1A2F-4D27-9258-9CEE874D29A0}"/>
    <cellStyle name="40% - Énfasis6 11 2" xfId="4731" xr:uid="{5F0FDFFF-A6B3-41C8-88DC-0F11719AD7DB}"/>
    <cellStyle name="40% - Énfasis6 11 2 2" xfId="5699" xr:uid="{A68AE5C0-06D9-4855-8950-25FA147B9A8F}"/>
    <cellStyle name="40% - Énfasis6 11 2 2 2" xfId="8567" xr:uid="{080C9971-7154-4B21-AE02-A8E07CF05632}"/>
    <cellStyle name="40% - Énfasis6 11 2 3" xfId="7595" xr:uid="{A2BDAC8F-50EE-45E3-8BDE-9F3C1D62469D}"/>
    <cellStyle name="40% - Énfasis6 11 3" xfId="5215" xr:uid="{F9D9C8BD-B728-420A-AE13-9F614C2F106D}"/>
    <cellStyle name="40% - Énfasis6 11 3 2" xfId="8082" xr:uid="{9E4EFA82-0BE9-4461-8DA7-EE2677DA83AE}"/>
    <cellStyle name="40% - Énfasis6 11 4" xfId="7110" xr:uid="{969D33E5-C0A8-4F25-91E9-A141693411F9}"/>
    <cellStyle name="40% - Énfasis6 12" xfId="4301" xr:uid="{4A3642B8-9C4A-4086-8DE4-0BC5C0F2B086}"/>
    <cellStyle name="40% - Énfasis6 12 2" xfId="5267" xr:uid="{E0FF9FE0-B777-4815-9285-5597195844F0}"/>
    <cellStyle name="40% - Énfasis6 12 2 2" xfId="8134" xr:uid="{0E26D82A-F7CC-4FA8-884D-59A7A473F9FB}"/>
    <cellStyle name="40% - Énfasis6 12 3" xfId="7162" xr:uid="{0F46D543-1C84-4806-AB18-4C0CED62AA95}"/>
    <cellStyle name="40% - Énfasis6 13" xfId="4786" xr:uid="{6E8173E6-F7D4-4012-88F3-AB126C25CA8C}"/>
    <cellStyle name="40% - Énfasis6 13 2" xfId="7649" xr:uid="{8DEFDF3B-8B3A-4E5D-BCF9-60A84B8A7932}"/>
    <cellStyle name="40% - Énfasis6 14" xfId="5752" xr:uid="{EFED2439-3600-41F0-88DB-D2AB6A78DA26}"/>
    <cellStyle name="40% - Énfasis6 14 2" xfId="8621" xr:uid="{14F667E7-494A-4898-951A-E6CAF667DCD9}"/>
    <cellStyle name="40% - Énfasis6 15" xfId="5772" xr:uid="{B151A54A-9171-4277-9C05-0092250337C2}"/>
    <cellStyle name="40% - Énfasis6 15 2" xfId="8641" xr:uid="{B897A4B2-7CF8-479B-B6D8-9324B7731B9F}"/>
    <cellStyle name="40% - Énfasis6 16" xfId="5792" xr:uid="{64065562-E60D-43A4-9FF2-465EE61E735C}"/>
    <cellStyle name="40% - Énfasis6 16 2" xfId="8661" xr:uid="{9193D352-6D95-4784-AB8B-4DCECD94DEFE}"/>
    <cellStyle name="40% - Énfasis6 17" xfId="5991" xr:uid="{5771E210-9AE5-4021-8CF7-E9E4D3A7860F}"/>
    <cellStyle name="40% - Énfasis6 17 2" xfId="8860" xr:uid="{F9DA0DF8-21D7-4F20-91D0-95A3842D19C4}"/>
    <cellStyle name="40% - Énfasis6 18" xfId="6011" xr:uid="{834A0271-D220-49A2-BA91-A8F61BBE99A2}"/>
    <cellStyle name="40% - Énfasis6 18 2" xfId="8880" xr:uid="{42387CA3-785F-460A-91AD-6DF702C9AEA0}"/>
    <cellStyle name="40% - Énfasis6 19" xfId="6031" xr:uid="{60DBA322-4EEF-4A75-BC04-8E1AE185D83F}"/>
    <cellStyle name="40% - Énfasis6 19 2" xfId="8900" xr:uid="{EEF33BDB-FFEF-4B2B-B60E-151BEFCC779B}"/>
    <cellStyle name="40% - Énfasis6 2" xfId="3851" xr:uid="{6C9447F6-00FF-45B0-A253-A73C0689B2BB}"/>
    <cellStyle name="40% - Énfasis6 2 2" xfId="4051" xr:uid="{637BAF12-21E6-462C-A9CE-12009267FDE6}"/>
    <cellStyle name="40% - Énfasis6 2 2 2" xfId="4525" xr:uid="{807ABAA6-9184-40C0-98DA-9C0CC1A235CE}"/>
    <cellStyle name="40% - Énfasis6 2 2 2 2" xfId="5493" xr:uid="{7F75B183-6CB8-46DA-92F8-51D6505333FE}"/>
    <cellStyle name="40% - Énfasis6 2 2 2 2 2" xfId="8360" xr:uid="{5F19D60A-88DF-42C5-9740-92C5655BEFBD}"/>
    <cellStyle name="40% - Énfasis6 2 2 2 3" xfId="7388" xr:uid="{B68ECE17-0494-49E2-A4E4-61CE71E511EE}"/>
    <cellStyle name="40% - Énfasis6 2 2 3" xfId="5008" xr:uid="{6414976D-1069-4D2D-A32B-6C447D8983B4}"/>
    <cellStyle name="40% - Énfasis6 2 2 3 2" xfId="7875" xr:uid="{8685534E-7688-44CE-B6AE-CEB55E0B218D}"/>
    <cellStyle name="40% - Énfasis6 2 2 4" xfId="6903" xr:uid="{06D76F7F-9A0E-466E-95B3-E4E0FCF31F04}"/>
    <cellStyle name="40% - Énfasis6 2 3" xfId="4331" xr:uid="{F6115A0A-7346-4050-A782-3DC2F2ED4CCD}"/>
    <cellStyle name="40% - Énfasis6 2 3 2" xfId="5297" xr:uid="{A44C10E5-D090-4F84-8B90-198DE62FD4CB}"/>
    <cellStyle name="40% - Énfasis6 2 3 2 2" xfId="8164" xr:uid="{400BF249-25D0-47A9-95A4-BB09F057F76B}"/>
    <cellStyle name="40% - Énfasis6 2 3 3" xfId="7192" xr:uid="{53E2B30D-F4D8-4D48-8E2D-86290B3A619E}"/>
    <cellStyle name="40% - Énfasis6 2 4" xfId="4816" xr:uid="{D8E24C9D-FCF9-42AD-9091-F4A4C6D0AD3A}"/>
    <cellStyle name="40% - Énfasis6 2 4 2" xfId="7679" xr:uid="{FCD68932-B76D-4A0C-BF37-AB047E4B4A94}"/>
    <cellStyle name="40% - Énfasis6 2 5" xfId="5822" xr:uid="{65507FB4-4993-4C69-8046-C29C42732722}"/>
    <cellStyle name="40% - Énfasis6 2 5 2" xfId="8691" xr:uid="{ABB5AA2D-3B71-4575-9458-F2E92C7080CE}"/>
    <cellStyle name="40% - Énfasis6 2 6" xfId="6708" xr:uid="{0CCBD36C-9A2E-43A4-B7FC-24B42BC6BC58}"/>
    <cellStyle name="40% - Énfasis6 20" xfId="6051" xr:uid="{AC9CE72D-BEEC-40D3-9F28-C0560E4BD4A2}"/>
    <cellStyle name="40% - Énfasis6 20 2" xfId="8920" xr:uid="{EA6A5116-9EA7-4F58-B807-15CA33AD73CF}"/>
    <cellStyle name="40% - Énfasis6 21" xfId="6071" xr:uid="{33250558-F54B-41C4-8A24-EF818F82F7E4}"/>
    <cellStyle name="40% - Énfasis6 21 2" xfId="8940" xr:uid="{E7FD3DCC-FEB0-4605-8883-750AE6D60F4B}"/>
    <cellStyle name="40% - Énfasis6 22" xfId="6091" xr:uid="{AC4B1365-C0C3-494D-AEC7-C6326926C4F8}"/>
    <cellStyle name="40% - Énfasis6 22 2" xfId="8960" xr:uid="{021C8300-D124-4795-8C1E-F35A6BFCED92}"/>
    <cellStyle name="40% - Énfasis6 23" xfId="6111" xr:uid="{8B487A99-E444-4176-B3FB-11F549D382B3}"/>
    <cellStyle name="40% - Énfasis6 23 2" xfId="8980" xr:uid="{3D63D1C9-6C42-4131-A985-9F245E0D8DDC}"/>
    <cellStyle name="40% - Énfasis6 24" xfId="6131" xr:uid="{8DB5DAD0-BA3F-445C-9D5E-D3C775414A2F}"/>
    <cellStyle name="40% - Énfasis6 24 2" xfId="9000" xr:uid="{7CACDAF7-4453-4628-B7A5-BC0973809DDD}"/>
    <cellStyle name="40% - Énfasis6 25" xfId="6151" xr:uid="{FA570663-0C6A-4D00-B2E4-DBC871E3035E}"/>
    <cellStyle name="40% - Énfasis6 25 2" xfId="9020" xr:uid="{E01D35E8-C2FA-44B7-AFEE-77D557A72560}"/>
    <cellStyle name="40% - Énfasis6 26" xfId="6171" xr:uid="{A6366DD8-E834-48E2-840C-B8B6855146B9}"/>
    <cellStyle name="40% - Énfasis6 26 2" xfId="9040" xr:uid="{E5CEA761-9D5B-4952-9735-F98F55B68BB0}"/>
    <cellStyle name="40% - Énfasis6 27" xfId="6191" xr:uid="{EC38068C-AFB7-42AB-862D-30BB5D8AFC37}"/>
    <cellStyle name="40% - Énfasis6 27 2" xfId="9060" xr:uid="{C029AF18-0F7B-4D6C-89AA-A79EB12D4C51}"/>
    <cellStyle name="40% - Énfasis6 28" xfId="6213" xr:uid="{C3FC7316-F8A8-4751-9F6E-959F0E8F9344}"/>
    <cellStyle name="40% - Énfasis6 28 2" xfId="9082" xr:uid="{E3DCC00C-7550-4AAA-AC72-1493E4BFB0F3}"/>
    <cellStyle name="40% - Énfasis6 29" xfId="6250" xr:uid="{06278736-F3A5-43FD-97E1-F1E44E4BA762}"/>
    <cellStyle name="40% - Énfasis6 29 2" xfId="9119" xr:uid="{0CB32234-00B3-4006-A0CF-BD6B23EE5885}"/>
    <cellStyle name="40% - Énfasis6 3" xfId="3873" xr:uid="{BFEEE1C5-9BC2-4834-A8C7-7BEEE75E4D3E}"/>
    <cellStyle name="40% - Énfasis6 3 2" xfId="4072" xr:uid="{B147095C-D268-481C-BE2E-DC99D7123660}"/>
    <cellStyle name="40% - Énfasis6 3 2 2" xfId="4550" xr:uid="{E247B8DA-B967-4C02-AE7D-4CFAED4338B1}"/>
    <cellStyle name="40% - Énfasis6 3 2 2 2" xfId="5518" xr:uid="{D18A4C29-96B1-4ED9-AC1A-A34586494D86}"/>
    <cellStyle name="40% - Énfasis6 3 2 2 2 2" xfId="8385" xr:uid="{3E881A1B-B618-4251-948A-F3BE91E08AB4}"/>
    <cellStyle name="40% - Énfasis6 3 2 2 3" xfId="7413" xr:uid="{2E0A3B4F-4E6B-4916-BD81-9B351C6BF3F3}"/>
    <cellStyle name="40% - Énfasis6 3 2 3" xfId="5033" xr:uid="{3D010762-3D76-4A86-B60D-6DB72469E500}"/>
    <cellStyle name="40% - Énfasis6 3 2 3 2" xfId="7900" xr:uid="{CAEBC898-4247-4027-ADA6-489A35875DA7}"/>
    <cellStyle name="40% - Énfasis6 3 2 4" xfId="6928" xr:uid="{8408CBD8-7842-4377-8BB8-60E0B058880D}"/>
    <cellStyle name="40% - Énfasis6 3 3" xfId="4356" xr:uid="{11479168-73DE-48B6-A755-84A590E5DE66}"/>
    <cellStyle name="40% - Énfasis6 3 3 2" xfId="5322" xr:uid="{54EB640D-360C-4CD1-943D-01CF34C425E6}"/>
    <cellStyle name="40% - Énfasis6 3 3 2 2" xfId="8189" xr:uid="{F888526C-7C0C-4762-A5F7-84902BD2B46B}"/>
    <cellStyle name="40% - Énfasis6 3 3 3" xfId="7217" xr:uid="{85242D6D-F4A3-44FA-B7FC-188CB5417991}"/>
    <cellStyle name="40% - Énfasis6 3 4" xfId="4838" xr:uid="{41E8370F-05CE-42C7-94AB-3367ED620705}"/>
    <cellStyle name="40% - Énfasis6 3 4 2" xfId="7704" xr:uid="{50377624-2BB4-453F-8293-930D850FC7B0}"/>
    <cellStyle name="40% - Énfasis6 3 5" xfId="5847" xr:uid="{E904F8B6-2B19-4E89-9977-C1A832C69A75}"/>
    <cellStyle name="40% - Énfasis6 3 5 2" xfId="8716" xr:uid="{7CDAFB74-875A-4962-813B-0393D6B6AD37}"/>
    <cellStyle name="40% - Énfasis6 3 6" xfId="6733" xr:uid="{2A5C67FD-75A9-4DF9-8614-1A097254178D}"/>
    <cellStyle name="40% - Énfasis6 30" xfId="6270" xr:uid="{1FCFEE03-E3A5-4460-9470-F114E4408578}"/>
    <cellStyle name="40% - Énfasis6 30 2" xfId="9139" xr:uid="{28C7EB4E-543E-49A0-838C-264794100C4E}"/>
    <cellStyle name="40% - Énfasis6 31" xfId="6290" xr:uid="{5125480F-5C51-4481-A1FF-FFCC778EA361}"/>
    <cellStyle name="40% - Énfasis6 31 2" xfId="9159" xr:uid="{6A9380C2-E4E5-4219-93E9-09F0DC3A1C7C}"/>
    <cellStyle name="40% - Énfasis6 32" xfId="6314" xr:uid="{259C80ED-8D85-401A-9646-651175C7E4AD}"/>
    <cellStyle name="40% - Énfasis6 32 2" xfId="9182" xr:uid="{3CA4CF2E-5478-4EDD-88C9-DFE53B9DF047}"/>
    <cellStyle name="40% - Énfasis6 33" xfId="6346" xr:uid="{255FE893-D7A2-48FF-9497-1C220C7BF9B6}"/>
    <cellStyle name="40% - Énfasis6 33 2" xfId="9211" xr:uid="{429EDB78-4D1B-4E5A-8F69-6F57924B1D92}"/>
    <cellStyle name="40% - Énfasis6 34" xfId="6366" xr:uid="{ECC940D0-8C48-4A15-AE3E-61996740B800}"/>
    <cellStyle name="40% - Énfasis6 34 2" xfId="9231" xr:uid="{546916CA-27A3-4427-A8E3-80FD2D9BC3F7}"/>
    <cellStyle name="40% - Énfasis6 35" xfId="6386" xr:uid="{E7D08EB2-41A0-44CD-B845-58D070C5F502}"/>
    <cellStyle name="40% - Énfasis6 35 2" xfId="9251" xr:uid="{9562807E-7243-4B0A-A5F4-AD5B4E55A8AF}"/>
    <cellStyle name="40% - Énfasis6 36" xfId="6407" xr:uid="{078F5E61-E726-420C-8AC1-6615B949FFFC}"/>
    <cellStyle name="40% - Énfasis6 36 2" xfId="9272" xr:uid="{752A8D01-EFB9-456E-9D7F-78AF1999DB61}"/>
    <cellStyle name="40% - Énfasis6 37" xfId="6436" xr:uid="{53D8E860-508F-469E-A223-77A176210D76}"/>
    <cellStyle name="40% - Énfasis6 37 2" xfId="9298" xr:uid="{B8317835-5813-4D1D-AC23-E14A4251F2F4}"/>
    <cellStyle name="40% - Énfasis6 38" xfId="6470" xr:uid="{241BCA65-2986-4EA6-AD50-87B9C8392B6F}"/>
    <cellStyle name="40% - Énfasis6 38 2" xfId="9330" xr:uid="{08EBF3DF-4886-4363-8D6E-572186118BD9}"/>
    <cellStyle name="40% - Énfasis6 39" xfId="6490" xr:uid="{900C5B96-3CEB-417E-AD78-89F0D660A5C9}"/>
    <cellStyle name="40% - Énfasis6 39 2" xfId="9350" xr:uid="{78D32BEF-1C1C-40EA-96DB-EC66E93B53A6}"/>
    <cellStyle name="40% - Énfasis6 4" xfId="3900" xr:uid="{FDD74BDF-7B39-49D0-B5B7-F62EBB5C8601}"/>
    <cellStyle name="40% - Énfasis6 4 2" xfId="4097" xr:uid="{2A690341-CE26-4811-BA93-F3D504270459}"/>
    <cellStyle name="40% - Énfasis6 4 2 2" xfId="4575" xr:uid="{CD661DA1-87B7-4A9E-AF2C-810C2D4E97BA}"/>
    <cellStyle name="40% - Énfasis6 4 2 2 2" xfId="5543" xr:uid="{53F0FB92-DA72-40A4-9CC3-73776C03014A}"/>
    <cellStyle name="40% - Énfasis6 4 2 2 2 2" xfId="8410" xr:uid="{31F61B54-62FD-4ACD-98E4-218DEFB5C389}"/>
    <cellStyle name="40% - Énfasis6 4 2 2 3" xfId="7438" xr:uid="{B00B78ED-2A73-4916-A4B1-E8ED1F9A6AD1}"/>
    <cellStyle name="40% - Énfasis6 4 2 3" xfId="5058" xr:uid="{3B41DAD1-6EE5-4272-85C9-172DFCEAEC7A}"/>
    <cellStyle name="40% - Énfasis6 4 2 3 2" xfId="7925" xr:uid="{0DFE2640-250E-4A60-AA93-E44E26509DE6}"/>
    <cellStyle name="40% - Énfasis6 4 2 4" xfId="6953" xr:uid="{0011FCE6-89C7-447F-B90C-0C8699C8DD0F}"/>
    <cellStyle name="40% - Énfasis6 4 3" xfId="4381" xr:uid="{A697E316-EB67-4BEA-9646-31D971BCFD43}"/>
    <cellStyle name="40% - Énfasis6 4 3 2" xfId="5347" xr:uid="{547B942F-99EF-41CD-B580-1F028DF7F792}"/>
    <cellStyle name="40% - Énfasis6 4 3 2 2" xfId="8214" xr:uid="{7F421FB5-3F31-4577-952A-1C9081C737DB}"/>
    <cellStyle name="40% - Énfasis6 4 3 3" xfId="7242" xr:uid="{E5BDCEE9-65F8-47D3-A3B1-D76FF9DD87D4}"/>
    <cellStyle name="40% - Énfasis6 4 4" xfId="4863" xr:uid="{747D5179-9F4F-4C65-9F6D-9F829F9F02EC}"/>
    <cellStyle name="40% - Énfasis6 4 4 2" xfId="7729" xr:uid="{E4297D72-01D7-415B-AE71-C89846D817C0}"/>
    <cellStyle name="40% - Énfasis6 4 5" xfId="5872" xr:uid="{346F67E4-7CA5-4796-B724-C66385D86060}"/>
    <cellStyle name="40% - Énfasis6 4 5 2" xfId="8741" xr:uid="{A524B52D-0041-4849-8C26-410BC16973ED}"/>
    <cellStyle name="40% - Énfasis6 4 6" xfId="6758" xr:uid="{FBEFF5DE-B59F-43DF-9F68-7DB59D35B4BA}"/>
    <cellStyle name="40% - Énfasis6 40" xfId="6510" xr:uid="{E6D19CBE-FA59-44C4-8F96-CE558BA3C510}"/>
    <cellStyle name="40% - Énfasis6 40 2" xfId="9370" xr:uid="{A14B5D92-A221-4DAA-A09B-68DDC0427D2C}"/>
    <cellStyle name="40% - Énfasis6 41" xfId="6530" xr:uid="{357F6BD0-CB07-45E8-AE07-CA35DD529321}"/>
    <cellStyle name="40% - Énfasis6 41 2" xfId="9390" xr:uid="{1F1D2937-9249-488E-BEBF-CAC4E8CED464}"/>
    <cellStyle name="40% - Énfasis6 42" xfId="6550" xr:uid="{93FF24C2-CFA5-4BDA-BE15-C2A375318B48}"/>
    <cellStyle name="40% - Énfasis6 42 2" xfId="9410" xr:uid="{8C9EBAEB-D291-417F-BF53-55F0AD8D15BF}"/>
    <cellStyle name="40% - Énfasis6 43" xfId="6571" xr:uid="{3BFC4DBB-F5FB-4F89-B619-5E5B6686C13A}"/>
    <cellStyle name="40% - Énfasis6 43 2" xfId="9432" xr:uid="{D9D61AB8-F0F6-474D-8035-16D031F98A38}"/>
    <cellStyle name="40% - Énfasis6 44" xfId="6601" xr:uid="{FBB76829-E712-4D8B-B516-66041361620E}"/>
    <cellStyle name="40% - Énfasis6 44 2" xfId="9461" xr:uid="{7A17F141-32F6-4DB6-81A9-3F71C82DB224}"/>
    <cellStyle name="40% - Énfasis6 45" xfId="6626" xr:uid="{A927D951-8AC8-4278-B11D-AF1CF3DAD8E5}"/>
    <cellStyle name="40% - Énfasis6 45 2" xfId="9486" xr:uid="{573A3906-7418-49C8-88CD-4AD1FCF80BCB}"/>
    <cellStyle name="40% - Énfasis6 46" xfId="6648" xr:uid="{DB103C6A-3418-4E8B-80F6-013E9275C923}"/>
    <cellStyle name="40% - Énfasis6 47" xfId="6678" xr:uid="{5589E84D-CC52-4619-A3D4-05D196B320C3}"/>
    <cellStyle name="40% - Énfasis6 48" xfId="9499" xr:uid="{5F9C0C7B-849D-4B4A-99CE-DE56AAFE7978}"/>
    <cellStyle name="40% - Énfasis6 49" xfId="9527" xr:uid="{EF4AA52C-6EA5-48F1-B834-99D6EF69B2F1}"/>
    <cellStyle name="40% - Énfasis6 5" xfId="3926" xr:uid="{9D0E7CA7-6CD3-434B-8783-9D31445F7E8F}"/>
    <cellStyle name="40% - Énfasis6 5 2" xfId="4120" xr:uid="{4F0410B3-3824-4E6B-A03D-35233A8E2988}"/>
    <cellStyle name="40% - Énfasis6 5 2 2" xfId="4598" xr:uid="{9D4CBED1-D12F-4EFD-8188-1C801CF3712B}"/>
    <cellStyle name="40% - Énfasis6 5 2 2 2" xfId="5566" xr:uid="{02E56711-D4A5-47FA-810A-8999D0217C10}"/>
    <cellStyle name="40% - Énfasis6 5 2 2 2 2" xfId="8433" xr:uid="{0305D479-39F2-4008-904F-2B701DD08FAB}"/>
    <cellStyle name="40% - Énfasis6 5 2 2 3" xfId="7461" xr:uid="{652F884E-7F4D-4B3A-A65C-671B345C0FE6}"/>
    <cellStyle name="40% - Énfasis6 5 2 3" xfId="5081" xr:uid="{89E96F37-3FBB-4EA7-84CC-7447C21326D7}"/>
    <cellStyle name="40% - Énfasis6 5 2 3 2" xfId="7948" xr:uid="{BEB4FCE4-1C02-4A27-B865-435D9627015D}"/>
    <cellStyle name="40% - Énfasis6 5 2 4" xfId="6976" xr:uid="{3EFF6095-7463-439A-B22B-C3911B11FEA4}"/>
    <cellStyle name="40% - Énfasis6 5 3" xfId="4404" xr:uid="{FC1F3B0D-4071-4531-8424-D03D47C00136}"/>
    <cellStyle name="40% - Énfasis6 5 3 2" xfId="5370" xr:uid="{C8A888AD-D323-496D-8C23-4B59B8E63677}"/>
    <cellStyle name="40% - Énfasis6 5 3 2 2" xfId="8237" xr:uid="{35670CDA-FC47-4BDE-B34F-658898D55495}"/>
    <cellStyle name="40% - Énfasis6 5 3 3" xfId="7265" xr:uid="{19F3A415-2F3F-43AF-B2C3-54770175682C}"/>
    <cellStyle name="40% - Énfasis6 5 4" xfId="4885" xr:uid="{A0AF01AE-A991-4107-9441-5B848259307B}"/>
    <cellStyle name="40% - Énfasis6 5 4 2" xfId="7752" xr:uid="{6BECB920-916B-4988-AC3F-2789BC960697}"/>
    <cellStyle name="40% - Énfasis6 5 5" xfId="5895" xr:uid="{8B20920F-D6A2-4FC6-8CC5-8C1577E33D0E}"/>
    <cellStyle name="40% - Énfasis6 5 5 2" xfId="8764" xr:uid="{5EE2856B-77EB-4FDF-8949-73E3A065B838}"/>
    <cellStyle name="40% - Énfasis6 5 6" xfId="6781" xr:uid="{1AB6AB3D-9909-4E16-A16C-64EBBFCBF180}"/>
    <cellStyle name="40% - Énfasis6 50" xfId="9546" xr:uid="{41268DE6-FD3B-4D2A-B03D-4486A85227EF}"/>
    <cellStyle name="40% - Énfasis6 51" xfId="9573" xr:uid="{C053BD0B-A744-499E-A50D-8A236B78DC89}"/>
    <cellStyle name="40% - Énfasis6 52" xfId="15774" xr:uid="{6F78BAB5-C489-456A-949B-21300E7B596B}"/>
    <cellStyle name="40% - Énfasis6 53" xfId="15799" xr:uid="{1CCF7981-0F8D-4855-81A5-5179D5AD7051}"/>
    <cellStyle name="40% - Énfasis6 54" xfId="15833" xr:uid="{4DA04A92-4A49-4BD5-AA04-8A17C189E8AE}"/>
    <cellStyle name="40% - Énfasis6 6" xfId="3950" xr:uid="{3ECC13F0-41E4-4A85-95AB-D91C38A9DCFD}"/>
    <cellStyle name="40% - Énfasis6 6 2" xfId="4142" xr:uid="{C71DF068-DB10-4F86-A416-C3F81E05B68E}"/>
    <cellStyle name="40% - Énfasis6 6 2 2" xfId="4620" xr:uid="{DB530291-549B-4BCC-AC93-D2A0D84377B9}"/>
    <cellStyle name="40% - Énfasis6 6 2 2 2" xfId="5588" xr:uid="{9581B1DB-1DF8-4735-8E05-0CD551997CEC}"/>
    <cellStyle name="40% - Énfasis6 6 2 2 2 2" xfId="8455" xr:uid="{C93B80FA-2F67-4F9C-A2EF-B30612DFBCBB}"/>
    <cellStyle name="40% - Énfasis6 6 2 2 3" xfId="7483" xr:uid="{74E79724-C76C-4CFF-A0E3-57D6EE810550}"/>
    <cellStyle name="40% - Énfasis6 6 2 3" xfId="5103" xr:uid="{368DB8E5-4B00-4FC2-9DCD-8CE7A6923946}"/>
    <cellStyle name="40% - Énfasis6 6 2 3 2" xfId="7970" xr:uid="{784AE4F8-3A8C-4EF8-A3AE-21D5DFF6CA6A}"/>
    <cellStyle name="40% - Énfasis6 6 2 4" xfId="6998" xr:uid="{144D927E-306F-4501-B8C8-9BF043A69384}"/>
    <cellStyle name="40% - Énfasis6 6 3" xfId="4426" xr:uid="{85B7B888-EA57-42F7-915B-EAEB53945C5E}"/>
    <cellStyle name="40% - Énfasis6 6 3 2" xfId="5392" xr:uid="{942D152E-4725-48AF-921C-FFD29FE93BF2}"/>
    <cellStyle name="40% - Énfasis6 6 3 2 2" xfId="8259" xr:uid="{D891F407-A790-4D49-BC30-F17078CB3342}"/>
    <cellStyle name="40% - Énfasis6 6 3 3" xfId="7287" xr:uid="{C6B47C79-3B86-41DF-9B17-28F6BDCBA478}"/>
    <cellStyle name="40% - Énfasis6 6 4" xfId="4907" xr:uid="{7449DF76-109C-4D82-B0DF-61C54AA7417D}"/>
    <cellStyle name="40% - Énfasis6 6 4 2" xfId="7774" xr:uid="{72B2C634-954B-43E0-8BD2-04CD94C03B5C}"/>
    <cellStyle name="40% - Énfasis6 6 5" xfId="5917" xr:uid="{3451D640-6C17-48F2-A543-926EA7D83536}"/>
    <cellStyle name="40% - Énfasis6 6 5 2" xfId="8786" xr:uid="{EFD255F8-B43A-46B8-AA44-8CF0B9FC0618}"/>
    <cellStyle name="40% - Énfasis6 6 6" xfId="6803" xr:uid="{95CF5340-1EBB-4290-A1AA-629415ED3297}"/>
    <cellStyle name="40% - Énfasis6 7" xfId="3974" xr:uid="{74CA1750-8627-406F-A7C1-BF31BA64CEE4}"/>
    <cellStyle name="40% - Énfasis6 7 2" xfId="4166" xr:uid="{F67F8F58-ED14-4585-9381-9F9F5A801464}"/>
    <cellStyle name="40% - Énfasis6 7 2 2" xfId="4644" xr:uid="{F76B494D-35C4-4C04-90B4-6D31DD3332F4}"/>
    <cellStyle name="40% - Énfasis6 7 2 2 2" xfId="5612" xr:uid="{6E554E79-A20A-40CB-BEB5-3BCDE3E0B0E4}"/>
    <cellStyle name="40% - Énfasis6 7 2 2 2 2" xfId="8479" xr:uid="{45BF4191-61C0-4618-BBA3-E504ADFFE123}"/>
    <cellStyle name="40% - Énfasis6 7 2 2 3" xfId="7507" xr:uid="{FE1ADA1B-6847-4233-8AD0-6F748BE4362D}"/>
    <cellStyle name="40% - Énfasis6 7 2 3" xfId="5127" xr:uid="{47E800BD-AB6A-4192-8940-BF5C5CDB67EA}"/>
    <cellStyle name="40% - Énfasis6 7 2 3 2" xfId="7994" xr:uid="{0A9E7F85-A862-4D47-B814-9D42A4A752E8}"/>
    <cellStyle name="40% - Énfasis6 7 2 4" xfId="7022" xr:uid="{1DA85301-B9C7-4B69-95B8-AB40FD45BA6C}"/>
    <cellStyle name="40% - Énfasis6 7 3" xfId="4449" xr:uid="{13CD9A84-8EC7-494F-9EFA-C4486228697E}"/>
    <cellStyle name="40% - Énfasis6 7 3 2" xfId="5416" xr:uid="{EC934423-55A8-4956-A639-4EA4B83D45E0}"/>
    <cellStyle name="40% - Énfasis6 7 3 2 2" xfId="8283" xr:uid="{FEF45AA1-8C1B-4385-952B-C2EAEFC1A391}"/>
    <cellStyle name="40% - Énfasis6 7 3 3" xfId="7311" xr:uid="{C948C73E-9F45-429E-8669-14652BA895DE}"/>
    <cellStyle name="40% - Énfasis6 7 4" xfId="4931" xr:uid="{27631400-73FA-4788-B853-E43E2723E9B1}"/>
    <cellStyle name="40% - Énfasis6 7 4 2" xfId="7798" xr:uid="{F78B8370-621A-42BA-BEC9-EC84EC4DBCD7}"/>
    <cellStyle name="40% - Énfasis6 7 5" xfId="5941" xr:uid="{BE654DA5-DDD8-40FD-A7C0-628224422AA1}"/>
    <cellStyle name="40% - Énfasis6 7 5 2" xfId="8810" xr:uid="{674B73B9-795B-4ACD-8C69-10E7FCE965A4}"/>
    <cellStyle name="40% - Énfasis6 7 6" xfId="6827" xr:uid="{985BED97-6BB5-4A27-B534-37C574875ADC}"/>
    <cellStyle name="40% - Énfasis6 8" xfId="4000" xr:uid="{6BC3357A-52BF-4CF5-A3C2-D05F74FC1A10}"/>
    <cellStyle name="40% - Énfasis6 8 2" xfId="4192" xr:uid="{29FD1AFE-24E4-42DF-BD3B-42A9921A1AE8}"/>
    <cellStyle name="40% - Énfasis6 8 2 2" xfId="4670" xr:uid="{071CA5A3-0CED-47B7-9DA7-BF43043199BB}"/>
    <cellStyle name="40% - Énfasis6 8 2 2 2" xfId="5638" xr:uid="{998422B6-F65C-4541-A30F-CAB5163FF62A}"/>
    <cellStyle name="40% - Énfasis6 8 2 2 2 2" xfId="8505" xr:uid="{168924B4-555E-436C-BF55-83D0399096E4}"/>
    <cellStyle name="40% - Énfasis6 8 2 2 3" xfId="7533" xr:uid="{F8B8164F-44E0-4C37-81A2-B70270B34FB9}"/>
    <cellStyle name="40% - Énfasis6 8 2 3" xfId="5153" xr:uid="{0F40FFE8-80A8-4B75-AD07-25312C940468}"/>
    <cellStyle name="40% - Énfasis6 8 2 3 2" xfId="8020" xr:uid="{E284658C-7BB1-453A-BAD9-3D2E11411CAB}"/>
    <cellStyle name="40% - Énfasis6 8 2 4" xfId="7048" xr:uid="{84648A73-B9AA-408E-AD6C-E7D226D224C9}"/>
    <cellStyle name="40% - Énfasis6 8 3" xfId="4474" xr:uid="{BBBAEFFD-3B8C-4F07-A5DE-73A727746118}"/>
    <cellStyle name="40% - Énfasis6 8 3 2" xfId="5442" xr:uid="{CBA9C4AC-7021-4ABC-BFF0-FBDD31B21D77}"/>
    <cellStyle name="40% - Énfasis6 8 3 2 2" xfId="8309" xr:uid="{3D1F431A-D22A-4B2E-8D80-3F77AE74579C}"/>
    <cellStyle name="40% - Énfasis6 8 3 3" xfId="7337" xr:uid="{A5D9F4D6-43A5-4332-BD70-32C6EBE4EFF3}"/>
    <cellStyle name="40% - Énfasis6 8 4" xfId="4957" xr:uid="{5BCD9363-789F-4EB4-AE03-57988E5C2DD1}"/>
    <cellStyle name="40% - Énfasis6 8 4 2" xfId="7824" xr:uid="{65906E99-5077-4126-BF21-9AFA82F95621}"/>
    <cellStyle name="40% - Énfasis6 8 5" xfId="5967" xr:uid="{ED161B08-E648-4666-B775-0E09953D9529}"/>
    <cellStyle name="40% - Énfasis6 8 5 2" xfId="8836" xr:uid="{296ABFF8-B0C4-474F-B1B9-DA0353C39C68}"/>
    <cellStyle name="40% - Énfasis6 8 6" xfId="6853" xr:uid="{0A97B36C-490A-4F05-A69B-7FBF448A2D6E}"/>
    <cellStyle name="40% - Énfasis6 9" xfId="4024" xr:uid="{7A0B65C0-90AA-41B3-BEF7-B1218974D0C2}"/>
    <cellStyle name="40% - Énfasis6 9 2" xfId="4495" xr:uid="{6AEDEB8E-D8EA-4E73-A058-BF5CC1845CEA}"/>
    <cellStyle name="40% - Énfasis6 9 2 2" xfId="5463" xr:uid="{AA00D687-478D-455A-B749-6D45F9C24654}"/>
    <cellStyle name="40% - Énfasis6 9 2 2 2" xfId="8330" xr:uid="{E3FFD591-D996-4DE5-A2FD-751AF4E2550D}"/>
    <cellStyle name="40% - Énfasis6 9 2 3" xfId="7358" xr:uid="{364A8972-F5B8-4F03-804C-F07E37B402E7}"/>
    <cellStyle name="40% - Énfasis6 9 3" xfId="4978" xr:uid="{EE10DE66-3AC4-47F3-8726-D3484F9AEFBB}"/>
    <cellStyle name="40% - Énfasis6 9 3 2" xfId="7845" xr:uid="{E6EBF2CA-4A2C-4230-8F77-7D33F3B6184F}"/>
    <cellStyle name="40% - Énfasis6 9 4" xfId="6874" xr:uid="{2292FFC7-5E92-4DD4-B84D-FF21883EA59C}"/>
    <cellStyle name="60% - Énfasis1" xfId="21" builtinId="32" customBuiltin="1"/>
    <cellStyle name="60% - Énfasis1 10" xfId="4202" xr:uid="{88208B18-C55B-499D-80B4-67ED85EB4E96}"/>
    <cellStyle name="60% - Énfasis1 10 2" xfId="4680" xr:uid="{A3FEEAB5-01FA-4430-B58A-4F15093FDB40}"/>
    <cellStyle name="60% - Énfasis1 10 2 2" xfId="5648" xr:uid="{0164D682-5F56-42FE-A340-64A30B35C60A}"/>
    <cellStyle name="60% - Énfasis1 10 2 2 2" xfId="8516" xr:uid="{72CE71F0-8B3F-4A31-818E-299463CC5120}"/>
    <cellStyle name="60% - Énfasis1 10 2 3" xfId="7544" xr:uid="{6A3F66AB-0A2C-43C3-89CD-26B5ACBCE80D}"/>
    <cellStyle name="60% - Énfasis1 10 3" xfId="5164" xr:uid="{8F26609D-FFA0-4C25-A1C9-D593C5CBC8B7}"/>
    <cellStyle name="60% - Énfasis1 10 3 2" xfId="8031" xr:uid="{59F44156-463B-4EA4-A3EF-4CD8725D7054}"/>
    <cellStyle name="60% - Énfasis1 10 4" xfId="7059" xr:uid="{04492ACB-25FD-4DC3-8369-45D314A4CF31}"/>
    <cellStyle name="60% - Énfasis1 11" xfId="4237" xr:uid="{C81840FE-2827-4694-B1F5-68F4A708399F}"/>
    <cellStyle name="60% - Énfasis1 11 2" xfId="4716" xr:uid="{0D214151-4D37-4EB7-B9A2-F1F75B61FFDA}"/>
    <cellStyle name="60% - Énfasis1 11 2 2" xfId="5684" xr:uid="{7C59FD95-1F01-4A6F-B22B-C1C7F38A2B31}"/>
    <cellStyle name="60% - Énfasis1 11 2 2 2" xfId="8552" xr:uid="{83FD0875-EADF-4790-A4C1-87BD07F94063}"/>
    <cellStyle name="60% - Énfasis1 11 2 3" xfId="7580" xr:uid="{99288D0B-57D4-49F6-8D71-3CF9567054CC}"/>
    <cellStyle name="60% - Énfasis1 11 3" xfId="5200" xr:uid="{41769354-631F-4A51-913D-B4C62B95634A}"/>
    <cellStyle name="60% - Énfasis1 11 3 2" xfId="8067" xr:uid="{0AAA2CD6-BB46-48E2-B99D-6D84AF54BEDF}"/>
    <cellStyle name="60% - Énfasis1 11 4" xfId="7095" xr:uid="{EE0E0271-4111-4558-A66E-1E0B30C9EAF8}"/>
    <cellStyle name="60% - Énfasis1 12" xfId="4287" xr:uid="{85C0A4D7-AAFD-4FCA-8562-71EA2A7042ED}"/>
    <cellStyle name="60% - Énfasis1 12 2" xfId="5253" xr:uid="{E5A789DB-F651-4524-B3CE-71E7B87ADA76}"/>
    <cellStyle name="60% - Énfasis1 12 2 2" xfId="8120" xr:uid="{310C5F4B-4239-45C0-BD17-3EBF0498A436}"/>
    <cellStyle name="60% - Énfasis1 12 3" xfId="7148" xr:uid="{6D32058A-8D99-44A2-B1A8-3C088B939373}"/>
    <cellStyle name="60% - Énfasis1 13" xfId="4772" xr:uid="{AF531E02-DD01-432A-BE08-85A9E9B08D35}"/>
    <cellStyle name="60% - Énfasis1 13 2" xfId="7635" xr:uid="{B3394AC2-5CC3-46EA-AA77-DDCC69E83412}"/>
    <cellStyle name="60% - Énfasis1 14" xfId="5738" xr:uid="{78E21FEA-057E-4797-A9F1-55A9979A55D0}"/>
    <cellStyle name="60% - Énfasis1 14 2" xfId="8607" xr:uid="{B2CF6453-B82B-4111-B19C-6C8B0A6CB1C3}"/>
    <cellStyle name="60% - Énfasis1 15" xfId="5758" xr:uid="{8AB510F2-6C69-4A6D-ACC2-5079133E2FBB}"/>
    <cellStyle name="60% - Énfasis1 15 2" xfId="8627" xr:uid="{75CFFA75-6EAB-4B47-A618-C885EDAB0F6D}"/>
    <cellStyle name="60% - Énfasis1 16" xfId="5778" xr:uid="{C33CB627-C9B2-448E-B34D-86CDA96C34DA}"/>
    <cellStyle name="60% - Énfasis1 16 2" xfId="8647" xr:uid="{391F9E6A-A67D-4B99-8CBC-FFCACE41EB86}"/>
    <cellStyle name="60% - Énfasis1 17" xfId="5977" xr:uid="{DF3DE286-4A2D-4444-B987-2919AB7B2BB5}"/>
    <cellStyle name="60% - Énfasis1 17 2" xfId="8846" xr:uid="{3B018F31-DE76-4DA9-B595-074033FEA759}"/>
    <cellStyle name="60% - Énfasis1 18" xfId="5997" xr:uid="{276036C1-8B37-41C7-AC2C-05CD7FC91515}"/>
    <cellStyle name="60% - Énfasis1 18 2" xfId="8866" xr:uid="{ED2C9B9E-EF37-4565-B87E-E56C09B2B732}"/>
    <cellStyle name="60% - Énfasis1 19" xfId="6017" xr:uid="{40B9DFBA-6B14-4FEE-8D63-080F236097C9}"/>
    <cellStyle name="60% - Énfasis1 19 2" xfId="8886" xr:uid="{0F12CAAE-C485-4AB4-9140-26AE03B6D943}"/>
    <cellStyle name="60% - Énfasis1 2" xfId="325" xr:uid="{00000000-0005-0000-0000-000010000000}"/>
    <cellStyle name="60% - Énfasis1 2 2" xfId="3349" xr:uid="{22E5BA26-5FAB-4FE9-B112-8443A14C29DA}"/>
    <cellStyle name="60% - Énfasis1 2 3" xfId="4037" xr:uid="{535FF213-2439-4E36-A44C-2E1CA2D3F615}"/>
    <cellStyle name="60% - Énfasis1 2 3 2" xfId="4511" xr:uid="{4327EFFF-6532-4E30-BF8C-D2D8C647A98B}"/>
    <cellStyle name="60% - Énfasis1 2 3 2 2" xfId="5479" xr:uid="{4719A3B2-7C32-43F1-9C5F-90BDFA3432D4}"/>
    <cellStyle name="60% - Énfasis1 2 3 2 2 2" xfId="8346" xr:uid="{458B13CD-8734-48A9-A13F-D4EA74DE95C4}"/>
    <cellStyle name="60% - Énfasis1 2 3 2 3" xfId="7374" xr:uid="{12B5E03B-5C46-49A3-AE2C-BA2AD46DF4C8}"/>
    <cellStyle name="60% - Énfasis1 2 3 3" xfId="4994" xr:uid="{F96452CF-19FA-41ED-A2D7-55AE0F98BF3E}"/>
    <cellStyle name="60% - Énfasis1 2 3 3 2" xfId="7861" xr:uid="{4C8BCC1C-FD66-463B-B31B-24B0930DF09F}"/>
    <cellStyle name="60% - Énfasis1 2 3 4" xfId="6889" xr:uid="{AAE69992-972F-4364-8DE3-D0210C96870A}"/>
    <cellStyle name="60% - Énfasis1 2 4" xfId="4317" xr:uid="{875C8799-609C-4806-A89D-68A406BE8E38}"/>
    <cellStyle name="60% - Énfasis1 2 4 2" xfId="5283" xr:uid="{AA7A1E08-0851-416F-8AAE-11BCC44AC3E8}"/>
    <cellStyle name="60% - Énfasis1 2 4 2 2" xfId="8150" xr:uid="{02287148-19C1-4D71-BF9C-3E106A4A3151}"/>
    <cellStyle name="60% - Énfasis1 2 4 3" xfId="7178" xr:uid="{92B1D69C-E799-4614-A714-06404E97219B}"/>
    <cellStyle name="60% - Énfasis1 2 5" xfId="4802" xr:uid="{10B7544F-7174-49D4-B782-A28D7B02DA1E}"/>
    <cellStyle name="60% - Énfasis1 2 5 2" xfId="7665" xr:uid="{F548EDAE-4E45-4F44-B0F9-F96EC887B949}"/>
    <cellStyle name="60% - Énfasis1 2 6" xfId="5808" xr:uid="{F0075C6F-9B00-485B-AE32-55D214A120D5}"/>
    <cellStyle name="60% - Énfasis1 2 6 2" xfId="8677" xr:uid="{3BFB0F1A-198F-4F0E-8B71-4A8EDBEDAC27}"/>
    <cellStyle name="60% - Énfasis1 2 7" xfId="6694" xr:uid="{FB6874C8-A973-4573-8748-EA9EF1E4A384}"/>
    <cellStyle name="60% - Énfasis1 20" xfId="6037" xr:uid="{73115A14-E244-4FBE-BC7E-583CAF34C385}"/>
    <cellStyle name="60% - Énfasis1 20 2" xfId="8906" xr:uid="{69EAF400-5AEA-4EB8-A79D-64170A1F8451}"/>
    <cellStyle name="60% - Énfasis1 21" xfId="6057" xr:uid="{6A931660-64C4-412A-88EA-C6DB3CBFB250}"/>
    <cellStyle name="60% - Énfasis1 21 2" xfId="8926" xr:uid="{0224FD2E-9294-4024-BBEB-4C4E2C5B8FFC}"/>
    <cellStyle name="60% - Énfasis1 22" xfId="6077" xr:uid="{003678A8-832D-4BA5-B1A0-0BEF87DFE372}"/>
    <cellStyle name="60% - Énfasis1 22 2" xfId="8946" xr:uid="{43AD769D-6478-45AA-A6C6-8995F86ADB62}"/>
    <cellStyle name="60% - Énfasis1 23" xfId="6097" xr:uid="{727A7948-7300-4E2B-8FBA-677C20C3663D}"/>
    <cellStyle name="60% - Énfasis1 23 2" xfId="8966" xr:uid="{240BD685-94C0-481D-BC1A-334797603173}"/>
    <cellStyle name="60% - Énfasis1 24" xfId="6117" xr:uid="{F1F54A0E-DE19-4760-AC9D-33626EE70CA8}"/>
    <cellStyle name="60% - Énfasis1 24 2" xfId="8986" xr:uid="{11C8B9E4-6839-4A26-BEFA-C249043C4BE9}"/>
    <cellStyle name="60% - Énfasis1 25" xfId="6137" xr:uid="{613387C7-D319-46BA-8622-67D8DB18F15C}"/>
    <cellStyle name="60% - Énfasis1 25 2" xfId="9006" xr:uid="{636C863C-40F3-4EA9-9F93-4273C67A672B}"/>
    <cellStyle name="60% - Énfasis1 26" xfId="6157" xr:uid="{EF1C7C4A-B251-4C08-A4D2-CAFAB643A15B}"/>
    <cellStyle name="60% - Énfasis1 26 2" xfId="9026" xr:uid="{907B4060-6ABE-4F5F-8A8A-6FEAEAF9510F}"/>
    <cellStyle name="60% - Énfasis1 27" xfId="6177" xr:uid="{C923CB64-B856-4DED-8BA2-9D23FCBD7CCB}"/>
    <cellStyle name="60% - Énfasis1 27 2" xfId="9046" xr:uid="{797DAF3C-70CC-40B9-8F16-169196DBBA24}"/>
    <cellStyle name="60% - Énfasis1 28" xfId="6199" xr:uid="{A4B7FD08-9DC7-4CD8-880A-7490D497837D}"/>
    <cellStyle name="60% - Énfasis1 28 2" xfId="9068" xr:uid="{81B05BA7-5A66-4695-9B12-412F74B813D3}"/>
    <cellStyle name="60% - Énfasis1 29" xfId="6236" xr:uid="{77BFC718-A9F3-4A5C-B600-4175EA3D5D60}"/>
    <cellStyle name="60% - Énfasis1 29 2" xfId="9105" xr:uid="{762E9AE0-8AC0-4C23-A56C-91DA25C3597D}"/>
    <cellStyle name="60% - Énfasis1 3" xfId="3859" xr:uid="{298E4B77-5120-449F-A40D-DE815CFEB7FA}"/>
    <cellStyle name="60% - Énfasis1 3 2" xfId="4058" xr:uid="{943212BD-0C99-4C4F-AE8A-E29E33BD0304}"/>
    <cellStyle name="60% - Énfasis1 3 2 2" xfId="4536" xr:uid="{23F5AA0E-90D1-48DB-90DA-CEC2E9C050B7}"/>
    <cellStyle name="60% - Énfasis1 3 2 2 2" xfId="5504" xr:uid="{EFF3C209-418E-4B0D-9E82-D4B5510EF655}"/>
    <cellStyle name="60% - Énfasis1 3 2 2 2 2" xfId="8371" xr:uid="{D63EBAC2-6F8D-44F8-897F-2355AF73495C}"/>
    <cellStyle name="60% - Énfasis1 3 2 2 3" xfId="7399" xr:uid="{149E3A62-0718-4B2F-9075-8C8DBA24958A}"/>
    <cellStyle name="60% - Énfasis1 3 2 3" xfId="5019" xr:uid="{FA3118BA-9040-419A-B32E-288B8A73C673}"/>
    <cellStyle name="60% - Énfasis1 3 2 3 2" xfId="7886" xr:uid="{2B80C349-D930-4A68-BE09-1F0B17B8B624}"/>
    <cellStyle name="60% - Énfasis1 3 2 4" xfId="6914" xr:uid="{7A4CAD65-0E65-4110-9F52-4E1B581AF9A4}"/>
    <cellStyle name="60% - Énfasis1 3 3" xfId="4342" xr:uid="{084B26CC-55B4-4A73-BC65-7FF0B4DD60BD}"/>
    <cellStyle name="60% - Énfasis1 3 3 2" xfId="5308" xr:uid="{07EA31BA-E116-4744-9075-008CEF4C0445}"/>
    <cellStyle name="60% - Énfasis1 3 3 2 2" xfId="8175" xr:uid="{FF71B8E2-6CB2-428F-B31D-ED904FEF0166}"/>
    <cellStyle name="60% - Énfasis1 3 3 3" xfId="7203" xr:uid="{85CB8040-170E-4D57-AF80-F2F749A676F2}"/>
    <cellStyle name="60% - Énfasis1 3 4" xfId="4824" xr:uid="{D48B8311-2CFC-4828-85BC-15E03879791D}"/>
    <cellStyle name="60% - Énfasis1 3 4 2" xfId="7690" xr:uid="{2E62AFF4-6D95-4449-9A59-0014D25C9E8A}"/>
    <cellStyle name="60% - Énfasis1 3 5" xfId="5833" xr:uid="{5F667B74-3FAC-458D-861D-14B591C68CB5}"/>
    <cellStyle name="60% - Énfasis1 3 5 2" xfId="8702" xr:uid="{517EAF34-A2DB-445F-8935-FC08EF4A975A}"/>
    <cellStyle name="60% - Énfasis1 3 6" xfId="6444" xr:uid="{7634F7DC-E393-4030-96CD-92CBA91CEA51}"/>
    <cellStyle name="60% - Énfasis1 3 6 2" xfId="9304" xr:uid="{FB05CDE1-9A2D-43E2-8CA1-C819F1BA2C43}"/>
    <cellStyle name="60% - Énfasis1 3 7" xfId="6719" xr:uid="{04732B20-E784-4671-92C0-6C9921390787}"/>
    <cellStyle name="60% - Énfasis1 30" xfId="6256" xr:uid="{7DA6D91B-14E5-4981-865D-B440133A80AE}"/>
    <cellStyle name="60% - Énfasis1 30 2" xfId="9125" xr:uid="{16D204E0-52B8-42B4-94A0-950844946158}"/>
    <cellStyle name="60% - Énfasis1 31" xfId="6276" xr:uid="{C7A4C84A-528D-4429-9E79-4830339A3C9A}"/>
    <cellStyle name="60% - Énfasis1 31 2" xfId="9145" xr:uid="{EB5891BC-D3A9-45B5-9B7D-137ED638238B}"/>
    <cellStyle name="60% - Énfasis1 32" xfId="6300" xr:uid="{BF8447DD-D429-4259-8EC2-687D805A3725}"/>
    <cellStyle name="60% - Énfasis1 32 2" xfId="9168" xr:uid="{1698A97C-3AAC-47EA-BCE9-84F2ED4D3967}"/>
    <cellStyle name="60% - Énfasis1 33" xfId="6332" xr:uid="{4D52307A-6A2C-481B-BD60-B10E3AF1BA21}"/>
    <cellStyle name="60% - Énfasis1 33 2" xfId="9197" xr:uid="{59F58943-AB84-4DC1-99FC-3BF864F43C42}"/>
    <cellStyle name="60% - Énfasis1 34" xfId="6352" xr:uid="{534C7C5A-8B76-4D20-971D-872764813E60}"/>
    <cellStyle name="60% - Énfasis1 34 2" xfId="9217" xr:uid="{74E4230B-7228-4289-8CD1-505A312FE703}"/>
    <cellStyle name="60% - Énfasis1 35" xfId="6372" xr:uid="{16AF691F-7492-4777-808A-E1E4FC49D78D}"/>
    <cellStyle name="60% - Énfasis1 35 2" xfId="9237" xr:uid="{CC9B5EDD-CE16-453A-9B7A-7974E0E32662}"/>
    <cellStyle name="60% - Énfasis1 36" xfId="6393" xr:uid="{02211772-F438-4B67-B4F7-FFBC907EBB89}"/>
    <cellStyle name="60% - Énfasis1 36 2" xfId="9258" xr:uid="{7D570CF4-6C00-4564-AAFB-309A0BF84651}"/>
    <cellStyle name="60% - Énfasis1 37" xfId="6422" xr:uid="{02080E48-DB7C-40DF-A1F5-A0C7618CD577}"/>
    <cellStyle name="60% - Énfasis1 37 2" xfId="9284" xr:uid="{9E8B6125-4E8E-4113-A9ED-324B6C672A88}"/>
    <cellStyle name="60% - Énfasis1 38" xfId="6456" xr:uid="{B64D7B90-BD72-4BBF-9B20-56D530576A60}"/>
    <cellStyle name="60% - Énfasis1 38 2" xfId="9316" xr:uid="{6601E085-622B-4051-A9E2-5DA55084F4B2}"/>
    <cellStyle name="60% - Énfasis1 39" xfId="6476" xr:uid="{36673BD1-22CB-436D-9C89-7EC64308A659}"/>
    <cellStyle name="60% - Énfasis1 39 2" xfId="9336" xr:uid="{7141FEBD-F238-4CFA-A1D2-3C55FE0B5160}"/>
    <cellStyle name="60% - Énfasis1 4" xfId="3886" xr:uid="{70F8EADC-6F53-41F0-807F-70C7C2C11069}"/>
    <cellStyle name="60% - Énfasis1 4 2" xfId="4083" xr:uid="{C16FAED4-9DF1-4582-884D-B1F5709480E4}"/>
    <cellStyle name="60% - Énfasis1 4 2 2" xfId="4561" xr:uid="{DDEEEF9E-4624-497E-B823-816FBAB4F83F}"/>
    <cellStyle name="60% - Énfasis1 4 2 2 2" xfId="5529" xr:uid="{04A2A903-F27F-479E-9717-5BA3076D8DF4}"/>
    <cellStyle name="60% - Énfasis1 4 2 2 2 2" xfId="8396" xr:uid="{F6EEC1E5-B089-497F-AE2F-1827D956E810}"/>
    <cellStyle name="60% - Énfasis1 4 2 2 3" xfId="7424" xr:uid="{33F244C0-7129-4770-8459-E29A9A12EB2F}"/>
    <cellStyle name="60% - Énfasis1 4 2 3" xfId="5044" xr:uid="{27080A66-DF2F-43F0-9314-8B3678C6AC4F}"/>
    <cellStyle name="60% - Énfasis1 4 2 3 2" xfId="7911" xr:uid="{06E5D109-FA58-49FF-865A-CB8A2F97F863}"/>
    <cellStyle name="60% - Énfasis1 4 2 4" xfId="6939" xr:uid="{204A620C-102D-495F-ACA0-164B5642FE39}"/>
    <cellStyle name="60% - Énfasis1 4 3" xfId="4367" xr:uid="{6431B044-1E76-4E53-AF54-57134F7D3952}"/>
    <cellStyle name="60% - Énfasis1 4 3 2" xfId="5333" xr:uid="{F84DE306-2DD0-4B35-BBAD-41E590BBFE01}"/>
    <cellStyle name="60% - Énfasis1 4 3 2 2" xfId="8200" xr:uid="{E6F63606-CE8C-4A51-B450-F89CC6F076FD}"/>
    <cellStyle name="60% - Énfasis1 4 3 3" xfId="7228" xr:uid="{0D322CDB-F995-42FB-B635-13356B693FCD}"/>
    <cellStyle name="60% - Énfasis1 4 4" xfId="4849" xr:uid="{2A9B8BAD-BC5B-4194-BD96-0136E55D4CD4}"/>
    <cellStyle name="60% - Énfasis1 4 4 2" xfId="7715" xr:uid="{A62337DB-A045-4D88-AC2D-CA563C9B0F56}"/>
    <cellStyle name="60% - Énfasis1 4 5" xfId="5858" xr:uid="{25A58369-6346-4D5B-AFF8-67EFE53C5FE6}"/>
    <cellStyle name="60% - Énfasis1 4 5 2" xfId="8727" xr:uid="{AD225DE7-4749-4B47-823F-AC1C2FF895C4}"/>
    <cellStyle name="60% - Énfasis1 4 6" xfId="6744" xr:uid="{199FBB9D-355B-4166-B8B1-ABF9B02830C7}"/>
    <cellStyle name="60% - Énfasis1 40" xfId="6496" xr:uid="{212618DF-663D-43B4-B95E-C8C9AACC0171}"/>
    <cellStyle name="60% - Énfasis1 40 2" xfId="9356" xr:uid="{1B0F23F7-FE6C-4E18-AFE2-62B73A98E02A}"/>
    <cellStyle name="60% - Énfasis1 41" xfId="6516" xr:uid="{A4ECD0A3-31FE-46F4-AA23-8C338D39B698}"/>
    <cellStyle name="60% - Énfasis1 41 2" xfId="9376" xr:uid="{A3D88068-1A82-4331-8452-1D964B810526}"/>
    <cellStyle name="60% - Énfasis1 42" xfId="6536" xr:uid="{25000C6C-7C5E-46E7-BD67-3B5A24D7C3DC}"/>
    <cellStyle name="60% - Énfasis1 42 2" xfId="9396" xr:uid="{424E1FB3-35A0-4600-B471-46F0F2238888}"/>
    <cellStyle name="60% - Énfasis1 43" xfId="6557" xr:uid="{50636244-86C9-42B8-9352-7D8288E1E39E}"/>
    <cellStyle name="60% - Énfasis1 43 2" xfId="9418" xr:uid="{0B0BC793-E2C6-44A9-8922-A49CCF7E8EB6}"/>
    <cellStyle name="60% - Énfasis1 44" xfId="6587" xr:uid="{2999A58C-71B5-4219-ACAA-0021E70F673F}"/>
    <cellStyle name="60% - Énfasis1 44 2" xfId="9447" xr:uid="{57A50E30-FE21-4838-8F04-F62F7C87FED5}"/>
    <cellStyle name="60% - Énfasis1 45" xfId="6612" xr:uid="{AF7226FB-AE98-42EF-88AF-2FA1A43223F8}"/>
    <cellStyle name="60% - Énfasis1 45 2" xfId="9472" xr:uid="{DF7E663E-83AE-4B35-8E75-3C51C5C7740A}"/>
    <cellStyle name="60% - Énfasis1 46" xfId="6634" xr:uid="{B3536AB9-161D-4D05-B200-5BCCB69CBC5F}"/>
    <cellStyle name="60% - Énfasis1 47" xfId="6664" xr:uid="{184376B6-AFB3-4C68-B3D7-9D16655F6FE7}"/>
    <cellStyle name="60% - Énfasis1 48" xfId="9500" xr:uid="{A0C06DD8-282F-407C-9CBC-9901E791E678}"/>
    <cellStyle name="60% - Énfasis1 49" xfId="9513" xr:uid="{CB3795C6-BA0B-48D9-8DD4-17F00BD82919}"/>
    <cellStyle name="60% - Énfasis1 5" xfId="3912" xr:uid="{3F22E933-F690-4F29-B389-481635BE8852}"/>
    <cellStyle name="60% - Énfasis1 5 2" xfId="4106" xr:uid="{4642C48F-9300-4954-879D-4CE910C6ACC2}"/>
    <cellStyle name="60% - Énfasis1 5 2 2" xfId="4584" xr:uid="{A7BE4E40-C7A7-488F-A312-9510C4FE38C3}"/>
    <cellStyle name="60% - Énfasis1 5 2 2 2" xfId="5552" xr:uid="{DE68037B-5BA7-4C6E-914F-4407117BC121}"/>
    <cellStyle name="60% - Énfasis1 5 2 2 2 2" xfId="8419" xr:uid="{A6C2417C-539C-4EB6-BE85-EBAB9286E60F}"/>
    <cellStyle name="60% - Énfasis1 5 2 2 3" xfId="7447" xr:uid="{561A0E83-A12F-499F-9B78-46C7A7707163}"/>
    <cellStyle name="60% - Énfasis1 5 2 3" xfId="5067" xr:uid="{10E96D25-A7DC-4BF3-AE8D-AAA51B5A388E}"/>
    <cellStyle name="60% - Énfasis1 5 2 3 2" xfId="7934" xr:uid="{D5696CCA-7BFA-43CC-A344-CFDEB3FD9860}"/>
    <cellStyle name="60% - Énfasis1 5 2 4" xfId="6962" xr:uid="{8628E257-82F8-4B1E-AE6F-9BD95D477F99}"/>
    <cellStyle name="60% - Énfasis1 5 3" xfId="4390" xr:uid="{74DC93F4-CB8C-4706-AF68-72954CF805B9}"/>
    <cellStyle name="60% - Énfasis1 5 3 2" xfId="5356" xr:uid="{C564E664-149D-4A54-A421-5B10C8560FF5}"/>
    <cellStyle name="60% - Énfasis1 5 3 2 2" xfId="8223" xr:uid="{3D99C84A-CE08-4DEA-AD35-9064C15F4F2E}"/>
    <cellStyle name="60% - Énfasis1 5 3 3" xfId="7251" xr:uid="{7C71FF18-0B2A-4896-8283-73936A0B2411}"/>
    <cellStyle name="60% - Énfasis1 5 4" xfId="4871" xr:uid="{637BF68D-986A-42DD-99DD-1F7547FA0892}"/>
    <cellStyle name="60% - Énfasis1 5 4 2" xfId="7738" xr:uid="{9A2131A6-6857-477A-8A15-E73208C69E12}"/>
    <cellStyle name="60% - Énfasis1 5 5" xfId="5881" xr:uid="{C635B003-101E-44F0-8273-6BA5281579CD}"/>
    <cellStyle name="60% - Énfasis1 5 5 2" xfId="8750" xr:uid="{EADACCB6-8377-4B92-8797-506A412B3B6C}"/>
    <cellStyle name="60% - Énfasis1 5 6" xfId="6767" xr:uid="{4B11A2F7-D9A9-4897-BF78-1349BF97CBC2}"/>
    <cellStyle name="60% - Énfasis1 50" xfId="9532" xr:uid="{E2CBD746-4DF0-4936-89A5-EFD024A0D3DC}"/>
    <cellStyle name="60% - Énfasis1 51" xfId="9558" xr:uid="{FC25953B-7389-42FC-8D12-58AA8B122574}"/>
    <cellStyle name="60% - Énfasis1 52" xfId="15760" xr:uid="{77B82E65-E31E-490B-8611-F070AAC66F52}"/>
    <cellStyle name="60% - Énfasis1 53" xfId="15784" xr:uid="{20F12402-A10A-4A6D-9094-EC56E986BCBD}"/>
    <cellStyle name="60% - Énfasis1 54" xfId="15819" xr:uid="{2CE297EA-44C7-4AA1-92A5-B3D3488D0476}"/>
    <cellStyle name="60% - Énfasis1 6" xfId="3936" xr:uid="{D28D611E-314B-4A55-ACA6-1E30964C06AF}"/>
    <cellStyle name="60% - Énfasis1 6 2" xfId="4128" xr:uid="{92EC028F-BBA7-45B5-B699-28292C000464}"/>
    <cellStyle name="60% - Énfasis1 6 2 2" xfId="4606" xr:uid="{84B3B982-3D57-4901-AA11-A250CC923F00}"/>
    <cellStyle name="60% - Énfasis1 6 2 2 2" xfId="5574" xr:uid="{33B32039-4619-44ED-AEDE-5B6669F846F1}"/>
    <cellStyle name="60% - Énfasis1 6 2 2 2 2" xfId="8441" xr:uid="{C2F3DB5C-CCD6-4A72-B0D8-28EE92F3AE74}"/>
    <cellStyle name="60% - Énfasis1 6 2 2 3" xfId="7469" xr:uid="{5CB01BEF-B6C8-4536-A522-2F8D7C2279C3}"/>
    <cellStyle name="60% - Énfasis1 6 2 3" xfId="5089" xr:uid="{F91064B5-4DF4-4284-981F-1BEDA2DC8127}"/>
    <cellStyle name="60% - Énfasis1 6 2 3 2" xfId="7956" xr:uid="{DE430E29-C218-4470-BB4E-A934712B971B}"/>
    <cellStyle name="60% - Énfasis1 6 2 4" xfId="6984" xr:uid="{01F0A921-8062-48F2-9BD1-66C8AB8C6ABA}"/>
    <cellStyle name="60% - Énfasis1 6 3" xfId="4412" xr:uid="{518AD189-2214-4638-A6D0-DB024EA677EE}"/>
    <cellStyle name="60% - Énfasis1 6 3 2" xfId="5378" xr:uid="{9FA32FE5-54E7-46AA-AAD6-BF6E747DDC90}"/>
    <cellStyle name="60% - Énfasis1 6 3 2 2" xfId="8245" xr:uid="{1C9FF158-A65C-40A6-A39C-0A05AE7CB343}"/>
    <cellStyle name="60% - Énfasis1 6 3 3" xfId="7273" xr:uid="{CBF6E3E4-43AF-44B5-8727-B6AEEDF3ACAF}"/>
    <cellStyle name="60% - Énfasis1 6 4" xfId="4893" xr:uid="{1AF440A2-E9B3-4A66-97B2-B05C3F3A0A55}"/>
    <cellStyle name="60% - Énfasis1 6 4 2" xfId="7760" xr:uid="{1752996B-AD37-45B7-8D4C-D4C89E883CB5}"/>
    <cellStyle name="60% - Énfasis1 6 5" xfId="5903" xr:uid="{4A37DE93-A588-44C0-9049-822924706F10}"/>
    <cellStyle name="60% - Énfasis1 6 5 2" xfId="8772" xr:uid="{B54CAE40-C840-4239-9373-95D673D992D4}"/>
    <cellStyle name="60% - Énfasis1 6 6" xfId="6789" xr:uid="{9A652BE2-73FE-45FD-9DF6-33A268A81407}"/>
    <cellStyle name="60% - Énfasis1 7" xfId="3960" xr:uid="{A2B083DF-7598-469D-A592-00F45AF7C5D9}"/>
    <cellStyle name="60% - Énfasis1 7 2" xfId="4152" xr:uid="{94BADF44-177B-4268-A59D-74D9F5006478}"/>
    <cellStyle name="60% - Énfasis1 7 2 2" xfId="4630" xr:uid="{1085DC55-5D49-4C5C-AE74-D5BE954D8F06}"/>
    <cellStyle name="60% - Énfasis1 7 2 2 2" xfId="5598" xr:uid="{5A808B32-28D3-40E1-B20E-62DF1B3FDB91}"/>
    <cellStyle name="60% - Énfasis1 7 2 2 2 2" xfId="8465" xr:uid="{9227E58A-F751-4E59-9144-4BDC38E3705F}"/>
    <cellStyle name="60% - Énfasis1 7 2 2 3" xfId="7493" xr:uid="{32F8EF6D-AB27-411D-91E1-6AE1CDA9C06F}"/>
    <cellStyle name="60% - Énfasis1 7 2 3" xfId="5113" xr:uid="{9AE86BBA-18B4-42F3-9A81-7DDD25CE11B3}"/>
    <cellStyle name="60% - Énfasis1 7 2 3 2" xfId="7980" xr:uid="{8B93E100-091E-4C31-A198-F58390AE4263}"/>
    <cellStyle name="60% - Énfasis1 7 2 4" xfId="7008" xr:uid="{FFE1905C-F389-4A9C-93A8-CDEF1F1972F1}"/>
    <cellStyle name="60% - Énfasis1 7 3" xfId="4435" xr:uid="{636EBC0A-88C8-4702-90E4-442435646DBC}"/>
    <cellStyle name="60% - Énfasis1 7 3 2" xfId="5402" xr:uid="{4FF8C76B-9AB6-4745-BD36-CC0227F97B1E}"/>
    <cellStyle name="60% - Énfasis1 7 3 2 2" xfId="8269" xr:uid="{04482612-0D43-4D31-91C5-F68BFE295EA9}"/>
    <cellStyle name="60% - Énfasis1 7 3 3" xfId="7297" xr:uid="{C02667ED-C71C-423C-BFF7-E0E73802F31E}"/>
    <cellStyle name="60% - Énfasis1 7 4" xfId="4917" xr:uid="{C9320F02-8C64-4847-A47D-099792FCE490}"/>
    <cellStyle name="60% - Énfasis1 7 4 2" xfId="7784" xr:uid="{154998B0-D755-4F72-9D5A-E28A82CBC938}"/>
    <cellStyle name="60% - Énfasis1 7 5" xfId="5927" xr:uid="{AAC4C5B7-10D6-4056-AFE4-74DB456C5EFB}"/>
    <cellStyle name="60% - Énfasis1 7 5 2" xfId="8796" xr:uid="{E7A1A9D1-9151-4D35-9E17-DB0249CD28F5}"/>
    <cellStyle name="60% - Énfasis1 7 6" xfId="6813" xr:uid="{B35168B2-CB3A-41F6-8AF6-75C2109658BA}"/>
    <cellStyle name="60% - Énfasis1 8" xfId="3986" xr:uid="{246C4E11-E4F8-4C7D-94F9-A7A4BD32590B}"/>
    <cellStyle name="60% - Énfasis1 8 2" xfId="4178" xr:uid="{A31B89E7-156C-415A-89E0-D2ED31857CF6}"/>
    <cellStyle name="60% - Énfasis1 8 2 2" xfId="4656" xr:uid="{694967BC-D6CC-4184-A1B8-088F04B29D1C}"/>
    <cellStyle name="60% - Énfasis1 8 2 2 2" xfId="5624" xr:uid="{CAA8FFD7-C12F-4BAE-AED2-ECA21155C90A}"/>
    <cellStyle name="60% - Énfasis1 8 2 2 2 2" xfId="8491" xr:uid="{2F70B51E-0DAB-4ADE-B943-6AFDCCCAFB2D}"/>
    <cellStyle name="60% - Énfasis1 8 2 2 3" xfId="7519" xr:uid="{359E35E3-966B-469E-A15F-B8D27BEE111C}"/>
    <cellStyle name="60% - Énfasis1 8 2 3" xfId="5139" xr:uid="{DBE6AE97-1FC1-49F3-AEFF-6B94FEFF83C4}"/>
    <cellStyle name="60% - Énfasis1 8 2 3 2" xfId="8006" xr:uid="{FF202AC1-7860-4314-B042-ED182E1A175E}"/>
    <cellStyle name="60% - Énfasis1 8 2 4" xfId="7034" xr:uid="{96A76143-13E1-46AB-96E2-6BA7BEB762B3}"/>
    <cellStyle name="60% - Énfasis1 8 3" xfId="4460" xr:uid="{528CEBE5-C965-4495-BC70-C5F2412403AB}"/>
    <cellStyle name="60% - Énfasis1 8 3 2" xfId="5428" xr:uid="{D64A39D2-4A30-4418-96C7-17AAFE3EFBA4}"/>
    <cellStyle name="60% - Énfasis1 8 3 2 2" xfId="8295" xr:uid="{645435FD-DE0F-4E71-AAEC-9B24D6FEEA2C}"/>
    <cellStyle name="60% - Énfasis1 8 3 3" xfId="7323" xr:uid="{36D426D1-D37D-4C06-937F-FF5BEB799F00}"/>
    <cellStyle name="60% - Énfasis1 8 4" xfId="4943" xr:uid="{EFB3FC12-8040-4EDE-8014-2FB65E9C0744}"/>
    <cellStyle name="60% - Énfasis1 8 4 2" xfId="7810" xr:uid="{C2DCB097-6878-4A8A-9549-AF5502A5B903}"/>
    <cellStyle name="60% - Énfasis1 8 5" xfId="5953" xr:uid="{6B9D670B-8F51-4876-A3EC-772CD05BBF6D}"/>
    <cellStyle name="60% - Énfasis1 8 5 2" xfId="8822" xr:uid="{57246685-F884-429B-AC56-5330692182A3}"/>
    <cellStyle name="60% - Énfasis1 8 6" xfId="6839" xr:uid="{02F87739-D33B-436C-8A2C-CF4763CA2B12}"/>
    <cellStyle name="60% - Énfasis1 9" xfId="4010" xr:uid="{753F4734-E613-4B12-8C3D-D00087EBBAAE}"/>
    <cellStyle name="60% - Énfasis1 9 2" xfId="4481" xr:uid="{E00BCA48-F54A-4CB2-AD0B-7EA5C132D71C}"/>
    <cellStyle name="60% - Énfasis1 9 2 2" xfId="5449" xr:uid="{EE780CE8-DB78-4708-BA6E-2E686C8E09EA}"/>
    <cellStyle name="60% - Énfasis1 9 2 2 2" xfId="8316" xr:uid="{02946CF8-9B0D-4D31-96D3-B084CD7C678C}"/>
    <cellStyle name="60% - Énfasis1 9 2 3" xfId="7344" xr:uid="{077D5B07-39AE-4711-9295-0440189AD93A}"/>
    <cellStyle name="60% - Énfasis1 9 3" xfId="4964" xr:uid="{669E935A-2ADC-4FC2-AB4C-F1E4ADF33094}"/>
    <cellStyle name="60% - Énfasis1 9 3 2" xfId="7831" xr:uid="{3548A484-D501-4510-99D3-55C2ABE32C83}"/>
    <cellStyle name="60% - Énfasis1 9 4" xfId="6860" xr:uid="{8F56CC5F-3F73-4336-847A-19911775E568}"/>
    <cellStyle name="60% - Énfasis2" xfId="25" builtinId="36" customBuiltin="1"/>
    <cellStyle name="60% - Énfasis2 10" xfId="4205" xr:uid="{146A1DB6-9910-4BA2-910A-C35ED91948D1}"/>
    <cellStyle name="60% - Énfasis2 10 2" xfId="4683" xr:uid="{646D13EC-440E-43C2-8236-75B14EDDCF00}"/>
    <cellStyle name="60% - Énfasis2 10 2 2" xfId="5651" xr:uid="{F6B71DDE-0805-4148-B9A3-201B7463DD3A}"/>
    <cellStyle name="60% - Énfasis2 10 2 2 2" xfId="8519" xr:uid="{572BB894-292C-4F13-9EFD-5CEFAD12B922}"/>
    <cellStyle name="60% - Énfasis2 10 2 3" xfId="7547" xr:uid="{C573A182-1C2A-46E8-AE46-4FDBAE027858}"/>
    <cellStyle name="60% - Énfasis2 10 3" xfId="5167" xr:uid="{37BE6C65-6914-4412-9C36-D0E29B2B047A}"/>
    <cellStyle name="60% - Énfasis2 10 3 2" xfId="8034" xr:uid="{69E96416-3E52-419D-9FD1-331D1B67EC49}"/>
    <cellStyle name="60% - Énfasis2 10 4" xfId="7062" xr:uid="{78A61E5E-0E20-4999-ADAF-1FEE0F9B0A3F}"/>
    <cellStyle name="60% - Énfasis2 11" xfId="4240" xr:uid="{E73C4630-B35A-48E7-9121-1179A50A3414}"/>
    <cellStyle name="60% - Énfasis2 11 2" xfId="4719" xr:uid="{7F1B75FE-778D-4BF2-96F2-74E3874BB38D}"/>
    <cellStyle name="60% - Énfasis2 11 2 2" xfId="5687" xr:uid="{C25C6E32-0183-4BCF-A2E5-CA9103B771E9}"/>
    <cellStyle name="60% - Énfasis2 11 2 2 2" xfId="8555" xr:uid="{2126055C-3C8F-45C2-98D1-7F42C94054E0}"/>
    <cellStyle name="60% - Énfasis2 11 2 3" xfId="7583" xr:uid="{250B568F-E2F0-4874-A056-7BD8E9EEA0A5}"/>
    <cellStyle name="60% - Énfasis2 11 3" xfId="5203" xr:uid="{DD428CA3-97BE-4768-90F4-5001D83D655B}"/>
    <cellStyle name="60% - Énfasis2 11 3 2" xfId="8070" xr:uid="{C9DB9C79-9C8A-4CAB-9CAA-7CC8014E5F83}"/>
    <cellStyle name="60% - Énfasis2 11 4" xfId="7098" xr:uid="{EA0BA401-1C4F-4D34-AB46-5DAADBC2B17F}"/>
    <cellStyle name="60% - Énfasis2 12" xfId="4290" xr:uid="{61DFEE00-600F-4D58-A109-C90399E47D97}"/>
    <cellStyle name="60% - Énfasis2 12 2" xfId="5256" xr:uid="{F549611E-56A3-40DF-9468-2494CECA2E1E}"/>
    <cellStyle name="60% - Énfasis2 12 2 2" xfId="8123" xr:uid="{F4A1496A-92B5-4F95-8689-38826E6BAA97}"/>
    <cellStyle name="60% - Énfasis2 12 3" xfId="7151" xr:uid="{C5967892-FBA9-4D40-86E0-1DAED19C9996}"/>
    <cellStyle name="60% - Énfasis2 13" xfId="4775" xr:uid="{1A387C0F-F549-42CE-B2A0-2DDC38C114DD}"/>
    <cellStyle name="60% - Énfasis2 13 2" xfId="7638" xr:uid="{7E4A666E-2C87-44A4-BFC0-BAF631B84291}"/>
    <cellStyle name="60% - Énfasis2 14" xfId="5741" xr:uid="{6F9CBD68-A783-400E-A040-66C56AD33590}"/>
    <cellStyle name="60% - Énfasis2 14 2" xfId="8610" xr:uid="{362B019E-2B5B-4661-A0BB-D103C5A96D49}"/>
    <cellStyle name="60% - Énfasis2 15" xfId="5761" xr:uid="{5F6E4A2E-A8E2-4153-8458-E37631826869}"/>
    <cellStyle name="60% - Énfasis2 15 2" xfId="8630" xr:uid="{DCA4B8FC-0FE2-4D07-BEEE-81E21652CBF7}"/>
    <cellStyle name="60% - Énfasis2 16" xfId="5781" xr:uid="{15897DC7-9091-47D6-9828-995271EE1261}"/>
    <cellStyle name="60% - Énfasis2 16 2" xfId="8650" xr:uid="{ACC03AD5-B030-4517-B48D-665C5CB3BBB3}"/>
    <cellStyle name="60% - Énfasis2 17" xfId="5980" xr:uid="{F3E70544-0557-492C-9FAB-8139B059A975}"/>
    <cellStyle name="60% - Énfasis2 17 2" xfId="8849" xr:uid="{BD43FA9C-EA75-4748-8E66-CBE9F340EA7A}"/>
    <cellStyle name="60% - Énfasis2 18" xfId="6000" xr:uid="{BD1678D5-BF77-4698-8341-09C44EF57151}"/>
    <cellStyle name="60% - Énfasis2 18 2" xfId="8869" xr:uid="{9859A014-A6C2-4EC8-BC7E-B23895992ACE}"/>
    <cellStyle name="60% - Énfasis2 19" xfId="6020" xr:uid="{6218CF9B-3C0E-400B-98BC-4AA53D715D81}"/>
    <cellStyle name="60% - Énfasis2 19 2" xfId="8889" xr:uid="{CE5A8BB7-C38A-4606-83CC-7AF7F917BB06}"/>
    <cellStyle name="60% - Énfasis2 2" xfId="326" xr:uid="{00000000-0005-0000-0000-000012000000}"/>
    <cellStyle name="60% - Énfasis2 2 2" xfId="3350" xr:uid="{684DC2B6-45A6-4F00-98B9-7ECE01D8DFB4}"/>
    <cellStyle name="60% - Énfasis2 2 3" xfId="4040" xr:uid="{96B37236-FDB0-4B2A-B967-7215C6B150C1}"/>
    <cellStyle name="60% - Énfasis2 2 3 2" xfId="4514" xr:uid="{967C99A2-A4AB-4447-999A-F078C09A8A4C}"/>
    <cellStyle name="60% - Énfasis2 2 3 2 2" xfId="5482" xr:uid="{6B42497B-6821-4769-83E7-7C0B90054F83}"/>
    <cellStyle name="60% - Énfasis2 2 3 2 2 2" xfId="8349" xr:uid="{696E0A88-DAEC-4A17-BDD9-3633AFB33E51}"/>
    <cellStyle name="60% - Énfasis2 2 3 2 3" xfId="7377" xr:uid="{A7CC842F-740C-40A6-8FC4-C558E91C48EE}"/>
    <cellStyle name="60% - Énfasis2 2 3 3" xfId="4997" xr:uid="{8E369966-08EE-49A2-9999-EE5D930BF1CB}"/>
    <cellStyle name="60% - Énfasis2 2 3 3 2" xfId="7864" xr:uid="{82D36461-8F65-40FD-BABA-45F38876620B}"/>
    <cellStyle name="60% - Énfasis2 2 3 4" xfId="6892" xr:uid="{5C0B38FC-D4A7-479D-A9A7-9A505F38F40A}"/>
    <cellStyle name="60% - Énfasis2 2 4" xfId="4320" xr:uid="{41F83DE5-B7A5-47C3-878C-3CF36D168961}"/>
    <cellStyle name="60% - Énfasis2 2 4 2" xfId="5286" xr:uid="{E720DF73-7924-4145-AB07-B73C61B43E3E}"/>
    <cellStyle name="60% - Énfasis2 2 4 2 2" xfId="8153" xr:uid="{6D204071-1DD7-4BAB-8767-6BDF8AFB2C7E}"/>
    <cellStyle name="60% - Énfasis2 2 4 3" xfId="7181" xr:uid="{A4929406-CCC9-4238-ADA0-2AAB2C75BC1F}"/>
    <cellStyle name="60% - Énfasis2 2 5" xfId="4805" xr:uid="{1BAA722E-A1B8-43A0-A11A-48242F34DB67}"/>
    <cellStyle name="60% - Énfasis2 2 5 2" xfId="7668" xr:uid="{A31BD8B7-1F18-46FA-B36D-FCFB493A8A7E}"/>
    <cellStyle name="60% - Énfasis2 2 6" xfId="5811" xr:uid="{B0FE6479-B3B3-4500-9A40-71FFE7BA236B}"/>
    <cellStyle name="60% - Énfasis2 2 6 2" xfId="8680" xr:uid="{FFA1FF5C-DE11-40BB-97EC-4D16118A8835}"/>
    <cellStyle name="60% - Énfasis2 2 7" xfId="6697" xr:uid="{45DBFE1D-A654-4D63-8B64-E7C830A073DF}"/>
    <cellStyle name="60% - Énfasis2 20" xfId="6040" xr:uid="{6175B76D-4D17-47D5-A5E8-113A6D7A5C75}"/>
    <cellStyle name="60% - Énfasis2 20 2" xfId="8909" xr:uid="{1E4663C1-BA02-46D9-9009-5EEE90BA8D05}"/>
    <cellStyle name="60% - Énfasis2 21" xfId="6060" xr:uid="{EF09ADC2-9E80-4AB3-844E-747141A1045D}"/>
    <cellStyle name="60% - Énfasis2 21 2" xfId="8929" xr:uid="{1F63F523-D323-41D9-83BA-7B3C739B1307}"/>
    <cellStyle name="60% - Énfasis2 22" xfId="6080" xr:uid="{906FD2CE-19F7-4921-99D8-D38079329F14}"/>
    <cellStyle name="60% - Énfasis2 22 2" xfId="8949" xr:uid="{CD7A4D19-9206-407B-873D-4A3F0C96027D}"/>
    <cellStyle name="60% - Énfasis2 23" xfId="6100" xr:uid="{A36F0707-78F0-427A-92E6-AFE87BE87AFE}"/>
    <cellStyle name="60% - Énfasis2 23 2" xfId="8969" xr:uid="{31F0D36C-3A1D-41B0-8B48-6B304CC80C65}"/>
    <cellStyle name="60% - Énfasis2 24" xfId="6120" xr:uid="{B38C4B4E-D21F-4136-B8B4-5E5B1A60B8B4}"/>
    <cellStyle name="60% - Énfasis2 24 2" xfId="8989" xr:uid="{30C4093B-CA56-4C5F-B63B-477E46B13958}"/>
    <cellStyle name="60% - Énfasis2 25" xfId="6140" xr:uid="{7914324A-15AA-4886-9B0E-778CFA4A7861}"/>
    <cellStyle name="60% - Énfasis2 25 2" xfId="9009" xr:uid="{766AD9CA-59AA-4111-A330-8E0FCECEF5EF}"/>
    <cellStyle name="60% - Énfasis2 26" xfId="6160" xr:uid="{BE440741-8D0B-47C2-8220-C2A3EF02C8B6}"/>
    <cellStyle name="60% - Énfasis2 26 2" xfId="9029" xr:uid="{757FF8C2-870D-4AD9-9A56-BA456982D37A}"/>
    <cellStyle name="60% - Énfasis2 27" xfId="6180" xr:uid="{246D096E-5BCE-47EB-8B33-5A1BB885CF12}"/>
    <cellStyle name="60% - Énfasis2 27 2" xfId="9049" xr:uid="{2377CFBB-3130-49E1-8B0C-EF5E56B70176}"/>
    <cellStyle name="60% - Énfasis2 28" xfId="6202" xr:uid="{9BF8AFF0-9A39-4237-B3DA-F56DF28D5E22}"/>
    <cellStyle name="60% - Énfasis2 28 2" xfId="9071" xr:uid="{CCA7B4A8-3160-4D3A-8EF7-9EB02BE34729}"/>
    <cellStyle name="60% - Énfasis2 29" xfId="6239" xr:uid="{C1717BF0-7D6F-4AFF-913E-0EB9E5ADF534}"/>
    <cellStyle name="60% - Énfasis2 29 2" xfId="9108" xr:uid="{EA47FCD1-99DB-4132-A45F-153BE9FEFFB8}"/>
    <cellStyle name="60% - Énfasis2 3" xfId="3862" xr:uid="{C02E9993-3F5C-4B75-ADB0-BA97FE7CAF70}"/>
    <cellStyle name="60% - Énfasis2 3 2" xfId="4061" xr:uid="{FCDDB95E-0299-4B12-A263-5A4A99E5D735}"/>
    <cellStyle name="60% - Énfasis2 3 2 2" xfId="4539" xr:uid="{76ED5CD7-AB72-419D-BC6F-6D291335C300}"/>
    <cellStyle name="60% - Énfasis2 3 2 2 2" xfId="5507" xr:uid="{A5933A7A-C829-4030-81A8-6155D4DABED3}"/>
    <cellStyle name="60% - Énfasis2 3 2 2 2 2" xfId="8374" xr:uid="{6DB32D29-8EE7-43ED-A116-8CFA40AF9216}"/>
    <cellStyle name="60% - Énfasis2 3 2 2 3" xfId="7402" xr:uid="{A31306E7-9EB4-4774-BAD4-66028DB291A9}"/>
    <cellStyle name="60% - Énfasis2 3 2 3" xfId="5022" xr:uid="{C4D7183C-B0D6-4DD8-A64E-1149EDE0312D}"/>
    <cellStyle name="60% - Énfasis2 3 2 3 2" xfId="7889" xr:uid="{9E922467-2C3A-44E9-9F3D-D04E043C08D5}"/>
    <cellStyle name="60% - Énfasis2 3 2 4" xfId="6917" xr:uid="{F82AA24B-C465-4F46-9E10-DF8DF6F4EEE6}"/>
    <cellStyle name="60% - Énfasis2 3 3" xfId="4345" xr:uid="{D411C26B-C90E-4038-B738-78AFCC1B0BB9}"/>
    <cellStyle name="60% - Énfasis2 3 3 2" xfId="5311" xr:uid="{5C915002-3D9C-4495-873F-385AF086FCDC}"/>
    <cellStyle name="60% - Énfasis2 3 3 2 2" xfId="8178" xr:uid="{1C6C6D83-F806-47AE-BC01-3145A1A42AC2}"/>
    <cellStyle name="60% - Énfasis2 3 3 3" xfId="7206" xr:uid="{235130A3-D386-4CC7-BA01-D17BD7367BBA}"/>
    <cellStyle name="60% - Énfasis2 3 4" xfId="4827" xr:uid="{8267DFDE-17ED-47ED-8F6D-2B8FDF9B381D}"/>
    <cellStyle name="60% - Énfasis2 3 4 2" xfId="7693" xr:uid="{4A885A71-2833-4421-943C-CF2CF118118A}"/>
    <cellStyle name="60% - Énfasis2 3 5" xfId="5836" xr:uid="{6153F742-5375-4358-A168-2B71A46B871A}"/>
    <cellStyle name="60% - Énfasis2 3 5 2" xfId="8705" xr:uid="{2ABC5D67-103D-4430-805D-DCD821D1260C}"/>
    <cellStyle name="60% - Énfasis2 3 6" xfId="6445" xr:uid="{BE426942-89D7-4446-A92B-F262F856A311}"/>
    <cellStyle name="60% - Énfasis2 3 6 2" xfId="9305" xr:uid="{FA14B0DC-E49C-4478-8738-F9C2BBC7F4B1}"/>
    <cellStyle name="60% - Énfasis2 3 7" xfId="6722" xr:uid="{772D8090-45F7-4AC1-AB08-6107D6D6D6C4}"/>
    <cellStyle name="60% - Énfasis2 30" xfId="6259" xr:uid="{AF342060-292F-432B-9528-ECC68746CC90}"/>
    <cellStyle name="60% - Énfasis2 30 2" xfId="9128" xr:uid="{81101F80-61D7-4315-9C6F-06DAD6E99F75}"/>
    <cellStyle name="60% - Énfasis2 31" xfId="6279" xr:uid="{586C05C0-7BA3-4A77-B4C7-6F519E0C42AF}"/>
    <cellStyle name="60% - Énfasis2 31 2" xfId="9148" xr:uid="{7C33CE06-C9E5-4026-A152-6F63DDCBF162}"/>
    <cellStyle name="60% - Énfasis2 32" xfId="6303" xr:uid="{70C01C04-6D88-496F-A7D3-9D74BB418B2C}"/>
    <cellStyle name="60% - Énfasis2 32 2" xfId="9171" xr:uid="{9E0AAE65-28DD-401E-8935-565690E749EC}"/>
    <cellStyle name="60% - Énfasis2 33" xfId="6335" xr:uid="{16CF2DFC-516C-42C7-A99C-F8D88CF19E79}"/>
    <cellStyle name="60% - Énfasis2 33 2" xfId="9200" xr:uid="{586F5707-0988-4F5A-A60B-E3186257E612}"/>
    <cellStyle name="60% - Énfasis2 34" xfId="6355" xr:uid="{3A2BF0A6-F83F-4E05-AD5C-6FEFC2B2A492}"/>
    <cellStyle name="60% - Énfasis2 34 2" xfId="9220" xr:uid="{3BAEC7B3-DFEF-4CCC-9D71-925E0F12F4AB}"/>
    <cellStyle name="60% - Énfasis2 35" xfId="6375" xr:uid="{E9AF4BBE-920C-4E92-9D02-788E4F83621F}"/>
    <cellStyle name="60% - Énfasis2 35 2" xfId="9240" xr:uid="{AD10DB6D-4520-453B-A2B9-D83E6805467D}"/>
    <cellStyle name="60% - Énfasis2 36" xfId="6396" xr:uid="{D8F2BC8F-CC18-45FC-818D-0C355896B02C}"/>
    <cellStyle name="60% - Énfasis2 36 2" xfId="9261" xr:uid="{8A8B2C26-5F49-4189-87D1-A1F0AA23E71C}"/>
    <cellStyle name="60% - Énfasis2 37" xfId="6425" xr:uid="{36709A38-2DD4-41A0-8712-064EF86BAB17}"/>
    <cellStyle name="60% - Énfasis2 37 2" xfId="9287" xr:uid="{5BBF06B8-772C-4242-AF74-A62A415756CD}"/>
    <cellStyle name="60% - Énfasis2 38" xfId="6459" xr:uid="{3502F264-DBE8-4BB6-A5F7-F71C5724CB10}"/>
    <cellStyle name="60% - Énfasis2 38 2" xfId="9319" xr:uid="{1DA69275-C8FC-4A12-B49C-6C88380ADBE1}"/>
    <cellStyle name="60% - Énfasis2 39" xfId="6479" xr:uid="{D74AD4B8-70F7-497C-A2C0-4CD744DE126D}"/>
    <cellStyle name="60% - Énfasis2 39 2" xfId="9339" xr:uid="{C2B2F63F-781C-40ED-8447-49D175C4B741}"/>
    <cellStyle name="60% - Énfasis2 4" xfId="3889" xr:uid="{BC246F8F-D8F4-41D6-BC30-6DD854E69EB7}"/>
    <cellStyle name="60% - Énfasis2 4 2" xfId="4086" xr:uid="{DC7024AF-D528-419A-AE88-28ABA53E807B}"/>
    <cellStyle name="60% - Énfasis2 4 2 2" xfId="4564" xr:uid="{5AF9F5C8-596A-4F4E-B7C9-084816438AC0}"/>
    <cellStyle name="60% - Énfasis2 4 2 2 2" xfId="5532" xr:uid="{B388E332-BE24-4B4E-8640-9FE5B907520A}"/>
    <cellStyle name="60% - Énfasis2 4 2 2 2 2" xfId="8399" xr:uid="{C4563C96-9B1D-4756-9D24-A228463C42FD}"/>
    <cellStyle name="60% - Énfasis2 4 2 2 3" xfId="7427" xr:uid="{74CA463B-6501-4835-AECA-FB275F85F7A5}"/>
    <cellStyle name="60% - Énfasis2 4 2 3" xfId="5047" xr:uid="{16E03D8F-8684-4092-9EAD-A5AF4C6804A7}"/>
    <cellStyle name="60% - Énfasis2 4 2 3 2" xfId="7914" xr:uid="{F41369AD-DEDC-4174-AB52-4B808F8C9E71}"/>
    <cellStyle name="60% - Énfasis2 4 2 4" xfId="6942" xr:uid="{6B1961F1-F19C-41F1-9A1B-CB10861659AF}"/>
    <cellStyle name="60% - Énfasis2 4 3" xfId="4370" xr:uid="{7AD4FB15-FFD5-403F-ABF6-97352A9ADCFC}"/>
    <cellStyle name="60% - Énfasis2 4 3 2" xfId="5336" xr:uid="{6351F717-7795-4382-88BE-362D6836E8BA}"/>
    <cellStyle name="60% - Énfasis2 4 3 2 2" xfId="8203" xr:uid="{9DDDBB16-2312-4064-8E89-9FC1CC7DF1D2}"/>
    <cellStyle name="60% - Énfasis2 4 3 3" xfId="7231" xr:uid="{138E6636-83B7-4DCD-BD88-45FE4791EB26}"/>
    <cellStyle name="60% - Énfasis2 4 4" xfId="4852" xr:uid="{7B69AA93-7027-4C94-9321-C8B03951A389}"/>
    <cellStyle name="60% - Énfasis2 4 4 2" xfId="7718" xr:uid="{79B19F90-E355-4497-B517-59446ACCFAFC}"/>
    <cellStyle name="60% - Énfasis2 4 5" xfId="5861" xr:uid="{78A86667-4FCD-49E4-A437-D9EB30F20EEF}"/>
    <cellStyle name="60% - Énfasis2 4 5 2" xfId="8730" xr:uid="{FDC2B453-442A-423C-93EE-D06FB0D15974}"/>
    <cellStyle name="60% - Énfasis2 4 6" xfId="6747" xr:uid="{E9C295D3-31BB-46F5-85C7-B0A58FC0BF06}"/>
    <cellStyle name="60% - Énfasis2 40" xfId="6499" xr:uid="{84FFD77D-E95B-4B15-BF0B-71930E9809E5}"/>
    <cellStyle name="60% - Énfasis2 40 2" xfId="9359" xr:uid="{CE5058EE-7FAF-4939-81CF-68E4657C7E85}"/>
    <cellStyle name="60% - Énfasis2 41" xfId="6519" xr:uid="{18A5114A-8791-416A-ACFF-0C5BC7EE5C5B}"/>
    <cellStyle name="60% - Énfasis2 41 2" xfId="9379" xr:uid="{6D5783DD-766B-48ED-8A56-BC09353D6C0F}"/>
    <cellStyle name="60% - Énfasis2 42" xfId="6539" xr:uid="{7ACF5F1A-1E9D-4D39-B7BB-F98FB4B95237}"/>
    <cellStyle name="60% - Énfasis2 42 2" xfId="9399" xr:uid="{5A662216-7DB0-4718-9FF0-6202A2C2F408}"/>
    <cellStyle name="60% - Énfasis2 43" xfId="6560" xr:uid="{99B1935E-6C78-4CC6-8BA2-48858A10860B}"/>
    <cellStyle name="60% - Énfasis2 43 2" xfId="9421" xr:uid="{6EA8D5BD-A90A-44AA-8D4A-978E6E1DE7BA}"/>
    <cellStyle name="60% - Énfasis2 44" xfId="6590" xr:uid="{C70C7D22-EB26-4355-97A5-0106679B2730}"/>
    <cellStyle name="60% - Énfasis2 44 2" xfId="9450" xr:uid="{4772ABB7-2CAA-4FA4-8C2A-54514F6AEAE6}"/>
    <cellStyle name="60% - Énfasis2 45" xfId="6615" xr:uid="{43AFC416-9377-4893-A872-4C955006C175}"/>
    <cellStyle name="60% - Énfasis2 45 2" xfId="9475" xr:uid="{770AED1F-AA88-405D-8265-3BC9066700E9}"/>
    <cellStyle name="60% - Énfasis2 46" xfId="6637" xr:uid="{4E8B3971-9454-4F62-B279-FAC1DE759F5C}"/>
    <cellStyle name="60% - Énfasis2 47" xfId="6667" xr:uid="{0CD177A3-BA70-43DA-BF37-26717F2589EB}"/>
    <cellStyle name="60% - Énfasis2 48" xfId="9501" xr:uid="{3009EDBD-C019-4E91-8753-8CC524B03A92}"/>
    <cellStyle name="60% - Énfasis2 49" xfId="9516" xr:uid="{E5129518-7315-4B71-A16A-2BBEAE328D51}"/>
    <cellStyle name="60% - Énfasis2 5" xfId="3915" xr:uid="{6E94CC39-C60E-4705-8124-6D99F9CB8D99}"/>
    <cellStyle name="60% - Énfasis2 5 2" xfId="4109" xr:uid="{C1425711-F842-494E-A621-C324B4CFDA06}"/>
    <cellStyle name="60% - Énfasis2 5 2 2" xfId="4587" xr:uid="{F9691B08-4FDE-4F68-ADAA-543651E5EB93}"/>
    <cellStyle name="60% - Énfasis2 5 2 2 2" xfId="5555" xr:uid="{7E9B2993-B941-4E7A-A49A-8F579A7AB7F7}"/>
    <cellStyle name="60% - Énfasis2 5 2 2 2 2" xfId="8422" xr:uid="{CA06E2A3-5EB1-4A6B-8393-34DA94229C8B}"/>
    <cellStyle name="60% - Énfasis2 5 2 2 3" xfId="7450" xr:uid="{87DF8D0F-14FB-4150-ABB4-BF57660D591E}"/>
    <cellStyle name="60% - Énfasis2 5 2 3" xfId="5070" xr:uid="{7A66D6DD-1DB4-41AB-B0D2-B339454BEF25}"/>
    <cellStyle name="60% - Énfasis2 5 2 3 2" xfId="7937" xr:uid="{65B45AB9-2A4C-472D-920D-99F8D5D3D1CF}"/>
    <cellStyle name="60% - Énfasis2 5 2 4" xfId="6965" xr:uid="{F03FE864-7D78-4FBD-A114-D84C9F918D3C}"/>
    <cellStyle name="60% - Énfasis2 5 3" xfId="4393" xr:uid="{734829BA-2C24-4EB1-9AD2-22874C8276C7}"/>
    <cellStyle name="60% - Énfasis2 5 3 2" xfId="5359" xr:uid="{12AA461B-5035-43D3-936B-413316DC87AB}"/>
    <cellStyle name="60% - Énfasis2 5 3 2 2" xfId="8226" xr:uid="{31E8ED8F-0157-4A11-AFF8-303AF9461648}"/>
    <cellStyle name="60% - Énfasis2 5 3 3" xfId="7254" xr:uid="{0D173A40-F161-45A5-95AF-695EBC476E27}"/>
    <cellStyle name="60% - Énfasis2 5 4" xfId="4874" xr:uid="{19BFBAE1-EF76-47F5-A070-49BB0D13D9DC}"/>
    <cellStyle name="60% - Énfasis2 5 4 2" xfId="7741" xr:uid="{AC82E3A7-5938-475B-A39A-A65937D262A6}"/>
    <cellStyle name="60% - Énfasis2 5 5" xfId="5884" xr:uid="{9295FFB8-61A8-4753-9B13-9F7912660864}"/>
    <cellStyle name="60% - Énfasis2 5 5 2" xfId="8753" xr:uid="{27973A4E-D422-4ECE-8113-A507E434B6AA}"/>
    <cellStyle name="60% - Énfasis2 5 6" xfId="6770" xr:uid="{D88A5CB1-8D4D-4DE4-888F-557001C3BDF9}"/>
    <cellStyle name="60% - Énfasis2 50" xfId="9535" xr:uid="{0FB5BEA1-3BBA-44CC-BAAE-CFBC9316F81B}"/>
    <cellStyle name="60% - Énfasis2 51" xfId="9561" xr:uid="{2E7176C4-5DE3-40A8-8D86-8E0E0666BBDC}"/>
    <cellStyle name="60% - Énfasis2 52" xfId="15763" xr:uid="{D01AFF2E-3E5A-4C55-9443-F84D162A370E}"/>
    <cellStyle name="60% - Énfasis2 53" xfId="15787" xr:uid="{97B9493B-F9D2-4D15-934D-947CFBA052C7}"/>
    <cellStyle name="60% - Énfasis2 54" xfId="15822" xr:uid="{AC1EB9BE-FCCD-4080-B100-3F0538EA3CED}"/>
    <cellStyle name="60% - Énfasis2 6" xfId="3939" xr:uid="{2A5CE68A-98DE-4D02-9BD9-FDEFA1D96AFE}"/>
    <cellStyle name="60% - Énfasis2 6 2" xfId="4131" xr:uid="{597E7407-D11D-4695-8DA2-50CD56ABAA4A}"/>
    <cellStyle name="60% - Énfasis2 6 2 2" xfId="4609" xr:uid="{C3858585-21A8-46AB-8603-1EFD789977E2}"/>
    <cellStyle name="60% - Énfasis2 6 2 2 2" xfId="5577" xr:uid="{211D60E8-C6B6-450F-906A-ABB204AA323D}"/>
    <cellStyle name="60% - Énfasis2 6 2 2 2 2" xfId="8444" xr:uid="{D580F096-FC95-4472-BD97-5EAAD582CA23}"/>
    <cellStyle name="60% - Énfasis2 6 2 2 3" xfId="7472" xr:uid="{D3C8502A-051D-49FE-8023-225069E4D076}"/>
    <cellStyle name="60% - Énfasis2 6 2 3" xfId="5092" xr:uid="{2B2C93FF-FB76-4A94-A7E1-FAA7AA855909}"/>
    <cellStyle name="60% - Énfasis2 6 2 3 2" xfId="7959" xr:uid="{E173EDD1-6C26-4BA3-9439-51B972E138D5}"/>
    <cellStyle name="60% - Énfasis2 6 2 4" xfId="6987" xr:uid="{3FB2E503-3386-4488-97C0-68ED1628BA69}"/>
    <cellStyle name="60% - Énfasis2 6 3" xfId="4415" xr:uid="{2C2DD31E-C62A-4859-8076-262AA798BAE7}"/>
    <cellStyle name="60% - Énfasis2 6 3 2" xfId="5381" xr:uid="{3C5C589F-3C87-43DE-82A7-3D178A84E17E}"/>
    <cellStyle name="60% - Énfasis2 6 3 2 2" xfId="8248" xr:uid="{B4711153-9E4A-40FB-B9E1-0429627F94D5}"/>
    <cellStyle name="60% - Énfasis2 6 3 3" xfId="7276" xr:uid="{79690277-0A99-4E35-83F6-EFD33AC9A5B2}"/>
    <cellStyle name="60% - Énfasis2 6 4" xfId="4896" xr:uid="{FB7132BB-B4B8-41DB-9299-716E9075E95C}"/>
    <cellStyle name="60% - Énfasis2 6 4 2" xfId="7763" xr:uid="{C24B3802-7F8C-442C-99E8-D14F1476749C}"/>
    <cellStyle name="60% - Énfasis2 6 5" xfId="5906" xr:uid="{60B5A52D-9542-43E5-9255-465B4E4C86A6}"/>
    <cellStyle name="60% - Énfasis2 6 5 2" xfId="8775" xr:uid="{54FB7664-27CB-45C1-9A57-C410B12698FA}"/>
    <cellStyle name="60% - Énfasis2 6 6" xfId="6792" xr:uid="{BA056EA1-BD09-4D42-9CAA-2CF2E6C1693F}"/>
    <cellStyle name="60% - Énfasis2 7" xfId="3963" xr:uid="{70847087-AA1F-47D0-8EF5-D1901805AED9}"/>
    <cellStyle name="60% - Énfasis2 7 2" xfId="4155" xr:uid="{DF66CE7A-B8F4-4F21-9A46-A805DBEF2BE0}"/>
    <cellStyle name="60% - Énfasis2 7 2 2" xfId="4633" xr:uid="{8BA5CB19-8103-4B8C-B14D-77A69AA22FCE}"/>
    <cellStyle name="60% - Énfasis2 7 2 2 2" xfId="5601" xr:uid="{ADD5AC6F-8744-4D6C-ADB6-88757EF8832D}"/>
    <cellStyle name="60% - Énfasis2 7 2 2 2 2" xfId="8468" xr:uid="{9B521783-09FB-445E-A4F4-76367B841519}"/>
    <cellStyle name="60% - Énfasis2 7 2 2 3" xfId="7496" xr:uid="{B76CBBCC-A9F7-4BFB-95A8-52A0EA1839EF}"/>
    <cellStyle name="60% - Énfasis2 7 2 3" xfId="5116" xr:uid="{7B28BAF0-90EB-49CC-959A-C38A7BDB9CCD}"/>
    <cellStyle name="60% - Énfasis2 7 2 3 2" xfId="7983" xr:uid="{B6016048-384B-4DD8-B940-3E13AE5B3CB4}"/>
    <cellStyle name="60% - Énfasis2 7 2 4" xfId="7011" xr:uid="{A25AFF08-0910-4B67-A4EA-61A26CA5B9D8}"/>
    <cellStyle name="60% - Énfasis2 7 3" xfId="4438" xr:uid="{CA68F570-6870-41EB-B6F6-295E17F461CF}"/>
    <cellStyle name="60% - Énfasis2 7 3 2" xfId="5405" xr:uid="{9A73BD9C-DDD2-4024-AD0B-DD9D57E6BB5B}"/>
    <cellStyle name="60% - Énfasis2 7 3 2 2" xfId="8272" xr:uid="{ACB3E3AC-2834-4C5A-BAF7-B8C557F62F00}"/>
    <cellStyle name="60% - Énfasis2 7 3 3" xfId="7300" xr:uid="{3997799B-128A-40C0-BBE7-6EC606CC0C96}"/>
    <cellStyle name="60% - Énfasis2 7 4" xfId="4920" xr:uid="{E96EF8C9-2307-4A1F-9A2D-C1BE48C40159}"/>
    <cellStyle name="60% - Énfasis2 7 4 2" xfId="7787" xr:uid="{C8052D45-3FFA-425F-8073-6A2F687D94E2}"/>
    <cellStyle name="60% - Énfasis2 7 5" xfId="5930" xr:uid="{197ED084-67E8-4079-B5BB-678C6EA83D41}"/>
    <cellStyle name="60% - Énfasis2 7 5 2" xfId="8799" xr:uid="{F6E1FF47-9243-4C88-A8C0-B5C593475668}"/>
    <cellStyle name="60% - Énfasis2 7 6" xfId="6816" xr:uid="{32B2BEB0-4A25-4D72-A2D2-C9417C36B524}"/>
    <cellStyle name="60% - Énfasis2 8" xfId="3989" xr:uid="{86802E39-6F9B-4CC1-AD28-4412618D6A6F}"/>
    <cellStyle name="60% - Énfasis2 8 2" xfId="4181" xr:uid="{C1B62A13-9624-466E-B1A8-909269356BEB}"/>
    <cellStyle name="60% - Énfasis2 8 2 2" xfId="4659" xr:uid="{7974266A-1B17-40FD-B0BE-BD40E6D5D215}"/>
    <cellStyle name="60% - Énfasis2 8 2 2 2" xfId="5627" xr:uid="{041A9F4F-6952-4730-BC23-68E728352170}"/>
    <cellStyle name="60% - Énfasis2 8 2 2 2 2" xfId="8494" xr:uid="{BBF631DB-5D9E-4EBE-8DCB-F7B753F3B622}"/>
    <cellStyle name="60% - Énfasis2 8 2 2 3" xfId="7522" xr:uid="{E6FE080F-2625-4524-B1D1-4224AAD7EA60}"/>
    <cellStyle name="60% - Énfasis2 8 2 3" xfId="5142" xr:uid="{13058816-CDC7-4790-BF05-7722A0E53FDB}"/>
    <cellStyle name="60% - Énfasis2 8 2 3 2" xfId="8009" xr:uid="{F1381210-D6E1-47D3-A426-072638D0096E}"/>
    <cellStyle name="60% - Énfasis2 8 2 4" xfId="7037" xr:uid="{652EA52B-67EB-42AB-99FE-F61485A68A2C}"/>
    <cellStyle name="60% - Énfasis2 8 3" xfId="4463" xr:uid="{B0DA4234-A306-41FA-84C8-32A845290FE3}"/>
    <cellStyle name="60% - Énfasis2 8 3 2" xfId="5431" xr:uid="{960D865D-D903-4967-BF2C-13A6FAE3356E}"/>
    <cellStyle name="60% - Énfasis2 8 3 2 2" xfId="8298" xr:uid="{8FE55BD5-A93D-4A98-BD8B-4FEB6130AC2B}"/>
    <cellStyle name="60% - Énfasis2 8 3 3" xfId="7326" xr:uid="{942792AB-45B3-4696-8232-45B09EF0B737}"/>
    <cellStyle name="60% - Énfasis2 8 4" xfId="4946" xr:uid="{ECB7CCB4-B65A-418C-BEF0-829B4690349E}"/>
    <cellStyle name="60% - Énfasis2 8 4 2" xfId="7813" xr:uid="{605712F0-147E-4ACF-8C37-74F27F0E5B18}"/>
    <cellStyle name="60% - Énfasis2 8 5" xfId="5956" xr:uid="{D0C0E711-9EC0-41D4-8FDB-34D8C7061857}"/>
    <cellStyle name="60% - Énfasis2 8 5 2" xfId="8825" xr:uid="{207365E0-70C3-4E56-B502-F387573B4633}"/>
    <cellStyle name="60% - Énfasis2 8 6" xfId="6842" xr:uid="{E4BEE4D7-377A-4394-A9DD-0FB2CDD962A1}"/>
    <cellStyle name="60% - Énfasis2 9" xfId="4013" xr:uid="{204DEF7A-D616-4D44-90F7-53DAAF6D3698}"/>
    <cellStyle name="60% - Énfasis2 9 2" xfId="4484" xr:uid="{2A1E8B35-589E-4FE3-BF89-95BC80789D39}"/>
    <cellStyle name="60% - Énfasis2 9 2 2" xfId="5452" xr:uid="{CF09B518-B43B-495D-8CF2-93A626143BC9}"/>
    <cellStyle name="60% - Énfasis2 9 2 2 2" xfId="8319" xr:uid="{1BFB086D-923F-4E88-AA0E-99CA4D352E79}"/>
    <cellStyle name="60% - Énfasis2 9 2 3" xfId="7347" xr:uid="{82F93E33-4023-4715-BA8E-FE1DA4AF3947}"/>
    <cellStyle name="60% - Énfasis2 9 3" xfId="4967" xr:uid="{874D3C8F-0A1F-410B-B041-7D7FC16F814C}"/>
    <cellStyle name="60% - Énfasis2 9 3 2" xfId="7834" xr:uid="{543D5AC7-BED9-49E5-BCAA-4F39EFE09A49}"/>
    <cellStyle name="60% - Énfasis2 9 4" xfId="6863" xr:uid="{3DB6C215-4844-472B-84CD-1FA8FCF728D4}"/>
    <cellStyle name="60% - Énfasis3" xfId="29" builtinId="40" customBuiltin="1"/>
    <cellStyle name="60% - Énfasis3 10" xfId="4208" xr:uid="{1BA85589-75AB-4701-8A1F-0F6F498842F0}"/>
    <cellStyle name="60% - Énfasis3 10 2" xfId="4686" xr:uid="{FD0FD423-42EB-4CF2-A491-830816300DB3}"/>
    <cellStyle name="60% - Énfasis3 10 2 2" xfId="5654" xr:uid="{B815E439-19B8-4C54-A3AE-2409BFD65A4A}"/>
    <cellStyle name="60% - Énfasis3 10 2 2 2" xfId="8522" xr:uid="{EA7BAC52-BCD9-4689-9363-A5791A5FC028}"/>
    <cellStyle name="60% - Énfasis3 10 2 3" xfId="7550" xr:uid="{2C519BAE-60A5-4F5B-876C-7E9D98B90427}"/>
    <cellStyle name="60% - Énfasis3 10 3" xfId="5170" xr:uid="{38E33BEA-9547-47E0-BB84-EDEA3584CED9}"/>
    <cellStyle name="60% - Énfasis3 10 3 2" xfId="8037" xr:uid="{01B9AAB4-12CD-4E07-8F4B-139EB75A9A6B}"/>
    <cellStyle name="60% - Énfasis3 10 4" xfId="7065" xr:uid="{62BE6875-9A4F-4A48-93B0-D442D1492CC9}"/>
    <cellStyle name="60% - Énfasis3 11" xfId="4243" xr:uid="{ED9DEE8E-B5F6-4996-A7A0-3A92AB291CDE}"/>
    <cellStyle name="60% - Énfasis3 11 2" xfId="4722" xr:uid="{80657E8A-C767-4897-A244-B69905C12C0F}"/>
    <cellStyle name="60% - Énfasis3 11 2 2" xfId="5690" xr:uid="{B20D0756-92FB-40DC-B131-A61A3606C82F}"/>
    <cellStyle name="60% - Énfasis3 11 2 2 2" xfId="8558" xr:uid="{086F3E0D-47CE-4915-9336-70B7162EFC77}"/>
    <cellStyle name="60% - Énfasis3 11 2 3" xfId="7586" xr:uid="{32324327-7BE8-4088-BD28-0CF5E0CD25A3}"/>
    <cellStyle name="60% - Énfasis3 11 3" xfId="5206" xr:uid="{D24DA931-F349-4ED0-987C-670046E65CEE}"/>
    <cellStyle name="60% - Énfasis3 11 3 2" xfId="8073" xr:uid="{17D9236C-5FFB-4898-8F11-8E0D9A00F0AB}"/>
    <cellStyle name="60% - Énfasis3 11 4" xfId="7101" xr:uid="{6FD7B5F2-C26B-494B-840A-F073786E0157}"/>
    <cellStyle name="60% - Énfasis3 12" xfId="4293" xr:uid="{BD8E3D74-D001-430D-A312-7750A2D19278}"/>
    <cellStyle name="60% - Énfasis3 12 2" xfId="5259" xr:uid="{756BE8A8-1395-4230-8013-EF89005E3DC2}"/>
    <cellStyle name="60% - Énfasis3 12 2 2" xfId="8126" xr:uid="{00689415-80A7-41DE-BE6C-4DEA039C7182}"/>
    <cellStyle name="60% - Énfasis3 12 3" xfId="7154" xr:uid="{7E77BE57-D05F-416A-A0FC-D4B64AD1A548}"/>
    <cellStyle name="60% - Énfasis3 13" xfId="4778" xr:uid="{3F251B91-2D1C-4B88-BD7C-0A24CCAA3E96}"/>
    <cellStyle name="60% - Énfasis3 13 2" xfId="7641" xr:uid="{CC7B943F-2D76-4106-A69C-07C5AB6BC4B4}"/>
    <cellStyle name="60% - Énfasis3 14" xfId="5744" xr:uid="{B9C49EE0-69C9-47BB-80B6-A89D0A6E893D}"/>
    <cellStyle name="60% - Énfasis3 14 2" xfId="8613" xr:uid="{DE5CAB28-2A99-4EE7-A95F-6AD32CC8E633}"/>
    <cellStyle name="60% - Énfasis3 15" xfId="5764" xr:uid="{7C0713F2-EB3F-4518-AFE6-3CD6401A7D47}"/>
    <cellStyle name="60% - Énfasis3 15 2" xfId="8633" xr:uid="{599959CB-230F-4C3A-90E4-5FCB8339FAF2}"/>
    <cellStyle name="60% - Énfasis3 16" xfId="5784" xr:uid="{25CF27D3-430B-4D19-AB63-2F51B686FE00}"/>
    <cellStyle name="60% - Énfasis3 16 2" xfId="8653" xr:uid="{58ECFC0F-EA84-4FDE-BFA6-4092A1F369A5}"/>
    <cellStyle name="60% - Énfasis3 17" xfId="5983" xr:uid="{B0E4C216-866E-418C-8E48-E4137071C6EB}"/>
    <cellStyle name="60% - Énfasis3 17 2" xfId="8852" xr:uid="{88575384-516E-4D64-8BC5-B9040D266A9D}"/>
    <cellStyle name="60% - Énfasis3 18" xfId="6003" xr:uid="{1EACA2C9-C526-4D24-AC71-1062C4C7DDE7}"/>
    <cellStyle name="60% - Énfasis3 18 2" xfId="8872" xr:uid="{C033629C-D1B2-4A64-9E9C-DB5F1C389C64}"/>
    <cellStyle name="60% - Énfasis3 19" xfId="6023" xr:uid="{A4195538-3EF1-4A25-B021-8C3D1E762FE2}"/>
    <cellStyle name="60% - Énfasis3 19 2" xfId="8892" xr:uid="{925AB712-A989-4139-BFA9-45C54EDBB54B}"/>
    <cellStyle name="60% - Énfasis3 2" xfId="327" xr:uid="{00000000-0005-0000-0000-000014000000}"/>
    <cellStyle name="60% - Énfasis3 2 2" xfId="3351" xr:uid="{7C51E436-DFF2-4AE8-945C-834B59D0B396}"/>
    <cellStyle name="60% - Énfasis3 2 3" xfId="4043" xr:uid="{AA3A17F3-3F44-47E1-A701-7881D7D53C4B}"/>
    <cellStyle name="60% - Énfasis3 2 3 2" xfId="4517" xr:uid="{B7D37486-A092-4786-997A-00E3BAD1A8CE}"/>
    <cellStyle name="60% - Énfasis3 2 3 2 2" xfId="5485" xr:uid="{2B5A3235-F791-4DC9-821D-79A03392D5F6}"/>
    <cellStyle name="60% - Énfasis3 2 3 2 2 2" xfId="8352" xr:uid="{B4C23950-FC50-41C4-A057-D1C82DFF9C06}"/>
    <cellStyle name="60% - Énfasis3 2 3 2 3" xfId="7380" xr:uid="{BF5C3366-3446-48A3-9A07-81C424F4067C}"/>
    <cellStyle name="60% - Énfasis3 2 3 3" xfId="5000" xr:uid="{9CB3FEFC-F8BE-44D4-BBA0-ECE0CA15A5EC}"/>
    <cellStyle name="60% - Énfasis3 2 3 3 2" xfId="7867" xr:uid="{BD38801E-1FBA-4F7C-8E9C-207464F52DBD}"/>
    <cellStyle name="60% - Énfasis3 2 3 4" xfId="6895" xr:uid="{89E5B1E1-AD1F-49D6-8013-640CF3B54410}"/>
    <cellStyle name="60% - Énfasis3 2 4" xfId="4323" xr:uid="{B89AB3FE-E9D4-4BC2-AE8A-AB19213F95A0}"/>
    <cellStyle name="60% - Énfasis3 2 4 2" xfId="5289" xr:uid="{C2D80B9F-E71A-4E15-9182-FC3CE40F6D2A}"/>
    <cellStyle name="60% - Énfasis3 2 4 2 2" xfId="8156" xr:uid="{FD924866-DA01-4669-A833-5838742C93E8}"/>
    <cellStyle name="60% - Énfasis3 2 4 3" xfId="7184" xr:uid="{3E0E3D48-512F-4B6E-AADD-BB15834AF9C1}"/>
    <cellStyle name="60% - Énfasis3 2 5" xfId="4808" xr:uid="{80AFA710-E80C-4F24-9E46-EAF40B7744E6}"/>
    <cellStyle name="60% - Énfasis3 2 5 2" xfId="7671" xr:uid="{54CBFEE3-39E3-4C35-9BFF-ECF6BE03F36F}"/>
    <cellStyle name="60% - Énfasis3 2 6" xfId="5814" xr:uid="{E488622A-62C2-43FC-95A8-F7864BF43F55}"/>
    <cellStyle name="60% - Énfasis3 2 6 2" xfId="8683" xr:uid="{68DEBB24-E80D-4C36-B56C-F16203CFBF5B}"/>
    <cellStyle name="60% - Énfasis3 2 7" xfId="6700" xr:uid="{149225BE-9031-4E92-89CA-61CC00B3D5C7}"/>
    <cellStyle name="60% - Énfasis3 20" xfId="6043" xr:uid="{AE16308F-3EE2-4A35-9606-0F06FE582DF4}"/>
    <cellStyle name="60% - Énfasis3 20 2" xfId="8912" xr:uid="{6941FCDC-AEB6-42CA-8C21-B2FF3B42571A}"/>
    <cellStyle name="60% - Énfasis3 21" xfId="6063" xr:uid="{E99E47FD-9222-4DB4-B194-F1EFA0D2CE52}"/>
    <cellStyle name="60% - Énfasis3 21 2" xfId="8932" xr:uid="{BE4B3E5A-3966-4437-8BF9-078CCF7F9A56}"/>
    <cellStyle name="60% - Énfasis3 22" xfId="6083" xr:uid="{C2905691-A400-4EBE-8425-B37AF31DCFAD}"/>
    <cellStyle name="60% - Énfasis3 22 2" xfId="8952" xr:uid="{8BAB7ECC-C85A-4313-A764-4C0454BA10BD}"/>
    <cellStyle name="60% - Énfasis3 23" xfId="6103" xr:uid="{AD98A0CC-1243-46FF-8ABD-FF0B8AADB21C}"/>
    <cellStyle name="60% - Énfasis3 23 2" xfId="8972" xr:uid="{09A054AB-AA72-44EE-9786-AC048632BF53}"/>
    <cellStyle name="60% - Énfasis3 24" xfId="6123" xr:uid="{57B54739-9A33-4A0C-8D26-1491DD46815B}"/>
    <cellStyle name="60% - Énfasis3 24 2" xfId="8992" xr:uid="{837BB8C8-0695-4889-B06F-31F9B0A00E89}"/>
    <cellStyle name="60% - Énfasis3 25" xfId="6143" xr:uid="{A472FD1C-ACC2-4652-AB1B-88306CA58383}"/>
    <cellStyle name="60% - Énfasis3 25 2" xfId="9012" xr:uid="{001EA906-CBEE-43F2-96FC-65781E3EB08B}"/>
    <cellStyle name="60% - Énfasis3 26" xfId="6163" xr:uid="{3CE436BE-5E63-4E37-8F46-603B62BA3CFA}"/>
    <cellStyle name="60% - Énfasis3 26 2" xfId="9032" xr:uid="{E00A93FE-2AB0-4F5E-9254-30391FD68955}"/>
    <cellStyle name="60% - Énfasis3 27" xfId="6183" xr:uid="{144FD8F3-B518-492C-AFC1-4F8A1B9C87E9}"/>
    <cellStyle name="60% - Énfasis3 27 2" xfId="9052" xr:uid="{C699CF78-2CED-4521-B6D7-75DC96AB4397}"/>
    <cellStyle name="60% - Énfasis3 28" xfId="6205" xr:uid="{6CA98A9C-7266-4B34-AB7D-CA290F4AA8FA}"/>
    <cellStyle name="60% - Énfasis3 28 2" xfId="9074" xr:uid="{5E532373-F27F-425B-8006-07C85D583D52}"/>
    <cellStyle name="60% - Énfasis3 29" xfId="6242" xr:uid="{6F965336-37F9-4A17-9AB0-E7A0092E4D8E}"/>
    <cellStyle name="60% - Énfasis3 29 2" xfId="9111" xr:uid="{A588AABA-A348-451B-99F9-AD2D2C999416}"/>
    <cellStyle name="60% - Énfasis3 3" xfId="3865" xr:uid="{3267FBAD-2BE6-48D6-B16E-9FE626BC2E64}"/>
    <cellStyle name="60% - Énfasis3 3 2" xfId="4064" xr:uid="{A33ED111-0290-4540-BD23-748AE8EECC7F}"/>
    <cellStyle name="60% - Énfasis3 3 2 2" xfId="4542" xr:uid="{9CE99199-61BD-49E7-A7C8-44B2E3F8CC9E}"/>
    <cellStyle name="60% - Énfasis3 3 2 2 2" xfId="5510" xr:uid="{2F4CEEED-6D28-4A89-B500-5DF48DC98360}"/>
    <cellStyle name="60% - Énfasis3 3 2 2 2 2" xfId="8377" xr:uid="{77A29BAB-3332-42BE-8155-0275E3F93C25}"/>
    <cellStyle name="60% - Énfasis3 3 2 2 3" xfId="7405" xr:uid="{2250159E-AC53-4550-933C-740B5D10F7A5}"/>
    <cellStyle name="60% - Énfasis3 3 2 3" xfId="5025" xr:uid="{A101AB64-3057-4227-8240-F30643C1624D}"/>
    <cellStyle name="60% - Énfasis3 3 2 3 2" xfId="7892" xr:uid="{B5E27348-C512-4936-9722-8AC07C15EE27}"/>
    <cellStyle name="60% - Énfasis3 3 2 4" xfId="6920" xr:uid="{04D28217-DF9F-4139-B112-2FD0975A7950}"/>
    <cellStyle name="60% - Énfasis3 3 3" xfId="4348" xr:uid="{AA3670B9-2426-4202-9837-D57DFFF141B0}"/>
    <cellStyle name="60% - Énfasis3 3 3 2" xfId="5314" xr:uid="{205B71C3-E220-4BD7-B3CB-DAC3467788F1}"/>
    <cellStyle name="60% - Énfasis3 3 3 2 2" xfId="8181" xr:uid="{8FA6E676-C2AE-4645-A0BA-16CF921F1662}"/>
    <cellStyle name="60% - Énfasis3 3 3 3" xfId="7209" xr:uid="{3F44AC24-5DAF-4F90-86C4-2F1FE9F38DD1}"/>
    <cellStyle name="60% - Énfasis3 3 4" xfId="4830" xr:uid="{7027FEC3-CC96-40BC-91D2-D4CF28C441B0}"/>
    <cellStyle name="60% - Énfasis3 3 4 2" xfId="7696" xr:uid="{FB65B293-7027-4D4C-971E-48904ADC149A}"/>
    <cellStyle name="60% - Énfasis3 3 5" xfId="5839" xr:uid="{A320F956-512D-4B85-A7FC-B62FD6AB2DCD}"/>
    <cellStyle name="60% - Énfasis3 3 5 2" xfId="8708" xr:uid="{893C500C-A273-4DD1-A85C-F05C8779B4B6}"/>
    <cellStyle name="60% - Énfasis3 3 6" xfId="6446" xr:uid="{AB822974-ADA4-483E-BD55-B4CF3BB93ED0}"/>
    <cellStyle name="60% - Énfasis3 3 6 2" xfId="9306" xr:uid="{C1720538-D47A-418B-BB99-19EE89ADF868}"/>
    <cellStyle name="60% - Énfasis3 3 7" xfId="6725" xr:uid="{C278964D-C4D9-4F28-A1D3-7BCB126BDF90}"/>
    <cellStyle name="60% - Énfasis3 30" xfId="6262" xr:uid="{2F001C21-B054-423F-A571-1493B4507326}"/>
    <cellStyle name="60% - Énfasis3 30 2" xfId="9131" xr:uid="{E4BCBBF2-E4F5-484C-A341-75AA8CCB5622}"/>
    <cellStyle name="60% - Énfasis3 31" xfId="6282" xr:uid="{156A081F-939C-4412-B290-39D4DC54392F}"/>
    <cellStyle name="60% - Énfasis3 31 2" xfId="9151" xr:uid="{54E5EEBF-A3F6-434A-B6C6-94C6CB99B35A}"/>
    <cellStyle name="60% - Énfasis3 32" xfId="6306" xr:uid="{A226C41B-484F-4CE7-B2C0-B329566D7383}"/>
    <cellStyle name="60% - Énfasis3 32 2" xfId="9174" xr:uid="{44E6038A-5510-4D5A-B26F-98AE0BA549BF}"/>
    <cellStyle name="60% - Énfasis3 33" xfId="6338" xr:uid="{F466ADB5-D0C3-4BD9-9303-A9A96EF45EB3}"/>
    <cellStyle name="60% - Énfasis3 33 2" xfId="9203" xr:uid="{560F0D09-CB14-4F86-846D-C5F0895171F2}"/>
    <cellStyle name="60% - Énfasis3 34" xfId="6358" xr:uid="{495E3480-753C-4F95-A87E-F83F80C2300E}"/>
    <cellStyle name="60% - Énfasis3 34 2" xfId="9223" xr:uid="{0430E2DF-0E55-48ED-8827-77160396CD88}"/>
    <cellStyle name="60% - Énfasis3 35" xfId="6378" xr:uid="{C05CAC98-8494-40D3-B8AF-6760F6F34638}"/>
    <cellStyle name="60% - Énfasis3 35 2" xfId="9243" xr:uid="{799DFA4A-E365-4683-86E6-D2162F81AE26}"/>
    <cellStyle name="60% - Énfasis3 36" xfId="6399" xr:uid="{21E7F047-217D-4058-AFB8-BFF87865BF4F}"/>
    <cellStyle name="60% - Énfasis3 36 2" xfId="9264" xr:uid="{2135A561-05E9-4FBE-8721-6DB5910CC8E6}"/>
    <cellStyle name="60% - Énfasis3 37" xfId="6428" xr:uid="{DA51D223-BA60-4514-9933-7EB3CC0382EA}"/>
    <cellStyle name="60% - Énfasis3 37 2" xfId="9290" xr:uid="{B763B01B-36F1-4534-9452-92C4EAD0CBBE}"/>
    <cellStyle name="60% - Énfasis3 38" xfId="6462" xr:uid="{7B9CA32C-269B-4415-A135-5883AF2755FF}"/>
    <cellStyle name="60% - Énfasis3 38 2" xfId="9322" xr:uid="{8B9478F3-3433-438F-81E0-5CB93C1F01A2}"/>
    <cellStyle name="60% - Énfasis3 39" xfId="6482" xr:uid="{A9552D4E-4E8B-4394-8C0E-2F5F50EC0584}"/>
    <cellStyle name="60% - Énfasis3 39 2" xfId="9342" xr:uid="{6F60C03E-D5DB-4869-8821-3719E090ACEC}"/>
    <cellStyle name="60% - Énfasis3 4" xfId="3892" xr:uid="{7A5C0C54-7EFB-4800-A094-0105BF05FC2C}"/>
    <cellStyle name="60% - Énfasis3 4 2" xfId="4089" xr:uid="{D3F23B4B-D644-428C-AFAE-F958711357A1}"/>
    <cellStyle name="60% - Énfasis3 4 2 2" xfId="4567" xr:uid="{3D2E174A-6619-4ECC-86D1-AE9F5FAEE0A7}"/>
    <cellStyle name="60% - Énfasis3 4 2 2 2" xfId="5535" xr:uid="{9B6F927D-6CD7-495B-B9C4-36AC4603495B}"/>
    <cellStyle name="60% - Énfasis3 4 2 2 2 2" xfId="8402" xr:uid="{86EC062B-4D7A-48F3-B394-2A82D79E0EF5}"/>
    <cellStyle name="60% - Énfasis3 4 2 2 3" xfId="7430" xr:uid="{CD5B8139-93BB-45CE-AD1E-F04E32059768}"/>
    <cellStyle name="60% - Énfasis3 4 2 3" xfId="5050" xr:uid="{AB6F321C-54BA-4C7A-8886-5DF94BF39B82}"/>
    <cellStyle name="60% - Énfasis3 4 2 3 2" xfId="7917" xr:uid="{67C8450A-A7E0-427E-8C5C-796FC7E04A10}"/>
    <cellStyle name="60% - Énfasis3 4 2 4" xfId="6945" xr:uid="{1C7AF19B-6DAC-4705-9913-DE2023B684F7}"/>
    <cellStyle name="60% - Énfasis3 4 3" xfId="4373" xr:uid="{DDFC2A73-B3F1-401E-B499-CB5F60286D51}"/>
    <cellStyle name="60% - Énfasis3 4 3 2" xfId="5339" xr:uid="{D6F1471A-B7FA-465B-8A92-A038EADE292B}"/>
    <cellStyle name="60% - Énfasis3 4 3 2 2" xfId="8206" xr:uid="{954581D7-7624-4604-B29B-9EAA0C7FEE85}"/>
    <cellStyle name="60% - Énfasis3 4 3 3" xfId="7234" xr:uid="{CDC4043A-2BA8-42E4-88E7-AB0E373F6A37}"/>
    <cellStyle name="60% - Énfasis3 4 4" xfId="4855" xr:uid="{FF3DBB00-1F7B-4B51-A7B7-7082D12FC10D}"/>
    <cellStyle name="60% - Énfasis3 4 4 2" xfId="7721" xr:uid="{C3B8FEAD-F8C0-484A-A300-FA0EFA6DE019}"/>
    <cellStyle name="60% - Énfasis3 4 5" xfId="5864" xr:uid="{E3EFC66B-3465-4BDE-94E5-50DED40C038F}"/>
    <cellStyle name="60% - Énfasis3 4 5 2" xfId="8733" xr:uid="{B4BC5E87-3742-4FA6-AA47-9F5B869FD8F4}"/>
    <cellStyle name="60% - Énfasis3 4 6" xfId="6750" xr:uid="{9AEBBE01-0762-48A6-B117-F89E98C61999}"/>
    <cellStyle name="60% - Énfasis3 40" xfId="6502" xr:uid="{A00162C7-7DB3-4248-A080-31956A4165A1}"/>
    <cellStyle name="60% - Énfasis3 40 2" xfId="9362" xr:uid="{1C3CC013-911F-4979-A94A-8B2DE6B002FE}"/>
    <cellStyle name="60% - Énfasis3 41" xfId="6522" xr:uid="{F1C09C42-3211-4941-A2E0-12F7C1359498}"/>
    <cellStyle name="60% - Énfasis3 41 2" xfId="9382" xr:uid="{A5EB733A-7169-4AA7-A78C-E07B1C297951}"/>
    <cellStyle name="60% - Énfasis3 42" xfId="6542" xr:uid="{63F43D2D-C070-48CD-A16C-BE76636DF297}"/>
    <cellStyle name="60% - Énfasis3 42 2" xfId="9402" xr:uid="{B1935F72-0899-4B17-829C-69CD5AC0432F}"/>
    <cellStyle name="60% - Énfasis3 43" xfId="6563" xr:uid="{E853405C-83D7-4E80-808A-EFBAC4A4D454}"/>
    <cellStyle name="60% - Énfasis3 43 2" xfId="9424" xr:uid="{CA7F1B3D-A497-4D16-BE2F-2A2A3EDAC46E}"/>
    <cellStyle name="60% - Énfasis3 44" xfId="6593" xr:uid="{919B8A2E-1844-44D4-9189-9F04A2620F82}"/>
    <cellStyle name="60% - Énfasis3 44 2" xfId="9453" xr:uid="{87DB34BF-8720-4014-ACD5-1BD4E3D7E6BD}"/>
    <cellStyle name="60% - Énfasis3 45" xfId="6618" xr:uid="{087AFA84-8D85-4062-977E-6D5CCBDDCA23}"/>
    <cellStyle name="60% - Énfasis3 45 2" xfId="9478" xr:uid="{51E82DA1-AFCD-4340-9A9C-68D7C3EA2EF0}"/>
    <cellStyle name="60% - Énfasis3 46" xfId="6640" xr:uid="{6D7020A5-87FE-4317-9A76-74F7ABADEA8C}"/>
    <cellStyle name="60% - Énfasis3 47" xfId="6670" xr:uid="{CB84ED29-1620-4CB1-9DBB-E24F5D12CCC8}"/>
    <cellStyle name="60% - Énfasis3 48" xfId="9502" xr:uid="{7FA8A213-9A1D-4914-8D87-E4FC2497AA52}"/>
    <cellStyle name="60% - Énfasis3 49" xfId="9519" xr:uid="{0CF548DA-5BBE-48F8-8C07-6AEAE13A1151}"/>
    <cellStyle name="60% - Énfasis3 5" xfId="3918" xr:uid="{EEDBA812-3FAD-489D-8EB2-41EDF5A3ED9B}"/>
    <cellStyle name="60% - Énfasis3 5 2" xfId="4112" xr:uid="{313597BE-F554-44E2-AAA7-4ACE3A0EB81A}"/>
    <cellStyle name="60% - Énfasis3 5 2 2" xfId="4590" xr:uid="{8F1124AF-1AFC-4BE3-8A71-1A38E346A515}"/>
    <cellStyle name="60% - Énfasis3 5 2 2 2" xfId="5558" xr:uid="{EC3BDF28-D38B-4A33-B6EC-789034B733BB}"/>
    <cellStyle name="60% - Énfasis3 5 2 2 2 2" xfId="8425" xr:uid="{9DB84DF4-7194-408A-AC61-4A4CD9CF4611}"/>
    <cellStyle name="60% - Énfasis3 5 2 2 3" xfId="7453" xr:uid="{598E3CC6-9853-4220-89D1-720FB1AB134C}"/>
    <cellStyle name="60% - Énfasis3 5 2 3" xfId="5073" xr:uid="{9FF599EB-5849-464F-B370-1321A31F345D}"/>
    <cellStyle name="60% - Énfasis3 5 2 3 2" xfId="7940" xr:uid="{2C1860DE-62A5-4F37-8DAC-F8BFD881FC84}"/>
    <cellStyle name="60% - Énfasis3 5 2 4" xfId="6968" xr:uid="{895A88FC-B5A7-4478-ADF7-337FAB8C2928}"/>
    <cellStyle name="60% - Énfasis3 5 3" xfId="4396" xr:uid="{702BAF44-FDF9-4911-91A1-4E278C41CDCB}"/>
    <cellStyle name="60% - Énfasis3 5 3 2" xfId="5362" xr:uid="{6891AE14-5F27-4E2E-B404-9C18330A58D4}"/>
    <cellStyle name="60% - Énfasis3 5 3 2 2" xfId="8229" xr:uid="{BD2B8617-9F23-4764-8042-95EED4A21EA9}"/>
    <cellStyle name="60% - Énfasis3 5 3 3" xfId="7257" xr:uid="{BF5CD04C-F2A4-4DA1-91D0-D884E4BE558A}"/>
    <cellStyle name="60% - Énfasis3 5 4" xfId="4877" xr:uid="{F533D117-8AD0-443A-9E0A-C663301038BD}"/>
    <cellStyle name="60% - Énfasis3 5 4 2" xfId="7744" xr:uid="{F09F6F91-B2DE-4CFD-A3DC-89ED78DF8559}"/>
    <cellStyle name="60% - Énfasis3 5 5" xfId="5887" xr:uid="{C792E5D4-482E-4586-9C4B-0A9EB218B8D7}"/>
    <cellStyle name="60% - Énfasis3 5 5 2" xfId="8756" xr:uid="{832D2BA0-F896-4020-A3A7-93E83158A3D1}"/>
    <cellStyle name="60% - Énfasis3 5 6" xfId="6773" xr:uid="{FED438E3-F0B8-4CC7-9FA0-1254A078438B}"/>
    <cellStyle name="60% - Énfasis3 50" xfId="9538" xr:uid="{E96CA8CB-502C-4409-95D9-780C153CC79A}"/>
    <cellStyle name="60% - Énfasis3 51" xfId="9564" xr:uid="{7F92E95A-62DD-4DF2-BFD5-F617C7A10B72}"/>
    <cellStyle name="60% - Énfasis3 52" xfId="15766" xr:uid="{26A8482F-6905-47AE-B652-4E6E5A7BCE62}"/>
    <cellStyle name="60% - Énfasis3 53" xfId="15790" xr:uid="{2419F067-8AF6-42D5-825E-CCA44200BC8F}"/>
    <cellStyle name="60% - Énfasis3 54" xfId="15825" xr:uid="{EB1DBCF3-DCAA-4DC2-A58A-2E55159AB596}"/>
    <cellStyle name="60% - Énfasis3 6" xfId="3942" xr:uid="{93E2C69F-3906-49DE-B205-23AACFB2265A}"/>
    <cellStyle name="60% - Énfasis3 6 2" xfId="4134" xr:uid="{0D9B35C4-D197-48F9-B5A6-F9AE25F163AC}"/>
    <cellStyle name="60% - Énfasis3 6 2 2" xfId="4612" xr:uid="{C221DC30-4731-459A-A18E-4FF14207EE6C}"/>
    <cellStyle name="60% - Énfasis3 6 2 2 2" xfId="5580" xr:uid="{A0F254B5-735F-468D-9803-7F426F38A2EA}"/>
    <cellStyle name="60% - Énfasis3 6 2 2 2 2" xfId="8447" xr:uid="{ADC36C88-8287-4D45-96E6-79249FB66478}"/>
    <cellStyle name="60% - Énfasis3 6 2 2 3" xfId="7475" xr:uid="{16228F9A-AD35-4DD0-A5BB-AC9B5BA39ACE}"/>
    <cellStyle name="60% - Énfasis3 6 2 3" xfId="5095" xr:uid="{7B220703-20F4-439D-9ECE-373F05271B3C}"/>
    <cellStyle name="60% - Énfasis3 6 2 3 2" xfId="7962" xr:uid="{A6B860C6-6B28-4251-A55A-284AF4F68667}"/>
    <cellStyle name="60% - Énfasis3 6 2 4" xfId="6990" xr:uid="{42859745-C734-4A0A-B02E-F26A0A3DE6E9}"/>
    <cellStyle name="60% - Énfasis3 6 3" xfId="4418" xr:uid="{F96BA088-0BC5-4219-907C-3CF83CB829EC}"/>
    <cellStyle name="60% - Énfasis3 6 3 2" xfId="5384" xr:uid="{BD30BF85-2E42-4401-9309-C49D85E204DB}"/>
    <cellStyle name="60% - Énfasis3 6 3 2 2" xfId="8251" xr:uid="{159EC988-0847-414A-A0A5-606BBBD3BEED}"/>
    <cellStyle name="60% - Énfasis3 6 3 3" xfId="7279" xr:uid="{B09A540C-63C3-46A1-8F51-8F1A28A063DA}"/>
    <cellStyle name="60% - Énfasis3 6 4" xfId="4899" xr:uid="{5AE2D87A-BF03-4953-A348-0FA50A36F1C3}"/>
    <cellStyle name="60% - Énfasis3 6 4 2" xfId="7766" xr:uid="{255FA600-97A3-4448-800A-17561E16B5FC}"/>
    <cellStyle name="60% - Énfasis3 6 5" xfId="5909" xr:uid="{B755F030-5762-48C2-AC4C-E07961AD4986}"/>
    <cellStyle name="60% - Énfasis3 6 5 2" xfId="8778" xr:uid="{E7C813FD-05B1-4AD6-B4CE-B221EEEDF1A8}"/>
    <cellStyle name="60% - Énfasis3 6 6" xfId="6795" xr:uid="{7EFC89BB-8E16-40C5-85AC-27BE7AC0A0C7}"/>
    <cellStyle name="60% - Énfasis3 7" xfId="3966" xr:uid="{8BEF445E-80BD-4BD4-9CB2-18C7CEEA5E31}"/>
    <cellStyle name="60% - Énfasis3 7 2" xfId="4158" xr:uid="{5FDCD736-422C-4AA0-86EF-D756646E144C}"/>
    <cellStyle name="60% - Énfasis3 7 2 2" xfId="4636" xr:uid="{7326B34D-864B-483D-BA4A-5BEDBD0C9EC0}"/>
    <cellStyle name="60% - Énfasis3 7 2 2 2" xfId="5604" xr:uid="{EC9E9A17-4D48-4B46-9811-CB9ADB2E3AF7}"/>
    <cellStyle name="60% - Énfasis3 7 2 2 2 2" xfId="8471" xr:uid="{62CC6480-63AD-4656-B0AB-6C251CB4151F}"/>
    <cellStyle name="60% - Énfasis3 7 2 2 3" xfId="7499" xr:uid="{D88C2673-D5F4-4373-95D4-93E74A5DBF1E}"/>
    <cellStyle name="60% - Énfasis3 7 2 3" xfId="5119" xr:uid="{1B9D9589-43C9-4522-9750-C977C2827F93}"/>
    <cellStyle name="60% - Énfasis3 7 2 3 2" xfId="7986" xr:uid="{0C809827-56B8-4406-B020-7F7D67D7B35B}"/>
    <cellStyle name="60% - Énfasis3 7 2 4" xfId="7014" xr:uid="{097AD969-7A83-4974-AA54-D9D32DE6E13E}"/>
    <cellStyle name="60% - Énfasis3 7 3" xfId="4441" xr:uid="{8FA43496-39A7-4049-8929-77D3EDD31781}"/>
    <cellStyle name="60% - Énfasis3 7 3 2" xfId="5408" xr:uid="{145E83E3-5B4C-4D8A-8D98-1CA2F171E301}"/>
    <cellStyle name="60% - Énfasis3 7 3 2 2" xfId="8275" xr:uid="{B65DD0DD-F456-4A56-8CAC-A0244A93317B}"/>
    <cellStyle name="60% - Énfasis3 7 3 3" xfId="7303" xr:uid="{DDE8BEB1-04AA-4E88-B4D3-149A0F277C21}"/>
    <cellStyle name="60% - Énfasis3 7 4" xfId="4923" xr:uid="{706F6A04-7AC8-4680-941D-543138AD070A}"/>
    <cellStyle name="60% - Énfasis3 7 4 2" xfId="7790" xr:uid="{29E32F12-CE3D-4349-98BE-4555CCC83E85}"/>
    <cellStyle name="60% - Énfasis3 7 5" xfId="5933" xr:uid="{05527113-60F7-4270-B375-961D17FB7BC3}"/>
    <cellStyle name="60% - Énfasis3 7 5 2" xfId="8802" xr:uid="{9661E3BC-5621-4B92-B616-0677EAC3476C}"/>
    <cellStyle name="60% - Énfasis3 7 6" xfId="6819" xr:uid="{9D4AA9A1-92E8-4C8A-84DB-1722C3340D60}"/>
    <cellStyle name="60% - Énfasis3 8" xfId="3992" xr:uid="{3EE1B2C8-DFBE-46D1-ABC4-45BEFC9E8F38}"/>
    <cellStyle name="60% - Énfasis3 8 2" xfId="4184" xr:uid="{091B83DC-034B-42A3-A4DC-AE3954D0045B}"/>
    <cellStyle name="60% - Énfasis3 8 2 2" xfId="4662" xr:uid="{F3FCFB34-7D49-4A69-A898-7006DF8B3347}"/>
    <cellStyle name="60% - Énfasis3 8 2 2 2" xfId="5630" xr:uid="{01C9A0A1-EE73-4115-9837-246B25B06D45}"/>
    <cellStyle name="60% - Énfasis3 8 2 2 2 2" xfId="8497" xr:uid="{6E52987C-3B16-4915-ADE3-08C98AAF082E}"/>
    <cellStyle name="60% - Énfasis3 8 2 2 3" xfId="7525" xr:uid="{92D3388A-04BD-4415-84B8-00E6EE35AC08}"/>
    <cellStyle name="60% - Énfasis3 8 2 3" xfId="5145" xr:uid="{87D0BFCA-FEA7-452D-A10C-30581663661C}"/>
    <cellStyle name="60% - Énfasis3 8 2 3 2" xfId="8012" xr:uid="{89A3DFD1-0790-4D9C-97E7-83CFD467987F}"/>
    <cellStyle name="60% - Énfasis3 8 2 4" xfId="7040" xr:uid="{DF95C22A-D0A3-4C4D-A563-24926C42DC63}"/>
    <cellStyle name="60% - Énfasis3 8 3" xfId="4466" xr:uid="{5A964F02-F467-41BE-AB4C-FDF6D438395C}"/>
    <cellStyle name="60% - Énfasis3 8 3 2" xfId="5434" xr:uid="{CB5B3AAE-A382-4A8C-A803-FFDF5DB46A3E}"/>
    <cellStyle name="60% - Énfasis3 8 3 2 2" xfId="8301" xr:uid="{B729444F-2564-4BD6-8EF1-1F0EF60206B2}"/>
    <cellStyle name="60% - Énfasis3 8 3 3" xfId="7329" xr:uid="{A055D8FC-1AD3-40D9-A581-A8D6A33B5239}"/>
    <cellStyle name="60% - Énfasis3 8 4" xfId="4949" xr:uid="{61DED4CE-6B56-46DE-B30F-73361975ABA3}"/>
    <cellStyle name="60% - Énfasis3 8 4 2" xfId="7816" xr:uid="{7C365A58-6254-407E-902E-473E775D432B}"/>
    <cellStyle name="60% - Énfasis3 8 5" xfId="5959" xr:uid="{0493BFB2-C75E-4BC3-AFB9-20ADEB68839F}"/>
    <cellStyle name="60% - Énfasis3 8 5 2" xfId="8828" xr:uid="{5EAACD14-7019-411B-88FA-FE4B9E41DE26}"/>
    <cellStyle name="60% - Énfasis3 8 6" xfId="6845" xr:uid="{27497E71-6FFB-479E-94B0-5C9BA0CCCBF2}"/>
    <cellStyle name="60% - Énfasis3 9" xfId="4016" xr:uid="{80479E9F-EB2F-4CDF-B2DC-BADAA119C451}"/>
    <cellStyle name="60% - Énfasis3 9 2" xfId="4487" xr:uid="{AAE69EF1-ACD8-4D80-8041-58BD14529DD6}"/>
    <cellStyle name="60% - Énfasis3 9 2 2" xfId="5455" xr:uid="{4E733E1E-9909-45DC-BBDA-C03674F21CCA}"/>
    <cellStyle name="60% - Énfasis3 9 2 2 2" xfId="8322" xr:uid="{64898BC7-10DB-4729-AB70-71B5512F7BFA}"/>
    <cellStyle name="60% - Énfasis3 9 2 3" xfId="7350" xr:uid="{53EBCA59-8E8F-44F0-B796-138ADE132F1F}"/>
    <cellStyle name="60% - Énfasis3 9 3" xfId="4970" xr:uid="{4498CF51-86A6-495C-BD94-EAA0F618D4AF}"/>
    <cellStyle name="60% - Énfasis3 9 3 2" xfId="7837" xr:uid="{981AEACC-AE48-4A8F-B421-3B077BC6FFA1}"/>
    <cellStyle name="60% - Énfasis3 9 4" xfId="6866" xr:uid="{5191F20C-611D-4DE2-A591-4273765F030A}"/>
    <cellStyle name="60% - Énfasis4" xfId="33" builtinId="44" customBuiltin="1"/>
    <cellStyle name="60% - Énfasis4 10" xfId="4211" xr:uid="{ACE85CBE-6EFE-43AE-92D0-B2BA24E90067}"/>
    <cellStyle name="60% - Énfasis4 10 2" xfId="4689" xr:uid="{2F4310BE-8277-418D-B653-D16D88B75FA2}"/>
    <cellStyle name="60% - Énfasis4 10 2 2" xfId="5657" xr:uid="{10D009F7-C42F-4AB8-AB35-AC71064950E5}"/>
    <cellStyle name="60% - Énfasis4 10 2 2 2" xfId="8525" xr:uid="{30095A43-EBA2-4A80-93FD-877314C15480}"/>
    <cellStyle name="60% - Énfasis4 10 2 3" xfId="7553" xr:uid="{AE3E59B0-16B0-42C1-BDEE-2F1ADC4E5606}"/>
    <cellStyle name="60% - Énfasis4 10 3" xfId="5173" xr:uid="{A16F4A1C-F47D-4103-B04A-2CDAEC99AD2D}"/>
    <cellStyle name="60% - Énfasis4 10 3 2" xfId="8040" xr:uid="{F30E1EE0-001A-49E6-94A7-7EAEFCAE1F4B}"/>
    <cellStyle name="60% - Énfasis4 10 4" xfId="7068" xr:uid="{9F14FEA2-986F-4D6A-965E-32E78785B999}"/>
    <cellStyle name="60% - Énfasis4 11" xfId="4247" xr:uid="{2171F38F-3ADB-4897-90F7-59C90A03E3C0}"/>
    <cellStyle name="60% - Énfasis4 11 2" xfId="4726" xr:uid="{33D0B710-8D9D-4268-ABF5-C3866EDB8D02}"/>
    <cellStyle name="60% - Énfasis4 11 2 2" xfId="5694" xr:uid="{A910640E-5EF5-4B34-B2BE-E3B783014E89}"/>
    <cellStyle name="60% - Énfasis4 11 2 2 2" xfId="8562" xr:uid="{86BC950A-FFC8-44EA-ACBD-18B56FB63E15}"/>
    <cellStyle name="60% - Énfasis4 11 2 3" xfId="7590" xr:uid="{0EFFE502-9221-43A3-8019-80AB19EF99B8}"/>
    <cellStyle name="60% - Énfasis4 11 3" xfId="5210" xr:uid="{B29CE466-EF9C-4F10-A86A-D1B28D9C14A4}"/>
    <cellStyle name="60% - Énfasis4 11 3 2" xfId="8077" xr:uid="{B05DEC0B-F733-45CE-AEEC-5037B839C865}"/>
    <cellStyle name="60% - Énfasis4 11 4" xfId="7105" xr:uid="{56B4CB3B-784E-4503-BB9D-6CE13DD28495}"/>
    <cellStyle name="60% - Énfasis4 12" xfId="4296" xr:uid="{9AF1BB86-2366-4CD0-B399-96BEE855AC43}"/>
    <cellStyle name="60% - Énfasis4 12 2" xfId="5262" xr:uid="{282ACFBB-ABD3-4B44-A5B9-4CB40E5B14EA}"/>
    <cellStyle name="60% - Énfasis4 12 2 2" xfId="8129" xr:uid="{A3A5B51D-DA98-413D-927D-8CFE17AB50FA}"/>
    <cellStyle name="60% - Énfasis4 12 3" xfId="7157" xr:uid="{0956ED7C-8730-4367-81DD-3D3BCE3F633E}"/>
    <cellStyle name="60% - Énfasis4 13" xfId="4781" xr:uid="{47343308-9316-440C-A4A4-BDA1D9A4A33C}"/>
    <cellStyle name="60% - Énfasis4 13 2" xfId="7644" xr:uid="{68F56491-89CB-4385-852E-704FD560DAE1}"/>
    <cellStyle name="60% - Énfasis4 14" xfId="5747" xr:uid="{BBACA965-215A-4383-B68E-D9460A9095C5}"/>
    <cellStyle name="60% - Énfasis4 14 2" xfId="8616" xr:uid="{C0BDE798-454F-4ED7-86A7-26618B9587F5}"/>
    <cellStyle name="60% - Énfasis4 15" xfId="5767" xr:uid="{4A3DFDBB-6490-407F-B2C7-76B4D7054E23}"/>
    <cellStyle name="60% - Énfasis4 15 2" xfId="8636" xr:uid="{9500E6C1-377A-437E-9006-A668154838D6}"/>
    <cellStyle name="60% - Énfasis4 16" xfId="5787" xr:uid="{A92B9BB1-017E-4C74-A1B6-FB918C5710E0}"/>
    <cellStyle name="60% - Énfasis4 16 2" xfId="8656" xr:uid="{B0FBD115-EA2E-4782-85C4-115A89A026AF}"/>
    <cellStyle name="60% - Énfasis4 17" xfId="5986" xr:uid="{E2C466BA-4C93-4A81-BD39-B08AE6BD914F}"/>
    <cellStyle name="60% - Énfasis4 17 2" xfId="8855" xr:uid="{537BC324-67FC-4182-8FC2-56F7F913EC04}"/>
    <cellStyle name="60% - Énfasis4 18" xfId="6006" xr:uid="{E406C764-DA50-404D-8DE6-15B64ADD310B}"/>
    <cellStyle name="60% - Énfasis4 18 2" xfId="8875" xr:uid="{94AA67F1-25C1-4E02-AE4E-0F6A1DBBF4A6}"/>
    <cellStyle name="60% - Énfasis4 19" xfId="6026" xr:uid="{A0A03973-F72D-45B9-943B-8EC922ED375A}"/>
    <cellStyle name="60% - Énfasis4 19 2" xfId="8895" xr:uid="{8F765203-EBB6-4576-9057-3B19E9063CE4}"/>
    <cellStyle name="60% - Énfasis4 2" xfId="328" xr:uid="{00000000-0005-0000-0000-000016000000}"/>
    <cellStyle name="60% - Énfasis4 2 2" xfId="3352" xr:uid="{26343EEF-D33F-4288-97D2-80EC4FFF5429}"/>
    <cellStyle name="60% - Énfasis4 2 3" xfId="4046" xr:uid="{AFD388A7-6E4F-4E46-97C5-E7D3AD8C8761}"/>
    <cellStyle name="60% - Énfasis4 2 3 2" xfId="4520" xr:uid="{32DC2090-C340-457C-82C9-5FB7526A08BA}"/>
    <cellStyle name="60% - Énfasis4 2 3 2 2" xfId="5488" xr:uid="{17009BF0-EFC5-4683-A705-79D1578EE16B}"/>
    <cellStyle name="60% - Énfasis4 2 3 2 2 2" xfId="8355" xr:uid="{C496E860-C048-4C8C-A238-3128BF46248C}"/>
    <cellStyle name="60% - Énfasis4 2 3 2 3" xfId="7383" xr:uid="{FFBE1DEC-8B53-4074-9698-223C555C7EE5}"/>
    <cellStyle name="60% - Énfasis4 2 3 3" xfId="5003" xr:uid="{4C54C0CB-25BA-40E0-9341-DF2D3039DD2B}"/>
    <cellStyle name="60% - Énfasis4 2 3 3 2" xfId="7870" xr:uid="{25B880C6-2571-4D51-9948-BF9435F85992}"/>
    <cellStyle name="60% - Énfasis4 2 3 4" xfId="6898" xr:uid="{AE04AF10-2FFC-45B5-AC26-82C1595D009F}"/>
    <cellStyle name="60% - Énfasis4 2 4" xfId="4326" xr:uid="{1BB9A935-D208-42D9-B339-765E84DFE7E2}"/>
    <cellStyle name="60% - Énfasis4 2 4 2" xfId="5292" xr:uid="{90312829-B845-4D7B-98D4-868BED19327E}"/>
    <cellStyle name="60% - Énfasis4 2 4 2 2" xfId="8159" xr:uid="{78972C2F-85F6-4438-8F60-F7DBD5D38B48}"/>
    <cellStyle name="60% - Énfasis4 2 4 3" xfId="7187" xr:uid="{3F6C85B6-ED95-4E64-ABE6-71B24E76E62F}"/>
    <cellStyle name="60% - Énfasis4 2 5" xfId="4811" xr:uid="{94D4F599-53D3-4999-B913-333A11A7F93C}"/>
    <cellStyle name="60% - Énfasis4 2 5 2" xfId="7674" xr:uid="{75369446-3997-49B9-B23E-20B6C33E84B6}"/>
    <cellStyle name="60% - Énfasis4 2 6" xfId="5817" xr:uid="{A6EA2259-0766-4F28-A287-3BB6B1AC1561}"/>
    <cellStyle name="60% - Énfasis4 2 6 2" xfId="8686" xr:uid="{9E711183-308D-44DF-A603-7EF77551E60F}"/>
    <cellStyle name="60% - Énfasis4 2 7" xfId="6703" xr:uid="{914DBAE9-F6AA-4EDD-80C1-B0E95592B297}"/>
    <cellStyle name="60% - Énfasis4 20" xfId="6046" xr:uid="{054EA108-3ACC-44DF-9624-5BDF79B69E0F}"/>
    <cellStyle name="60% - Énfasis4 20 2" xfId="8915" xr:uid="{40477A65-24FC-4A7F-AF76-3F48C212A11E}"/>
    <cellStyle name="60% - Énfasis4 21" xfId="6066" xr:uid="{429EB255-C718-4E23-B05D-C3C736203337}"/>
    <cellStyle name="60% - Énfasis4 21 2" xfId="8935" xr:uid="{B42C4302-CECB-43B7-A9E4-CD5210A1C49D}"/>
    <cellStyle name="60% - Énfasis4 22" xfId="6086" xr:uid="{4FD788E6-4A70-4C1E-A076-3A9EAB24C03E}"/>
    <cellStyle name="60% - Énfasis4 22 2" xfId="8955" xr:uid="{254B9C3D-9F3B-48E9-9F0E-A65D97067CC0}"/>
    <cellStyle name="60% - Énfasis4 23" xfId="6106" xr:uid="{F50E7F27-D859-4809-B51E-939E03C3FF12}"/>
    <cellStyle name="60% - Énfasis4 23 2" xfId="8975" xr:uid="{EA546E8E-947F-4798-95F2-8D6171ADB53B}"/>
    <cellStyle name="60% - Énfasis4 24" xfId="6126" xr:uid="{AAAA0720-2083-4434-84A4-8D942077CC07}"/>
    <cellStyle name="60% - Énfasis4 24 2" xfId="8995" xr:uid="{F7BA9307-7EFD-4603-B89B-4ACAF5687294}"/>
    <cellStyle name="60% - Énfasis4 25" xfId="6146" xr:uid="{F0C03A1D-492A-43CC-8E9E-1360891318BE}"/>
    <cellStyle name="60% - Énfasis4 25 2" xfId="9015" xr:uid="{A052EA29-69A1-439C-AB67-9819D045BD31}"/>
    <cellStyle name="60% - Énfasis4 26" xfId="6166" xr:uid="{94FAA9A7-CE38-46A9-96C7-ED42ED52AD33}"/>
    <cellStyle name="60% - Énfasis4 26 2" xfId="9035" xr:uid="{3DE1534B-D634-451D-A78B-38DC0A76807D}"/>
    <cellStyle name="60% - Énfasis4 27" xfId="6186" xr:uid="{C8F55348-BE69-4A79-B690-2414A53D6198}"/>
    <cellStyle name="60% - Énfasis4 27 2" xfId="9055" xr:uid="{12329425-0ECA-4317-9B94-C029157F07CF}"/>
    <cellStyle name="60% - Énfasis4 28" xfId="6208" xr:uid="{2E863859-782D-44E8-8984-EE3D7D8D2423}"/>
    <cellStyle name="60% - Énfasis4 28 2" xfId="9077" xr:uid="{99F58DDA-72B3-4651-A729-8DBDCA4F32B3}"/>
    <cellStyle name="60% - Énfasis4 29" xfId="6245" xr:uid="{6F73F7C4-434C-42BB-8898-CEB6CA81D45B}"/>
    <cellStyle name="60% - Énfasis4 29 2" xfId="9114" xr:uid="{2E91FF1B-B543-4730-9BAF-B883D17F514F}"/>
    <cellStyle name="60% - Énfasis4 3" xfId="3868" xr:uid="{DB91B932-1039-491C-9D6E-056413311B73}"/>
    <cellStyle name="60% - Énfasis4 3 2" xfId="4067" xr:uid="{11BC257F-D9E0-447A-82FB-E7DC2F357174}"/>
    <cellStyle name="60% - Énfasis4 3 2 2" xfId="4545" xr:uid="{8B456197-8009-4A32-A31B-3D5C7BB4EEF2}"/>
    <cellStyle name="60% - Énfasis4 3 2 2 2" xfId="5513" xr:uid="{6BC5194C-BDC4-42E2-9B83-B270029B0505}"/>
    <cellStyle name="60% - Énfasis4 3 2 2 2 2" xfId="8380" xr:uid="{8A132395-801A-48FC-A901-1F7CBE1CE1A3}"/>
    <cellStyle name="60% - Énfasis4 3 2 2 3" xfId="7408" xr:uid="{A42756CE-829B-4340-BB4E-1570170A5F9B}"/>
    <cellStyle name="60% - Énfasis4 3 2 3" xfId="5028" xr:uid="{8383963C-B1CC-476B-8417-68F30E4F20DC}"/>
    <cellStyle name="60% - Énfasis4 3 2 3 2" xfId="7895" xr:uid="{F8DA0C3A-DCB4-43F6-9104-86B94F4C7D88}"/>
    <cellStyle name="60% - Énfasis4 3 2 4" xfId="6923" xr:uid="{450B5F06-1E9E-44D5-91E3-7A7A88A0746B}"/>
    <cellStyle name="60% - Énfasis4 3 3" xfId="4351" xr:uid="{46BC5630-2A9A-4A22-B3B4-C2886B49A4E9}"/>
    <cellStyle name="60% - Énfasis4 3 3 2" xfId="5317" xr:uid="{36A4C170-4633-4FE9-89F2-F611A7A30567}"/>
    <cellStyle name="60% - Énfasis4 3 3 2 2" xfId="8184" xr:uid="{4E63133E-FF91-48AF-A7F8-DD517969D169}"/>
    <cellStyle name="60% - Énfasis4 3 3 3" xfId="7212" xr:uid="{B3315DC1-DB13-4137-BE39-512862BE4D4A}"/>
    <cellStyle name="60% - Énfasis4 3 4" xfId="4833" xr:uid="{5EF51AE0-418C-4779-882E-21468660399A}"/>
    <cellStyle name="60% - Énfasis4 3 4 2" xfId="7699" xr:uid="{7ADA9C85-8F5C-4D0D-BF35-5C6FE209CC80}"/>
    <cellStyle name="60% - Énfasis4 3 5" xfId="5842" xr:uid="{A50BBFEE-988B-4ADF-A509-D4EFFF7000D5}"/>
    <cellStyle name="60% - Énfasis4 3 5 2" xfId="8711" xr:uid="{B575F94D-59A3-4F9F-B8F2-59707556154E}"/>
    <cellStyle name="60% - Énfasis4 3 6" xfId="6447" xr:uid="{3AC8B87B-505E-4E5D-9967-D9CBFC32C902}"/>
    <cellStyle name="60% - Énfasis4 3 6 2" xfId="9307" xr:uid="{F2D37888-D6C1-490F-B466-8BCB7B390C28}"/>
    <cellStyle name="60% - Énfasis4 3 7" xfId="6728" xr:uid="{E9CCC65B-B3B2-4D70-9392-B89BC6A0A721}"/>
    <cellStyle name="60% - Énfasis4 30" xfId="6265" xr:uid="{D6CD54D1-8DE7-44A1-97C7-251521585479}"/>
    <cellStyle name="60% - Énfasis4 30 2" xfId="9134" xr:uid="{300A2D5B-FA90-4D58-945B-69D06DEDA60F}"/>
    <cellStyle name="60% - Énfasis4 31" xfId="6285" xr:uid="{5D56C318-B04D-41FF-9916-E2E015F4F561}"/>
    <cellStyle name="60% - Énfasis4 31 2" xfId="9154" xr:uid="{86CF1BC1-5AA5-4691-8A01-195A1654227A}"/>
    <cellStyle name="60% - Énfasis4 32" xfId="6309" xr:uid="{830FC668-0CC1-4B53-8820-BE0C92C2A29A}"/>
    <cellStyle name="60% - Énfasis4 32 2" xfId="9177" xr:uid="{50283986-9AE2-4B2E-B015-98EAF01854C2}"/>
    <cellStyle name="60% - Énfasis4 33" xfId="6341" xr:uid="{0B6AA6C7-CA9D-4518-A3FB-ABEAB3E72E94}"/>
    <cellStyle name="60% - Énfasis4 33 2" xfId="9206" xr:uid="{B207EE6C-EE00-4DF2-A1FB-CEB67BC299B7}"/>
    <cellStyle name="60% - Énfasis4 34" xfId="6361" xr:uid="{14EF2B91-07A4-4096-86CB-D50225AD2B02}"/>
    <cellStyle name="60% - Énfasis4 34 2" xfId="9226" xr:uid="{9D6188CA-B3E7-4D20-8330-546F26E0CC16}"/>
    <cellStyle name="60% - Énfasis4 35" xfId="6381" xr:uid="{791DB03A-EE3F-47C1-A5A7-C95CEA53BD7F}"/>
    <cellStyle name="60% - Énfasis4 35 2" xfId="9246" xr:uid="{1B0B3450-85E2-430B-925F-7BD754D65472}"/>
    <cellStyle name="60% - Énfasis4 36" xfId="6402" xr:uid="{77FA4AAB-A3C6-41E7-AD2F-F35FFD02B96B}"/>
    <cellStyle name="60% - Énfasis4 36 2" xfId="9267" xr:uid="{75A8F5AC-4F42-42EB-A613-743AE9F33C58}"/>
    <cellStyle name="60% - Énfasis4 37" xfId="6431" xr:uid="{E59ADB74-F6F4-4B73-9E49-CBB8C5BDE127}"/>
    <cellStyle name="60% - Énfasis4 37 2" xfId="9293" xr:uid="{AD78780B-B8B1-485E-B00E-67AB49863A16}"/>
    <cellStyle name="60% - Énfasis4 38" xfId="6465" xr:uid="{9D882624-3470-4ECD-8BA1-ABB7DB7A55DE}"/>
    <cellStyle name="60% - Énfasis4 38 2" xfId="9325" xr:uid="{9906ED14-0180-44F5-A1AB-E0D34D242C3F}"/>
    <cellStyle name="60% - Énfasis4 39" xfId="6485" xr:uid="{DECB40AF-8032-41B6-A33D-B367B294E4FE}"/>
    <cellStyle name="60% - Énfasis4 39 2" xfId="9345" xr:uid="{3ABFBE88-F4C1-4C42-A02B-AF6870E39B7A}"/>
    <cellStyle name="60% - Énfasis4 4" xfId="3895" xr:uid="{B2E22FC6-0E18-4A90-893F-C9E952D165A5}"/>
    <cellStyle name="60% - Énfasis4 4 2" xfId="4092" xr:uid="{DB406449-7607-4F50-87DF-283DCCE27530}"/>
    <cellStyle name="60% - Énfasis4 4 2 2" xfId="4570" xr:uid="{48125F24-1749-4509-BC41-3EF9F81BE6D9}"/>
    <cellStyle name="60% - Énfasis4 4 2 2 2" xfId="5538" xr:uid="{196972EC-7CB1-48AD-8D1D-2B342F07C3C9}"/>
    <cellStyle name="60% - Énfasis4 4 2 2 2 2" xfId="8405" xr:uid="{44692925-06DF-4721-9104-9AB639183541}"/>
    <cellStyle name="60% - Énfasis4 4 2 2 3" xfId="7433" xr:uid="{5F2A1859-A3AB-4447-95A9-A232DF28F73B}"/>
    <cellStyle name="60% - Énfasis4 4 2 3" xfId="5053" xr:uid="{65D0E344-D468-4814-8B82-AF10F267A13E}"/>
    <cellStyle name="60% - Énfasis4 4 2 3 2" xfId="7920" xr:uid="{1C223DF1-601C-4EAD-991C-868BE17166EA}"/>
    <cellStyle name="60% - Énfasis4 4 2 4" xfId="6948" xr:uid="{A25FC3F1-A1BF-4BA8-864F-9DC7165B53D2}"/>
    <cellStyle name="60% - Énfasis4 4 3" xfId="4376" xr:uid="{CB46436D-AC48-4672-A897-5316C5E32439}"/>
    <cellStyle name="60% - Énfasis4 4 3 2" xfId="5342" xr:uid="{A9F3EE1F-CDCD-49DD-94CA-8B3403F8B9F0}"/>
    <cellStyle name="60% - Énfasis4 4 3 2 2" xfId="8209" xr:uid="{0E3FEB24-FD45-416C-ACA4-A04E6F10D959}"/>
    <cellStyle name="60% - Énfasis4 4 3 3" xfId="7237" xr:uid="{09259E3B-342E-412F-A0FC-76737BCE6A78}"/>
    <cellStyle name="60% - Énfasis4 4 4" xfId="4858" xr:uid="{DF74A537-9DF5-4E76-9E3B-92500B1A4A2D}"/>
    <cellStyle name="60% - Énfasis4 4 4 2" xfId="7724" xr:uid="{3AC6F260-5F1C-4EDA-B720-F89D2EF4DF4A}"/>
    <cellStyle name="60% - Énfasis4 4 5" xfId="5867" xr:uid="{D2A1F46B-7931-4331-A555-9AF407AA2523}"/>
    <cellStyle name="60% - Énfasis4 4 5 2" xfId="8736" xr:uid="{7E7AE1E9-A101-4499-A3A7-2C11560B589B}"/>
    <cellStyle name="60% - Énfasis4 4 6" xfId="6753" xr:uid="{E3BB92DD-D76D-4F9D-81CD-3D4E42DC2E4A}"/>
    <cellStyle name="60% - Énfasis4 40" xfId="6505" xr:uid="{4C07F154-E43C-4938-A76F-19E46E9C7DBE}"/>
    <cellStyle name="60% - Énfasis4 40 2" xfId="9365" xr:uid="{9DB46AC5-5218-4C21-A836-424C6307FB52}"/>
    <cellStyle name="60% - Énfasis4 41" xfId="6525" xr:uid="{6A844146-B7A0-475C-8DAF-11279A4DCBE4}"/>
    <cellStyle name="60% - Énfasis4 41 2" xfId="9385" xr:uid="{558988E1-ECB4-4579-B158-86FAC775FCB0}"/>
    <cellStyle name="60% - Énfasis4 42" xfId="6545" xr:uid="{3E2A930F-68C9-4274-A9DF-7799691C3819}"/>
    <cellStyle name="60% - Énfasis4 42 2" xfId="9405" xr:uid="{4CCB147F-5199-45E6-9AC9-D0966C6B0103}"/>
    <cellStyle name="60% - Énfasis4 43" xfId="6566" xr:uid="{C44BB069-264B-4AE5-86EE-7C8CCC9F075C}"/>
    <cellStyle name="60% - Énfasis4 43 2" xfId="9427" xr:uid="{486AE915-B29E-462F-A95B-78A156B59C6F}"/>
    <cellStyle name="60% - Énfasis4 44" xfId="6596" xr:uid="{A1CDCA70-F666-43A5-8971-DE71D5D9746A}"/>
    <cellStyle name="60% - Énfasis4 44 2" xfId="9456" xr:uid="{FE29E87A-85CB-41A7-963E-B4554326499F}"/>
    <cellStyle name="60% - Énfasis4 45" xfId="6621" xr:uid="{C0D95C1C-CAEC-4FCA-9997-E30EB5216F8D}"/>
    <cellStyle name="60% - Énfasis4 45 2" xfId="9481" xr:uid="{43EB8D09-B433-417D-8EED-BE50D412ED81}"/>
    <cellStyle name="60% - Énfasis4 46" xfId="6643" xr:uid="{5CCC8575-CC22-4FA2-94CB-0C8F6D27C9C4}"/>
    <cellStyle name="60% - Énfasis4 47" xfId="6673" xr:uid="{A3131B70-7F32-4A2C-AAA2-4757F2C4B6C3}"/>
    <cellStyle name="60% - Énfasis4 48" xfId="9503" xr:uid="{612EA4E0-5A67-4414-A661-B2D7BE4A287A}"/>
    <cellStyle name="60% - Énfasis4 49" xfId="9522" xr:uid="{3A93CA43-ADB2-43F5-B1ED-46DDC132B8AA}"/>
    <cellStyle name="60% - Énfasis4 5" xfId="3921" xr:uid="{043A3F51-7F65-4E5F-9CCC-E6E49D47A3F3}"/>
    <cellStyle name="60% - Énfasis4 5 2" xfId="4115" xr:uid="{913D2B6E-45EB-428A-A565-4F1D53CF0F10}"/>
    <cellStyle name="60% - Énfasis4 5 2 2" xfId="4593" xr:uid="{F279746E-4E7C-4C29-8759-B57C4608EA3A}"/>
    <cellStyle name="60% - Énfasis4 5 2 2 2" xfId="5561" xr:uid="{43873816-75C3-49EA-AC1D-F3969CAAC2A5}"/>
    <cellStyle name="60% - Énfasis4 5 2 2 2 2" xfId="8428" xr:uid="{A2243909-FEF5-4312-906F-7E4B27AAB412}"/>
    <cellStyle name="60% - Énfasis4 5 2 2 3" xfId="7456" xr:uid="{5A04AE30-0106-4377-B320-3A44FAD5E1FF}"/>
    <cellStyle name="60% - Énfasis4 5 2 3" xfId="5076" xr:uid="{7BD7E306-E5F5-4BAD-9268-3AACEAAA8D9B}"/>
    <cellStyle name="60% - Énfasis4 5 2 3 2" xfId="7943" xr:uid="{57C813D4-EF23-47D1-A5BD-EF2D15C9961C}"/>
    <cellStyle name="60% - Énfasis4 5 2 4" xfId="6971" xr:uid="{488DDE89-161B-41AC-82D7-9A4DA40AEF93}"/>
    <cellStyle name="60% - Énfasis4 5 3" xfId="4399" xr:uid="{2E3362E2-38B3-49D3-BF4C-611F2958DC2F}"/>
    <cellStyle name="60% - Énfasis4 5 3 2" xfId="5365" xr:uid="{AF5D4ECC-79AE-4065-84DC-8C10B932BCF9}"/>
    <cellStyle name="60% - Énfasis4 5 3 2 2" xfId="8232" xr:uid="{D4FEF441-D870-43F1-86A5-507575D18A93}"/>
    <cellStyle name="60% - Énfasis4 5 3 3" xfId="7260" xr:uid="{4B2108FB-3EFB-4F22-B5E2-8649FAE2BAA4}"/>
    <cellStyle name="60% - Énfasis4 5 4" xfId="4880" xr:uid="{F0D923FF-82D8-432A-8965-1E87D739093B}"/>
    <cellStyle name="60% - Énfasis4 5 4 2" xfId="7747" xr:uid="{AA0CC9CA-5047-43BA-A548-011374E81284}"/>
    <cellStyle name="60% - Énfasis4 5 5" xfId="5890" xr:uid="{CA2947FA-E60E-4A14-AA31-77101B625FD4}"/>
    <cellStyle name="60% - Énfasis4 5 5 2" xfId="8759" xr:uid="{3DF08961-1C45-4BA2-81FD-0C7D28843642}"/>
    <cellStyle name="60% - Énfasis4 5 6" xfId="6776" xr:uid="{E1B566E4-002F-4277-A4BA-D807EC730B79}"/>
    <cellStyle name="60% - Énfasis4 50" xfId="9541" xr:uid="{1198FB52-DD10-459D-9AB7-AEA657CB386B}"/>
    <cellStyle name="60% - Énfasis4 51" xfId="9567" xr:uid="{5CF85CAF-C177-48E7-A264-7E6BC9FD0268}"/>
    <cellStyle name="60% - Énfasis4 52" xfId="15769" xr:uid="{65B3A202-B133-4A9E-9D15-ADF6E4ACF27A}"/>
    <cellStyle name="60% - Énfasis4 53" xfId="15794" xr:uid="{119803D5-9521-4631-89AA-E2188A663AD2}"/>
    <cellStyle name="60% - Énfasis4 54" xfId="15828" xr:uid="{321ECC3F-65AD-4E79-A144-F86C7B9D909F}"/>
    <cellStyle name="60% - Énfasis4 6" xfId="3945" xr:uid="{CA117A4E-7655-4640-A08A-52E1E7A34589}"/>
    <cellStyle name="60% - Énfasis4 6 2" xfId="4137" xr:uid="{0FE0FE14-E7C7-4AC3-B030-5817CCA9F31F}"/>
    <cellStyle name="60% - Énfasis4 6 2 2" xfId="4615" xr:uid="{02531549-9152-404A-84FC-320C79BE0A7E}"/>
    <cellStyle name="60% - Énfasis4 6 2 2 2" xfId="5583" xr:uid="{19F99BF5-7B76-43EA-913F-5369DE979B2A}"/>
    <cellStyle name="60% - Énfasis4 6 2 2 2 2" xfId="8450" xr:uid="{980D1A08-56DD-4068-8670-E2E943DCCDDD}"/>
    <cellStyle name="60% - Énfasis4 6 2 2 3" xfId="7478" xr:uid="{603E351C-5024-443E-A1F9-BBC6F2FC3A4E}"/>
    <cellStyle name="60% - Énfasis4 6 2 3" xfId="5098" xr:uid="{A82D0BBE-157F-40E7-B4FA-27163EA0DEF2}"/>
    <cellStyle name="60% - Énfasis4 6 2 3 2" xfId="7965" xr:uid="{A80AE4AF-D098-44EC-9F93-3279E9DA2731}"/>
    <cellStyle name="60% - Énfasis4 6 2 4" xfId="6993" xr:uid="{8272FDF1-8818-4DE6-B719-F083EEB65D8C}"/>
    <cellStyle name="60% - Énfasis4 6 3" xfId="4421" xr:uid="{93C1451E-8618-40BC-89A2-10D1D6080F79}"/>
    <cellStyle name="60% - Énfasis4 6 3 2" xfId="5387" xr:uid="{C16DB700-EF90-4B49-8897-8FB86619C288}"/>
    <cellStyle name="60% - Énfasis4 6 3 2 2" xfId="8254" xr:uid="{8D9FCB10-5C7A-4017-869C-338441E8D804}"/>
    <cellStyle name="60% - Énfasis4 6 3 3" xfId="7282" xr:uid="{D611AB68-553F-4B4F-85E1-D82C9029876C}"/>
    <cellStyle name="60% - Énfasis4 6 4" xfId="4902" xr:uid="{A583CDFC-8D62-4160-BEB9-A50BA43F3AF1}"/>
    <cellStyle name="60% - Énfasis4 6 4 2" xfId="7769" xr:uid="{C10A4E9F-7E67-4513-8256-D9EE1099039B}"/>
    <cellStyle name="60% - Énfasis4 6 5" xfId="5912" xr:uid="{2DFB845D-8802-49DC-BEF8-50898CC5B2B6}"/>
    <cellStyle name="60% - Énfasis4 6 5 2" xfId="8781" xr:uid="{7B2A7E2D-B4D8-4EA6-A5E4-DF8ABBBC6E83}"/>
    <cellStyle name="60% - Énfasis4 6 6" xfId="6798" xr:uid="{246C3EC0-B5FE-4FA7-B84A-841B2F080146}"/>
    <cellStyle name="60% - Énfasis4 7" xfId="3969" xr:uid="{44086177-7900-4F9F-B1D0-9C4718DC6BC4}"/>
    <cellStyle name="60% - Énfasis4 7 2" xfId="4161" xr:uid="{C8414527-8E70-4D1C-A89D-F88B78DD0BD1}"/>
    <cellStyle name="60% - Énfasis4 7 2 2" xfId="4639" xr:uid="{809C5D80-64B0-4096-BF45-D9E97322F903}"/>
    <cellStyle name="60% - Énfasis4 7 2 2 2" xfId="5607" xr:uid="{BBDBC6E6-8A23-40B0-83D1-741CA7D7CF42}"/>
    <cellStyle name="60% - Énfasis4 7 2 2 2 2" xfId="8474" xr:uid="{2E364888-B1F1-4E5A-A50D-EBC0B98350D7}"/>
    <cellStyle name="60% - Énfasis4 7 2 2 3" xfId="7502" xr:uid="{4FB8C37B-180C-40C8-80D9-022CB57C1E76}"/>
    <cellStyle name="60% - Énfasis4 7 2 3" xfId="5122" xr:uid="{536253CE-B3B6-48CB-BEDC-188B3D11F747}"/>
    <cellStyle name="60% - Énfasis4 7 2 3 2" xfId="7989" xr:uid="{09D097DB-19D1-4AB0-8928-E8906E1CA7B8}"/>
    <cellStyle name="60% - Énfasis4 7 2 4" xfId="7017" xr:uid="{EEA3D4F8-7AD2-44FF-82D8-F6E03E792257}"/>
    <cellStyle name="60% - Énfasis4 7 3" xfId="4444" xr:uid="{5E218DCF-4B9B-4D79-B5C5-B119053C7223}"/>
    <cellStyle name="60% - Énfasis4 7 3 2" xfId="5411" xr:uid="{35874917-2B68-4532-B911-0826D005DB0F}"/>
    <cellStyle name="60% - Énfasis4 7 3 2 2" xfId="8278" xr:uid="{9344E704-F94F-4775-90AB-35DC57AC35E9}"/>
    <cellStyle name="60% - Énfasis4 7 3 3" xfId="7306" xr:uid="{05CB9F75-37C5-4AD9-9308-A3918158CFF3}"/>
    <cellStyle name="60% - Énfasis4 7 4" xfId="4926" xr:uid="{29F73232-9C33-4EBC-A652-382B5C730BD4}"/>
    <cellStyle name="60% - Énfasis4 7 4 2" xfId="7793" xr:uid="{ED4ED2F9-6EAE-4E09-AC00-A86D1A76DD47}"/>
    <cellStyle name="60% - Énfasis4 7 5" xfId="5936" xr:uid="{9572C39A-8AE8-4E47-9500-53B43A35B975}"/>
    <cellStyle name="60% - Énfasis4 7 5 2" xfId="8805" xr:uid="{A27B2559-B03C-4F7B-A167-F3E21E05C2DA}"/>
    <cellStyle name="60% - Énfasis4 7 6" xfId="6822" xr:uid="{8C9BA7FB-6581-4B35-B491-41D2F792424B}"/>
    <cellStyle name="60% - Énfasis4 8" xfId="3995" xr:uid="{8C0B56BC-321A-4E91-9168-E29A08379648}"/>
    <cellStyle name="60% - Énfasis4 8 2" xfId="4187" xr:uid="{EF4B89C3-3489-49B3-B73F-FB809E4C1A4A}"/>
    <cellStyle name="60% - Énfasis4 8 2 2" xfId="4665" xr:uid="{3B2A8998-2B0D-44FF-BB8C-563BA2DD0049}"/>
    <cellStyle name="60% - Énfasis4 8 2 2 2" xfId="5633" xr:uid="{11B50E4B-BA21-4054-BE5A-30BA0170DF2C}"/>
    <cellStyle name="60% - Énfasis4 8 2 2 2 2" xfId="8500" xr:uid="{AF00C40D-A42E-4F08-AD19-1A46F3F73D8E}"/>
    <cellStyle name="60% - Énfasis4 8 2 2 3" xfId="7528" xr:uid="{190417D6-3D19-4032-8A7D-36B4E62D96A8}"/>
    <cellStyle name="60% - Énfasis4 8 2 3" xfId="5148" xr:uid="{808120F7-BE4D-46C8-B344-14B2FF5FBCF0}"/>
    <cellStyle name="60% - Énfasis4 8 2 3 2" xfId="8015" xr:uid="{ABC69EEE-02A5-4504-B8EF-F5E07FC36391}"/>
    <cellStyle name="60% - Énfasis4 8 2 4" xfId="7043" xr:uid="{7822D3F4-2B0F-49B8-A17A-6953DF48682E}"/>
    <cellStyle name="60% - Énfasis4 8 3" xfId="4469" xr:uid="{A6510C74-D4D1-4435-BB3C-22A03F07FA5A}"/>
    <cellStyle name="60% - Énfasis4 8 3 2" xfId="5437" xr:uid="{D1F7F53A-4D63-4856-A387-354936025600}"/>
    <cellStyle name="60% - Énfasis4 8 3 2 2" xfId="8304" xr:uid="{9E515420-15BD-4CBF-9FC3-4F653A70C11A}"/>
    <cellStyle name="60% - Énfasis4 8 3 3" xfId="7332" xr:uid="{363A14D3-1D4E-4759-9F73-702EEE3EA926}"/>
    <cellStyle name="60% - Énfasis4 8 4" xfId="4952" xr:uid="{6ACEB927-E27A-47A5-8DD6-680A983B3F15}"/>
    <cellStyle name="60% - Énfasis4 8 4 2" xfId="7819" xr:uid="{B473C937-3AE9-4891-85CC-2F5EFEC9B944}"/>
    <cellStyle name="60% - Énfasis4 8 5" xfId="5962" xr:uid="{3FAFC62E-31F3-4BCC-86E5-DB4472D7C1C6}"/>
    <cellStyle name="60% - Énfasis4 8 5 2" xfId="8831" xr:uid="{BD03C422-09D2-4C26-9DF3-16EB4610DAFE}"/>
    <cellStyle name="60% - Énfasis4 8 6" xfId="6848" xr:uid="{F78D0FEE-7C2C-4FB7-9F69-37631267E4D6}"/>
    <cellStyle name="60% - Énfasis4 9" xfId="4019" xr:uid="{F1C875C6-DAF8-479E-B522-723CB14D1E3B}"/>
    <cellStyle name="60% - Énfasis4 9 2" xfId="4490" xr:uid="{AC1EEE97-01B4-42ED-ACBF-D6F2C92D1A6F}"/>
    <cellStyle name="60% - Énfasis4 9 2 2" xfId="5458" xr:uid="{C850C92B-E9C4-4A08-8E7D-296311609F98}"/>
    <cellStyle name="60% - Énfasis4 9 2 2 2" xfId="8325" xr:uid="{611B3B85-3B71-402F-861D-AB1F97C80952}"/>
    <cellStyle name="60% - Énfasis4 9 2 3" xfId="7353" xr:uid="{AAD0CE8B-6320-4FC6-ABEA-E6A9FEB2DAAE}"/>
    <cellStyle name="60% - Énfasis4 9 3" xfId="4973" xr:uid="{4FD437E1-B715-41A8-A336-A52440B440F1}"/>
    <cellStyle name="60% - Énfasis4 9 3 2" xfId="7840" xr:uid="{E1607101-0C44-4730-85E6-1912D48EC885}"/>
    <cellStyle name="60% - Énfasis4 9 4" xfId="6869" xr:uid="{A646BFD9-068F-453F-9D57-694E8010FCB2}"/>
    <cellStyle name="60% - Énfasis5" xfId="37" builtinId="48" customBuiltin="1"/>
    <cellStyle name="60% - Énfasis5 10" xfId="4214" xr:uid="{AB9A8C38-54FE-46CF-B80D-4E22661D0209}"/>
    <cellStyle name="60% - Énfasis5 10 2" xfId="4692" xr:uid="{57BB2312-31B5-41C9-B9AE-AE45CA82FEEB}"/>
    <cellStyle name="60% - Énfasis5 10 2 2" xfId="5660" xr:uid="{E906486F-3C06-42B4-9528-0B15D97BF30A}"/>
    <cellStyle name="60% - Énfasis5 10 2 2 2" xfId="8528" xr:uid="{5B2FC2E8-5002-4E4E-8BEE-5F827DF090EF}"/>
    <cellStyle name="60% - Énfasis5 10 2 3" xfId="7556" xr:uid="{B4B5698A-B65F-48D1-B7DC-92B663F1AA8D}"/>
    <cellStyle name="60% - Énfasis5 10 3" xfId="5176" xr:uid="{AFD4E297-7143-45FF-B355-5E1DD977994F}"/>
    <cellStyle name="60% - Énfasis5 10 3 2" xfId="8043" xr:uid="{78B9CD9E-340E-475D-997E-3606FB75BFFF}"/>
    <cellStyle name="60% - Énfasis5 10 4" xfId="7071" xr:uid="{21ED7444-1FF4-4E1B-BD3B-04FFA51F0759}"/>
    <cellStyle name="60% - Énfasis5 11" xfId="4250" xr:uid="{4F94712A-371C-4883-8EE9-06EDD2D58C8E}"/>
    <cellStyle name="60% - Énfasis5 11 2" xfId="4729" xr:uid="{E6E8A81B-AE81-439C-9C94-C6DA8C273D82}"/>
    <cellStyle name="60% - Énfasis5 11 2 2" xfId="5697" xr:uid="{81D610A3-96A7-4A98-82CA-D02B37D552B3}"/>
    <cellStyle name="60% - Énfasis5 11 2 2 2" xfId="8565" xr:uid="{54E5377E-9194-48D5-93F8-C42888FA62AF}"/>
    <cellStyle name="60% - Énfasis5 11 2 3" xfId="7593" xr:uid="{B08B1118-11B7-47D4-A7DA-F42C24A935CA}"/>
    <cellStyle name="60% - Énfasis5 11 3" xfId="5213" xr:uid="{2FC28555-EA15-4DF0-8AF3-9D621BEE8C82}"/>
    <cellStyle name="60% - Énfasis5 11 3 2" xfId="8080" xr:uid="{4ACFA916-3BA7-46F6-B95A-C66DF357FD39}"/>
    <cellStyle name="60% - Énfasis5 11 4" xfId="7108" xr:uid="{38565509-6ACA-434A-84E7-C2D44599BB16}"/>
    <cellStyle name="60% - Énfasis5 12" xfId="4299" xr:uid="{FC174B50-87B9-4CC6-94E2-3F042C366701}"/>
    <cellStyle name="60% - Énfasis5 12 2" xfId="5265" xr:uid="{5B877B64-D5AE-43D3-B1F8-65662BFD69B6}"/>
    <cellStyle name="60% - Énfasis5 12 2 2" xfId="8132" xr:uid="{7FC124AA-CB44-400C-9D69-C466D985CD36}"/>
    <cellStyle name="60% - Énfasis5 12 3" xfId="7160" xr:uid="{B9E7C10D-25D1-4C94-B6F8-C0DB5E90B2C8}"/>
    <cellStyle name="60% - Énfasis5 13" xfId="4784" xr:uid="{780232C9-5675-4164-891B-75C30167D760}"/>
    <cellStyle name="60% - Énfasis5 13 2" xfId="7647" xr:uid="{B71BB6E8-32BF-47EF-AAF2-96B2F11F1508}"/>
    <cellStyle name="60% - Énfasis5 14" xfId="5750" xr:uid="{AB70750F-521B-4BD8-A3A2-08E22A834162}"/>
    <cellStyle name="60% - Énfasis5 14 2" xfId="8619" xr:uid="{BCB03C17-846F-4EB0-B004-EAFBB90C4888}"/>
    <cellStyle name="60% - Énfasis5 15" xfId="5770" xr:uid="{1BE8A1D2-6DF5-4AAC-A8D9-B7888CB56841}"/>
    <cellStyle name="60% - Énfasis5 15 2" xfId="8639" xr:uid="{D05858B5-26AB-406A-A8E7-22BDC1D1EBD8}"/>
    <cellStyle name="60% - Énfasis5 16" xfId="5790" xr:uid="{E216A43A-90AB-4024-8680-26E85477D43D}"/>
    <cellStyle name="60% - Énfasis5 16 2" xfId="8659" xr:uid="{F02B8962-CA85-47E3-9ED2-5281D7AC01F0}"/>
    <cellStyle name="60% - Énfasis5 17" xfId="5989" xr:uid="{330155F8-F3DD-4DE0-B7C9-511E744D471B}"/>
    <cellStyle name="60% - Énfasis5 17 2" xfId="8858" xr:uid="{5549A9E6-EBAD-4379-9F8E-67B1D6CD92E8}"/>
    <cellStyle name="60% - Énfasis5 18" xfId="6009" xr:uid="{76DDEFC6-A8ED-49C4-A4A1-8D94085F0871}"/>
    <cellStyle name="60% - Énfasis5 18 2" xfId="8878" xr:uid="{192FEA25-CC32-4380-BDFB-2F271334A8D7}"/>
    <cellStyle name="60% - Énfasis5 19" xfId="6029" xr:uid="{505D0200-D647-40F1-B6D0-58DB3AEAD1F7}"/>
    <cellStyle name="60% - Énfasis5 19 2" xfId="8898" xr:uid="{BE4298B6-364F-45F7-9502-7835AF0DCFE1}"/>
    <cellStyle name="60% - Énfasis5 2" xfId="329" xr:uid="{00000000-0005-0000-0000-000018000000}"/>
    <cellStyle name="60% - Énfasis5 2 2" xfId="3353" xr:uid="{8E8FA4F2-DC02-431A-B974-BF677A24A5F3}"/>
    <cellStyle name="60% - Énfasis5 2 3" xfId="4049" xr:uid="{984C854B-6188-4A84-B7A7-2D7277E216BF}"/>
    <cellStyle name="60% - Énfasis5 2 3 2" xfId="4523" xr:uid="{FB68EC28-2859-4698-8158-44B746517FF0}"/>
    <cellStyle name="60% - Énfasis5 2 3 2 2" xfId="5491" xr:uid="{8897917F-2452-40ED-A10B-3B5F9D66E2BB}"/>
    <cellStyle name="60% - Énfasis5 2 3 2 2 2" xfId="8358" xr:uid="{C7B08D74-C93F-4CD5-BB4D-1177481F6812}"/>
    <cellStyle name="60% - Énfasis5 2 3 2 3" xfId="7386" xr:uid="{98F0541E-CEB5-469D-9FD0-FE0CB8DB9CBE}"/>
    <cellStyle name="60% - Énfasis5 2 3 3" xfId="5006" xr:uid="{2B54B71D-901E-4396-8E6B-CFCA3D1C6320}"/>
    <cellStyle name="60% - Énfasis5 2 3 3 2" xfId="7873" xr:uid="{0273CADD-A145-42B4-B259-0F196AD59083}"/>
    <cellStyle name="60% - Énfasis5 2 3 4" xfId="6901" xr:uid="{3488F9A7-D978-4735-AE9C-C20829DE649B}"/>
    <cellStyle name="60% - Énfasis5 2 4" xfId="4329" xr:uid="{C591703F-0349-4058-89E8-912BAB0C7BD5}"/>
    <cellStyle name="60% - Énfasis5 2 4 2" xfId="5295" xr:uid="{75FDAAA0-0321-42B2-AA2C-8DC23C10CF27}"/>
    <cellStyle name="60% - Énfasis5 2 4 2 2" xfId="8162" xr:uid="{D9678DB6-F7F0-40E0-BEC5-40C8AE80879C}"/>
    <cellStyle name="60% - Énfasis5 2 4 3" xfId="7190" xr:uid="{13E4BFCB-1619-4C27-B8C3-02BA3782043D}"/>
    <cellStyle name="60% - Énfasis5 2 5" xfId="4814" xr:uid="{54BD465C-F6AF-40E6-8AA7-8E46C9E7B4BB}"/>
    <cellStyle name="60% - Énfasis5 2 5 2" xfId="7677" xr:uid="{9DC83C04-72E7-406F-9748-2BE14C15DB63}"/>
    <cellStyle name="60% - Énfasis5 2 6" xfId="5820" xr:uid="{4D7C25AA-04F1-4B5B-A097-40A25CDF77BD}"/>
    <cellStyle name="60% - Énfasis5 2 6 2" xfId="8689" xr:uid="{5D1C7176-A6BD-4DB9-9DE1-6E7262C45121}"/>
    <cellStyle name="60% - Énfasis5 2 7" xfId="6706" xr:uid="{5922D14E-1942-451B-8176-CF77F26D2594}"/>
    <cellStyle name="60% - Énfasis5 20" xfId="6049" xr:uid="{53617306-F81F-4E5C-842F-CA5FE5AD08DF}"/>
    <cellStyle name="60% - Énfasis5 20 2" xfId="8918" xr:uid="{75A4A380-33E0-4749-AA8D-A00F2A9B31BC}"/>
    <cellStyle name="60% - Énfasis5 21" xfId="6069" xr:uid="{DBCD57B3-DF74-4517-8C83-398B6BDD2242}"/>
    <cellStyle name="60% - Énfasis5 21 2" xfId="8938" xr:uid="{2208EC1F-8715-4FA4-9959-66DDCA26EB6B}"/>
    <cellStyle name="60% - Énfasis5 22" xfId="6089" xr:uid="{DE2A9E0B-073A-4A95-861C-F15BA0D3B126}"/>
    <cellStyle name="60% - Énfasis5 22 2" xfId="8958" xr:uid="{8B4B9914-6391-4A7A-8F28-126B582C214C}"/>
    <cellStyle name="60% - Énfasis5 23" xfId="6109" xr:uid="{8490BF86-C91C-4BE5-8B0D-9B27A211D737}"/>
    <cellStyle name="60% - Énfasis5 23 2" xfId="8978" xr:uid="{6F67010A-D9EB-4A48-9CE2-D143857DD3A2}"/>
    <cellStyle name="60% - Énfasis5 24" xfId="6129" xr:uid="{5483FCD7-03C7-4EF5-8779-C8AFAF9E2272}"/>
    <cellStyle name="60% - Énfasis5 24 2" xfId="8998" xr:uid="{2EB1AEAF-D35E-4A63-8BC7-1A04DA026E99}"/>
    <cellStyle name="60% - Énfasis5 25" xfId="6149" xr:uid="{A7B074DA-A0A4-450D-B1E3-277719E02C37}"/>
    <cellStyle name="60% - Énfasis5 25 2" xfId="9018" xr:uid="{3D3CCC36-7C17-495A-A555-F312EE038055}"/>
    <cellStyle name="60% - Énfasis5 26" xfId="6169" xr:uid="{CDAC3A8A-1ACB-444B-88DA-F2E5436322C1}"/>
    <cellStyle name="60% - Énfasis5 26 2" xfId="9038" xr:uid="{60BE4E4B-44CD-49D3-BA48-45CC6D9D5445}"/>
    <cellStyle name="60% - Énfasis5 27" xfId="6189" xr:uid="{26445168-AC88-454A-8BAA-7FA76B85BAFF}"/>
    <cellStyle name="60% - Énfasis5 27 2" xfId="9058" xr:uid="{4C9A8393-1326-4EA5-AA52-1899BF87C164}"/>
    <cellStyle name="60% - Énfasis5 28" xfId="6211" xr:uid="{4C0F1F75-1837-441E-BEAA-FE299507E420}"/>
    <cellStyle name="60% - Énfasis5 28 2" xfId="9080" xr:uid="{39B1A350-292C-4A35-A49C-C04B2EFC5AF9}"/>
    <cellStyle name="60% - Énfasis5 29" xfId="6248" xr:uid="{AEA8FD19-EB9A-4835-A495-BA73E03C0B29}"/>
    <cellStyle name="60% - Énfasis5 29 2" xfId="9117" xr:uid="{A8681474-7DC7-4779-A770-A64F14ABCC6C}"/>
    <cellStyle name="60% - Énfasis5 3" xfId="3871" xr:uid="{C7CEE48C-6355-4265-A769-972E176D98F1}"/>
    <cellStyle name="60% - Énfasis5 3 2" xfId="4070" xr:uid="{7B9AECDB-3A4F-444F-8502-EC3985CC3228}"/>
    <cellStyle name="60% - Énfasis5 3 2 2" xfId="4548" xr:uid="{5771BD30-313F-4164-A6BF-CBF5BDE0CB34}"/>
    <cellStyle name="60% - Énfasis5 3 2 2 2" xfId="5516" xr:uid="{1F9A3CEB-A6C2-4933-9FE3-E9920A634990}"/>
    <cellStyle name="60% - Énfasis5 3 2 2 2 2" xfId="8383" xr:uid="{68E473B4-BE3E-45C2-AA82-36ADE4357819}"/>
    <cellStyle name="60% - Énfasis5 3 2 2 3" xfId="7411" xr:uid="{36143EEF-8826-4C03-AA66-F2A35B771AD6}"/>
    <cellStyle name="60% - Énfasis5 3 2 3" xfId="5031" xr:uid="{ADEAB0F6-10E6-4F2A-908B-949EAD550211}"/>
    <cellStyle name="60% - Énfasis5 3 2 3 2" xfId="7898" xr:uid="{30C748AB-30E7-4B48-9151-ECD5F8830860}"/>
    <cellStyle name="60% - Énfasis5 3 2 4" xfId="6926" xr:uid="{3733A919-788F-411D-8DD9-7F69C72F065C}"/>
    <cellStyle name="60% - Énfasis5 3 3" xfId="4354" xr:uid="{6B9DDAEF-36A7-43FA-A7AD-CF650D86FD00}"/>
    <cellStyle name="60% - Énfasis5 3 3 2" xfId="5320" xr:uid="{15AD64B8-E28C-4188-A800-1F522ACC4BD6}"/>
    <cellStyle name="60% - Énfasis5 3 3 2 2" xfId="8187" xr:uid="{A2C7E3D2-65B3-4230-9DA0-DF25428338DA}"/>
    <cellStyle name="60% - Énfasis5 3 3 3" xfId="7215" xr:uid="{A0C4EA9C-47E3-4A28-9C35-238698EC06D0}"/>
    <cellStyle name="60% - Énfasis5 3 4" xfId="4836" xr:uid="{A362C341-FC42-4CB4-84FD-395CBFC68F96}"/>
    <cellStyle name="60% - Énfasis5 3 4 2" xfId="7702" xr:uid="{19778E36-D3EC-459A-9269-47F845967D79}"/>
    <cellStyle name="60% - Énfasis5 3 5" xfId="5845" xr:uid="{7CE37B57-01A5-43C1-975A-7DA8F2C4985D}"/>
    <cellStyle name="60% - Énfasis5 3 5 2" xfId="8714" xr:uid="{61DCDAF3-23D4-4FE3-A1F3-E9C6EC2A8D34}"/>
    <cellStyle name="60% - Énfasis5 3 6" xfId="6448" xr:uid="{8609F514-F50E-4D39-BEBF-D874C7A8A86A}"/>
    <cellStyle name="60% - Énfasis5 3 6 2" xfId="9308" xr:uid="{551DF550-432D-42D0-AB9E-5EA942404A90}"/>
    <cellStyle name="60% - Énfasis5 3 7" xfId="6731" xr:uid="{556E8F2B-FEFC-44A0-8B23-F5AB97D36026}"/>
    <cellStyle name="60% - Énfasis5 30" xfId="6268" xr:uid="{91BF8B5E-C855-4560-9BB4-6CF357A2A660}"/>
    <cellStyle name="60% - Énfasis5 30 2" xfId="9137" xr:uid="{26D9EAC5-A3BE-414B-9269-A5EF036C0314}"/>
    <cellStyle name="60% - Énfasis5 31" xfId="6288" xr:uid="{F720819E-924C-42C5-93FB-2760EE6AE0AF}"/>
    <cellStyle name="60% - Énfasis5 31 2" xfId="9157" xr:uid="{45E7C1B3-E307-4AA6-AB0F-9C45F0130722}"/>
    <cellStyle name="60% - Énfasis5 32" xfId="6312" xr:uid="{67764F31-15AE-4606-A868-E0A70DC19389}"/>
    <cellStyle name="60% - Énfasis5 32 2" xfId="9180" xr:uid="{03534870-1549-42D2-85EF-66E881182047}"/>
    <cellStyle name="60% - Énfasis5 33" xfId="6344" xr:uid="{6D403637-A6A9-4F24-9D1D-3A155F2B9910}"/>
    <cellStyle name="60% - Énfasis5 33 2" xfId="9209" xr:uid="{98607C0E-2144-4937-9AD1-A65621828BFA}"/>
    <cellStyle name="60% - Énfasis5 34" xfId="6364" xr:uid="{1DCDFB2E-31CA-45BD-8C6F-E2CE46B84E7C}"/>
    <cellStyle name="60% - Énfasis5 34 2" xfId="9229" xr:uid="{228BE273-4D31-43EB-B31C-F6912622EB2F}"/>
    <cellStyle name="60% - Énfasis5 35" xfId="6384" xr:uid="{2E89E580-1140-4CEE-B325-FBD1DF943327}"/>
    <cellStyle name="60% - Énfasis5 35 2" xfId="9249" xr:uid="{C5B82E7F-F0CD-4816-96A0-6E0E01156540}"/>
    <cellStyle name="60% - Énfasis5 36" xfId="6405" xr:uid="{C4AFC0ED-0E12-4F9F-8BC2-E1C75679FC32}"/>
    <cellStyle name="60% - Énfasis5 36 2" xfId="9270" xr:uid="{DCE5EAF1-6814-4311-AF90-7399537A1DE7}"/>
    <cellStyle name="60% - Énfasis5 37" xfId="6434" xr:uid="{42867AC9-FBEC-4653-8EB1-21C62992D5C6}"/>
    <cellStyle name="60% - Énfasis5 37 2" xfId="9296" xr:uid="{631EB367-51C4-480E-9CE1-F03016D5456C}"/>
    <cellStyle name="60% - Énfasis5 38" xfId="6468" xr:uid="{E4F18AE0-6E32-4840-BD40-A18D0CEA3785}"/>
    <cellStyle name="60% - Énfasis5 38 2" xfId="9328" xr:uid="{8CAD48AB-961C-4B70-B8B5-B24986CA9C0D}"/>
    <cellStyle name="60% - Énfasis5 39" xfId="6488" xr:uid="{ED63FB9E-97C1-4F09-980D-535A3194F63B}"/>
    <cellStyle name="60% - Énfasis5 39 2" xfId="9348" xr:uid="{BE267E27-2196-4834-8C92-D83BD5EB5252}"/>
    <cellStyle name="60% - Énfasis5 4" xfId="3898" xr:uid="{A8F7EE45-DE60-4E21-8821-1F79BF22A335}"/>
    <cellStyle name="60% - Énfasis5 4 2" xfId="4095" xr:uid="{78D866EB-DD75-4B36-BF6E-28661AC89CC7}"/>
    <cellStyle name="60% - Énfasis5 4 2 2" xfId="4573" xr:uid="{01FBD2D8-D7B2-4A8A-AAD1-BEE47B895D71}"/>
    <cellStyle name="60% - Énfasis5 4 2 2 2" xfId="5541" xr:uid="{89680B1B-7CE8-46AC-A7A7-436A9D717880}"/>
    <cellStyle name="60% - Énfasis5 4 2 2 2 2" xfId="8408" xr:uid="{4F2B13D7-FF67-4913-945D-8C759BBCD1C6}"/>
    <cellStyle name="60% - Énfasis5 4 2 2 3" xfId="7436" xr:uid="{41E7B5E4-8199-4129-AD5A-607DE8578CFD}"/>
    <cellStyle name="60% - Énfasis5 4 2 3" xfId="5056" xr:uid="{DAE7A735-0231-4C4F-8EC7-36E53D7D8032}"/>
    <cellStyle name="60% - Énfasis5 4 2 3 2" xfId="7923" xr:uid="{3D6D47D0-C2A0-4235-829F-F5FEE91084BA}"/>
    <cellStyle name="60% - Énfasis5 4 2 4" xfId="6951" xr:uid="{DBDFB058-B55A-4A8B-958D-67DCA398F8CA}"/>
    <cellStyle name="60% - Énfasis5 4 3" xfId="4379" xr:uid="{CD90C984-E05D-4804-9A32-4E7A5F683287}"/>
    <cellStyle name="60% - Énfasis5 4 3 2" xfId="5345" xr:uid="{03D5BC88-4E94-4D75-A984-158C5ADE997A}"/>
    <cellStyle name="60% - Énfasis5 4 3 2 2" xfId="8212" xr:uid="{AC6C4465-04CE-47D8-92FD-D450FA9BB8F0}"/>
    <cellStyle name="60% - Énfasis5 4 3 3" xfId="7240" xr:uid="{A548EB64-939C-467C-877D-00C33E9EFDF2}"/>
    <cellStyle name="60% - Énfasis5 4 4" xfId="4861" xr:uid="{FE977FA8-2D13-4FE3-85C5-7A40B99F1DC9}"/>
    <cellStyle name="60% - Énfasis5 4 4 2" xfId="7727" xr:uid="{0E80B674-1E5E-441F-8B8F-A8D4D29D8C4B}"/>
    <cellStyle name="60% - Énfasis5 4 5" xfId="5870" xr:uid="{8D8937F2-3635-407E-B11D-792C7C38CE55}"/>
    <cellStyle name="60% - Énfasis5 4 5 2" xfId="8739" xr:uid="{8813C702-1872-4DA9-A673-B8A993916D82}"/>
    <cellStyle name="60% - Énfasis5 4 6" xfId="6756" xr:uid="{5A5DA0DE-62B6-4447-8827-6173D6432B6A}"/>
    <cellStyle name="60% - Énfasis5 40" xfId="6508" xr:uid="{9D73A23A-175A-4505-AAB8-86769E1C42DF}"/>
    <cellStyle name="60% - Énfasis5 40 2" xfId="9368" xr:uid="{00E5FDD9-A71D-43E5-A1A1-9063F4F69994}"/>
    <cellStyle name="60% - Énfasis5 41" xfId="6528" xr:uid="{C9A57969-E4C0-42D8-A99C-8E4E5DD1F150}"/>
    <cellStyle name="60% - Énfasis5 41 2" xfId="9388" xr:uid="{02871101-7E06-4E20-A8F5-D88346AB0A38}"/>
    <cellStyle name="60% - Énfasis5 42" xfId="6548" xr:uid="{EDED0E52-5ADD-497B-A6A2-48C100799FD8}"/>
    <cellStyle name="60% - Énfasis5 42 2" xfId="9408" xr:uid="{A4845D13-EFB2-460E-A811-E04E9EF55B2F}"/>
    <cellStyle name="60% - Énfasis5 43" xfId="6569" xr:uid="{7CC66EC9-D200-4CC8-9661-8A4E549F7E0A}"/>
    <cellStyle name="60% - Énfasis5 43 2" xfId="9430" xr:uid="{84774C49-BCB4-4125-AE06-3FB115E8F86B}"/>
    <cellStyle name="60% - Énfasis5 44" xfId="6599" xr:uid="{313A3290-34FD-4251-9A66-916B830D63AA}"/>
    <cellStyle name="60% - Énfasis5 44 2" xfId="9459" xr:uid="{CC09B84D-D501-46EF-A20E-1CAABF194327}"/>
    <cellStyle name="60% - Énfasis5 45" xfId="6624" xr:uid="{4B254B78-236D-493C-936D-C467BB3CDDAB}"/>
    <cellStyle name="60% - Énfasis5 45 2" xfId="9484" xr:uid="{DAA445C4-8FA0-4487-98DA-FD78E03C7FDB}"/>
    <cellStyle name="60% - Énfasis5 46" xfId="6646" xr:uid="{E175A501-1EEF-4D98-8B2F-0F9C7BCB7531}"/>
    <cellStyle name="60% - Énfasis5 47" xfId="6676" xr:uid="{A6E01905-6FFD-4D8B-9EAD-52FB1AE19953}"/>
    <cellStyle name="60% - Énfasis5 48" xfId="9504" xr:uid="{C6479B71-1C89-4110-A20C-F3257356DD83}"/>
    <cellStyle name="60% - Énfasis5 49" xfId="9525" xr:uid="{A9F18ECB-346B-410B-BF86-FA0990A24171}"/>
    <cellStyle name="60% - Énfasis5 5" xfId="3924" xr:uid="{65695CA5-4FA7-446D-B490-D0379EF6855A}"/>
    <cellStyle name="60% - Énfasis5 5 2" xfId="4118" xr:uid="{BC501661-A6F5-4D1B-8E2D-67BD50E9AC3E}"/>
    <cellStyle name="60% - Énfasis5 5 2 2" xfId="4596" xr:uid="{BCED9BC7-06C9-4240-AC8C-152084405998}"/>
    <cellStyle name="60% - Énfasis5 5 2 2 2" xfId="5564" xr:uid="{739EA934-4887-427B-AA23-695CE01B6660}"/>
    <cellStyle name="60% - Énfasis5 5 2 2 2 2" xfId="8431" xr:uid="{07A4EEDE-0260-4BDA-A0EE-B5417DC3F779}"/>
    <cellStyle name="60% - Énfasis5 5 2 2 3" xfId="7459" xr:uid="{2D46BE75-B5BA-433B-929F-3AADD6C87A95}"/>
    <cellStyle name="60% - Énfasis5 5 2 3" xfId="5079" xr:uid="{5E686606-C475-4862-93F4-F01F813BDF29}"/>
    <cellStyle name="60% - Énfasis5 5 2 3 2" xfId="7946" xr:uid="{14F5573B-626B-43A4-8901-8F2B5486D901}"/>
    <cellStyle name="60% - Énfasis5 5 2 4" xfId="6974" xr:uid="{65F40A37-A423-4E28-8DBC-9FF76805A9CF}"/>
    <cellStyle name="60% - Énfasis5 5 3" xfId="4402" xr:uid="{6618663A-2FF4-465D-8CCD-A1AB0203F2E4}"/>
    <cellStyle name="60% - Énfasis5 5 3 2" xfId="5368" xr:uid="{EF31AA37-9F1B-4867-8EFA-3967726604A2}"/>
    <cellStyle name="60% - Énfasis5 5 3 2 2" xfId="8235" xr:uid="{A1AF821A-15DD-49FA-B0E6-2A93ED22367E}"/>
    <cellStyle name="60% - Énfasis5 5 3 3" xfId="7263" xr:uid="{B1903986-EF01-4727-8D78-46188D87BD2F}"/>
    <cellStyle name="60% - Énfasis5 5 4" xfId="4883" xr:uid="{34535717-AA43-419A-B55C-8D4BEC105802}"/>
    <cellStyle name="60% - Énfasis5 5 4 2" xfId="7750" xr:uid="{A368006F-E9AF-4C9F-B4C2-E1026A9996A4}"/>
    <cellStyle name="60% - Énfasis5 5 5" xfId="5893" xr:uid="{9DDF3454-36F1-431F-AFE7-7171C997579C}"/>
    <cellStyle name="60% - Énfasis5 5 5 2" xfId="8762" xr:uid="{F8066353-1CE2-423D-BC33-D78DED931D98}"/>
    <cellStyle name="60% - Énfasis5 5 6" xfId="6779" xr:uid="{3EFE009E-1D31-46AA-928A-E2A3EB460077}"/>
    <cellStyle name="60% - Énfasis5 50" xfId="9544" xr:uid="{EBFA9492-0DAB-4750-B792-0FB798996012}"/>
    <cellStyle name="60% - Énfasis5 51" xfId="9570" xr:uid="{00A8ACE0-49EF-44FE-B772-50E87132F2DF}"/>
    <cellStyle name="60% - Énfasis5 52" xfId="15772" xr:uid="{C5A7BEA1-40E4-4187-B5F4-3F540258E8C6}"/>
    <cellStyle name="60% - Énfasis5 53" xfId="15797" xr:uid="{10854105-8100-4029-8901-C3E24308267D}"/>
    <cellStyle name="60% - Énfasis5 54" xfId="15831" xr:uid="{12A12300-D92A-4601-AEA2-26AB3EC71229}"/>
    <cellStyle name="60% - Énfasis5 6" xfId="3948" xr:uid="{27BDCDF8-582F-456A-9D1F-56E647499931}"/>
    <cellStyle name="60% - Énfasis5 6 2" xfId="4140" xr:uid="{EAF969DF-DCC5-4AE3-89DB-F7BF23DA6C87}"/>
    <cellStyle name="60% - Énfasis5 6 2 2" xfId="4618" xr:uid="{99A95AB6-FFC0-44F1-A1E3-2F3A04983D3F}"/>
    <cellStyle name="60% - Énfasis5 6 2 2 2" xfId="5586" xr:uid="{ECEEBD54-75F1-47FC-8632-61B90D1D8B2A}"/>
    <cellStyle name="60% - Énfasis5 6 2 2 2 2" xfId="8453" xr:uid="{B87AE40C-EE8C-47CF-A54A-D80301863453}"/>
    <cellStyle name="60% - Énfasis5 6 2 2 3" xfId="7481" xr:uid="{DCEC23D3-6558-4BF2-A661-93FCA64157F8}"/>
    <cellStyle name="60% - Énfasis5 6 2 3" xfId="5101" xr:uid="{7B4664CC-A8D5-44DF-9A40-B60CE3717D17}"/>
    <cellStyle name="60% - Énfasis5 6 2 3 2" xfId="7968" xr:uid="{B55AD386-15D9-48FC-B55D-AEF7CC9149E3}"/>
    <cellStyle name="60% - Énfasis5 6 2 4" xfId="6996" xr:uid="{1909BA18-330D-4CA2-89AC-0C12D1A6A14D}"/>
    <cellStyle name="60% - Énfasis5 6 3" xfId="4424" xr:uid="{7586D577-5243-4945-BD85-2B34F80B383A}"/>
    <cellStyle name="60% - Énfasis5 6 3 2" xfId="5390" xr:uid="{D91377AB-F120-4420-B179-577EEE628BB7}"/>
    <cellStyle name="60% - Énfasis5 6 3 2 2" xfId="8257" xr:uid="{DC5FD5E7-4B00-4037-AAA5-E20D7EC50DFB}"/>
    <cellStyle name="60% - Énfasis5 6 3 3" xfId="7285" xr:uid="{7BB81DEB-CF75-4171-8B6A-C46BF7155B76}"/>
    <cellStyle name="60% - Énfasis5 6 4" xfId="4905" xr:uid="{460D6FAD-032B-4B37-87ED-7141942CEA60}"/>
    <cellStyle name="60% - Énfasis5 6 4 2" xfId="7772" xr:uid="{CE81C266-B13C-425D-8E0F-5281D922E472}"/>
    <cellStyle name="60% - Énfasis5 6 5" xfId="5915" xr:uid="{74EF455D-91AF-4789-9A64-A5908B1CB7C6}"/>
    <cellStyle name="60% - Énfasis5 6 5 2" xfId="8784" xr:uid="{2DC00B5A-67F1-441E-BB7E-1F366FAD52CA}"/>
    <cellStyle name="60% - Énfasis5 6 6" xfId="6801" xr:uid="{28AC431F-A2F8-46DD-A2C9-FE8EA61623E9}"/>
    <cellStyle name="60% - Énfasis5 7" xfId="3972" xr:uid="{E6C4142F-C2C4-49DC-94C6-599CA37225CF}"/>
    <cellStyle name="60% - Énfasis5 7 2" xfId="4164" xr:uid="{EE9C6DE5-8CEA-4833-9E8F-C3CFC6607965}"/>
    <cellStyle name="60% - Énfasis5 7 2 2" xfId="4642" xr:uid="{4E59AFAC-E66E-404E-A0A7-155EB48A62D1}"/>
    <cellStyle name="60% - Énfasis5 7 2 2 2" xfId="5610" xr:uid="{4DD03948-6E37-41B3-880A-B3AC74E9C7EA}"/>
    <cellStyle name="60% - Énfasis5 7 2 2 2 2" xfId="8477" xr:uid="{E53AB186-8306-43A5-8624-39E123EA80AF}"/>
    <cellStyle name="60% - Énfasis5 7 2 2 3" xfId="7505" xr:uid="{C53EA9A0-1930-4E4C-9725-B15065991746}"/>
    <cellStyle name="60% - Énfasis5 7 2 3" xfId="5125" xr:uid="{FE2AA91C-BF3B-4380-B69A-2B087935A52D}"/>
    <cellStyle name="60% - Énfasis5 7 2 3 2" xfId="7992" xr:uid="{8B6D08FF-276C-4C66-95F4-29BC910CCB5E}"/>
    <cellStyle name="60% - Énfasis5 7 2 4" xfId="7020" xr:uid="{907A1781-B86F-433B-9567-B586E79B823E}"/>
    <cellStyle name="60% - Énfasis5 7 3" xfId="4447" xr:uid="{AA17BF80-3ABA-4BE6-951A-1757471FA886}"/>
    <cellStyle name="60% - Énfasis5 7 3 2" xfId="5414" xr:uid="{18A70E0B-1CBE-4E9B-B192-D51F0C29A617}"/>
    <cellStyle name="60% - Énfasis5 7 3 2 2" xfId="8281" xr:uid="{F18E7DE7-4CD4-4CBF-A04A-C620F3437338}"/>
    <cellStyle name="60% - Énfasis5 7 3 3" xfId="7309" xr:uid="{245CFF0D-0C93-40C8-8088-26B9365FAC55}"/>
    <cellStyle name="60% - Énfasis5 7 4" xfId="4929" xr:uid="{98982E79-39B3-45D0-9B13-6C8BBEEF815A}"/>
    <cellStyle name="60% - Énfasis5 7 4 2" xfId="7796" xr:uid="{90397E13-7038-40C9-95D7-300CA8D0B1DD}"/>
    <cellStyle name="60% - Énfasis5 7 5" xfId="5939" xr:uid="{290B0688-889E-401E-BCE8-A547ACE7124A}"/>
    <cellStyle name="60% - Énfasis5 7 5 2" xfId="8808" xr:uid="{86FA72CE-9913-4918-AF9E-099492E460DF}"/>
    <cellStyle name="60% - Énfasis5 7 6" xfId="6825" xr:uid="{032B3801-E7D7-424B-B5CD-D8F5E560043D}"/>
    <cellStyle name="60% - Énfasis5 8" xfId="3998" xr:uid="{4FEA4A21-9D99-4BD8-A29C-69D299903D0B}"/>
    <cellStyle name="60% - Énfasis5 8 2" xfId="4190" xr:uid="{B7C38488-4F73-4F21-B193-0001B8E4BE1E}"/>
    <cellStyle name="60% - Énfasis5 8 2 2" xfId="4668" xr:uid="{BE2F81D2-1C15-4493-96A5-448F91EDA90D}"/>
    <cellStyle name="60% - Énfasis5 8 2 2 2" xfId="5636" xr:uid="{FFAF5829-6610-48C9-B5A1-4B3360F5BAF7}"/>
    <cellStyle name="60% - Énfasis5 8 2 2 2 2" xfId="8503" xr:uid="{833339F1-DCB0-457F-AE26-AD6BB89939D4}"/>
    <cellStyle name="60% - Énfasis5 8 2 2 3" xfId="7531" xr:uid="{2B4725E3-B236-4DE1-BBC0-6E3D15180A32}"/>
    <cellStyle name="60% - Énfasis5 8 2 3" xfId="5151" xr:uid="{50157F00-DB96-48FC-8288-EF4D63296D37}"/>
    <cellStyle name="60% - Énfasis5 8 2 3 2" xfId="8018" xr:uid="{3834A77C-3607-4C2D-AE6D-D7EEC0C5BBE1}"/>
    <cellStyle name="60% - Énfasis5 8 2 4" xfId="7046" xr:uid="{C2BA74E8-8EEA-4BC5-94FE-651A564BBF28}"/>
    <cellStyle name="60% - Énfasis5 8 3" xfId="4472" xr:uid="{D56E6182-27DD-4ED0-9058-148A0B4E6779}"/>
    <cellStyle name="60% - Énfasis5 8 3 2" xfId="5440" xr:uid="{679B6178-8740-4C74-A0AC-986D418AB421}"/>
    <cellStyle name="60% - Énfasis5 8 3 2 2" xfId="8307" xr:uid="{E6588C60-391F-424B-91C6-29EA3BA13F08}"/>
    <cellStyle name="60% - Énfasis5 8 3 3" xfId="7335" xr:uid="{C85C73D4-93D8-4430-AF7B-12B9FA55B55C}"/>
    <cellStyle name="60% - Énfasis5 8 4" xfId="4955" xr:uid="{876FEF5C-E88F-4F73-B52A-F42233BCBA19}"/>
    <cellStyle name="60% - Énfasis5 8 4 2" xfId="7822" xr:uid="{70FD459D-4C4D-40DB-BE1C-BA075E68ED52}"/>
    <cellStyle name="60% - Énfasis5 8 5" xfId="5965" xr:uid="{6C4B0CA5-74CA-4F75-8423-28682687F980}"/>
    <cellStyle name="60% - Énfasis5 8 5 2" xfId="8834" xr:uid="{3CAA8729-2B53-40D3-8782-8617CBF11788}"/>
    <cellStyle name="60% - Énfasis5 8 6" xfId="6851" xr:uid="{54688BBA-1C7A-4C93-BC18-BB7DADDD4F25}"/>
    <cellStyle name="60% - Énfasis5 9" xfId="4022" xr:uid="{65303DC3-44A2-409A-9732-C7800A13E2F3}"/>
    <cellStyle name="60% - Énfasis5 9 2" xfId="4493" xr:uid="{BF341926-980E-45ED-887C-A968FD9C74F0}"/>
    <cellStyle name="60% - Énfasis5 9 2 2" xfId="5461" xr:uid="{C351D8EB-C8AD-49E7-9C7E-E54E2A5295DC}"/>
    <cellStyle name="60% - Énfasis5 9 2 2 2" xfId="8328" xr:uid="{02509326-6DAC-4DA7-B432-5B594CD43FD8}"/>
    <cellStyle name="60% - Énfasis5 9 2 3" xfId="7356" xr:uid="{9537BDA9-9AD3-41B3-BC07-C9CDF4A491E7}"/>
    <cellStyle name="60% - Énfasis5 9 3" xfId="4976" xr:uid="{B3489559-08F7-492E-9983-ABE3EDBF77EC}"/>
    <cellStyle name="60% - Énfasis5 9 3 2" xfId="7843" xr:uid="{98E089DC-222E-4742-AA95-A4B885A0779A}"/>
    <cellStyle name="60% - Énfasis5 9 4" xfId="6872" xr:uid="{BAD2C8BE-86BC-45EE-927C-EB01F0F3E4D3}"/>
    <cellStyle name="60% - Énfasis6" xfId="41" builtinId="52" customBuiltin="1"/>
    <cellStyle name="60% - Énfasis6 10" xfId="4217" xr:uid="{3A0F7FE7-6AA7-4515-B649-32E365831869}"/>
    <cellStyle name="60% - Énfasis6 10 2" xfId="4695" xr:uid="{D5D71BB5-447F-4181-9319-E2E0CB54D40A}"/>
    <cellStyle name="60% - Énfasis6 10 2 2" xfId="5663" xr:uid="{05B6C718-F604-4FC4-BE63-21A026B6E883}"/>
    <cellStyle name="60% - Énfasis6 10 2 2 2" xfId="8531" xr:uid="{A1A7D15D-612D-47C7-B63E-3599A30D1649}"/>
    <cellStyle name="60% - Énfasis6 10 2 3" xfId="7559" xr:uid="{BA655AC1-D4A5-4DB3-8A5B-393077230909}"/>
    <cellStyle name="60% - Énfasis6 10 3" xfId="5179" xr:uid="{4A181373-D573-481A-A82C-44EE4DCF11D1}"/>
    <cellStyle name="60% - Énfasis6 10 3 2" xfId="8046" xr:uid="{CD8CFA22-8864-42BA-8EA4-80D3BA3DA75D}"/>
    <cellStyle name="60% - Énfasis6 10 4" xfId="7074" xr:uid="{FA6D9B17-B6AE-47DB-AE60-7E07FC7FF287}"/>
    <cellStyle name="60% - Énfasis6 11" xfId="4253" xr:uid="{D0ADAE08-EDC9-4B92-8375-7E759E825457}"/>
    <cellStyle name="60% - Énfasis6 11 2" xfId="4732" xr:uid="{70899ADD-731B-4ED1-A6CB-E7DED91B96FC}"/>
    <cellStyle name="60% - Énfasis6 11 2 2" xfId="5700" xr:uid="{A947B955-5E47-484E-B589-246C708567D4}"/>
    <cellStyle name="60% - Énfasis6 11 2 2 2" xfId="8568" xr:uid="{B62775F1-B8BE-4029-9553-AD7421D6AE00}"/>
    <cellStyle name="60% - Énfasis6 11 2 3" xfId="7596" xr:uid="{65DB0C11-B513-4922-9CF1-EE004D8D8481}"/>
    <cellStyle name="60% - Énfasis6 11 3" xfId="5216" xr:uid="{D1FD4E90-D842-4C93-B1F4-B2132054F068}"/>
    <cellStyle name="60% - Énfasis6 11 3 2" xfId="8083" xr:uid="{D4C9BA82-DD4A-4CF0-BE7D-FEB07B4AC82A}"/>
    <cellStyle name="60% - Énfasis6 11 4" xfId="7111" xr:uid="{767C802B-CAB2-4DBB-B4CB-0A5F04FC0B1E}"/>
    <cellStyle name="60% - Énfasis6 12" xfId="4302" xr:uid="{EDAC9052-7048-4F34-B1E8-2429B331E798}"/>
    <cellStyle name="60% - Énfasis6 12 2" xfId="5268" xr:uid="{D29177DA-142A-4703-985C-2468DF8BFFDB}"/>
    <cellStyle name="60% - Énfasis6 12 2 2" xfId="8135" xr:uid="{EC99F970-5508-48D8-84AA-B5241BA34DE9}"/>
    <cellStyle name="60% - Énfasis6 12 3" xfId="7163" xr:uid="{A881E6A0-8466-406E-BA62-FC95AFA5D125}"/>
    <cellStyle name="60% - Énfasis6 13" xfId="4787" xr:uid="{D260904D-89A0-4CDA-924C-35D50DB30C81}"/>
    <cellStyle name="60% - Énfasis6 13 2" xfId="7650" xr:uid="{4404856C-E26E-4031-A6AA-0D53D933CDF1}"/>
    <cellStyle name="60% - Énfasis6 14" xfId="5753" xr:uid="{DA48099C-88C1-4BF7-8DEC-29D2B673ED25}"/>
    <cellStyle name="60% - Énfasis6 14 2" xfId="8622" xr:uid="{0336CA89-6D6B-4B54-8E4C-019C93A1E3D5}"/>
    <cellStyle name="60% - Énfasis6 15" xfId="5773" xr:uid="{C2EFBB15-4F82-4CE5-AFB5-F8B6A0176128}"/>
    <cellStyle name="60% - Énfasis6 15 2" xfId="8642" xr:uid="{26762DF6-3DC0-4614-9720-8C17F9FFC601}"/>
    <cellStyle name="60% - Énfasis6 16" xfId="5793" xr:uid="{B3D0616B-36E1-4E5E-9C67-E6901EC5DAD7}"/>
    <cellStyle name="60% - Énfasis6 16 2" xfId="8662" xr:uid="{4F738750-7D09-4BB8-B66E-72636FF87B5B}"/>
    <cellStyle name="60% - Énfasis6 17" xfId="5992" xr:uid="{6AF426E2-5EDA-4AC8-BBDE-56D91F98D4F6}"/>
    <cellStyle name="60% - Énfasis6 17 2" xfId="8861" xr:uid="{8CD6CF9E-B81F-4B7B-9CAD-2B615E3FEB7A}"/>
    <cellStyle name="60% - Énfasis6 18" xfId="6012" xr:uid="{643E2139-F1CA-4684-A341-D5E17FE3E299}"/>
    <cellStyle name="60% - Énfasis6 18 2" xfId="8881" xr:uid="{CB37A7B1-316C-4530-9F97-D01B45AB9474}"/>
    <cellStyle name="60% - Énfasis6 19" xfId="6032" xr:uid="{9032CC3A-4B58-4A4D-9841-F3FCC93AC00C}"/>
    <cellStyle name="60% - Énfasis6 19 2" xfId="8901" xr:uid="{453775BF-119F-4EBE-8A09-3BCB9EFE8E28}"/>
    <cellStyle name="60% - Énfasis6 2" xfId="330" xr:uid="{00000000-0005-0000-0000-00001A000000}"/>
    <cellStyle name="60% - Énfasis6 2 2" xfId="3354" xr:uid="{D34E5F6D-2589-4F63-ACF4-B8818AEA8582}"/>
    <cellStyle name="60% - Énfasis6 2 3" xfId="4052" xr:uid="{8B037726-CB9E-430C-BA6D-02445AFE2F27}"/>
    <cellStyle name="60% - Énfasis6 2 3 2" xfId="4526" xr:uid="{8273E5B6-D9BD-445D-B022-3CEBD257EDE8}"/>
    <cellStyle name="60% - Énfasis6 2 3 2 2" xfId="5494" xr:uid="{E729F594-8406-42CD-9783-6ECE895143A1}"/>
    <cellStyle name="60% - Énfasis6 2 3 2 2 2" xfId="8361" xr:uid="{98C4E3A0-AA09-4F27-AE2F-25A5109ED30A}"/>
    <cellStyle name="60% - Énfasis6 2 3 2 3" xfId="7389" xr:uid="{05CCCB0C-3F11-4AF0-ACF4-E8704A19A3A2}"/>
    <cellStyle name="60% - Énfasis6 2 3 3" xfId="5009" xr:uid="{E54F7C0F-7039-49D6-B111-B95410D91616}"/>
    <cellStyle name="60% - Énfasis6 2 3 3 2" xfId="7876" xr:uid="{B257E5D7-0B89-435F-9BBE-DE355DC8C54B}"/>
    <cellStyle name="60% - Énfasis6 2 3 4" xfId="6904" xr:uid="{48336751-8E74-4C18-817F-2CBA83A85969}"/>
    <cellStyle name="60% - Énfasis6 2 4" xfId="4332" xr:uid="{2C1EE9C5-AC35-4370-8DB5-22622133F97D}"/>
    <cellStyle name="60% - Énfasis6 2 4 2" xfId="5298" xr:uid="{8C0106F3-59FD-4172-A870-72AA962C6A4A}"/>
    <cellStyle name="60% - Énfasis6 2 4 2 2" xfId="8165" xr:uid="{C2F1E797-A427-432C-89AC-8DF8F9805720}"/>
    <cellStyle name="60% - Énfasis6 2 4 3" xfId="7193" xr:uid="{80702ED4-82F8-422C-BC74-8F891C95D1ED}"/>
    <cellStyle name="60% - Énfasis6 2 5" xfId="4817" xr:uid="{EC208154-5721-4D2B-99DB-8A7B8DF3F8AC}"/>
    <cellStyle name="60% - Énfasis6 2 5 2" xfId="7680" xr:uid="{2F47F7B0-B8A2-44E8-9D99-3F76647630F2}"/>
    <cellStyle name="60% - Énfasis6 2 6" xfId="5823" xr:uid="{0DEF947C-3410-45F3-A36F-77E53419166D}"/>
    <cellStyle name="60% - Énfasis6 2 6 2" xfId="8692" xr:uid="{5C6E9A9D-C422-4D07-991C-F6D12E6CA628}"/>
    <cellStyle name="60% - Énfasis6 2 7" xfId="6709" xr:uid="{3C937BC1-0640-42F0-B930-FF108A0C86AF}"/>
    <cellStyle name="60% - Énfasis6 20" xfId="6052" xr:uid="{F3555200-CF34-4077-B619-CD99C49642A2}"/>
    <cellStyle name="60% - Énfasis6 20 2" xfId="8921" xr:uid="{2A4122D3-5EB2-4385-8135-95748428DE53}"/>
    <cellStyle name="60% - Énfasis6 21" xfId="6072" xr:uid="{6F244029-F9F1-4D35-85BC-046D4E2EA00B}"/>
    <cellStyle name="60% - Énfasis6 21 2" xfId="8941" xr:uid="{36A92D75-D264-47C7-9DAE-9C2CB7F5C215}"/>
    <cellStyle name="60% - Énfasis6 22" xfId="6092" xr:uid="{40E96E4A-DCAE-499E-9320-8CD17194A372}"/>
    <cellStyle name="60% - Énfasis6 22 2" xfId="8961" xr:uid="{F30422F2-B5E2-4E69-A77D-6D66C38A4E0A}"/>
    <cellStyle name="60% - Énfasis6 23" xfId="6112" xr:uid="{B3C478EC-1DA5-4884-A909-83440399AC66}"/>
    <cellStyle name="60% - Énfasis6 23 2" xfId="8981" xr:uid="{8BB564F4-A2AE-45DD-97D6-53B6286AF3C3}"/>
    <cellStyle name="60% - Énfasis6 24" xfId="6132" xr:uid="{D06476D9-6706-4652-97C4-313DACE3F9CE}"/>
    <cellStyle name="60% - Énfasis6 24 2" xfId="9001" xr:uid="{2C5C8362-B789-46FC-A29E-D91B24B4F758}"/>
    <cellStyle name="60% - Énfasis6 25" xfId="6152" xr:uid="{7F63F736-6D59-4B48-B7D5-F866CAC60BE3}"/>
    <cellStyle name="60% - Énfasis6 25 2" xfId="9021" xr:uid="{E566D037-E33D-4AA8-B34D-6C7D2BB021C3}"/>
    <cellStyle name="60% - Énfasis6 26" xfId="6172" xr:uid="{EF4E40F7-3695-4B8F-B05D-470B994AFC56}"/>
    <cellStyle name="60% - Énfasis6 26 2" xfId="9041" xr:uid="{6E7879FA-50DE-4ACA-93C2-B53783CB3FD9}"/>
    <cellStyle name="60% - Énfasis6 27" xfId="6192" xr:uid="{7FBA61D4-AE4E-4824-8751-7EB04BEB66EC}"/>
    <cellStyle name="60% - Énfasis6 27 2" xfId="9061" xr:uid="{C339FB85-3DF3-4CBC-B3AD-5F0ADF6B8346}"/>
    <cellStyle name="60% - Énfasis6 28" xfId="6214" xr:uid="{12CF50A5-DDDA-402B-AC33-B94C1166449D}"/>
    <cellStyle name="60% - Énfasis6 28 2" xfId="9083" xr:uid="{3736E362-95F7-43DB-8273-78EC0B461635}"/>
    <cellStyle name="60% - Énfasis6 29" xfId="6251" xr:uid="{23069B96-D018-4DB2-A806-439EBF1FC2C5}"/>
    <cellStyle name="60% - Énfasis6 29 2" xfId="9120" xr:uid="{75F219ED-CC60-4B46-8B22-2FD9299D9ED7}"/>
    <cellStyle name="60% - Énfasis6 3" xfId="3874" xr:uid="{CFADE440-EDC6-4E17-A714-F7DEE3C92C9A}"/>
    <cellStyle name="60% - Énfasis6 3 2" xfId="4073" xr:uid="{E0BA88DE-979D-473C-8222-3466F3B1223F}"/>
    <cellStyle name="60% - Énfasis6 3 2 2" xfId="4551" xr:uid="{369D63FD-AB8D-44FA-867A-55C31B1EA75D}"/>
    <cellStyle name="60% - Énfasis6 3 2 2 2" xfId="5519" xr:uid="{94CF8F9A-1C59-4BE2-B7CA-E488FDED30C4}"/>
    <cellStyle name="60% - Énfasis6 3 2 2 2 2" xfId="8386" xr:uid="{DACFD7F2-67D3-4D96-ACA2-65EFF0DB7BAC}"/>
    <cellStyle name="60% - Énfasis6 3 2 2 3" xfId="7414" xr:uid="{A4839C60-73DA-4CFD-ACE7-BB0917ACD949}"/>
    <cellStyle name="60% - Énfasis6 3 2 3" xfId="5034" xr:uid="{FFCD8DA8-5309-4ECD-AF52-D56CD3EAA0D7}"/>
    <cellStyle name="60% - Énfasis6 3 2 3 2" xfId="7901" xr:uid="{6145BED9-7B27-49DF-9F11-49DB9E4AA23E}"/>
    <cellStyle name="60% - Énfasis6 3 2 4" xfId="6929" xr:uid="{E39936B0-6AFE-45AA-8C24-4E2137AB8488}"/>
    <cellStyle name="60% - Énfasis6 3 3" xfId="4357" xr:uid="{8B8DD415-6474-4A79-B330-4A005F9CB840}"/>
    <cellStyle name="60% - Énfasis6 3 3 2" xfId="5323" xr:uid="{E974FFD9-A69A-4471-85EC-942004E61920}"/>
    <cellStyle name="60% - Énfasis6 3 3 2 2" xfId="8190" xr:uid="{19F7BA60-E72D-41AE-BE7D-92D0894BDC5C}"/>
    <cellStyle name="60% - Énfasis6 3 3 3" xfId="7218" xr:uid="{8A16690A-F58B-46ED-9D91-E99EE12B8CC4}"/>
    <cellStyle name="60% - Énfasis6 3 4" xfId="4839" xr:uid="{D77B7C8D-682F-4C9F-A06B-0AD71C06F9E6}"/>
    <cellStyle name="60% - Énfasis6 3 4 2" xfId="7705" xr:uid="{221A899D-C099-454E-BA21-C4A33D55A9A9}"/>
    <cellStyle name="60% - Énfasis6 3 5" xfId="5848" xr:uid="{42AB672E-6189-4EEA-9574-D1C049146AB4}"/>
    <cellStyle name="60% - Énfasis6 3 5 2" xfId="8717" xr:uid="{FD5AB7B4-5EF5-456B-8DE6-9DD716107C86}"/>
    <cellStyle name="60% - Énfasis6 3 6" xfId="6449" xr:uid="{8D218FD3-54B2-4B74-8C8D-34C26EC9BB1D}"/>
    <cellStyle name="60% - Énfasis6 3 6 2" xfId="9309" xr:uid="{46882661-9D15-40FF-9A05-00C606D25E03}"/>
    <cellStyle name="60% - Énfasis6 3 7" xfId="6734" xr:uid="{8FDE1974-858C-4748-820E-26735499905F}"/>
    <cellStyle name="60% - Énfasis6 30" xfId="6271" xr:uid="{CBBD1F13-DAD6-49F6-AF2D-D674A9038061}"/>
    <cellStyle name="60% - Énfasis6 30 2" xfId="9140" xr:uid="{694D05BF-13F3-4B6B-AD6E-D4A5C8C787E3}"/>
    <cellStyle name="60% - Énfasis6 31" xfId="6291" xr:uid="{0CA7E9E3-11FC-4FB7-A5C2-BF012976FF8E}"/>
    <cellStyle name="60% - Énfasis6 31 2" xfId="9160" xr:uid="{E7C27A1E-9A46-4F55-84BE-6A81B1C34B38}"/>
    <cellStyle name="60% - Énfasis6 32" xfId="6315" xr:uid="{897BB9C2-B937-421B-83B0-84A3CE52B23A}"/>
    <cellStyle name="60% - Énfasis6 32 2" xfId="9183" xr:uid="{CA035CC6-E687-4CC2-BE89-3CA21D49BB67}"/>
    <cellStyle name="60% - Énfasis6 33" xfId="6347" xr:uid="{CBFC45E0-C064-44C9-AC90-F282FFB318BB}"/>
    <cellStyle name="60% - Énfasis6 33 2" xfId="9212" xr:uid="{DC6B60EF-7461-49A7-A869-150025223545}"/>
    <cellStyle name="60% - Énfasis6 34" xfId="6367" xr:uid="{A910E20B-68FB-494E-BAD5-0CE34C4F019B}"/>
    <cellStyle name="60% - Énfasis6 34 2" xfId="9232" xr:uid="{673F6272-F480-4205-A0D6-638E30653BE1}"/>
    <cellStyle name="60% - Énfasis6 35" xfId="6387" xr:uid="{59062F3F-B84D-4067-BACC-F67918087733}"/>
    <cellStyle name="60% - Énfasis6 35 2" xfId="9252" xr:uid="{33101092-6768-4682-BDA0-38CA68D5AB7F}"/>
    <cellStyle name="60% - Énfasis6 36" xfId="6408" xr:uid="{AC7CF199-EFC5-43F4-AF7E-E18492DF8C5C}"/>
    <cellStyle name="60% - Énfasis6 36 2" xfId="9273" xr:uid="{D37820DD-AC6E-432E-A467-573E9C331C71}"/>
    <cellStyle name="60% - Énfasis6 37" xfId="6437" xr:uid="{9AFB91D7-4F4E-4B30-A3AA-C7AC22C93948}"/>
    <cellStyle name="60% - Énfasis6 37 2" xfId="9299" xr:uid="{CB4061B0-850B-463D-A9FB-8C2D1B083777}"/>
    <cellStyle name="60% - Énfasis6 38" xfId="6471" xr:uid="{1A6BF520-719B-42B8-A2BB-78E1423453A3}"/>
    <cellStyle name="60% - Énfasis6 38 2" xfId="9331" xr:uid="{2D4CC821-C9A6-4A7F-A8C1-A424FA997126}"/>
    <cellStyle name="60% - Énfasis6 39" xfId="6491" xr:uid="{15E3659B-8DED-4889-A7EF-A8E6569FD9B6}"/>
    <cellStyle name="60% - Énfasis6 39 2" xfId="9351" xr:uid="{CE2A109E-C842-4CE8-8EFC-EC0F1B603AAB}"/>
    <cellStyle name="60% - Énfasis6 4" xfId="3901" xr:uid="{65FBC4EA-261B-44CE-8B36-0108501EBCA8}"/>
    <cellStyle name="60% - Énfasis6 4 2" xfId="4098" xr:uid="{E49D2A40-AF93-4549-AFB4-15E94A30CF7F}"/>
    <cellStyle name="60% - Énfasis6 4 2 2" xfId="4576" xr:uid="{0FAB6AFC-2038-4162-B964-B710A9CE09E0}"/>
    <cellStyle name="60% - Énfasis6 4 2 2 2" xfId="5544" xr:uid="{2CEE30AC-3BB0-4F93-A1BF-7F224A8DAE8B}"/>
    <cellStyle name="60% - Énfasis6 4 2 2 2 2" xfId="8411" xr:uid="{B8C8065D-E5AF-46FB-8771-F4A33F315EFC}"/>
    <cellStyle name="60% - Énfasis6 4 2 2 3" xfId="7439" xr:uid="{1E40BDDC-3B1E-44F0-9CF6-A7ABB3B3937E}"/>
    <cellStyle name="60% - Énfasis6 4 2 3" xfId="5059" xr:uid="{787C35C9-52FC-4993-BA0C-DB4291C9FA64}"/>
    <cellStyle name="60% - Énfasis6 4 2 3 2" xfId="7926" xr:uid="{99D85BFA-755F-484E-BF0F-3AD81E4F53E3}"/>
    <cellStyle name="60% - Énfasis6 4 2 4" xfId="6954" xr:uid="{DD17C139-7BE1-4880-84D0-65982A9AD745}"/>
    <cellStyle name="60% - Énfasis6 4 3" xfId="4382" xr:uid="{4F1F8B60-F445-4B70-B5A4-350D87D3ADE1}"/>
    <cellStyle name="60% - Énfasis6 4 3 2" xfId="5348" xr:uid="{1316EAA3-5481-4BE9-9BA6-16825F3CF4DD}"/>
    <cellStyle name="60% - Énfasis6 4 3 2 2" xfId="8215" xr:uid="{773A02FD-2C2D-4ED4-8BB5-CBACAA799594}"/>
    <cellStyle name="60% - Énfasis6 4 3 3" xfId="7243" xr:uid="{925DE4AD-534E-4A7E-AA3A-D1C931469FE6}"/>
    <cellStyle name="60% - Énfasis6 4 4" xfId="4864" xr:uid="{FA4EBCDB-C2FF-4DCA-BE79-9CA88F1AB1DD}"/>
    <cellStyle name="60% - Énfasis6 4 4 2" xfId="7730" xr:uid="{F295065F-1FF5-40B9-92CB-25162FEC2119}"/>
    <cellStyle name="60% - Énfasis6 4 5" xfId="5873" xr:uid="{F3D55A6A-6B36-4ECB-ABF5-107A20D7B4F1}"/>
    <cellStyle name="60% - Énfasis6 4 5 2" xfId="8742" xr:uid="{BCDC4C72-B6E0-49A0-9F2A-DD421CF8197D}"/>
    <cellStyle name="60% - Énfasis6 4 6" xfId="6759" xr:uid="{24E8DECF-0552-4067-BD76-81718CA58234}"/>
    <cellStyle name="60% - Énfasis6 40" xfId="6511" xr:uid="{BFD05BF7-5E82-4319-AFE5-E5DC48E89122}"/>
    <cellStyle name="60% - Énfasis6 40 2" xfId="9371" xr:uid="{08437D29-3083-4184-91F7-6B667754719B}"/>
    <cellStyle name="60% - Énfasis6 41" xfId="6531" xr:uid="{9FAAC597-1EEE-4CC1-867E-DB073413D106}"/>
    <cellStyle name="60% - Énfasis6 41 2" xfId="9391" xr:uid="{C793BA79-E124-4574-BD5E-1FD03A4DDBDD}"/>
    <cellStyle name="60% - Énfasis6 42" xfId="6551" xr:uid="{21FDFFDD-35D0-4D1F-A185-227F809AC28A}"/>
    <cellStyle name="60% - Énfasis6 42 2" xfId="9411" xr:uid="{3AD1180C-C065-45A7-B750-41CB845D4C88}"/>
    <cellStyle name="60% - Énfasis6 43" xfId="6572" xr:uid="{006F21C7-0109-438A-BF40-1FD952632EB8}"/>
    <cellStyle name="60% - Énfasis6 43 2" xfId="9433" xr:uid="{A5BBA1AE-476D-42BC-8496-41CB9D343606}"/>
    <cellStyle name="60% - Énfasis6 44" xfId="6602" xr:uid="{84888058-6DCA-43B3-9095-5D4F1372A439}"/>
    <cellStyle name="60% - Énfasis6 44 2" xfId="9462" xr:uid="{6A92D0AD-2184-4774-B0FD-6376B191F646}"/>
    <cellStyle name="60% - Énfasis6 45" xfId="6627" xr:uid="{2FEB58A8-6BCC-4FE1-9EFC-70887E833184}"/>
    <cellStyle name="60% - Énfasis6 45 2" xfId="9487" xr:uid="{30F56965-756F-4E03-8C25-281D5A9F7EE2}"/>
    <cellStyle name="60% - Énfasis6 46" xfId="6649" xr:uid="{D69A37C7-E5E4-4062-9862-7A8DE1D55788}"/>
    <cellStyle name="60% - Énfasis6 47" xfId="6679" xr:uid="{5477F4B0-EAF5-47AC-B12C-BAF9868EB0B9}"/>
    <cellStyle name="60% - Énfasis6 48" xfId="9505" xr:uid="{65AFE36C-A32A-4B5D-85C1-5E6408522C11}"/>
    <cellStyle name="60% - Énfasis6 49" xfId="9528" xr:uid="{1CC63F07-A46C-4E03-BD32-892FD8141AAC}"/>
    <cellStyle name="60% - Énfasis6 5" xfId="3927" xr:uid="{7D32F739-4DE4-40C4-8FF9-41EFAE84683B}"/>
    <cellStyle name="60% - Énfasis6 5 2" xfId="4121" xr:uid="{994131DA-6CA5-4E13-BBF1-1987A6AC3373}"/>
    <cellStyle name="60% - Énfasis6 5 2 2" xfId="4599" xr:uid="{E2184007-0FD7-4279-A26C-E75091457BE6}"/>
    <cellStyle name="60% - Énfasis6 5 2 2 2" xfId="5567" xr:uid="{8E4F9D34-94A7-481F-BF9F-1DDE164A26CD}"/>
    <cellStyle name="60% - Énfasis6 5 2 2 2 2" xfId="8434" xr:uid="{7AEC8443-23A8-41B5-B50F-9032CF802776}"/>
    <cellStyle name="60% - Énfasis6 5 2 2 3" xfId="7462" xr:uid="{DEE97131-211A-4A8E-A778-5C0C58D06BB3}"/>
    <cellStyle name="60% - Énfasis6 5 2 3" xfId="5082" xr:uid="{A121A941-A6F2-44CD-A8E7-7B40D3C68E84}"/>
    <cellStyle name="60% - Énfasis6 5 2 3 2" xfId="7949" xr:uid="{2AB07CA8-46C0-4217-9C39-32800A5A6EBB}"/>
    <cellStyle name="60% - Énfasis6 5 2 4" xfId="6977" xr:uid="{AEB71654-1A11-4287-8028-47F0967D3179}"/>
    <cellStyle name="60% - Énfasis6 5 3" xfId="4405" xr:uid="{B90E0B84-DDA6-4A08-80F5-BEF39BA97E5A}"/>
    <cellStyle name="60% - Énfasis6 5 3 2" xfId="5371" xr:uid="{E2126737-389A-4191-BDFD-390A286BC78A}"/>
    <cellStyle name="60% - Énfasis6 5 3 2 2" xfId="8238" xr:uid="{D5E568F9-2C68-4B3B-9901-A4B44E4CD17D}"/>
    <cellStyle name="60% - Énfasis6 5 3 3" xfId="7266" xr:uid="{ED48AB31-8867-4BDC-9264-94F7FBF15AE7}"/>
    <cellStyle name="60% - Énfasis6 5 4" xfId="4886" xr:uid="{5A7755B8-1E17-44F8-8214-9A6FA8D5E1D5}"/>
    <cellStyle name="60% - Énfasis6 5 4 2" xfId="7753" xr:uid="{24C67B4A-577C-4284-912D-D6D73A5B3E19}"/>
    <cellStyle name="60% - Énfasis6 5 5" xfId="5896" xr:uid="{604398D9-97EE-4124-8185-9AC7FA8E7EB4}"/>
    <cellStyle name="60% - Énfasis6 5 5 2" xfId="8765" xr:uid="{8EDA0D72-62CC-4194-B067-CA1E3F3C1011}"/>
    <cellStyle name="60% - Énfasis6 5 6" xfId="6782" xr:uid="{F2D72428-44E1-4771-B1A4-3A421F82875B}"/>
    <cellStyle name="60% - Énfasis6 50" xfId="9547" xr:uid="{1A11F8BE-7CE6-4A0D-9B6B-B0E99DD188F7}"/>
    <cellStyle name="60% - Énfasis6 51" xfId="9574" xr:uid="{5C393BB9-A7D3-4E49-936F-77B57063B3BB}"/>
    <cellStyle name="60% - Énfasis6 52" xfId="15775" xr:uid="{2E339C46-0667-4783-BBBB-2D8E1DDB7E57}"/>
    <cellStyle name="60% - Énfasis6 53" xfId="15800" xr:uid="{0F373FE3-C88D-4DF0-BC18-E33C7DAB5A4B}"/>
    <cellStyle name="60% - Énfasis6 54" xfId="15834" xr:uid="{AD87F9E7-A093-448E-A606-E36D7054AFD5}"/>
    <cellStyle name="60% - Énfasis6 6" xfId="3951" xr:uid="{A315BE2F-1503-4CDA-B098-F83172A7C07F}"/>
    <cellStyle name="60% - Énfasis6 6 2" xfId="4143" xr:uid="{64D12AE0-C42E-4A00-B0C5-82E6E0F15A3D}"/>
    <cellStyle name="60% - Énfasis6 6 2 2" xfId="4621" xr:uid="{952710D2-785A-4F35-9C00-C2F24AD65909}"/>
    <cellStyle name="60% - Énfasis6 6 2 2 2" xfId="5589" xr:uid="{BBFBD9F6-523E-423F-A39D-6FB420575314}"/>
    <cellStyle name="60% - Énfasis6 6 2 2 2 2" xfId="8456" xr:uid="{9F3584DF-DAB3-49A9-BC8C-E035756E70AE}"/>
    <cellStyle name="60% - Énfasis6 6 2 2 3" xfId="7484" xr:uid="{77B069E4-F4D1-407A-9565-746F004A6BE8}"/>
    <cellStyle name="60% - Énfasis6 6 2 3" xfId="5104" xr:uid="{450C956A-6358-421F-B488-8771A96E6374}"/>
    <cellStyle name="60% - Énfasis6 6 2 3 2" xfId="7971" xr:uid="{BF91FE8D-B6CA-419C-8199-3F11707598FF}"/>
    <cellStyle name="60% - Énfasis6 6 2 4" xfId="6999" xr:uid="{C3CD4204-CE85-4B4C-A679-9C15F7A846AA}"/>
    <cellStyle name="60% - Énfasis6 6 3" xfId="4427" xr:uid="{D0EF32E3-6966-4717-B822-845CD61A6CC7}"/>
    <cellStyle name="60% - Énfasis6 6 3 2" xfId="5393" xr:uid="{C1C34516-8D98-4BF2-A982-49EE79F52A64}"/>
    <cellStyle name="60% - Énfasis6 6 3 2 2" xfId="8260" xr:uid="{28E41442-DC1E-4837-B0DC-1133F7679DE9}"/>
    <cellStyle name="60% - Énfasis6 6 3 3" xfId="7288" xr:uid="{75F24A7D-E0F1-4C29-ACB1-E991FD1AD770}"/>
    <cellStyle name="60% - Énfasis6 6 4" xfId="4908" xr:uid="{C5616BF3-B39A-486A-84D3-10BDB5E60B04}"/>
    <cellStyle name="60% - Énfasis6 6 4 2" xfId="7775" xr:uid="{C2C31D1F-0B41-42BC-8EE9-E8205CDB31DF}"/>
    <cellStyle name="60% - Énfasis6 6 5" xfId="5918" xr:uid="{8107E86E-43F1-4F45-840B-093F6F4C2280}"/>
    <cellStyle name="60% - Énfasis6 6 5 2" xfId="8787" xr:uid="{6715CE38-0DFF-4457-89E9-B64E3687C3C1}"/>
    <cellStyle name="60% - Énfasis6 6 6" xfId="6804" xr:uid="{FD26A58A-509E-40EC-8EFE-1BD54F907751}"/>
    <cellStyle name="60% - Énfasis6 7" xfId="3975" xr:uid="{8E090E93-822E-47D7-B051-90538626DC0D}"/>
    <cellStyle name="60% - Énfasis6 7 2" xfId="4167" xr:uid="{4423CE2E-021C-4B10-9D7D-87AD1256EC77}"/>
    <cellStyle name="60% - Énfasis6 7 2 2" xfId="4645" xr:uid="{475B3AD0-B187-4C7B-9BA4-FBAB2F9049ED}"/>
    <cellStyle name="60% - Énfasis6 7 2 2 2" xfId="5613" xr:uid="{5C4DE0C6-B46E-4E27-B756-D540CF32E043}"/>
    <cellStyle name="60% - Énfasis6 7 2 2 2 2" xfId="8480" xr:uid="{EBC2F79A-EC7A-4013-A3FC-67E83E2B0ECD}"/>
    <cellStyle name="60% - Énfasis6 7 2 2 3" xfId="7508" xr:uid="{6AC8827E-DAD8-4031-8E99-78948EF887A8}"/>
    <cellStyle name="60% - Énfasis6 7 2 3" xfId="5128" xr:uid="{4E610BD6-8A0B-422B-9D88-A4E0A9DCF3DC}"/>
    <cellStyle name="60% - Énfasis6 7 2 3 2" xfId="7995" xr:uid="{25707780-34D7-4E9C-8E16-18D634DE3A53}"/>
    <cellStyle name="60% - Énfasis6 7 2 4" xfId="7023" xr:uid="{75A9E34B-7FCB-44C1-9E38-1DBDC2F8B0F2}"/>
    <cellStyle name="60% - Énfasis6 7 3" xfId="4450" xr:uid="{C3AACFB3-4327-4295-820C-22B1CE800232}"/>
    <cellStyle name="60% - Énfasis6 7 3 2" xfId="5417" xr:uid="{065B7E36-896E-49B4-B8E1-6377CC6DB029}"/>
    <cellStyle name="60% - Énfasis6 7 3 2 2" xfId="8284" xr:uid="{D0875761-68B5-497B-8DC0-271B77A270EA}"/>
    <cellStyle name="60% - Énfasis6 7 3 3" xfId="7312" xr:uid="{B1E63B82-781B-41AC-97CB-952EFAB14F0A}"/>
    <cellStyle name="60% - Énfasis6 7 4" xfId="4932" xr:uid="{C3E27A77-4AB4-4CD6-A515-8581D9A14CEE}"/>
    <cellStyle name="60% - Énfasis6 7 4 2" xfId="7799" xr:uid="{836102C7-F8DA-4BA3-9BDA-D090B5B3D155}"/>
    <cellStyle name="60% - Énfasis6 7 5" xfId="5942" xr:uid="{57C6DD2A-D68A-4A4F-8E58-2AC894F778FE}"/>
    <cellStyle name="60% - Énfasis6 7 5 2" xfId="8811" xr:uid="{5ADD5AD5-5D6D-4300-9166-6A2DC875CF78}"/>
    <cellStyle name="60% - Énfasis6 7 6" xfId="6828" xr:uid="{0E3FF23E-2595-4D8D-83C5-27B36920E375}"/>
    <cellStyle name="60% - Énfasis6 8" xfId="4001" xr:uid="{BC9544C9-41A4-4A42-917E-89841775AA5E}"/>
    <cellStyle name="60% - Énfasis6 8 2" xfId="4193" xr:uid="{FA5105F0-3986-403A-959E-324D9A0BE710}"/>
    <cellStyle name="60% - Énfasis6 8 2 2" xfId="4671" xr:uid="{FDB81A89-D3AE-4792-82CA-FDD65F7F17B6}"/>
    <cellStyle name="60% - Énfasis6 8 2 2 2" xfId="5639" xr:uid="{8584CC44-D691-4C0E-9A7D-F9A7DCEA5D60}"/>
    <cellStyle name="60% - Énfasis6 8 2 2 2 2" xfId="8506" xr:uid="{99142EAC-3DE9-40C0-B902-7137F1989520}"/>
    <cellStyle name="60% - Énfasis6 8 2 2 3" xfId="7534" xr:uid="{4DDD3E87-5692-4E3E-83F0-7A95C0C3846D}"/>
    <cellStyle name="60% - Énfasis6 8 2 3" xfId="5154" xr:uid="{172E0E99-5EB3-40AB-8344-B348343EB27C}"/>
    <cellStyle name="60% - Énfasis6 8 2 3 2" xfId="8021" xr:uid="{CD280A67-CA43-4921-9C96-05C57747B005}"/>
    <cellStyle name="60% - Énfasis6 8 2 4" xfId="7049" xr:uid="{DA5189A1-D960-4C48-861F-F8C447E97E89}"/>
    <cellStyle name="60% - Énfasis6 8 3" xfId="4475" xr:uid="{75B7E438-C65E-44E1-9196-5085DB72C037}"/>
    <cellStyle name="60% - Énfasis6 8 3 2" xfId="5443" xr:uid="{D5E10AE7-BF7D-4226-B63C-F4350B3BF54A}"/>
    <cellStyle name="60% - Énfasis6 8 3 2 2" xfId="8310" xr:uid="{7096F431-F0F5-4B72-8107-C2C446DA6227}"/>
    <cellStyle name="60% - Énfasis6 8 3 3" xfId="7338" xr:uid="{0C44B6FF-5145-496B-857D-5E2BA54E449C}"/>
    <cellStyle name="60% - Énfasis6 8 4" xfId="4958" xr:uid="{35F90465-4904-4770-9CF4-1BE57A1978A1}"/>
    <cellStyle name="60% - Énfasis6 8 4 2" xfId="7825" xr:uid="{6E597648-C163-45FF-A6DF-F6BD46CBF15D}"/>
    <cellStyle name="60% - Énfasis6 8 5" xfId="5968" xr:uid="{E41C79FA-E053-4D24-B220-9822A03C45B9}"/>
    <cellStyle name="60% - Énfasis6 8 5 2" xfId="8837" xr:uid="{789AB15F-21FC-46C2-A1AD-7E69047E4041}"/>
    <cellStyle name="60% - Énfasis6 8 6" xfId="6854" xr:uid="{D193F2C3-E910-4FF9-AEAE-7FA5EFE20D8F}"/>
    <cellStyle name="60% - Énfasis6 9" xfId="4025" xr:uid="{C053D841-7BB0-4894-9481-D9144F57EF5E}"/>
    <cellStyle name="60% - Énfasis6 9 2" xfId="4496" xr:uid="{E12319BD-57B1-40B6-88DE-06B3999F86C0}"/>
    <cellStyle name="60% - Énfasis6 9 2 2" xfId="5464" xr:uid="{9852D10E-9A6B-4311-BAAE-37B995AD1CF6}"/>
    <cellStyle name="60% - Énfasis6 9 2 2 2" xfId="8331" xr:uid="{7F76DA74-0299-443A-93CF-21E031E7DE55}"/>
    <cellStyle name="60% - Énfasis6 9 2 3" xfId="7359" xr:uid="{A03D406F-B98D-47F5-ABC8-F7F230B0A4AD}"/>
    <cellStyle name="60% - Énfasis6 9 3" xfId="4979" xr:uid="{D055E4F4-9CA2-427E-8C17-9D053B6F3E8B}"/>
    <cellStyle name="60% - Énfasis6 9 3 2" xfId="7846" xr:uid="{94288D45-B5EC-4B32-B209-FCE6598EC58B}"/>
    <cellStyle name="60% - Énfasis6 9 4" xfId="6875" xr:uid="{079DA70B-DC3C-4BB5-B2F2-4AD242A6C237}"/>
    <cellStyle name="Bueno" xfId="6" builtinId="26" customBuiltin="1"/>
    <cellStyle name="Cálculo" xfId="11" builtinId="22" customBuiltin="1"/>
    <cellStyle name="Celda de comprobación" xfId="13" builtinId="23" customBuiltin="1"/>
    <cellStyle name="Celda vinculada" xfId="12" builtinId="24" customBuiltin="1"/>
    <cellStyle name="Comma [0] 2" xfId="64" xr:uid="{00000000-0005-0000-0000-00001F000000}"/>
    <cellStyle name="Comma [0] 2 10" xfId="2364" xr:uid="{583BD7E0-6347-47A0-8C6E-CF40115657DF}"/>
    <cellStyle name="Comma [0] 2 10 2" xfId="10635" xr:uid="{7008D54F-889D-4932-B83A-34CA5D3508B4}"/>
    <cellStyle name="Comma [0] 2 10 3" xfId="13475" xr:uid="{A2D4D3D9-4D9C-46BF-9E30-320D4FFDC4DF}"/>
    <cellStyle name="Comma [0] 2 11" xfId="2908" xr:uid="{BCEB2E42-54D9-40BC-9164-5788E67B1EF6}"/>
    <cellStyle name="Comma [0] 2 11 2" xfId="11179" xr:uid="{2A65B048-FC8E-4DC7-A29C-7B3C518AA395}"/>
    <cellStyle name="Comma [0] 2 11 3" xfId="14019" xr:uid="{54A30BE4-6555-4345-9C05-C67AACE4B078}"/>
    <cellStyle name="Comma [0] 2 12" xfId="3410" xr:uid="{922CDD53-9DFA-44E7-A3DB-37145282DC12}"/>
    <cellStyle name="Comma [0] 2 12 2" xfId="11651" xr:uid="{68A99699-7508-482D-9C8B-28DDF6164C00}"/>
    <cellStyle name="Comma [0] 2 12 3" xfId="14491" xr:uid="{E7F10BC0-93FA-4C64-9EA4-BA19DC44E743}"/>
    <cellStyle name="Comma [0] 2 13" xfId="9673" xr:uid="{5A396561-8E74-4839-945A-1059B4FA345E}"/>
    <cellStyle name="Comma [0] 2 14" xfId="12513" xr:uid="{D77B77D1-304F-48D2-95DC-EE3157FC5D21}"/>
    <cellStyle name="Comma [0] 2 15" xfId="15859" xr:uid="{FB280CC4-1C9C-41CE-AA30-9AA4BAEAD1D8}"/>
    <cellStyle name="Comma [0] 2 16" xfId="16399" xr:uid="{618AA670-3D7E-46E6-A813-9BBB361506A4}"/>
    <cellStyle name="Comma [0] 2 17" xfId="16943" xr:uid="{9BC9B1C5-C08D-4D20-8D02-EA4F9522404E}"/>
    <cellStyle name="Comma [0] 2 2" xfId="66" xr:uid="{00000000-0005-0000-0000-000020000000}"/>
    <cellStyle name="Comma [0] 2 2 10" xfId="2365" xr:uid="{A4007C15-47A2-48E8-95BB-758401C4E745}"/>
    <cellStyle name="Comma [0] 2 2 10 2" xfId="10636" xr:uid="{97A38FF6-D814-45C6-97D6-5374AB6E1276}"/>
    <cellStyle name="Comma [0] 2 2 10 3" xfId="13476" xr:uid="{FE88D31B-30AE-4BD2-B998-D18EAF3183A5}"/>
    <cellStyle name="Comma [0] 2 2 11" xfId="2909" xr:uid="{DD904DCC-3ACB-48EE-9CEF-340872D26A4C}"/>
    <cellStyle name="Comma [0] 2 2 11 2" xfId="11180" xr:uid="{B9BB7E78-8F39-40D1-9703-80C2B7293F47}"/>
    <cellStyle name="Comma [0] 2 2 11 3" xfId="14020" xr:uid="{2D93F069-C90E-4AF5-91B6-CF7C94DED783}"/>
    <cellStyle name="Comma [0] 2 2 12" xfId="3411" xr:uid="{6020721D-28E4-415E-B5D0-2CDAA8B37D17}"/>
    <cellStyle name="Comma [0] 2 2 12 2" xfId="11652" xr:uid="{E58331A4-DD30-402D-8838-DA33B7393731}"/>
    <cellStyle name="Comma [0] 2 2 12 3" xfId="14492" xr:uid="{B60B097B-A811-4E01-8877-F28E34E2BDE7}"/>
    <cellStyle name="Comma [0] 2 2 13" xfId="9674" xr:uid="{179A0BC2-16BE-4537-9EE5-F24814D53C38}"/>
    <cellStyle name="Comma [0] 2 2 14" xfId="12514" xr:uid="{D2EA1EA3-22E5-47DF-BEE7-199ACF6EA085}"/>
    <cellStyle name="Comma [0] 2 2 15" xfId="15855" xr:uid="{B238FCC8-1DED-46CD-844C-5D2387280002}"/>
    <cellStyle name="Comma [0] 2 2 16" xfId="16400" xr:uid="{2DFCF9BB-FF4F-49D8-A1D8-AB33E6819706}"/>
    <cellStyle name="Comma [0] 2 2 17" xfId="16944" xr:uid="{B7ACAEF0-28B8-4BEA-941D-2CF3BDCE4D7B}"/>
    <cellStyle name="Comma [0] 2 2 2" xfId="97" xr:uid="{00000000-0005-0000-0000-000021000000}"/>
    <cellStyle name="Comma [0] 2 2 2 10" xfId="3423" xr:uid="{16AA2AFA-895D-45C8-923B-405CB9331967}"/>
    <cellStyle name="Comma [0] 2 2 2 10 2" xfId="11664" xr:uid="{5E679DA8-1B33-4C59-A625-17F8C03F4827}"/>
    <cellStyle name="Comma [0] 2 2 2 10 3" xfId="14504" xr:uid="{A7D47632-945E-4F13-AFE7-372EFC7413BE}"/>
    <cellStyle name="Comma [0] 2 2 2 11" xfId="9686" xr:uid="{59E322AE-1B42-43EB-B19E-22B843B4C1BA}"/>
    <cellStyle name="Comma [0] 2 2 2 12" xfId="12526" xr:uid="{A8AB2E65-2424-4240-8751-0ADB7570D229}"/>
    <cellStyle name="Comma [0] 2 2 2 13" xfId="15869" xr:uid="{B58B10D5-543A-4533-8647-2D20A8FC7483}"/>
    <cellStyle name="Comma [0] 2 2 2 14" xfId="16412" xr:uid="{F32865F5-5EDA-4FF5-9824-28F143E03D53}"/>
    <cellStyle name="Comma [0] 2 2 2 15" xfId="16956" xr:uid="{7F1591AA-949A-4D09-BA96-E7AACF981205}"/>
    <cellStyle name="Comma [0] 2 2 2 2" xfId="192" xr:uid="{00000000-0005-0000-0000-000022000000}"/>
    <cellStyle name="Comma [0] 2 2 2 2 10" xfId="12595" xr:uid="{CB1A8A4C-7ACD-4759-812B-981F0266E016}"/>
    <cellStyle name="Comma [0] 2 2 2 2 11" xfId="15938" xr:uid="{9B4251BA-1AFF-497D-9510-336F1F2F5C41}"/>
    <cellStyle name="Comma [0] 2 2 2 2 12" xfId="16481" xr:uid="{3BAE3A2F-E5DF-45DB-BEE8-2A0F6F8E15B8}"/>
    <cellStyle name="Comma [0] 2 2 2 2 13" xfId="17025" xr:uid="{228C23D8-2E1E-4ECB-9166-1F1DEF90CF7B}"/>
    <cellStyle name="Comma [0] 2 2 2 2 2" xfId="301" xr:uid="{00000000-0005-0000-0000-000023000000}"/>
    <cellStyle name="Comma [0] 2 2 2 2 2 10" xfId="16585" xr:uid="{4D7A17E8-CF1A-4CB8-B394-362ED977D2B0}"/>
    <cellStyle name="Comma [0] 2 2 2 2 2 11" xfId="17129" xr:uid="{76630D17-9A06-43E7-85AF-E1D313DCE155}"/>
    <cellStyle name="Comma [0] 2 2 2 2 2 2" xfId="528" xr:uid="{00000000-0005-0000-0000-000024000000}"/>
    <cellStyle name="Comma [0] 2 2 2 2 2 2 10" xfId="17341" xr:uid="{7FDB515E-3358-4BE3-8D2F-E676FA86EA5D}"/>
    <cellStyle name="Comma [0] 2 2 2 2 2 2 2" xfId="2344" xr:uid="{F715B9ED-99BB-44DD-8DD8-5B732AAACEE5}"/>
    <cellStyle name="Comma [0] 2 2 2 2 2 2 2 2" xfId="10615" xr:uid="{B5779E57-40C9-46F1-A666-32689AFFB13A}"/>
    <cellStyle name="Comma [0] 2 2 2 2 2 2 2 3" xfId="13455" xr:uid="{F88ED209-689E-4AF3-86E5-75DDD647A22C}"/>
    <cellStyle name="Comma [0] 2 2 2 2 2 2 3" xfId="2762" xr:uid="{193A9C09-8C1A-42EE-BF26-B9523AD1EAA2}"/>
    <cellStyle name="Comma [0] 2 2 2 2 2 2 3 2" xfId="11033" xr:uid="{710A577B-B468-4B20-A74A-677A2DE173C1}"/>
    <cellStyle name="Comma [0] 2 2 2 2 2 2 3 3" xfId="13873" xr:uid="{415D3F91-37FB-44D8-A276-BBCB27EB3284}"/>
    <cellStyle name="Comma [0] 2 2 2 2 2 2 4" xfId="3306" xr:uid="{0B846C1C-292B-4047-91F6-4B0F0A0518A5}"/>
    <cellStyle name="Comma [0] 2 2 2 2 2 2 4 2" xfId="11577" xr:uid="{079EFE60-275D-477E-A8A5-EECE4D8CF9ED}"/>
    <cellStyle name="Comma [0] 2 2 2 2 2 2 4 3" xfId="14417" xr:uid="{16FBE80E-31EE-41C9-B563-3D465A7B02CB}"/>
    <cellStyle name="Comma [0] 2 2 2 2 2 2 5" xfId="3808" xr:uid="{4EF85597-E4D0-4A13-814C-3CE314CDD201}"/>
    <cellStyle name="Comma [0] 2 2 2 2 2 2 5 2" xfId="12049" xr:uid="{C1E0AC7E-B834-4791-AD90-29AF9F502390}"/>
    <cellStyle name="Comma [0] 2 2 2 2 2 2 5 3" xfId="14889" xr:uid="{577103AF-D137-492B-A34A-A3A3E8427CF2}"/>
    <cellStyle name="Comma [0] 2 2 2 2 2 2 6" xfId="10071" xr:uid="{F82AD798-1818-4DD2-BD79-67E2D922777A}"/>
    <cellStyle name="Comma [0] 2 2 2 2 2 2 7" xfId="12911" xr:uid="{0AA78A9A-D3CA-4CB5-A2F4-782B4CAEF213}"/>
    <cellStyle name="Comma [0] 2 2 2 2 2 2 8" xfId="16254" xr:uid="{B5CD0C03-B28C-4D2B-8AEB-7059EB1DEAD2}"/>
    <cellStyle name="Comma [0] 2 2 2 2 2 2 9" xfId="16797" xr:uid="{27B122A4-9526-4D94-A14B-FEFD198BD5B4}"/>
    <cellStyle name="Comma [0] 2 2 2 2 2 3" xfId="2132" xr:uid="{92835552-4C4B-40E3-9A72-117303752ACE}"/>
    <cellStyle name="Comma [0] 2 2 2 2 2 3 2" xfId="10403" xr:uid="{F5E9DCA6-2528-40F7-941F-73E2E0096DEF}"/>
    <cellStyle name="Comma [0] 2 2 2 2 2 3 3" xfId="13243" xr:uid="{94750DC8-B33A-48DE-A0B4-FD58E6556E99}"/>
    <cellStyle name="Comma [0] 2 2 2 2 2 4" xfId="2550" xr:uid="{28416C64-B669-4C1F-9141-9739D23F4EFA}"/>
    <cellStyle name="Comma [0] 2 2 2 2 2 4 2" xfId="10821" xr:uid="{15E8E681-F2F1-48FB-B966-5BB06458134E}"/>
    <cellStyle name="Comma [0] 2 2 2 2 2 4 3" xfId="13661" xr:uid="{B494E28B-9293-4205-A947-65F8D0E1A44A}"/>
    <cellStyle name="Comma [0] 2 2 2 2 2 5" xfId="3094" xr:uid="{CCCA2C0E-E1A9-401D-8AEA-E6FB7352D0BE}"/>
    <cellStyle name="Comma [0] 2 2 2 2 2 5 2" xfId="11365" xr:uid="{58A2B932-8B49-4FDE-9DF0-F8CA6B583A54}"/>
    <cellStyle name="Comma [0] 2 2 2 2 2 5 3" xfId="14205" xr:uid="{99A09831-CF2C-428F-9E68-3F2F9DD60D80}"/>
    <cellStyle name="Comma [0] 2 2 2 2 2 6" xfId="3596" xr:uid="{393C8385-0D97-42FD-B7FE-9DA04F5943B7}"/>
    <cellStyle name="Comma [0] 2 2 2 2 2 6 2" xfId="11837" xr:uid="{9BFEAC6A-6A55-47B4-8CD8-8E6B67279B3E}"/>
    <cellStyle name="Comma [0] 2 2 2 2 2 6 3" xfId="14677" xr:uid="{84BC044A-5F9C-4255-BA78-53573D6C2E69}"/>
    <cellStyle name="Comma [0] 2 2 2 2 2 7" xfId="9859" xr:uid="{850575F7-8656-4B92-B3C9-9437F37A2D32}"/>
    <cellStyle name="Comma [0] 2 2 2 2 2 8" xfId="12699" xr:uid="{EA7B0856-AD48-429F-9D8A-D36517DDBC4C}"/>
    <cellStyle name="Comma [0] 2 2 2 2 2 9" xfId="16042" xr:uid="{11C2B3CA-A224-4896-82EF-0742C978C89D}"/>
    <cellStyle name="Comma [0] 2 2 2 2 3" xfId="427" xr:uid="{00000000-0005-0000-0000-000025000000}"/>
    <cellStyle name="Comma [0] 2 2 2 2 3 10" xfId="17241" xr:uid="{9B423DE0-BF4C-4CBC-86E8-F706C590BAB1}"/>
    <cellStyle name="Comma [0] 2 2 2 2 3 2" xfId="2244" xr:uid="{BBE70D51-2FA6-452D-B23E-536B5E53E561}"/>
    <cellStyle name="Comma [0] 2 2 2 2 3 2 2" xfId="10515" xr:uid="{27D9F712-C03B-4A09-95E5-D0E235F1433E}"/>
    <cellStyle name="Comma [0] 2 2 2 2 3 2 3" xfId="13355" xr:uid="{C2078F5C-4A0E-4B8C-B0A7-2B7EA0C30365}"/>
    <cellStyle name="Comma [0] 2 2 2 2 3 3" xfId="2662" xr:uid="{330EBCEB-7409-400E-8BC2-2DC024CABE90}"/>
    <cellStyle name="Comma [0] 2 2 2 2 3 3 2" xfId="10933" xr:uid="{9A10CA58-4958-40AF-8CFC-BD102F5770B9}"/>
    <cellStyle name="Comma [0] 2 2 2 2 3 3 3" xfId="13773" xr:uid="{E4621141-864D-40B9-91B1-DEBE1605F929}"/>
    <cellStyle name="Comma [0] 2 2 2 2 3 4" xfId="3206" xr:uid="{B9C22963-15FB-4BC6-86C6-800CA41912D9}"/>
    <cellStyle name="Comma [0] 2 2 2 2 3 4 2" xfId="11477" xr:uid="{E1E81992-ADAA-46B0-BF69-474DC0943AFE}"/>
    <cellStyle name="Comma [0] 2 2 2 2 3 4 3" xfId="14317" xr:uid="{FEE1FC1D-41ED-40EA-B8E1-34F6684E77D8}"/>
    <cellStyle name="Comma [0] 2 2 2 2 3 5" xfId="3708" xr:uid="{24BCA333-10C0-4383-877B-976AC783D8D1}"/>
    <cellStyle name="Comma [0] 2 2 2 2 3 5 2" xfId="11949" xr:uid="{EE98461A-4C6F-46BF-AE81-F4755A3B5128}"/>
    <cellStyle name="Comma [0] 2 2 2 2 3 5 3" xfId="14789" xr:uid="{07ABB361-6B0A-40B6-9354-D7EB70510A4C}"/>
    <cellStyle name="Comma [0] 2 2 2 2 3 6" xfId="9971" xr:uid="{2F541170-91BB-4908-A334-D4F1D8B69729}"/>
    <cellStyle name="Comma [0] 2 2 2 2 3 7" xfId="12811" xr:uid="{7B33D0E0-52AE-46B8-94A4-E70248A0E78C}"/>
    <cellStyle name="Comma [0] 2 2 2 2 3 8" xfId="16154" xr:uid="{6A953BF3-E95E-4062-806C-244307EF4533}"/>
    <cellStyle name="Comma [0] 2 2 2 2 3 9" xfId="16697" xr:uid="{74A15106-F423-44FF-B916-BF3D3256116F}"/>
    <cellStyle name="Comma [0] 2 2 2 2 4" xfId="630" xr:uid="{00000000-0005-0000-0000-000026000000}"/>
    <cellStyle name="Comma [0] 2 2 2 2 4 2" xfId="2864" xr:uid="{F57F99E2-AFA6-4BFB-A8F4-BC31C083520A}"/>
    <cellStyle name="Comma [0] 2 2 2 2 4 2 2" xfId="11135" xr:uid="{0838AA67-A295-413E-A7C3-12901C58DB1F}"/>
    <cellStyle name="Comma [0] 2 2 2 2 4 2 3" xfId="13975" xr:uid="{6F3BEE8B-C277-4ECE-A8E8-95209575770C}"/>
    <cellStyle name="Comma [0] 2 2 2 2 4 3" xfId="10173" xr:uid="{08B5ED8C-10F7-4B7F-BDB1-FCC5DE029BC4}"/>
    <cellStyle name="Comma [0] 2 2 2 2 4 4" xfId="13013" xr:uid="{E621BE64-ACE0-4D57-818C-461CDE61A0E0}"/>
    <cellStyle name="Comma [0] 2 2 2 2 4 5" xfId="16356" xr:uid="{08F4374B-0FE6-4C59-8E6D-B58888182494}"/>
    <cellStyle name="Comma [0] 2 2 2 2 4 6" xfId="16899" xr:uid="{5C252EC4-0E62-4712-9AFD-4CDC6B2468B9}"/>
    <cellStyle name="Comma [0] 2 2 2 2 4 7" xfId="17443" xr:uid="{9D5D2C27-31A9-403F-A75E-EBC6B6793C32}"/>
    <cellStyle name="Comma [0] 2 2 2 2 5" xfId="2028" xr:uid="{7C0C9A0F-8983-43A1-8495-1CDBF7C23851}"/>
    <cellStyle name="Comma [0] 2 2 2 2 5 2" xfId="10299" xr:uid="{5A1D2665-B79D-416C-A568-69CB4BA01F27}"/>
    <cellStyle name="Comma [0] 2 2 2 2 5 3" xfId="13139" xr:uid="{1093E57F-6795-4E29-A0D0-0B6EB3DCCA99}"/>
    <cellStyle name="Comma [0] 2 2 2 2 6" xfId="2446" xr:uid="{8CFECDCF-9EB9-4718-B70A-BFFDE403EB4F}"/>
    <cellStyle name="Comma [0] 2 2 2 2 6 2" xfId="10717" xr:uid="{F116B252-D50A-4709-996B-F2A41E7991E4}"/>
    <cellStyle name="Comma [0] 2 2 2 2 6 3" xfId="13557" xr:uid="{4582D53F-3A04-48D0-AE77-AEECF4638015}"/>
    <cellStyle name="Comma [0] 2 2 2 2 7" xfId="2990" xr:uid="{5E92DE33-F61E-482E-B7F4-917111F61E03}"/>
    <cellStyle name="Comma [0] 2 2 2 2 7 2" xfId="11261" xr:uid="{942C75CC-61B4-4B68-A537-A3E408C06F71}"/>
    <cellStyle name="Comma [0] 2 2 2 2 7 3" xfId="14101" xr:uid="{0532F5BA-CD60-4779-8567-557E6F6341D6}"/>
    <cellStyle name="Comma [0] 2 2 2 2 8" xfId="3492" xr:uid="{6657136F-0D7D-41B8-8CA3-673B3FFE38DC}"/>
    <cellStyle name="Comma [0] 2 2 2 2 8 2" xfId="11733" xr:uid="{D3D3F34C-4E6D-4B57-958C-74122354D1D2}"/>
    <cellStyle name="Comma [0] 2 2 2 2 8 3" xfId="14573" xr:uid="{36B761E2-0E1B-4865-8B28-0EAD599F13CB}"/>
    <cellStyle name="Comma [0] 2 2 2 2 9" xfId="9755" xr:uid="{5ED6A19A-067D-4C06-887B-2F05D0198B10}"/>
    <cellStyle name="Comma [0] 2 2 2 3" xfId="145" xr:uid="{00000000-0005-0000-0000-000027000000}"/>
    <cellStyle name="Comma [0] 2 2 2 3 10" xfId="12553" xr:uid="{C553232F-2A5B-4496-86D5-97929500E609}"/>
    <cellStyle name="Comma [0] 2 2 2 3 11" xfId="15896" xr:uid="{3A9E7612-1134-4F24-94CA-508DF3295077}"/>
    <cellStyle name="Comma [0] 2 2 2 3 12" xfId="16439" xr:uid="{8CB6BB42-F795-4D3D-BFB2-D4A6B138C282}"/>
    <cellStyle name="Comma [0] 2 2 2 3 13" xfId="16983" xr:uid="{578AF544-14D6-4C74-AF69-152570061627}"/>
    <cellStyle name="Comma [0] 2 2 2 3 2" xfId="259" xr:uid="{00000000-0005-0000-0000-000028000000}"/>
    <cellStyle name="Comma [0] 2 2 2 3 2 10" xfId="16543" xr:uid="{88EA4DF1-E9FC-4459-A079-B872B6C56023}"/>
    <cellStyle name="Comma [0] 2 2 2 3 2 11" xfId="17087" xr:uid="{5516E35C-5AC4-481D-9FA4-4E3D79092540}"/>
    <cellStyle name="Comma [0] 2 2 2 3 2 2" xfId="486" xr:uid="{00000000-0005-0000-0000-000029000000}"/>
    <cellStyle name="Comma [0] 2 2 2 3 2 2 10" xfId="17299" xr:uid="{5B7C7A67-2EB8-4708-9C02-939DB0451CDA}"/>
    <cellStyle name="Comma [0] 2 2 2 3 2 2 2" xfId="2302" xr:uid="{CA91CCDF-A44E-49B9-8F00-2CE4D8426D57}"/>
    <cellStyle name="Comma [0] 2 2 2 3 2 2 2 2" xfId="10573" xr:uid="{D866C2CC-B95F-4352-881C-7950D7BD1745}"/>
    <cellStyle name="Comma [0] 2 2 2 3 2 2 2 3" xfId="13413" xr:uid="{8F263A6E-4A42-4091-8B1A-8CA86E3DC03C}"/>
    <cellStyle name="Comma [0] 2 2 2 3 2 2 3" xfId="2720" xr:uid="{03A07CCC-7E32-415A-B373-B989CC11FAB9}"/>
    <cellStyle name="Comma [0] 2 2 2 3 2 2 3 2" xfId="10991" xr:uid="{92DA55EF-2319-4FAD-A9A8-23EE705BE86E}"/>
    <cellStyle name="Comma [0] 2 2 2 3 2 2 3 3" xfId="13831" xr:uid="{93D69EFD-C0E2-41D6-B9FB-BF1ED18DA1FC}"/>
    <cellStyle name="Comma [0] 2 2 2 3 2 2 4" xfId="3264" xr:uid="{07678F83-AE65-48B2-A039-6915D78D1771}"/>
    <cellStyle name="Comma [0] 2 2 2 3 2 2 4 2" xfId="11535" xr:uid="{2D6DD144-174F-40B9-B8E6-BBE668B3D3DF}"/>
    <cellStyle name="Comma [0] 2 2 2 3 2 2 4 3" xfId="14375" xr:uid="{57571372-F111-43E7-8DE1-665B365FF42C}"/>
    <cellStyle name="Comma [0] 2 2 2 3 2 2 5" xfId="3766" xr:uid="{EFC8EA7A-A8B8-4A69-8CCD-824FAC2C2F54}"/>
    <cellStyle name="Comma [0] 2 2 2 3 2 2 5 2" xfId="12007" xr:uid="{68D635F9-E14D-465C-A02A-3401333ACF07}"/>
    <cellStyle name="Comma [0] 2 2 2 3 2 2 5 3" xfId="14847" xr:uid="{10FDF88E-17D2-43AA-BD20-F4C0590D2E0F}"/>
    <cellStyle name="Comma [0] 2 2 2 3 2 2 6" xfId="10029" xr:uid="{7470DE5D-66D3-44B1-93AD-494BF3DC0CD3}"/>
    <cellStyle name="Comma [0] 2 2 2 3 2 2 7" xfId="12869" xr:uid="{21B0CE30-FB7F-4AC1-B618-C8C023696240}"/>
    <cellStyle name="Comma [0] 2 2 2 3 2 2 8" xfId="16212" xr:uid="{56B78D9E-C4AD-4B53-83FF-D558B43D6DAE}"/>
    <cellStyle name="Comma [0] 2 2 2 3 2 2 9" xfId="16755" xr:uid="{9E1FA17C-0408-4680-9DD5-0F0B392F112B}"/>
    <cellStyle name="Comma [0] 2 2 2 3 2 3" xfId="2090" xr:uid="{CB1D3BB8-78BC-4FF2-9F2B-A7DB7BCFFB2C}"/>
    <cellStyle name="Comma [0] 2 2 2 3 2 3 2" xfId="10361" xr:uid="{2170CCFF-691A-42E7-BBDA-BE2F773069B6}"/>
    <cellStyle name="Comma [0] 2 2 2 3 2 3 3" xfId="13201" xr:uid="{4CA7159B-18BF-4654-B359-5080021C691C}"/>
    <cellStyle name="Comma [0] 2 2 2 3 2 4" xfId="2508" xr:uid="{19D7089B-B7B8-4E4D-82C2-41FF3B5AB5BF}"/>
    <cellStyle name="Comma [0] 2 2 2 3 2 4 2" xfId="10779" xr:uid="{00EC9179-069B-4174-9D2D-AB70D96D22AE}"/>
    <cellStyle name="Comma [0] 2 2 2 3 2 4 3" xfId="13619" xr:uid="{B2CB54D1-B201-4710-BF91-4C1EE34081C7}"/>
    <cellStyle name="Comma [0] 2 2 2 3 2 5" xfId="3052" xr:uid="{29AB29B3-9B91-4691-801A-BBBE2D1DF8D1}"/>
    <cellStyle name="Comma [0] 2 2 2 3 2 5 2" xfId="11323" xr:uid="{B562593F-5360-4DCE-A728-39C286A8434A}"/>
    <cellStyle name="Comma [0] 2 2 2 3 2 5 3" xfId="14163" xr:uid="{4F575CFE-8948-410E-882D-7F3EDDE7504F}"/>
    <cellStyle name="Comma [0] 2 2 2 3 2 6" xfId="3554" xr:uid="{4AD9B661-2AEC-4950-9FF9-52B830BE0C9B}"/>
    <cellStyle name="Comma [0] 2 2 2 3 2 6 2" xfId="11795" xr:uid="{34C4F12D-DA50-43FD-A114-15D4FDF22EE9}"/>
    <cellStyle name="Comma [0] 2 2 2 3 2 6 3" xfId="14635" xr:uid="{6D455F19-FD1E-4754-B639-03B9210F3C7A}"/>
    <cellStyle name="Comma [0] 2 2 2 3 2 7" xfId="9817" xr:uid="{77EA8006-5F1E-497B-A5BB-0EC7CB8F3D11}"/>
    <cellStyle name="Comma [0] 2 2 2 3 2 8" xfId="12657" xr:uid="{0D634D95-80E9-43F2-8F35-C7DDA7EE28CF}"/>
    <cellStyle name="Comma [0] 2 2 2 3 2 9" xfId="16000" xr:uid="{C5482A0C-F97B-4151-A6F1-B212157B5DE6}"/>
    <cellStyle name="Comma [0] 2 2 2 3 3" xfId="385" xr:uid="{00000000-0005-0000-0000-00002A000000}"/>
    <cellStyle name="Comma [0] 2 2 2 3 3 10" xfId="17199" xr:uid="{0A0554B4-381F-404A-A72F-2838A998F96F}"/>
    <cellStyle name="Comma [0] 2 2 2 3 3 2" xfId="2202" xr:uid="{A75BCD0D-DDD7-44F0-9866-2F61D6C74056}"/>
    <cellStyle name="Comma [0] 2 2 2 3 3 2 2" xfId="10473" xr:uid="{0EE4B280-D75F-4FE4-B00D-825055205A1F}"/>
    <cellStyle name="Comma [0] 2 2 2 3 3 2 3" xfId="13313" xr:uid="{A4A8D89B-36BC-421B-A0F0-589FD69E163F}"/>
    <cellStyle name="Comma [0] 2 2 2 3 3 3" xfId="2620" xr:uid="{F53BE289-C364-4BB8-A753-FEE4B320B2B2}"/>
    <cellStyle name="Comma [0] 2 2 2 3 3 3 2" xfId="10891" xr:uid="{F70DABE7-3468-4767-A8A6-1AAA8E3D2C07}"/>
    <cellStyle name="Comma [0] 2 2 2 3 3 3 3" xfId="13731" xr:uid="{A7BDEE6C-324A-467B-9CEE-E61C5CB00516}"/>
    <cellStyle name="Comma [0] 2 2 2 3 3 4" xfId="3164" xr:uid="{2CA2D517-0396-4F4E-9713-581C21AE0872}"/>
    <cellStyle name="Comma [0] 2 2 2 3 3 4 2" xfId="11435" xr:uid="{C49E1157-14AB-40B3-8B89-C164239143D4}"/>
    <cellStyle name="Comma [0] 2 2 2 3 3 4 3" xfId="14275" xr:uid="{6ADDCB3C-A92F-409B-BC95-ED92283698E3}"/>
    <cellStyle name="Comma [0] 2 2 2 3 3 5" xfId="3666" xr:uid="{FE1E0FF5-50EE-4DED-B13A-A80E9C7E006D}"/>
    <cellStyle name="Comma [0] 2 2 2 3 3 5 2" xfId="11907" xr:uid="{F59105A2-2BE8-4302-8B4D-849CDFD8334C}"/>
    <cellStyle name="Comma [0] 2 2 2 3 3 5 3" xfId="14747" xr:uid="{0CBE07EB-F2D8-4FBA-8936-37FDAB42F13A}"/>
    <cellStyle name="Comma [0] 2 2 2 3 3 6" xfId="9929" xr:uid="{C2DA09AB-084D-4B42-B25E-D3EC44761A4A}"/>
    <cellStyle name="Comma [0] 2 2 2 3 3 7" xfId="12769" xr:uid="{CE169E3F-F5BF-4C17-9D07-E9E939EFF82F}"/>
    <cellStyle name="Comma [0] 2 2 2 3 3 8" xfId="16112" xr:uid="{F96B7F06-D7B2-4FCC-BA5E-20ADCFC7F563}"/>
    <cellStyle name="Comma [0] 2 2 2 3 3 9" xfId="16655" xr:uid="{7B0F43BA-D59B-4E61-A9DA-84FC6C393EC2}"/>
    <cellStyle name="Comma [0] 2 2 2 3 4" xfId="588" xr:uid="{00000000-0005-0000-0000-00002B000000}"/>
    <cellStyle name="Comma [0] 2 2 2 3 4 2" xfId="2822" xr:uid="{8AAAA486-677D-4029-9B85-322BAA0C2C47}"/>
    <cellStyle name="Comma [0] 2 2 2 3 4 2 2" xfId="11093" xr:uid="{27B00FE0-6A4C-4091-98C4-D42FBB91FE0F}"/>
    <cellStyle name="Comma [0] 2 2 2 3 4 2 3" xfId="13933" xr:uid="{6790E0AF-3602-43AF-A597-25F8C4BFDC22}"/>
    <cellStyle name="Comma [0] 2 2 2 3 4 3" xfId="10131" xr:uid="{10844210-ADB4-4569-B7EC-3880EDE94BB9}"/>
    <cellStyle name="Comma [0] 2 2 2 3 4 4" xfId="12971" xr:uid="{6BCCFEE5-1C10-4D4F-9765-47BAC4C18916}"/>
    <cellStyle name="Comma [0] 2 2 2 3 4 5" xfId="16314" xr:uid="{56681E78-7DA9-464D-8E5C-BD23D5D5FACF}"/>
    <cellStyle name="Comma [0] 2 2 2 3 4 6" xfId="16857" xr:uid="{46B1539B-BF4F-4ECE-97BA-002737024902}"/>
    <cellStyle name="Comma [0] 2 2 2 3 4 7" xfId="17401" xr:uid="{FEAED7E2-6347-4107-992C-32B29B7F1D20}"/>
    <cellStyle name="Comma [0] 2 2 2 3 5" xfId="1986" xr:uid="{284ABEDE-3608-4315-B0A5-B6480710F041}"/>
    <cellStyle name="Comma [0] 2 2 2 3 5 2" xfId="10257" xr:uid="{F6467D01-D8A0-4B45-84FD-78BE97C4B3D0}"/>
    <cellStyle name="Comma [0] 2 2 2 3 5 3" xfId="13097" xr:uid="{0D0DFE65-0E8F-4442-AD91-4DD7AD0290C0}"/>
    <cellStyle name="Comma [0] 2 2 2 3 6" xfId="2404" xr:uid="{EDEB6DE3-A706-421D-A213-AA81A48DADB4}"/>
    <cellStyle name="Comma [0] 2 2 2 3 6 2" xfId="10675" xr:uid="{E7C8B868-9AB9-440F-85A4-EB161EDD9BDC}"/>
    <cellStyle name="Comma [0] 2 2 2 3 6 3" xfId="13515" xr:uid="{637C90D4-0510-4CE4-83F0-6708A8BB92E5}"/>
    <cellStyle name="Comma [0] 2 2 2 3 7" xfId="2948" xr:uid="{FDC996C3-9A56-4F7C-8BD3-37AA0A22F4B4}"/>
    <cellStyle name="Comma [0] 2 2 2 3 7 2" xfId="11219" xr:uid="{14EE4690-B91F-4348-9E90-1B3BA396D805}"/>
    <cellStyle name="Comma [0] 2 2 2 3 7 3" xfId="14059" xr:uid="{062A553A-2A05-4D72-A119-D4E230F8F75F}"/>
    <cellStyle name="Comma [0] 2 2 2 3 8" xfId="3450" xr:uid="{810810DF-E663-4043-88D8-7C86D0CCA5DB}"/>
    <cellStyle name="Comma [0] 2 2 2 3 8 2" xfId="11691" xr:uid="{7C62FCC8-B1D6-456D-8EFF-CCEFB79D67C7}"/>
    <cellStyle name="Comma [0] 2 2 2 3 8 3" xfId="14531" xr:uid="{FBC6F1DD-3B6D-4C65-9BE0-08A494168325}"/>
    <cellStyle name="Comma [0] 2 2 2 3 9" xfId="9713" xr:uid="{0D964575-E3DA-4588-B393-3C0CCD294E92}"/>
    <cellStyle name="Comma [0] 2 2 2 4" xfId="232" xr:uid="{00000000-0005-0000-0000-00002C000000}"/>
    <cellStyle name="Comma [0] 2 2 2 4 10" xfId="16516" xr:uid="{4FAC14DE-8B99-4881-B2B1-E7CFFB609A5E}"/>
    <cellStyle name="Comma [0] 2 2 2 4 11" xfId="17060" xr:uid="{A0A34E08-C815-41B7-8E76-46E4662162A0}"/>
    <cellStyle name="Comma [0] 2 2 2 4 2" xfId="459" xr:uid="{00000000-0005-0000-0000-00002D000000}"/>
    <cellStyle name="Comma [0] 2 2 2 4 2 10" xfId="17272" xr:uid="{55895962-2904-4A4D-980B-2FB5FFE40B81}"/>
    <cellStyle name="Comma [0] 2 2 2 4 2 2" xfId="2275" xr:uid="{5525A4B7-BF95-4279-B3EA-FBA5D749C925}"/>
    <cellStyle name="Comma [0] 2 2 2 4 2 2 2" xfId="10546" xr:uid="{09CB6079-30A5-4EBC-8D34-5182AC10AC2E}"/>
    <cellStyle name="Comma [0] 2 2 2 4 2 2 3" xfId="13386" xr:uid="{150971FA-9069-4680-AE64-505D9C24D6FB}"/>
    <cellStyle name="Comma [0] 2 2 2 4 2 3" xfId="2693" xr:uid="{79969DE1-BAE6-4ED8-942F-00072147CD09}"/>
    <cellStyle name="Comma [0] 2 2 2 4 2 3 2" xfId="10964" xr:uid="{B350E7E5-D63A-4F4C-ABE8-A81A4658B411}"/>
    <cellStyle name="Comma [0] 2 2 2 4 2 3 3" xfId="13804" xr:uid="{255E17CD-8341-44AC-976E-6CEEB7A40B13}"/>
    <cellStyle name="Comma [0] 2 2 2 4 2 4" xfId="3237" xr:uid="{C75AE805-8036-4734-8EFE-B2EBB9406EFD}"/>
    <cellStyle name="Comma [0] 2 2 2 4 2 4 2" xfId="11508" xr:uid="{D5353EFD-7A3C-42B8-B27C-85E2BB7D5766}"/>
    <cellStyle name="Comma [0] 2 2 2 4 2 4 3" xfId="14348" xr:uid="{781A2411-EDB1-4CBE-BE97-53A7A09037F0}"/>
    <cellStyle name="Comma [0] 2 2 2 4 2 5" xfId="3739" xr:uid="{8CCE5C4F-3AD4-4109-9FB1-F6CAC6D3495E}"/>
    <cellStyle name="Comma [0] 2 2 2 4 2 5 2" xfId="11980" xr:uid="{BD666150-903B-4AE0-BFA7-8A2BAEAAF386}"/>
    <cellStyle name="Comma [0] 2 2 2 4 2 5 3" xfId="14820" xr:uid="{610D910A-7CDE-4E2A-93C8-FBB02787AC87}"/>
    <cellStyle name="Comma [0] 2 2 2 4 2 6" xfId="10002" xr:uid="{2460DD4D-B4A9-400E-A743-8B3E32948463}"/>
    <cellStyle name="Comma [0] 2 2 2 4 2 7" xfId="12842" xr:uid="{E266857D-B3A6-442D-B898-40FA5BF3CC8F}"/>
    <cellStyle name="Comma [0] 2 2 2 4 2 8" xfId="16185" xr:uid="{38E6F421-ACE2-4298-896C-651717A862C6}"/>
    <cellStyle name="Comma [0] 2 2 2 4 2 9" xfId="16728" xr:uid="{8BFC962C-77A2-4682-8DD1-8F311F437D57}"/>
    <cellStyle name="Comma [0] 2 2 2 4 3" xfId="2063" xr:uid="{58115DD7-238F-404B-B36E-423F8E9D57B1}"/>
    <cellStyle name="Comma [0] 2 2 2 4 3 2" xfId="10334" xr:uid="{C2AA97A4-71D0-43CD-838B-A4C8E12DCCA1}"/>
    <cellStyle name="Comma [0] 2 2 2 4 3 3" xfId="13174" xr:uid="{420D9C3F-657F-4F0F-8EC2-31F801F8FC9F}"/>
    <cellStyle name="Comma [0] 2 2 2 4 4" xfId="2481" xr:uid="{C19AF198-11DB-4690-922A-DDE5B1C0D3DA}"/>
    <cellStyle name="Comma [0] 2 2 2 4 4 2" xfId="10752" xr:uid="{E87DED61-426C-441B-836F-FFDBB532ED1B}"/>
    <cellStyle name="Comma [0] 2 2 2 4 4 3" xfId="13592" xr:uid="{3D6C35DA-4225-406C-BBC6-8CC05E1DD5CA}"/>
    <cellStyle name="Comma [0] 2 2 2 4 5" xfId="3025" xr:uid="{CA638C7D-9341-46CF-8470-123EE0DC3F67}"/>
    <cellStyle name="Comma [0] 2 2 2 4 5 2" xfId="11296" xr:uid="{E15CA1E1-3C05-4CB4-B43A-62EA9F72DF2D}"/>
    <cellStyle name="Comma [0] 2 2 2 4 5 3" xfId="14136" xr:uid="{C19154E6-DD83-4341-97D8-C2D212780CAD}"/>
    <cellStyle name="Comma [0] 2 2 2 4 6" xfId="3527" xr:uid="{CD40FBD8-ABBA-46AD-AFA1-FD1D4B305EDE}"/>
    <cellStyle name="Comma [0] 2 2 2 4 6 2" xfId="11768" xr:uid="{A1738105-A8B0-4B7E-954E-4F0FAEC8203C}"/>
    <cellStyle name="Comma [0] 2 2 2 4 6 3" xfId="14608" xr:uid="{C8731D22-B8E3-499B-8655-6DE0487FE43C}"/>
    <cellStyle name="Comma [0] 2 2 2 4 7" xfId="9790" xr:uid="{E7A61307-0806-49D5-BAA2-7C53C0604B0F}"/>
    <cellStyle name="Comma [0] 2 2 2 4 8" xfId="12630" xr:uid="{878DF8EA-8C2E-4C1B-8D49-4000E28711F2}"/>
    <cellStyle name="Comma [0] 2 2 2 4 9" xfId="15973" xr:uid="{E70C28A4-7516-4C26-AC15-9B8F36564768}"/>
    <cellStyle name="Comma [0] 2 2 2 5" xfId="358" xr:uid="{00000000-0005-0000-0000-00002E000000}"/>
    <cellStyle name="Comma [0] 2 2 2 5 10" xfId="17172" xr:uid="{EE7B5ECF-4A99-4014-B18A-2B5C5A16C798}"/>
    <cellStyle name="Comma [0] 2 2 2 5 2" xfId="2175" xr:uid="{31205880-3886-4167-8979-7D180A0A00BE}"/>
    <cellStyle name="Comma [0] 2 2 2 5 2 2" xfId="10446" xr:uid="{345FE4E2-3D60-42C3-9B40-E934EB777077}"/>
    <cellStyle name="Comma [0] 2 2 2 5 2 3" xfId="13286" xr:uid="{A899094C-F497-444E-AB82-B3215037C3FD}"/>
    <cellStyle name="Comma [0] 2 2 2 5 3" xfId="2593" xr:uid="{7596E77A-2242-4814-AB3E-E1AD97F6D9C1}"/>
    <cellStyle name="Comma [0] 2 2 2 5 3 2" xfId="10864" xr:uid="{67952180-7875-499E-A892-574FDF3A0A82}"/>
    <cellStyle name="Comma [0] 2 2 2 5 3 3" xfId="13704" xr:uid="{AA0026B5-D308-4A93-B912-1097379BC115}"/>
    <cellStyle name="Comma [0] 2 2 2 5 4" xfId="3137" xr:uid="{7615B152-0453-4BE5-B62B-F829722F1BB9}"/>
    <cellStyle name="Comma [0] 2 2 2 5 4 2" xfId="11408" xr:uid="{533D6C94-8C77-44E2-9A03-381DFCBEE829}"/>
    <cellStyle name="Comma [0] 2 2 2 5 4 3" xfId="14248" xr:uid="{2C1404B8-3DEA-4DA2-BAD2-A772E34117CB}"/>
    <cellStyle name="Comma [0] 2 2 2 5 5" xfId="3639" xr:uid="{416B5011-7D75-4C3D-9856-8DE030094EBA}"/>
    <cellStyle name="Comma [0] 2 2 2 5 5 2" xfId="11880" xr:uid="{95C5999C-924E-44DE-8C05-0493163F93AF}"/>
    <cellStyle name="Comma [0] 2 2 2 5 5 3" xfId="14720" xr:uid="{3B868587-BF5A-4444-BE49-9319957F78F6}"/>
    <cellStyle name="Comma [0] 2 2 2 5 6" xfId="9902" xr:uid="{C7B2D3DA-E9EE-40C5-906B-10082E51731C}"/>
    <cellStyle name="Comma [0] 2 2 2 5 7" xfId="12742" xr:uid="{C0EC31FE-7E9F-43F9-B0A7-BC4A73F3B817}"/>
    <cellStyle name="Comma [0] 2 2 2 5 8" xfId="16085" xr:uid="{9B89E011-87B9-4231-9486-B21A6B5107E1}"/>
    <cellStyle name="Comma [0] 2 2 2 5 9" xfId="16628" xr:uid="{1E152343-7765-4D18-8EB4-32B350A1DF00}"/>
    <cellStyle name="Comma [0] 2 2 2 6" xfId="561" xr:uid="{00000000-0005-0000-0000-00002F000000}"/>
    <cellStyle name="Comma [0] 2 2 2 6 2" xfId="2795" xr:uid="{DDAC1335-4BAE-4EEB-9568-22B0E94948AE}"/>
    <cellStyle name="Comma [0] 2 2 2 6 2 2" xfId="11066" xr:uid="{B339D916-6772-489D-AC33-DCDAF4A89600}"/>
    <cellStyle name="Comma [0] 2 2 2 6 2 3" xfId="13906" xr:uid="{78A2F1CC-CB27-4660-8E7E-B29CFB5EDB6E}"/>
    <cellStyle name="Comma [0] 2 2 2 6 3" xfId="10104" xr:uid="{9ED44E79-CA44-4672-86AD-242CBD33AD59}"/>
    <cellStyle name="Comma [0] 2 2 2 6 4" xfId="12944" xr:uid="{0141DC14-CECD-4E40-962C-6C23693A8E7F}"/>
    <cellStyle name="Comma [0] 2 2 2 6 5" xfId="16287" xr:uid="{4A199C41-2EFD-4FD2-A36D-75C378BF7986}"/>
    <cellStyle name="Comma [0] 2 2 2 6 6" xfId="16830" xr:uid="{6C6C8F03-6617-4711-9AB0-C2FC892FE184}"/>
    <cellStyle name="Comma [0] 2 2 2 6 7" xfId="17374" xr:uid="{372A3880-33F7-4E43-BD3C-C1AC15BF4AE5}"/>
    <cellStyle name="Comma [0] 2 2 2 7" xfId="1959" xr:uid="{27101B40-0B6C-4137-BCC9-BF288013FB74}"/>
    <cellStyle name="Comma [0] 2 2 2 7 2" xfId="10230" xr:uid="{D91D18FB-0E3A-4616-A712-B0C424A244AB}"/>
    <cellStyle name="Comma [0] 2 2 2 7 3" xfId="13070" xr:uid="{0AEF72CD-045D-4D8E-A34E-D8FF3FC5EC7B}"/>
    <cellStyle name="Comma [0] 2 2 2 8" xfId="2377" xr:uid="{0E1C39AA-710A-4077-B137-10AC0637A3C0}"/>
    <cellStyle name="Comma [0] 2 2 2 8 2" xfId="10648" xr:uid="{244D89D9-C5E6-417A-B6D5-8352483A6856}"/>
    <cellStyle name="Comma [0] 2 2 2 8 3" xfId="13488" xr:uid="{297519E9-EEEB-452A-AB47-73B50CD00CB1}"/>
    <cellStyle name="Comma [0] 2 2 2 9" xfId="2921" xr:uid="{0CA77CB3-7E97-4285-9A37-FCD7C0752184}"/>
    <cellStyle name="Comma [0] 2 2 2 9 2" xfId="11192" xr:uid="{82CC3C6C-A169-4880-9951-BAC9348E3F94}"/>
    <cellStyle name="Comma [0] 2 2 2 9 3" xfId="14032" xr:uid="{59ACB5A5-A560-46EF-AAEE-445392BA1AAF}"/>
    <cellStyle name="Comma [0] 2 2 3" xfId="179" xr:uid="{00000000-0005-0000-0000-000030000000}"/>
    <cellStyle name="Comma [0] 2 2 3 10" xfId="12585" xr:uid="{2FDF09DF-9B6E-4043-9AFB-C54A8837CD2A}"/>
    <cellStyle name="Comma [0] 2 2 3 11" xfId="15928" xr:uid="{356C44BF-0F4B-4C87-82F6-600D9CE2C478}"/>
    <cellStyle name="Comma [0] 2 2 3 12" xfId="16471" xr:uid="{2E62E1F0-07F1-4A2D-B520-887E2B46A075}"/>
    <cellStyle name="Comma [0] 2 2 3 13" xfId="17015" xr:uid="{0CE0294E-0C7C-424D-B5D3-13F1B3655244}"/>
    <cellStyle name="Comma [0] 2 2 3 2" xfId="291" xr:uid="{00000000-0005-0000-0000-000031000000}"/>
    <cellStyle name="Comma [0] 2 2 3 2 10" xfId="16575" xr:uid="{04435403-4789-49FC-A53C-26D9EBC62679}"/>
    <cellStyle name="Comma [0] 2 2 3 2 11" xfId="17119" xr:uid="{35E30567-F01F-4E8E-B5B5-22B3CF70BA60}"/>
    <cellStyle name="Comma [0] 2 2 3 2 2" xfId="518" xr:uid="{00000000-0005-0000-0000-000032000000}"/>
    <cellStyle name="Comma [0] 2 2 3 2 2 10" xfId="17331" xr:uid="{D212B2B2-9D78-4DFF-A788-08115BDDA7B6}"/>
    <cellStyle name="Comma [0] 2 2 3 2 2 2" xfId="2334" xr:uid="{D89C0D16-42BA-459A-B296-BA593A981664}"/>
    <cellStyle name="Comma [0] 2 2 3 2 2 2 2" xfId="10605" xr:uid="{41C92C1B-B974-4E66-A3E8-6B94E6F67462}"/>
    <cellStyle name="Comma [0] 2 2 3 2 2 2 3" xfId="13445" xr:uid="{EA2851B9-CBEF-4828-AD3A-1333C2C11068}"/>
    <cellStyle name="Comma [0] 2 2 3 2 2 3" xfId="2752" xr:uid="{3E31F8EC-B4CA-4E16-B22A-14D7D788B6D5}"/>
    <cellStyle name="Comma [0] 2 2 3 2 2 3 2" xfId="11023" xr:uid="{1570FEE6-6B2C-44B3-80EB-71D18F0E9DA9}"/>
    <cellStyle name="Comma [0] 2 2 3 2 2 3 3" xfId="13863" xr:uid="{398AC944-C8F6-48FA-88DF-5C41E383A924}"/>
    <cellStyle name="Comma [0] 2 2 3 2 2 4" xfId="3296" xr:uid="{94453843-5009-4752-A662-1EF2C624E37B}"/>
    <cellStyle name="Comma [0] 2 2 3 2 2 4 2" xfId="11567" xr:uid="{3CB218F9-BA3A-4952-A0CB-86F9BEF0B270}"/>
    <cellStyle name="Comma [0] 2 2 3 2 2 4 3" xfId="14407" xr:uid="{FE48793F-0448-4177-84BE-65B1E5A84B14}"/>
    <cellStyle name="Comma [0] 2 2 3 2 2 5" xfId="3798" xr:uid="{B3CA68A6-EE1A-455A-9257-0035DA53EB59}"/>
    <cellStyle name="Comma [0] 2 2 3 2 2 5 2" xfId="12039" xr:uid="{0425FB5C-232E-40E5-99AE-6C9BFA009915}"/>
    <cellStyle name="Comma [0] 2 2 3 2 2 5 3" xfId="14879" xr:uid="{9A1E8AB5-75A4-4C2F-8C7A-83179C6847A2}"/>
    <cellStyle name="Comma [0] 2 2 3 2 2 6" xfId="10061" xr:uid="{28D20FDC-516D-4F6D-80F8-86CC56C85556}"/>
    <cellStyle name="Comma [0] 2 2 3 2 2 7" xfId="12901" xr:uid="{769DC73F-6765-490C-A96D-CC82B58F7784}"/>
    <cellStyle name="Comma [0] 2 2 3 2 2 8" xfId="16244" xr:uid="{9EBC2839-4FD9-4898-A839-206EAB9A4B8B}"/>
    <cellStyle name="Comma [0] 2 2 3 2 2 9" xfId="16787" xr:uid="{C672A581-D53D-4BFB-B0CB-F655B54267F2}"/>
    <cellStyle name="Comma [0] 2 2 3 2 3" xfId="2122" xr:uid="{2D36E6FF-C3B2-472F-9B24-108F320F15CE}"/>
    <cellStyle name="Comma [0] 2 2 3 2 3 2" xfId="10393" xr:uid="{C8032E7D-552A-4FF2-A6F8-331F3943E037}"/>
    <cellStyle name="Comma [0] 2 2 3 2 3 3" xfId="13233" xr:uid="{CACD4FDD-14F3-45FA-BFFD-10A9090A86A1}"/>
    <cellStyle name="Comma [0] 2 2 3 2 4" xfId="2540" xr:uid="{7DD18EF0-7131-40CA-988F-AC9915435AF0}"/>
    <cellStyle name="Comma [0] 2 2 3 2 4 2" xfId="10811" xr:uid="{D704809B-852A-4A2B-9C66-72099B86BE10}"/>
    <cellStyle name="Comma [0] 2 2 3 2 4 3" xfId="13651" xr:uid="{1C1550DA-08D5-4727-BF0E-46A277D51798}"/>
    <cellStyle name="Comma [0] 2 2 3 2 5" xfId="3084" xr:uid="{0E1485C2-BA47-4747-88A3-83CBD55D3727}"/>
    <cellStyle name="Comma [0] 2 2 3 2 5 2" xfId="11355" xr:uid="{1F1BF2BD-51A9-4426-BB15-9198293D2E67}"/>
    <cellStyle name="Comma [0] 2 2 3 2 5 3" xfId="14195" xr:uid="{57CD8288-03F0-4C17-B449-F125F732CB68}"/>
    <cellStyle name="Comma [0] 2 2 3 2 6" xfId="3586" xr:uid="{2D08D451-688E-46FE-9F20-83AC26366936}"/>
    <cellStyle name="Comma [0] 2 2 3 2 6 2" xfId="11827" xr:uid="{9A1A99FF-ACBE-4A61-8E19-77B2E3433F55}"/>
    <cellStyle name="Comma [0] 2 2 3 2 6 3" xfId="14667" xr:uid="{38DFFDE4-7E95-41A8-8F60-78C5A29EC78B}"/>
    <cellStyle name="Comma [0] 2 2 3 2 7" xfId="9849" xr:uid="{8A07ADD4-42D0-4A74-91E9-52F0C0CFCBC5}"/>
    <cellStyle name="Comma [0] 2 2 3 2 8" xfId="12689" xr:uid="{7C2F4DCB-3A62-499B-B438-CED67E7331C0}"/>
    <cellStyle name="Comma [0] 2 2 3 2 9" xfId="16032" xr:uid="{44A19AF8-0583-4EFB-B582-3B3132CD89B3}"/>
    <cellStyle name="Comma [0] 2 2 3 3" xfId="417" xr:uid="{00000000-0005-0000-0000-000033000000}"/>
    <cellStyle name="Comma [0] 2 2 3 3 10" xfId="17231" xr:uid="{45E77969-080E-453D-B6C6-7BA19666E0D2}"/>
    <cellStyle name="Comma [0] 2 2 3 3 2" xfId="2234" xr:uid="{5F2B7FA6-C9C8-4B57-9CFE-8741B09AF2B9}"/>
    <cellStyle name="Comma [0] 2 2 3 3 2 2" xfId="10505" xr:uid="{69486F1F-F469-4E18-9570-DEEEC3E8AAE8}"/>
    <cellStyle name="Comma [0] 2 2 3 3 2 3" xfId="13345" xr:uid="{6AF19B29-7BD2-4A7A-B1D5-4ECE178BE270}"/>
    <cellStyle name="Comma [0] 2 2 3 3 3" xfId="2652" xr:uid="{E595413C-17B0-42B2-8AAB-E901FB900474}"/>
    <cellStyle name="Comma [0] 2 2 3 3 3 2" xfId="10923" xr:uid="{2919B835-4D86-47B3-B9C9-5D722C739370}"/>
    <cellStyle name="Comma [0] 2 2 3 3 3 3" xfId="13763" xr:uid="{28D9D524-78AF-4E1C-A969-49D39014B923}"/>
    <cellStyle name="Comma [0] 2 2 3 3 4" xfId="3196" xr:uid="{29859AAE-49D9-440B-B305-89F2066538FF}"/>
    <cellStyle name="Comma [0] 2 2 3 3 4 2" xfId="11467" xr:uid="{A43E6C24-F9FF-4288-9F60-BAE5AC23157F}"/>
    <cellStyle name="Comma [0] 2 2 3 3 4 3" xfId="14307" xr:uid="{BB1D8F00-ED6B-4231-B409-1023E6AF00BB}"/>
    <cellStyle name="Comma [0] 2 2 3 3 5" xfId="3698" xr:uid="{F03DFF81-7E51-4F76-87AC-2B94523352A3}"/>
    <cellStyle name="Comma [0] 2 2 3 3 5 2" xfId="11939" xr:uid="{4AA509F4-B5E9-4BCC-8598-CEA92B2F2C17}"/>
    <cellStyle name="Comma [0] 2 2 3 3 5 3" xfId="14779" xr:uid="{147D1839-EC7C-4BF3-8CED-5E38E5AB78DB}"/>
    <cellStyle name="Comma [0] 2 2 3 3 6" xfId="9961" xr:uid="{2FDAD09A-FB8F-4C36-B269-9BA6ED7B7CCA}"/>
    <cellStyle name="Comma [0] 2 2 3 3 7" xfId="12801" xr:uid="{141E609D-A28D-4E32-BDED-F6093024E786}"/>
    <cellStyle name="Comma [0] 2 2 3 3 8" xfId="16144" xr:uid="{80C31A9C-2684-434A-81ED-67C352EB28D5}"/>
    <cellStyle name="Comma [0] 2 2 3 3 9" xfId="16687" xr:uid="{9062EC19-A8CD-4B51-B5C8-144C3C0B1EB2}"/>
    <cellStyle name="Comma [0] 2 2 3 4" xfId="620" xr:uid="{00000000-0005-0000-0000-000034000000}"/>
    <cellStyle name="Comma [0] 2 2 3 4 2" xfId="2854" xr:uid="{F529FCE3-CF13-419A-9470-FF77E84B12CA}"/>
    <cellStyle name="Comma [0] 2 2 3 4 2 2" xfId="11125" xr:uid="{C34C51AD-D457-4736-AEFC-FB4211DC4952}"/>
    <cellStyle name="Comma [0] 2 2 3 4 2 3" xfId="13965" xr:uid="{8B2FE835-901D-4251-8122-A59178E61D59}"/>
    <cellStyle name="Comma [0] 2 2 3 4 3" xfId="10163" xr:uid="{D2A71F60-CE83-4138-B9BE-897A85FB6B5A}"/>
    <cellStyle name="Comma [0] 2 2 3 4 4" xfId="13003" xr:uid="{CC3D7DBF-8811-42B3-8632-BEDDB0F30E93}"/>
    <cellStyle name="Comma [0] 2 2 3 4 5" xfId="16346" xr:uid="{FFEE3ECE-D6B9-4807-B3E6-E460D4FEDA12}"/>
    <cellStyle name="Comma [0] 2 2 3 4 6" xfId="16889" xr:uid="{A479FFCC-D899-41F2-9D57-CA6913A63D49}"/>
    <cellStyle name="Comma [0] 2 2 3 4 7" xfId="17433" xr:uid="{14473A46-D265-428C-A0B9-5DE7687DBCE8}"/>
    <cellStyle name="Comma [0] 2 2 3 5" xfId="2018" xr:uid="{B80059C2-C78D-49E8-AAD0-D0355E3B84A3}"/>
    <cellStyle name="Comma [0] 2 2 3 5 2" xfId="10289" xr:uid="{BD71EF66-A152-4519-9F2E-14A24239C71B}"/>
    <cellStyle name="Comma [0] 2 2 3 5 3" xfId="13129" xr:uid="{E217775F-5D5C-444D-97AE-6A466DBC247A}"/>
    <cellStyle name="Comma [0] 2 2 3 6" xfId="2436" xr:uid="{21CB44B4-EAE8-4C4E-B145-BE5E121AE707}"/>
    <cellStyle name="Comma [0] 2 2 3 6 2" xfId="10707" xr:uid="{2A8EB29F-813F-484C-8C79-41D0AE75A693}"/>
    <cellStyle name="Comma [0] 2 2 3 6 3" xfId="13547" xr:uid="{90661745-0C32-433D-BCA9-7ED762B278C4}"/>
    <cellStyle name="Comma [0] 2 2 3 7" xfId="2980" xr:uid="{E7D48E09-4BB4-4115-B27C-B5BA9D73D692}"/>
    <cellStyle name="Comma [0] 2 2 3 7 2" xfId="11251" xr:uid="{F3914884-7DB2-44F3-99F8-2D95CC5BD098}"/>
    <cellStyle name="Comma [0] 2 2 3 7 3" xfId="14091" xr:uid="{FF5FEED7-007D-4BB6-8C9D-7BF2506A2736}"/>
    <cellStyle name="Comma [0] 2 2 3 8" xfId="3482" xr:uid="{0131C042-2505-40E4-AA46-656557327AEC}"/>
    <cellStyle name="Comma [0] 2 2 3 8 2" xfId="11723" xr:uid="{719C0DA8-9D9D-465C-9C53-CEC45A07C816}"/>
    <cellStyle name="Comma [0] 2 2 3 8 3" xfId="14563" xr:uid="{BCD051A5-73AE-4CF0-B253-AA3E37FD981E}"/>
    <cellStyle name="Comma [0] 2 2 3 9" xfId="9745" xr:uid="{B86FD01D-1ED7-44EB-A6BE-3D2FC235C07A}"/>
    <cellStyle name="Comma [0] 2 2 4" xfId="167" xr:uid="{00000000-0005-0000-0000-000035000000}"/>
    <cellStyle name="Comma [0] 2 2 4 10" xfId="12574" xr:uid="{B9D95FEE-B26F-4A7B-B19C-2D9C3208A4D7}"/>
    <cellStyle name="Comma [0] 2 2 4 11" xfId="15917" xr:uid="{5FCCC149-EDE8-4F64-9C24-1CB802FCC74E}"/>
    <cellStyle name="Comma [0] 2 2 4 12" xfId="16460" xr:uid="{A3C54C92-312B-4C27-B2EE-4B94EF3EE555}"/>
    <cellStyle name="Comma [0] 2 2 4 13" xfId="17004" xr:uid="{6BA2D7AC-4216-4D68-9412-B1E1FFB7CED8}"/>
    <cellStyle name="Comma [0] 2 2 4 2" xfId="280" xr:uid="{00000000-0005-0000-0000-000036000000}"/>
    <cellStyle name="Comma [0] 2 2 4 2 10" xfId="16564" xr:uid="{115EAB64-D0AE-45DA-82FE-2B9BEE2A63DC}"/>
    <cellStyle name="Comma [0] 2 2 4 2 11" xfId="17108" xr:uid="{690B29D8-C3FA-454B-8E1F-DE2E5C82322B}"/>
    <cellStyle name="Comma [0] 2 2 4 2 2" xfId="507" xr:uid="{00000000-0005-0000-0000-000037000000}"/>
    <cellStyle name="Comma [0] 2 2 4 2 2 10" xfId="17320" xr:uid="{C599409C-AF0A-4911-8A65-0BA10F713691}"/>
    <cellStyle name="Comma [0] 2 2 4 2 2 2" xfId="2323" xr:uid="{153AB024-A5E6-4BE8-AB46-0987BC8E7D23}"/>
    <cellStyle name="Comma [0] 2 2 4 2 2 2 2" xfId="10594" xr:uid="{F2F29986-DA60-431E-9135-7B983B1BF0B6}"/>
    <cellStyle name="Comma [0] 2 2 4 2 2 2 3" xfId="13434" xr:uid="{83CD1B3C-E8FB-4BA7-B34D-E248B9FE770F}"/>
    <cellStyle name="Comma [0] 2 2 4 2 2 3" xfId="2741" xr:uid="{76D6AC77-15DE-46D5-A134-3B505ED41DDF}"/>
    <cellStyle name="Comma [0] 2 2 4 2 2 3 2" xfId="11012" xr:uid="{BA74C610-FD07-48D5-9662-83387FB88E53}"/>
    <cellStyle name="Comma [0] 2 2 4 2 2 3 3" xfId="13852" xr:uid="{9F4B57F7-657B-41E6-9B91-F1BB3A01CC37}"/>
    <cellStyle name="Comma [0] 2 2 4 2 2 4" xfId="3285" xr:uid="{8E2E35E1-19C8-4666-8C9F-857EE7FC651E}"/>
    <cellStyle name="Comma [0] 2 2 4 2 2 4 2" xfId="11556" xr:uid="{FD3692A6-218E-4F50-AA25-C9ED0EFF15C2}"/>
    <cellStyle name="Comma [0] 2 2 4 2 2 4 3" xfId="14396" xr:uid="{EE8679F7-E0AA-4C7B-8949-77FB8CA6FF39}"/>
    <cellStyle name="Comma [0] 2 2 4 2 2 5" xfId="3787" xr:uid="{76A24AEA-5993-4C4E-BA44-1322941AAC05}"/>
    <cellStyle name="Comma [0] 2 2 4 2 2 5 2" xfId="12028" xr:uid="{C644C2D0-A358-4D9F-9FAF-20D411A7CF6E}"/>
    <cellStyle name="Comma [0] 2 2 4 2 2 5 3" xfId="14868" xr:uid="{0A1CA6C1-D715-421A-B7CA-10513E6D1C4A}"/>
    <cellStyle name="Comma [0] 2 2 4 2 2 6" xfId="10050" xr:uid="{AB16CE2B-26CB-4CD5-8D7A-85F486EBDD12}"/>
    <cellStyle name="Comma [0] 2 2 4 2 2 7" xfId="12890" xr:uid="{9D551FA8-027C-41D2-A831-9BEA44685DB6}"/>
    <cellStyle name="Comma [0] 2 2 4 2 2 8" xfId="16233" xr:uid="{F066F292-1CC1-49C2-AA7F-67A4F1F30D5F}"/>
    <cellStyle name="Comma [0] 2 2 4 2 2 9" xfId="16776" xr:uid="{A7392AF2-88BD-4CD0-A4A8-276949D4F34E}"/>
    <cellStyle name="Comma [0] 2 2 4 2 3" xfId="2111" xr:uid="{D152EA6D-F8A4-4DAD-BCBC-00B70893D660}"/>
    <cellStyle name="Comma [0] 2 2 4 2 3 2" xfId="10382" xr:uid="{B0A4E30B-042C-4DF8-BC1F-AFA0E2610BB4}"/>
    <cellStyle name="Comma [0] 2 2 4 2 3 3" xfId="13222" xr:uid="{EB0F3A91-E9E2-4390-8090-C516C9C323DE}"/>
    <cellStyle name="Comma [0] 2 2 4 2 4" xfId="2529" xr:uid="{9D0E4BEC-BFA0-4E17-80CE-2F2DAF0E6FD4}"/>
    <cellStyle name="Comma [0] 2 2 4 2 4 2" xfId="10800" xr:uid="{D68D48D7-CCA4-4F93-8B68-18869CEE4706}"/>
    <cellStyle name="Comma [0] 2 2 4 2 4 3" xfId="13640" xr:uid="{9FCB2229-633C-4A12-87D4-B7D2C57EA98D}"/>
    <cellStyle name="Comma [0] 2 2 4 2 5" xfId="3073" xr:uid="{51A110C2-A1F9-4C47-99F0-DD8BCB837A0F}"/>
    <cellStyle name="Comma [0] 2 2 4 2 5 2" xfId="11344" xr:uid="{67E2F8EF-F597-41CC-9ABA-39538EA38FF8}"/>
    <cellStyle name="Comma [0] 2 2 4 2 5 3" xfId="14184" xr:uid="{CE4E4407-EC79-4FA5-AB84-EF7F5C0E3A01}"/>
    <cellStyle name="Comma [0] 2 2 4 2 6" xfId="3575" xr:uid="{5C227699-79D3-4479-9C50-384921F0623D}"/>
    <cellStyle name="Comma [0] 2 2 4 2 6 2" xfId="11816" xr:uid="{8C25F675-BC25-40BE-B73D-E564FCC4FC2F}"/>
    <cellStyle name="Comma [0] 2 2 4 2 6 3" xfId="14656" xr:uid="{E1B45012-2B1A-46AF-8DAA-FF201D68F1EE}"/>
    <cellStyle name="Comma [0] 2 2 4 2 7" xfId="9838" xr:uid="{038CF02C-DF68-4C7A-86BE-4B7F5881EDC8}"/>
    <cellStyle name="Comma [0] 2 2 4 2 8" xfId="12678" xr:uid="{EF48F63D-585B-417E-B143-1C9EEA09C9C6}"/>
    <cellStyle name="Comma [0] 2 2 4 2 9" xfId="16021" xr:uid="{FF936750-6ACF-45FE-BEE6-E6A062637F53}"/>
    <cellStyle name="Comma [0] 2 2 4 3" xfId="406" xr:uid="{00000000-0005-0000-0000-000038000000}"/>
    <cellStyle name="Comma [0] 2 2 4 3 10" xfId="17220" xr:uid="{E87A7A13-DFCC-4A88-887A-7AAED88BCABE}"/>
    <cellStyle name="Comma [0] 2 2 4 3 2" xfId="2223" xr:uid="{B425A18F-AE25-4E00-9B8D-1ED282750AAD}"/>
    <cellStyle name="Comma [0] 2 2 4 3 2 2" xfId="10494" xr:uid="{AB8741B2-4932-445F-94ED-2601FBB52B8E}"/>
    <cellStyle name="Comma [0] 2 2 4 3 2 3" xfId="13334" xr:uid="{E7445008-C3FE-47F8-A3A7-AEAEAE05045E}"/>
    <cellStyle name="Comma [0] 2 2 4 3 3" xfId="2641" xr:uid="{01F7F387-95F4-49CE-B448-CE82566DAC7B}"/>
    <cellStyle name="Comma [0] 2 2 4 3 3 2" xfId="10912" xr:uid="{9C466BCB-501F-458E-8B71-F02380511A24}"/>
    <cellStyle name="Comma [0] 2 2 4 3 3 3" xfId="13752" xr:uid="{F0E1723A-6315-49ED-A671-04895DEFA207}"/>
    <cellStyle name="Comma [0] 2 2 4 3 4" xfId="3185" xr:uid="{67F11288-BDC4-4CA5-A309-8D77D29DA498}"/>
    <cellStyle name="Comma [0] 2 2 4 3 4 2" xfId="11456" xr:uid="{D62FD54C-3009-457C-90D3-9920CD5CD45C}"/>
    <cellStyle name="Comma [0] 2 2 4 3 4 3" xfId="14296" xr:uid="{D6CD221A-838A-4F4B-9A21-BC79E48BA934}"/>
    <cellStyle name="Comma [0] 2 2 4 3 5" xfId="3687" xr:uid="{5580BFEB-41A0-4881-B5DF-9D75E3A4C5B8}"/>
    <cellStyle name="Comma [0] 2 2 4 3 5 2" xfId="11928" xr:uid="{68F10B2F-C652-4688-B3B3-57ECA213B9A1}"/>
    <cellStyle name="Comma [0] 2 2 4 3 5 3" xfId="14768" xr:uid="{4A3ABB33-8046-452D-8B7A-70E56BC7D322}"/>
    <cellStyle name="Comma [0] 2 2 4 3 6" xfId="9950" xr:uid="{D4193FC6-11D0-44BE-A638-5345D5A4A09F}"/>
    <cellStyle name="Comma [0] 2 2 4 3 7" xfId="12790" xr:uid="{837B539D-E46D-4C98-BF3E-8450BF778BC2}"/>
    <cellStyle name="Comma [0] 2 2 4 3 8" xfId="16133" xr:uid="{E4801EEA-F394-4570-A599-885600672C4C}"/>
    <cellStyle name="Comma [0] 2 2 4 3 9" xfId="16676" xr:uid="{DACF3B89-96C6-4124-BDBF-F718535A14D5}"/>
    <cellStyle name="Comma [0] 2 2 4 4" xfId="609" xr:uid="{00000000-0005-0000-0000-000039000000}"/>
    <cellStyle name="Comma [0] 2 2 4 4 2" xfId="2843" xr:uid="{0C5EE318-B68F-4635-85AE-EC21B2CD0EE5}"/>
    <cellStyle name="Comma [0] 2 2 4 4 2 2" xfId="11114" xr:uid="{F37A202C-F515-458E-B0C6-4EFB6E26C447}"/>
    <cellStyle name="Comma [0] 2 2 4 4 2 3" xfId="13954" xr:uid="{95B9039B-3A0B-4E6D-9183-46B2AD83BC1F}"/>
    <cellStyle name="Comma [0] 2 2 4 4 3" xfId="10152" xr:uid="{0A7C76EC-7446-45EA-AEF8-1474BD914526}"/>
    <cellStyle name="Comma [0] 2 2 4 4 4" xfId="12992" xr:uid="{F7A75674-282F-47DB-B071-530580BADDF3}"/>
    <cellStyle name="Comma [0] 2 2 4 4 5" xfId="16335" xr:uid="{A4192494-F3AC-4745-9878-54F2919A84B8}"/>
    <cellStyle name="Comma [0] 2 2 4 4 6" xfId="16878" xr:uid="{1E6E1311-61E6-4979-8787-A73A20AECD11}"/>
    <cellStyle name="Comma [0] 2 2 4 4 7" xfId="17422" xr:uid="{323BF8B9-D32B-46B9-B00E-C2799981F2BE}"/>
    <cellStyle name="Comma [0] 2 2 4 5" xfId="2007" xr:uid="{079B389D-DC5C-40DD-BBAB-14737407F23E}"/>
    <cellStyle name="Comma [0] 2 2 4 5 2" xfId="10278" xr:uid="{3D4C6FFF-92C9-488B-991C-DECE4F9674EA}"/>
    <cellStyle name="Comma [0] 2 2 4 5 3" xfId="13118" xr:uid="{196AF42F-7271-4CC8-9E6C-097A22A793F1}"/>
    <cellStyle name="Comma [0] 2 2 4 6" xfId="2425" xr:uid="{5CC447A6-7339-4B6A-AA7D-2D038E2F8A6A}"/>
    <cellStyle name="Comma [0] 2 2 4 6 2" xfId="10696" xr:uid="{C20AE9EE-9540-4D62-AED1-096E697F6792}"/>
    <cellStyle name="Comma [0] 2 2 4 6 3" xfId="13536" xr:uid="{0CBAA326-D607-47C2-9800-997E88524BE7}"/>
    <cellStyle name="Comma [0] 2 2 4 7" xfId="2969" xr:uid="{049A79AD-EBB9-4689-9734-64CA39C77DD5}"/>
    <cellStyle name="Comma [0] 2 2 4 7 2" xfId="11240" xr:uid="{C21FC6FA-8C05-436C-B73E-DF3E43DF9AD4}"/>
    <cellStyle name="Comma [0] 2 2 4 7 3" xfId="14080" xr:uid="{93754D53-5764-40CF-BF06-6B2DF836C80B}"/>
    <cellStyle name="Comma [0] 2 2 4 8" xfId="3471" xr:uid="{967FD913-92FA-47A7-A35A-F64A7611E060}"/>
    <cellStyle name="Comma [0] 2 2 4 8 2" xfId="11712" xr:uid="{C5E10440-06C7-4F0E-AD34-6495C27D48D7}"/>
    <cellStyle name="Comma [0] 2 2 4 8 3" xfId="14552" xr:uid="{170C63D0-7F40-4404-90DC-BE2CF9B91D0C}"/>
    <cellStyle name="Comma [0] 2 2 4 9" xfId="9734" xr:uid="{03329A5B-73F0-40FD-9A6D-979F8D5A18D6}"/>
    <cellStyle name="Comma [0] 2 2 5" xfId="135" xr:uid="{00000000-0005-0000-0000-00003A000000}"/>
    <cellStyle name="Comma [0] 2 2 5 10" xfId="12543" xr:uid="{1824E1F9-34B5-4F21-97F0-17C71C861495}"/>
    <cellStyle name="Comma [0] 2 2 5 11" xfId="15886" xr:uid="{ABDF87EB-3E4E-46B6-84FC-CAB446C46A40}"/>
    <cellStyle name="Comma [0] 2 2 5 12" xfId="16429" xr:uid="{F206C830-5FFD-41DD-ACE1-6FB77DFC5894}"/>
    <cellStyle name="Comma [0] 2 2 5 13" xfId="16973" xr:uid="{38CF7008-FF55-4ABF-B56A-F8A252279259}"/>
    <cellStyle name="Comma [0] 2 2 5 2" xfId="249" xr:uid="{00000000-0005-0000-0000-00003B000000}"/>
    <cellStyle name="Comma [0] 2 2 5 2 10" xfId="16533" xr:uid="{79097D70-662A-45CD-A8B1-7AF507157291}"/>
    <cellStyle name="Comma [0] 2 2 5 2 11" xfId="17077" xr:uid="{BA8CA871-707F-4076-AF35-59B6F35B3FAB}"/>
    <cellStyle name="Comma [0] 2 2 5 2 2" xfId="476" xr:uid="{00000000-0005-0000-0000-00003C000000}"/>
    <cellStyle name="Comma [0] 2 2 5 2 2 10" xfId="17289" xr:uid="{0208B883-DE5B-48DB-8DAF-C7F82511F7A2}"/>
    <cellStyle name="Comma [0] 2 2 5 2 2 2" xfId="2292" xr:uid="{0DE745AF-3DCC-4E0D-8005-461B5E683515}"/>
    <cellStyle name="Comma [0] 2 2 5 2 2 2 2" xfId="10563" xr:uid="{A5CB39AB-09B1-4886-A67F-666909899639}"/>
    <cellStyle name="Comma [0] 2 2 5 2 2 2 3" xfId="13403" xr:uid="{B509DBBD-AAEF-4CDE-AC06-28DE52692B4A}"/>
    <cellStyle name="Comma [0] 2 2 5 2 2 3" xfId="2710" xr:uid="{A303E432-39BB-4853-8E0B-F1207532050B}"/>
    <cellStyle name="Comma [0] 2 2 5 2 2 3 2" xfId="10981" xr:uid="{BBC56A68-2D78-419D-9F95-506CA15CEC6D}"/>
    <cellStyle name="Comma [0] 2 2 5 2 2 3 3" xfId="13821" xr:uid="{14CD6298-F8D6-4D49-BF06-E139F40A29F9}"/>
    <cellStyle name="Comma [0] 2 2 5 2 2 4" xfId="3254" xr:uid="{FA817800-E1BD-4611-95B3-E568C4852792}"/>
    <cellStyle name="Comma [0] 2 2 5 2 2 4 2" xfId="11525" xr:uid="{BF8D8A8D-26DD-40BC-B981-2581B4512BB6}"/>
    <cellStyle name="Comma [0] 2 2 5 2 2 4 3" xfId="14365" xr:uid="{17E3C30E-C8DE-4F17-A35C-3A2EB06DEB01}"/>
    <cellStyle name="Comma [0] 2 2 5 2 2 5" xfId="3756" xr:uid="{D85ED0CD-E140-4C1B-BAC8-2D585F32BA78}"/>
    <cellStyle name="Comma [0] 2 2 5 2 2 5 2" xfId="11997" xr:uid="{9295BBD0-87BC-4CB1-BDFD-D2D06462DEC3}"/>
    <cellStyle name="Comma [0] 2 2 5 2 2 5 3" xfId="14837" xr:uid="{EDB5E263-24B1-4B25-904E-5DDB853B6E44}"/>
    <cellStyle name="Comma [0] 2 2 5 2 2 6" xfId="10019" xr:uid="{1F9F79AD-BF79-4CF1-A05B-1175E01105F4}"/>
    <cellStyle name="Comma [0] 2 2 5 2 2 7" xfId="12859" xr:uid="{C2D702D5-29CE-44B4-81BC-BC04AD54B58A}"/>
    <cellStyle name="Comma [0] 2 2 5 2 2 8" xfId="16202" xr:uid="{4298F079-3CFC-4CC6-AD8F-35C51366BE45}"/>
    <cellStyle name="Comma [0] 2 2 5 2 2 9" xfId="16745" xr:uid="{71E4DAFC-4820-49B5-B6D1-BA1848E51C3A}"/>
    <cellStyle name="Comma [0] 2 2 5 2 3" xfId="2080" xr:uid="{BCBECB8C-AC86-4EBA-872E-361C4F7BF958}"/>
    <cellStyle name="Comma [0] 2 2 5 2 3 2" xfId="10351" xr:uid="{14809D7C-AAA9-4DCC-84E9-82C97EEFDDA0}"/>
    <cellStyle name="Comma [0] 2 2 5 2 3 3" xfId="13191" xr:uid="{4740D3E2-B6FB-483A-9892-2FED1754F325}"/>
    <cellStyle name="Comma [0] 2 2 5 2 4" xfId="2498" xr:uid="{AD675657-8F6F-4793-A005-283449AF544C}"/>
    <cellStyle name="Comma [0] 2 2 5 2 4 2" xfId="10769" xr:uid="{5AD28F22-32EC-4B2D-B685-0B347272E228}"/>
    <cellStyle name="Comma [0] 2 2 5 2 4 3" xfId="13609" xr:uid="{8626B701-8110-4BB6-B09B-E3C33F32DC29}"/>
    <cellStyle name="Comma [0] 2 2 5 2 5" xfId="3042" xr:uid="{9A8DBAC6-ACFE-48FC-B9E7-BE3A01D5AEA6}"/>
    <cellStyle name="Comma [0] 2 2 5 2 5 2" xfId="11313" xr:uid="{3A100F21-D59B-4BF0-9709-25C5650C1E7C}"/>
    <cellStyle name="Comma [0] 2 2 5 2 5 3" xfId="14153" xr:uid="{F1B21694-4BE4-4595-BD26-A90ACCA778C3}"/>
    <cellStyle name="Comma [0] 2 2 5 2 6" xfId="3544" xr:uid="{C419F47A-95D1-4392-8AF9-AF2F41A904C6}"/>
    <cellStyle name="Comma [0] 2 2 5 2 6 2" xfId="11785" xr:uid="{E0D2F7ED-F555-44F2-AAA1-DDE9CE5EF722}"/>
    <cellStyle name="Comma [0] 2 2 5 2 6 3" xfId="14625" xr:uid="{60E932AC-76BE-470A-B7AD-79F246C3C39F}"/>
    <cellStyle name="Comma [0] 2 2 5 2 7" xfId="9807" xr:uid="{04B118BC-31F4-4013-8F0E-9F8845230B48}"/>
    <cellStyle name="Comma [0] 2 2 5 2 8" xfId="12647" xr:uid="{7354D731-DA34-425C-BE3A-792E90C7F8EE}"/>
    <cellStyle name="Comma [0] 2 2 5 2 9" xfId="15990" xr:uid="{6C1F6A59-F203-49C3-9600-975561F58DCA}"/>
    <cellStyle name="Comma [0] 2 2 5 3" xfId="375" xr:uid="{00000000-0005-0000-0000-00003D000000}"/>
    <cellStyle name="Comma [0] 2 2 5 3 10" xfId="17189" xr:uid="{0E169A1C-2437-4FF5-B1E8-D760F5E8498A}"/>
    <cellStyle name="Comma [0] 2 2 5 3 2" xfId="2192" xr:uid="{B005A5D4-322A-4B2C-9A5D-A0CDA7F6ED92}"/>
    <cellStyle name="Comma [0] 2 2 5 3 2 2" xfId="10463" xr:uid="{B1641D73-05D8-44DF-ABE8-700501906990}"/>
    <cellStyle name="Comma [0] 2 2 5 3 2 3" xfId="13303" xr:uid="{8A15F7DF-D1E1-4980-ADDE-B0F20B0B2A02}"/>
    <cellStyle name="Comma [0] 2 2 5 3 3" xfId="2610" xr:uid="{EFABD81A-D7DD-4794-8A39-17220D900C5E}"/>
    <cellStyle name="Comma [0] 2 2 5 3 3 2" xfId="10881" xr:uid="{6072C442-B544-4322-996F-A90B6D3B46FB}"/>
    <cellStyle name="Comma [0] 2 2 5 3 3 3" xfId="13721" xr:uid="{2787B741-8763-4B22-99DF-CB50211760AC}"/>
    <cellStyle name="Comma [0] 2 2 5 3 4" xfId="3154" xr:uid="{59422930-CE95-4C19-9782-A7EA7ED25276}"/>
    <cellStyle name="Comma [0] 2 2 5 3 4 2" xfId="11425" xr:uid="{F3273AAD-1FC3-4978-B11E-B2843F2BF885}"/>
    <cellStyle name="Comma [0] 2 2 5 3 4 3" xfId="14265" xr:uid="{E0B977B0-F8E2-476D-B2E7-DD708E351AF2}"/>
    <cellStyle name="Comma [0] 2 2 5 3 5" xfId="3656" xr:uid="{B194D4A1-BD2F-4BD2-9E28-36FF6C962F10}"/>
    <cellStyle name="Comma [0] 2 2 5 3 5 2" xfId="11897" xr:uid="{6751FAA3-2D31-499D-881E-F9D754C7CA1F}"/>
    <cellStyle name="Comma [0] 2 2 5 3 5 3" xfId="14737" xr:uid="{6AA10DD9-DC96-40CA-820F-4DAA122E7378}"/>
    <cellStyle name="Comma [0] 2 2 5 3 6" xfId="9919" xr:uid="{CE82F6A1-1E6A-49EE-B3BC-C208E66C45A9}"/>
    <cellStyle name="Comma [0] 2 2 5 3 7" xfId="12759" xr:uid="{C55F3932-6EDA-4235-AEB0-A4B16AB00B15}"/>
    <cellStyle name="Comma [0] 2 2 5 3 8" xfId="16102" xr:uid="{BAACCC7F-D15A-47EC-86FA-D03EC4DE9027}"/>
    <cellStyle name="Comma [0] 2 2 5 3 9" xfId="16645" xr:uid="{A30FFDA9-6465-424B-AC79-53BE2E81F70F}"/>
    <cellStyle name="Comma [0] 2 2 5 4" xfId="578" xr:uid="{00000000-0005-0000-0000-00003E000000}"/>
    <cellStyle name="Comma [0] 2 2 5 4 2" xfId="2812" xr:uid="{CE61E793-9957-46BE-A4C2-B3CBD75E6179}"/>
    <cellStyle name="Comma [0] 2 2 5 4 2 2" xfId="11083" xr:uid="{F42350B3-CD5F-464A-A818-10B2C1670614}"/>
    <cellStyle name="Comma [0] 2 2 5 4 2 3" xfId="13923" xr:uid="{6F619C15-7B96-45A8-8F32-E64DD0EBC2FF}"/>
    <cellStyle name="Comma [0] 2 2 5 4 3" xfId="10121" xr:uid="{C766CFF8-5B13-474B-8826-664AF08089B4}"/>
    <cellStyle name="Comma [0] 2 2 5 4 4" xfId="12961" xr:uid="{C69BC559-5D5A-4732-9654-DDBD4D860363}"/>
    <cellStyle name="Comma [0] 2 2 5 4 5" xfId="16304" xr:uid="{BB57E7EC-73C5-4173-B6ED-5FE14C9AE1E8}"/>
    <cellStyle name="Comma [0] 2 2 5 4 6" xfId="16847" xr:uid="{DCE074DF-F3CE-45D4-AEF1-B6BFBF78E1C2}"/>
    <cellStyle name="Comma [0] 2 2 5 4 7" xfId="17391" xr:uid="{988A6747-AB0A-42C2-AA0C-A7DDE0426C11}"/>
    <cellStyle name="Comma [0] 2 2 5 5" xfId="1976" xr:uid="{0B85B4D5-16F8-415B-B75C-A045236B9757}"/>
    <cellStyle name="Comma [0] 2 2 5 5 2" xfId="10247" xr:uid="{1B4732F1-4B0D-4253-84D2-F56BEABE4B33}"/>
    <cellStyle name="Comma [0] 2 2 5 5 3" xfId="13087" xr:uid="{F08D159A-C48C-4E15-931C-0C759FD9CB0C}"/>
    <cellStyle name="Comma [0] 2 2 5 6" xfId="2394" xr:uid="{993A0449-3691-405E-98CA-CB3A1BACAA79}"/>
    <cellStyle name="Comma [0] 2 2 5 6 2" xfId="10665" xr:uid="{637AF473-C46A-4AF5-A8E7-B54BC08AFF67}"/>
    <cellStyle name="Comma [0] 2 2 5 6 3" xfId="13505" xr:uid="{B8748DD4-E42B-46A8-9FC2-7517C077AED3}"/>
    <cellStyle name="Comma [0] 2 2 5 7" xfId="2938" xr:uid="{6DE3E784-7D5C-4553-B9A1-7044EAEE9622}"/>
    <cellStyle name="Comma [0] 2 2 5 7 2" xfId="11209" xr:uid="{9CC212F9-8E25-4F7E-960C-B853EAC4D2E4}"/>
    <cellStyle name="Comma [0] 2 2 5 7 3" xfId="14049" xr:uid="{8421C062-20F4-4A93-AC55-F1F16E8A7C40}"/>
    <cellStyle name="Comma [0] 2 2 5 8" xfId="3440" xr:uid="{D85AA39E-E9F2-4F8E-96DF-70981FD3CF32}"/>
    <cellStyle name="Comma [0] 2 2 5 8 2" xfId="11681" xr:uid="{5A03C356-7E23-4360-A615-B9E38C0DE4CE}"/>
    <cellStyle name="Comma [0] 2 2 5 8 3" xfId="14521" xr:uid="{3B6B95CA-C3B8-4CBB-8F90-7F3E2B848E44}"/>
    <cellStyle name="Comma [0] 2 2 5 9" xfId="9703" xr:uid="{2AA84798-C55D-4E44-893D-3D36042F6C87}"/>
    <cellStyle name="Comma [0] 2 2 6" xfId="220" xr:uid="{00000000-0005-0000-0000-00003F000000}"/>
    <cellStyle name="Comma [0] 2 2 6 10" xfId="16504" xr:uid="{E14076A4-DECE-4E58-9757-271E3293A8B8}"/>
    <cellStyle name="Comma [0] 2 2 6 11" xfId="17048" xr:uid="{74EFB9A6-F613-4657-9E75-E2A0E1A4F53C}"/>
    <cellStyle name="Comma [0] 2 2 6 2" xfId="447" xr:uid="{00000000-0005-0000-0000-000040000000}"/>
    <cellStyle name="Comma [0] 2 2 6 2 10" xfId="17260" xr:uid="{278055F4-78E8-4867-96B2-5F284DE2D31C}"/>
    <cellStyle name="Comma [0] 2 2 6 2 2" xfId="2263" xr:uid="{9CD9816F-ACC3-4D72-A78E-F1057D3977BF}"/>
    <cellStyle name="Comma [0] 2 2 6 2 2 2" xfId="10534" xr:uid="{25038302-A5D3-4ACE-B916-E47986FAE8D3}"/>
    <cellStyle name="Comma [0] 2 2 6 2 2 3" xfId="13374" xr:uid="{9C3EBC4B-B983-4385-AEB8-9CE28526E18D}"/>
    <cellStyle name="Comma [0] 2 2 6 2 3" xfId="2681" xr:uid="{D80818F4-17C9-4AAC-A746-F2742A24912C}"/>
    <cellStyle name="Comma [0] 2 2 6 2 3 2" xfId="10952" xr:uid="{EA1F97D4-8E66-4457-B0EC-85DB298C82CA}"/>
    <cellStyle name="Comma [0] 2 2 6 2 3 3" xfId="13792" xr:uid="{A8F276D6-859F-41F2-86C2-EB547FB50760}"/>
    <cellStyle name="Comma [0] 2 2 6 2 4" xfId="3225" xr:uid="{1141ABC8-5E4E-4A6E-A0A2-6A6C0B047A8D}"/>
    <cellStyle name="Comma [0] 2 2 6 2 4 2" xfId="11496" xr:uid="{FAAEDCD2-AD28-4B83-8E15-6ABB356F116C}"/>
    <cellStyle name="Comma [0] 2 2 6 2 4 3" xfId="14336" xr:uid="{B5C0A063-E748-4C6E-A44B-4D6381FB329B}"/>
    <cellStyle name="Comma [0] 2 2 6 2 5" xfId="3727" xr:uid="{B0F13F36-FEB2-481D-B826-E66FE50E0622}"/>
    <cellStyle name="Comma [0] 2 2 6 2 5 2" xfId="11968" xr:uid="{3D5F1075-58F1-4F46-8546-D7580A92E78D}"/>
    <cellStyle name="Comma [0] 2 2 6 2 5 3" xfId="14808" xr:uid="{5D5FE4B7-01DE-499D-97B6-71155A847959}"/>
    <cellStyle name="Comma [0] 2 2 6 2 6" xfId="9990" xr:uid="{90C2A23D-019A-49E4-9670-8EB1C67216A3}"/>
    <cellStyle name="Comma [0] 2 2 6 2 7" xfId="12830" xr:uid="{7A674F4E-CFE3-46AF-B294-FA2ED0265B1B}"/>
    <cellStyle name="Comma [0] 2 2 6 2 8" xfId="16173" xr:uid="{A634BC58-9CF2-4614-B564-A67E7D334811}"/>
    <cellStyle name="Comma [0] 2 2 6 2 9" xfId="16716" xr:uid="{A6F08042-248C-4BDE-9FD9-222CEB84FD8F}"/>
    <cellStyle name="Comma [0] 2 2 6 3" xfId="2051" xr:uid="{281083DC-ED74-4262-B7FF-2A9F8AC78462}"/>
    <cellStyle name="Comma [0] 2 2 6 3 2" xfId="10322" xr:uid="{84B2DA1E-365B-44BF-84B6-8E0CD5D0DC82}"/>
    <cellStyle name="Comma [0] 2 2 6 3 3" xfId="13162" xr:uid="{FC789CC6-9115-4D8F-B2E6-E24FAC8A4CC2}"/>
    <cellStyle name="Comma [0] 2 2 6 4" xfId="2469" xr:uid="{8AC600D8-4815-4C03-BA7A-3A2FA02BCD62}"/>
    <cellStyle name="Comma [0] 2 2 6 4 2" xfId="10740" xr:uid="{9E561C2E-7894-4143-BC43-E6989BD3F2C6}"/>
    <cellStyle name="Comma [0] 2 2 6 4 3" xfId="13580" xr:uid="{B73BEA44-6AA2-4E4A-B0C4-8EECCDA8734A}"/>
    <cellStyle name="Comma [0] 2 2 6 5" xfId="3013" xr:uid="{9B898DBD-FECB-47D7-B9EF-7E45F6861B52}"/>
    <cellStyle name="Comma [0] 2 2 6 5 2" xfId="11284" xr:uid="{C44613DF-3052-4C01-B5F5-ECA6C38C6FE0}"/>
    <cellStyle name="Comma [0] 2 2 6 5 3" xfId="14124" xr:uid="{663018D3-D190-46E6-BE9F-55BF585F8009}"/>
    <cellStyle name="Comma [0] 2 2 6 6" xfId="3515" xr:uid="{4963FA8A-1EB3-43A1-9662-6C7FC496DFAE}"/>
    <cellStyle name="Comma [0] 2 2 6 6 2" xfId="11756" xr:uid="{2ACA721E-5360-4088-BC20-1D958A6F8E02}"/>
    <cellStyle name="Comma [0] 2 2 6 6 3" xfId="14596" xr:uid="{F29CF779-4AAC-4842-AE4E-5BDB919C148F}"/>
    <cellStyle name="Comma [0] 2 2 6 7" xfId="9778" xr:uid="{36C92FFF-7928-4099-97B0-071ED3797444}"/>
    <cellStyle name="Comma [0] 2 2 6 8" xfId="12618" xr:uid="{718920FE-591D-4E1E-A213-C9EF0EC36106}"/>
    <cellStyle name="Comma [0] 2 2 6 9" xfId="15961" xr:uid="{07AF99E7-8339-4A10-934A-AFB6BAFB79C1}"/>
    <cellStyle name="Comma [0] 2 2 7" xfId="345" xr:uid="{00000000-0005-0000-0000-000041000000}"/>
    <cellStyle name="Comma [0] 2 2 7 10" xfId="17160" xr:uid="{79521182-9BE4-404E-9CF9-0E75D6D3414F}"/>
    <cellStyle name="Comma [0] 2 2 7 2" xfId="2163" xr:uid="{C2FABCAE-95E7-48A9-A739-B3E69584C7CC}"/>
    <cellStyle name="Comma [0] 2 2 7 2 2" xfId="10434" xr:uid="{10D3BEFA-08F2-4570-85EF-9E96961630E7}"/>
    <cellStyle name="Comma [0] 2 2 7 2 3" xfId="13274" xr:uid="{2478DAE1-B34B-4DE5-B8B2-02DC84F808F2}"/>
    <cellStyle name="Comma [0] 2 2 7 3" xfId="2581" xr:uid="{0876AE39-F2ED-4051-B01E-CF3204047A25}"/>
    <cellStyle name="Comma [0] 2 2 7 3 2" xfId="10852" xr:uid="{3E5FB888-1F2D-444E-B49A-5BAEC3188BA7}"/>
    <cellStyle name="Comma [0] 2 2 7 3 3" xfId="13692" xr:uid="{0E83D858-4346-4B52-B935-7A81ABCE2097}"/>
    <cellStyle name="Comma [0] 2 2 7 4" xfId="3125" xr:uid="{59BEC2C6-4C53-4FBF-8AA5-24E7B837D530}"/>
    <cellStyle name="Comma [0] 2 2 7 4 2" xfId="11396" xr:uid="{33510CE5-AEFB-4AA1-ADFF-1DC9639CCE04}"/>
    <cellStyle name="Comma [0] 2 2 7 4 3" xfId="14236" xr:uid="{7CF70A99-E33D-4A08-9655-D632D044CD03}"/>
    <cellStyle name="Comma [0] 2 2 7 5" xfId="3627" xr:uid="{84B4B3E0-DECD-4A31-AD4B-0A6D4EE1BD6B}"/>
    <cellStyle name="Comma [0] 2 2 7 5 2" xfId="11868" xr:uid="{55735F27-DF73-493B-937D-FC7FA083B657}"/>
    <cellStyle name="Comma [0] 2 2 7 5 3" xfId="14708" xr:uid="{8258CE23-4888-4CB3-8D88-E2B53B6730AD}"/>
    <cellStyle name="Comma [0] 2 2 7 6" xfId="9890" xr:uid="{DBDD490A-4076-4191-BDA2-870B8B64AC1B}"/>
    <cellStyle name="Comma [0] 2 2 7 7" xfId="12730" xr:uid="{85242186-00FF-4468-8D49-51B0012EFAC4}"/>
    <cellStyle name="Comma [0] 2 2 7 8" xfId="16073" xr:uid="{ED5843E2-F2B8-4737-99DF-9274FF9DEE5A}"/>
    <cellStyle name="Comma [0] 2 2 7 9" xfId="16616" xr:uid="{53454845-515C-406D-89F2-304E2070436C}"/>
    <cellStyle name="Comma [0] 2 2 8" xfId="549" xr:uid="{00000000-0005-0000-0000-000042000000}"/>
    <cellStyle name="Comma [0] 2 2 8 2" xfId="2783" xr:uid="{3BB5B48D-65D3-44E3-B575-5F41A6ADBABC}"/>
    <cellStyle name="Comma [0] 2 2 8 2 2" xfId="11054" xr:uid="{30C85DBB-4096-4D43-A19C-C55C25D5CAF6}"/>
    <cellStyle name="Comma [0] 2 2 8 2 3" xfId="13894" xr:uid="{E91833AD-52CB-4CB1-B832-B0B351B9926C}"/>
    <cellStyle name="Comma [0] 2 2 8 3" xfId="10092" xr:uid="{A7A9650B-9FD8-409E-996C-5A2EA20D3A4B}"/>
    <cellStyle name="Comma [0] 2 2 8 4" xfId="12932" xr:uid="{2DA8CF87-38D1-4923-9740-2FEC34E5CE82}"/>
    <cellStyle name="Comma [0] 2 2 8 5" xfId="16275" xr:uid="{4A173019-12BD-4970-AB8A-F428208D1E71}"/>
    <cellStyle name="Comma [0] 2 2 8 6" xfId="16818" xr:uid="{917E288F-074E-42AA-8431-DC16E317DF46}"/>
    <cellStyle name="Comma [0] 2 2 8 7" xfId="17362" xr:uid="{0EE0DC0D-1A09-47A2-94D3-AC9CFD1DBF48}"/>
    <cellStyle name="Comma [0] 2 2 9" xfId="1947" xr:uid="{9D4D9FC4-BD11-4597-9523-976C31544909}"/>
    <cellStyle name="Comma [0] 2 2 9 2" xfId="10218" xr:uid="{D0842417-BA09-4425-8C73-7A6F3EDD0CA4}"/>
    <cellStyle name="Comma [0] 2 2 9 3" xfId="13058" xr:uid="{A0D060F8-0BB1-4723-9B38-76240AF53119}"/>
    <cellStyle name="Comma [0] 2 3" xfId="96" xr:uid="{00000000-0005-0000-0000-000043000000}"/>
    <cellStyle name="Comma [0] 2 3 10" xfId="3422" xr:uid="{8300DE62-1EC7-454D-8718-B8A2B6CD95F1}"/>
    <cellStyle name="Comma [0] 2 3 10 2" xfId="11663" xr:uid="{D73882FC-D9C5-4617-803B-9C9F5132E674}"/>
    <cellStyle name="Comma [0] 2 3 10 3" xfId="14503" xr:uid="{D1D142CE-50E4-4556-BE55-0826FEB76E31}"/>
    <cellStyle name="Comma [0] 2 3 11" xfId="9685" xr:uid="{2D1470FE-2EAA-4A41-9302-F40AB756F429}"/>
    <cellStyle name="Comma [0] 2 3 12" xfId="12525" xr:uid="{1F149F6D-5F6E-4F1D-B1B1-2078DFF2FCEA}"/>
    <cellStyle name="Comma [0] 2 3 13" xfId="15868" xr:uid="{56DAC082-107A-4D0D-8A36-A18DA25BBFE9}"/>
    <cellStyle name="Comma [0] 2 3 14" xfId="16411" xr:uid="{710DAFC5-2D21-45D2-847C-1F4418DE2EEC}"/>
    <cellStyle name="Comma [0] 2 3 15" xfId="16955" xr:uid="{31C1CE23-6FEC-44E4-8564-F9B20DCEE76B}"/>
    <cellStyle name="Comma [0] 2 3 2" xfId="191" xr:uid="{00000000-0005-0000-0000-000044000000}"/>
    <cellStyle name="Comma [0] 2 3 2 10" xfId="12594" xr:uid="{509FE7F9-2FBA-4FE5-89D8-FC6965684BE4}"/>
    <cellStyle name="Comma [0] 2 3 2 11" xfId="15937" xr:uid="{610691BD-532D-400E-B764-C0150FA0EA2A}"/>
    <cellStyle name="Comma [0] 2 3 2 12" xfId="16480" xr:uid="{8571FF78-E628-408A-8F4D-99E7B816838D}"/>
    <cellStyle name="Comma [0] 2 3 2 13" xfId="17024" xr:uid="{01A8EA08-8E51-4718-9CAA-CB72699F54B4}"/>
    <cellStyle name="Comma [0] 2 3 2 2" xfId="300" xr:uid="{00000000-0005-0000-0000-000045000000}"/>
    <cellStyle name="Comma [0] 2 3 2 2 10" xfId="16584" xr:uid="{4AF26C93-F7BE-4552-BE6E-CE5D301E97F6}"/>
    <cellStyle name="Comma [0] 2 3 2 2 11" xfId="17128" xr:uid="{31957675-3FAE-4082-8370-8C5742F029A6}"/>
    <cellStyle name="Comma [0] 2 3 2 2 2" xfId="527" xr:uid="{00000000-0005-0000-0000-000046000000}"/>
    <cellStyle name="Comma [0] 2 3 2 2 2 10" xfId="17340" xr:uid="{EBB3FCEC-CE95-4CE1-87FA-622992883C45}"/>
    <cellStyle name="Comma [0] 2 3 2 2 2 2" xfId="2343" xr:uid="{E5454F42-671B-42E2-91E3-31DCB8A76911}"/>
    <cellStyle name="Comma [0] 2 3 2 2 2 2 2" xfId="10614" xr:uid="{4E8EC158-E876-4BD0-9839-9CC65CFFD136}"/>
    <cellStyle name="Comma [0] 2 3 2 2 2 2 3" xfId="13454" xr:uid="{D15C58AE-6507-450F-80E5-569C61D13784}"/>
    <cellStyle name="Comma [0] 2 3 2 2 2 3" xfId="2761" xr:uid="{906C373E-D698-4E00-B363-4F032D195930}"/>
    <cellStyle name="Comma [0] 2 3 2 2 2 3 2" xfId="11032" xr:uid="{921CD5EC-1401-46F5-A95B-1D343C079DA8}"/>
    <cellStyle name="Comma [0] 2 3 2 2 2 3 3" xfId="13872" xr:uid="{EE60C306-A7F1-4060-A355-72D8530220F3}"/>
    <cellStyle name="Comma [0] 2 3 2 2 2 4" xfId="3305" xr:uid="{8EC62F42-C7B2-45CF-8F6C-2D7523B9D6D2}"/>
    <cellStyle name="Comma [0] 2 3 2 2 2 4 2" xfId="11576" xr:uid="{84FF72C4-A023-4647-8500-94E7D03CB888}"/>
    <cellStyle name="Comma [0] 2 3 2 2 2 4 3" xfId="14416" xr:uid="{BA2751EC-8DB9-4ECA-AA6B-E440D50F3AA5}"/>
    <cellStyle name="Comma [0] 2 3 2 2 2 5" xfId="3807" xr:uid="{DC6CA207-20C2-4043-A9B2-6B0E4464E881}"/>
    <cellStyle name="Comma [0] 2 3 2 2 2 5 2" xfId="12048" xr:uid="{13D8FE32-5FC3-4C57-AA02-5A749B8A3119}"/>
    <cellStyle name="Comma [0] 2 3 2 2 2 5 3" xfId="14888" xr:uid="{86A907E0-717F-4C5D-BD60-5DE33C2C719F}"/>
    <cellStyle name="Comma [0] 2 3 2 2 2 6" xfId="10070" xr:uid="{4951B729-4362-4327-9E62-A8F40225D37B}"/>
    <cellStyle name="Comma [0] 2 3 2 2 2 7" xfId="12910" xr:uid="{36A63A87-ED79-4A39-8DDA-5ED2E272AC50}"/>
    <cellStyle name="Comma [0] 2 3 2 2 2 8" xfId="16253" xr:uid="{06A1A617-DC9B-496C-803B-E23BA1F549E6}"/>
    <cellStyle name="Comma [0] 2 3 2 2 2 9" xfId="16796" xr:uid="{C8BEC0D0-6849-4C2E-B5B9-8BA73E2E2816}"/>
    <cellStyle name="Comma [0] 2 3 2 2 3" xfId="2131" xr:uid="{6D282ED3-F89E-4E65-A319-DE3DE19D71E3}"/>
    <cellStyle name="Comma [0] 2 3 2 2 3 2" xfId="10402" xr:uid="{4FF540ED-7125-4B6D-9039-1C95F29B1A0C}"/>
    <cellStyle name="Comma [0] 2 3 2 2 3 3" xfId="13242" xr:uid="{FD0184DF-876C-44B0-B8F6-F324A818B6C3}"/>
    <cellStyle name="Comma [0] 2 3 2 2 4" xfId="2549" xr:uid="{23F96EAE-8EB4-4235-8172-25ECA1187CD8}"/>
    <cellStyle name="Comma [0] 2 3 2 2 4 2" xfId="10820" xr:uid="{E673316A-3CF8-49B3-8CA3-147C5347A1F0}"/>
    <cellStyle name="Comma [0] 2 3 2 2 4 3" xfId="13660" xr:uid="{6911ED67-2C6C-4CB3-BED1-27D6151B0715}"/>
    <cellStyle name="Comma [0] 2 3 2 2 5" xfId="3093" xr:uid="{005442F9-EEB6-4627-9CC9-0DB09EA7296B}"/>
    <cellStyle name="Comma [0] 2 3 2 2 5 2" xfId="11364" xr:uid="{2111D622-7295-4FBB-BD72-EF5FED30C594}"/>
    <cellStyle name="Comma [0] 2 3 2 2 5 3" xfId="14204" xr:uid="{238EE564-E068-4F24-B9B1-F9DC9A0F0A26}"/>
    <cellStyle name="Comma [0] 2 3 2 2 6" xfId="3595" xr:uid="{7981A647-6F08-46FE-A3A3-8859F447E69E}"/>
    <cellStyle name="Comma [0] 2 3 2 2 6 2" xfId="11836" xr:uid="{5A3E4A38-EFD0-44DC-A5DB-8F1284A89E28}"/>
    <cellStyle name="Comma [0] 2 3 2 2 6 3" xfId="14676" xr:uid="{C678EC78-B76C-4465-A11A-EDAEAE8ABCE3}"/>
    <cellStyle name="Comma [0] 2 3 2 2 7" xfId="9858" xr:uid="{E99D58C1-6AC1-4029-8C87-EEDAFD380E60}"/>
    <cellStyle name="Comma [0] 2 3 2 2 8" xfId="12698" xr:uid="{FD7371C3-C132-46AD-BF38-0F817937F63C}"/>
    <cellStyle name="Comma [0] 2 3 2 2 9" xfId="16041" xr:uid="{6A9BDB6E-F509-470E-8152-BF46DD878C38}"/>
    <cellStyle name="Comma [0] 2 3 2 3" xfId="426" xr:uid="{00000000-0005-0000-0000-000047000000}"/>
    <cellStyle name="Comma [0] 2 3 2 3 10" xfId="17240" xr:uid="{AF03A5BB-7DD8-4FEB-A598-AAEA89E227CD}"/>
    <cellStyle name="Comma [0] 2 3 2 3 2" xfId="2243" xr:uid="{35F8609B-A8BD-4A1F-AD84-0F9A13D7CE9F}"/>
    <cellStyle name="Comma [0] 2 3 2 3 2 2" xfId="10514" xr:uid="{737DE4F7-6DFA-4FC1-9E2B-316859C93EB4}"/>
    <cellStyle name="Comma [0] 2 3 2 3 2 3" xfId="13354" xr:uid="{73DF6B08-1C1E-4B08-84EE-CB8F2F4C4A00}"/>
    <cellStyle name="Comma [0] 2 3 2 3 3" xfId="2661" xr:uid="{3C00B780-B044-40D5-A186-ABA6773447A2}"/>
    <cellStyle name="Comma [0] 2 3 2 3 3 2" xfId="10932" xr:uid="{958AFCB6-8E60-4C67-8719-F6F64304927D}"/>
    <cellStyle name="Comma [0] 2 3 2 3 3 3" xfId="13772" xr:uid="{84578E95-BBA5-42B7-80B5-70A08F42164B}"/>
    <cellStyle name="Comma [0] 2 3 2 3 4" xfId="3205" xr:uid="{8EB95989-7F0F-4B97-9911-2D5DE1D37E19}"/>
    <cellStyle name="Comma [0] 2 3 2 3 4 2" xfId="11476" xr:uid="{EC822C71-0ECB-478F-BEB4-32DCC697D34B}"/>
    <cellStyle name="Comma [0] 2 3 2 3 4 3" xfId="14316" xr:uid="{CFAF6467-AF51-49C1-9014-8277678D6A79}"/>
    <cellStyle name="Comma [0] 2 3 2 3 5" xfId="3707" xr:uid="{7EA27CC7-DCA3-4B78-AF3C-D8436F0845C7}"/>
    <cellStyle name="Comma [0] 2 3 2 3 5 2" xfId="11948" xr:uid="{38EBE15E-81AB-4F45-9C15-799DD14C3268}"/>
    <cellStyle name="Comma [0] 2 3 2 3 5 3" xfId="14788" xr:uid="{070DCC3C-9C4D-4C12-A6E4-644D8B17D772}"/>
    <cellStyle name="Comma [0] 2 3 2 3 6" xfId="9970" xr:uid="{F2B8D85A-3187-4C7B-BB62-5D54B0A295CB}"/>
    <cellStyle name="Comma [0] 2 3 2 3 7" xfId="12810" xr:uid="{65AFECF6-E7C7-4B0E-948B-AB7D4B595F8B}"/>
    <cellStyle name="Comma [0] 2 3 2 3 8" xfId="16153" xr:uid="{83C12072-58A2-4143-A46B-F63B397DE62D}"/>
    <cellStyle name="Comma [0] 2 3 2 3 9" xfId="16696" xr:uid="{8AFA03CF-E7FB-4A7C-B996-983A1848057C}"/>
    <cellStyle name="Comma [0] 2 3 2 4" xfId="629" xr:uid="{00000000-0005-0000-0000-000048000000}"/>
    <cellStyle name="Comma [0] 2 3 2 4 2" xfId="2863" xr:uid="{CB8BF788-985D-4FA9-A1DC-0E26478E6B42}"/>
    <cellStyle name="Comma [0] 2 3 2 4 2 2" xfId="11134" xr:uid="{96722540-CFE5-4024-9380-D403DAD37CD4}"/>
    <cellStyle name="Comma [0] 2 3 2 4 2 3" xfId="13974" xr:uid="{50169488-22E7-46E8-85F8-5A30BDFBB8C8}"/>
    <cellStyle name="Comma [0] 2 3 2 4 3" xfId="10172" xr:uid="{5AD8F6E2-47A6-41A3-8800-3A8A06626B9F}"/>
    <cellStyle name="Comma [0] 2 3 2 4 4" xfId="13012" xr:uid="{7A237AF6-13EB-4F95-93C5-497FEED035EC}"/>
    <cellStyle name="Comma [0] 2 3 2 4 5" xfId="16355" xr:uid="{2030F270-8540-4D5B-8A71-3BCCF88E4F46}"/>
    <cellStyle name="Comma [0] 2 3 2 4 6" xfId="16898" xr:uid="{91595115-B3F9-4F59-8991-423DE69EAA77}"/>
    <cellStyle name="Comma [0] 2 3 2 4 7" xfId="17442" xr:uid="{FE2ACFA7-F2B5-4E9D-8F6F-E1DEA8E9AAC7}"/>
    <cellStyle name="Comma [0] 2 3 2 5" xfId="2027" xr:uid="{40E0D767-4CCD-404A-A624-03EA1DC775F8}"/>
    <cellStyle name="Comma [0] 2 3 2 5 2" xfId="10298" xr:uid="{3503C621-7E61-49C6-9292-0F8CFCCD88CC}"/>
    <cellStyle name="Comma [0] 2 3 2 5 3" xfId="13138" xr:uid="{A807D9EF-48C9-4341-8322-27D7701A5497}"/>
    <cellStyle name="Comma [0] 2 3 2 6" xfId="2445" xr:uid="{8D19B2B1-C0B3-41D9-9030-8E7682E0DF6F}"/>
    <cellStyle name="Comma [0] 2 3 2 6 2" xfId="10716" xr:uid="{9468BF6B-4430-40C9-8FE8-9181569C5D27}"/>
    <cellStyle name="Comma [0] 2 3 2 6 3" xfId="13556" xr:uid="{153A0FC0-7B68-4578-979F-5D87019A1EB6}"/>
    <cellStyle name="Comma [0] 2 3 2 7" xfId="2989" xr:uid="{B05DFBA6-F1FF-4ADE-9BBF-9BD488FB8DEB}"/>
    <cellStyle name="Comma [0] 2 3 2 7 2" xfId="11260" xr:uid="{045DF992-4BD9-482A-A1BA-A3B83FBF675F}"/>
    <cellStyle name="Comma [0] 2 3 2 7 3" xfId="14100" xr:uid="{415458B5-8522-4BD6-AEC8-74BB5D3696E2}"/>
    <cellStyle name="Comma [0] 2 3 2 8" xfId="3491" xr:uid="{789DE1F8-B6C1-46C8-A97B-B788C0595844}"/>
    <cellStyle name="Comma [0] 2 3 2 8 2" xfId="11732" xr:uid="{3C85F200-BDAE-402D-8105-7EF8CE19E611}"/>
    <cellStyle name="Comma [0] 2 3 2 8 3" xfId="14572" xr:uid="{D856F3FD-6181-4BB3-B8C9-097F6E986C84}"/>
    <cellStyle name="Comma [0] 2 3 2 9" xfId="9754" xr:uid="{B637CE2C-67DF-43AA-AD91-FFD00D21F2D6}"/>
    <cellStyle name="Comma [0] 2 3 3" xfId="144" xr:uid="{00000000-0005-0000-0000-000049000000}"/>
    <cellStyle name="Comma [0] 2 3 3 10" xfId="12552" xr:uid="{B16E9237-B9CC-4BD4-9B0D-1751CE553326}"/>
    <cellStyle name="Comma [0] 2 3 3 11" xfId="15895" xr:uid="{5F26B533-7B64-4288-9565-84BC0BEC0D55}"/>
    <cellStyle name="Comma [0] 2 3 3 12" xfId="16438" xr:uid="{9241C966-934C-48F7-9713-57113D0F3992}"/>
    <cellStyle name="Comma [0] 2 3 3 13" xfId="16982" xr:uid="{54109EAF-AB5D-4C07-B4F0-B47539E0CC0B}"/>
    <cellStyle name="Comma [0] 2 3 3 2" xfId="258" xr:uid="{00000000-0005-0000-0000-00004A000000}"/>
    <cellStyle name="Comma [0] 2 3 3 2 10" xfId="16542" xr:uid="{0B04B4DC-F81E-4E94-B3B0-B5794BB80C97}"/>
    <cellStyle name="Comma [0] 2 3 3 2 11" xfId="17086" xr:uid="{E7F579A2-42B7-4348-B682-75F4B66F3A60}"/>
    <cellStyle name="Comma [0] 2 3 3 2 2" xfId="485" xr:uid="{00000000-0005-0000-0000-00004B000000}"/>
    <cellStyle name="Comma [0] 2 3 3 2 2 10" xfId="17298" xr:uid="{F0FDF5FD-AEBE-4576-9693-8991FF31A3D9}"/>
    <cellStyle name="Comma [0] 2 3 3 2 2 2" xfId="2301" xr:uid="{563B84EF-DFF1-462E-9599-116BA8CE2B99}"/>
    <cellStyle name="Comma [0] 2 3 3 2 2 2 2" xfId="10572" xr:uid="{1850764B-AAC9-4273-91F2-2CF97F84ACBA}"/>
    <cellStyle name="Comma [0] 2 3 3 2 2 2 3" xfId="13412" xr:uid="{76D9C5B9-2041-4172-A328-F5BA52A8F1ED}"/>
    <cellStyle name="Comma [0] 2 3 3 2 2 3" xfId="2719" xr:uid="{A5C5CA99-3829-48C6-8AF1-2FAF4AE7B2DA}"/>
    <cellStyle name="Comma [0] 2 3 3 2 2 3 2" xfId="10990" xr:uid="{8C50DCE6-A72D-4FDB-B300-54FCE051850B}"/>
    <cellStyle name="Comma [0] 2 3 3 2 2 3 3" xfId="13830" xr:uid="{8A47B072-6C0C-48BB-BBA6-2714403472AD}"/>
    <cellStyle name="Comma [0] 2 3 3 2 2 4" xfId="3263" xr:uid="{4A71EED8-FD13-4442-BEF2-B5C0DB1D0D5F}"/>
    <cellStyle name="Comma [0] 2 3 3 2 2 4 2" xfId="11534" xr:uid="{C4AA0DDA-9FF5-4D08-B845-B2AECA35B819}"/>
    <cellStyle name="Comma [0] 2 3 3 2 2 4 3" xfId="14374" xr:uid="{A20F22EB-F618-4A0D-97E6-8424C1580207}"/>
    <cellStyle name="Comma [0] 2 3 3 2 2 5" xfId="3765" xr:uid="{4F0B96E6-99D7-40E0-BDE7-CA5242EB5DF0}"/>
    <cellStyle name="Comma [0] 2 3 3 2 2 5 2" xfId="12006" xr:uid="{C513F4E3-5453-49CB-817B-656BEEF481BE}"/>
    <cellStyle name="Comma [0] 2 3 3 2 2 5 3" xfId="14846" xr:uid="{04FDBE1F-C6A8-40D6-B3E1-FDCC952A266E}"/>
    <cellStyle name="Comma [0] 2 3 3 2 2 6" xfId="10028" xr:uid="{6AA0E275-DC5F-487F-AC06-11FB902C64B4}"/>
    <cellStyle name="Comma [0] 2 3 3 2 2 7" xfId="12868" xr:uid="{AA236CE6-05BA-41DD-8595-DFA2163E8198}"/>
    <cellStyle name="Comma [0] 2 3 3 2 2 8" xfId="16211" xr:uid="{E7AEC032-0E54-4686-80E9-39A6FCE86F59}"/>
    <cellStyle name="Comma [0] 2 3 3 2 2 9" xfId="16754" xr:uid="{C21BD19B-9F38-4717-9F5B-EEC3BD1B3262}"/>
    <cellStyle name="Comma [0] 2 3 3 2 3" xfId="2089" xr:uid="{B4A85A5E-C169-48A7-A992-AC44E72015C3}"/>
    <cellStyle name="Comma [0] 2 3 3 2 3 2" xfId="10360" xr:uid="{9476C3E2-1A21-43CD-A8D9-6BD9EA3D4880}"/>
    <cellStyle name="Comma [0] 2 3 3 2 3 3" xfId="13200" xr:uid="{EE91A841-92FB-465B-A393-D856A0D2916E}"/>
    <cellStyle name="Comma [0] 2 3 3 2 4" xfId="2507" xr:uid="{27354887-FCD0-4414-8727-47CDE466847D}"/>
    <cellStyle name="Comma [0] 2 3 3 2 4 2" xfId="10778" xr:uid="{BE4BAC13-BAAC-42A6-825D-1631A9128517}"/>
    <cellStyle name="Comma [0] 2 3 3 2 4 3" xfId="13618" xr:uid="{BFF418A1-4278-4487-9E35-B38BD648061F}"/>
    <cellStyle name="Comma [0] 2 3 3 2 5" xfId="3051" xr:uid="{603FAF62-359C-4BC9-B8EC-5179714E1933}"/>
    <cellStyle name="Comma [0] 2 3 3 2 5 2" xfId="11322" xr:uid="{75C4F9D9-C232-43B0-868E-804782DA72F5}"/>
    <cellStyle name="Comma [0] 2 3 3 2 5 3" xfId="14162" xr:uid="{E74D32DE-89EB-4210-9DBA-DB6587293C17}"/>
    <cellStyle name="Comma [0] 2 3 3 2 6" xfId="3553" xr:uid="{2655133A-27BE-4E2B-BC3C-30BE6EA18324}"/>
    <cellStyle name="Comma [0] 2 3 3 2 6 2" xfId="11794" xr:uid="{F7BE76F9-C459-4492-B148-C66BD3F8AD5B}"/>
    <cellStyle name="Comma [0] 2 3 3 2 6 3" xfId="14634" xr:uid="{690974D5-D921-46AF-BD85-6E9175AA0551}"/>
    <cellStyle name="Comma [0] 2 3 3 2 7" xfId="9816" xr:uid="{5F6CA4DA-73C2-486B-8C7F-7D0F1FAA181A}"/>
    <cellStyle name="Comma [0] 2 3 3 2 8" xfId="12656" xr:uid="{7EA1B005-BACF-48C9-87E8-AA45027918B1}"/>
    <cellStyle name="Comma [0] 2 3 3 2 9" xfId="15999" xr:uid="{BCFDF218-A70C-4CC4-B56F-11D7624298D6}"/>
    <cellStyle name="Comma [0] 2 3 3 3" xfId="384" xr:uid="{00000000-0005-0000-0000-00004C000000}"/>
    <cellStyle name="Comma [0] 2 3 3 3 10" xfId="17198" xr:uid="{3C143932-A33E-4D91-A159-B20A8513C148}"/>
    <cellStyle name="Comma [0] 2 3 3 3 2" xfId="2201" xr:uid="{02108A28-468B-45E4-B4C9-3515D0B207C4}"/>
    <cellStyle name="Comma [0] 2 3 3 3 2 2" xfId="10472" xr:uid="{CDC3B4C2-2267-4DF0-BBBF-B79F7DD741BA}"/>
    <cellStyle name="Comma [0] 2 3 3 3 2 3" xfId="13312" xr:uid="{810CEF3A-847A-463E-A5BD-97907DCA7827}"/>
    <cellStyle name="Comma [0] 2 3 3 3 3" xfId="2619" xr:uid="{0784022C-4F8B-48CC-A3DE-AA26970DA849}"/>
    <cellStyle name="Comma [0] 2 3 3 3 3 2" xfId="10890" xr:uid="{F817B8FD-6056-48FC-9440-4B70E972F2A3}"/>
    <cellStyle name="Comma [0] 2 3 3 3 3 3" xfId="13730" xr:uid="{CF2AE849-99A4-44F0-B741-921930C167B1}"/>
    <cellStyle name="Comma [0] 2 3 3 3 4" xfId="3163" xr:uid="{48CC6F18-094F-48A0-B864-71A011669C3A}"/>
    <cellStyle name="Comma [0] 2 3 3 3 4 2" xfId="11434" xr:uid="{F937BB3F-EEF0-46E8-A344-FAC7FD6E3391}"/>
    <cellStyle name="Comma [0] 2 3 3 3 4 3" xfId="14274" xr:uid="{79DC63B5-6ABE-4C3D-B331-75A16051D20E}"/>
    <cellStyle name="Comma [0] 2 3 3 3 5" xfId="3665" xr:uid="{9ACB2850-B2DB-4456-A68D-51596253D5A4}"/>
    <cellStyle name="Comma [0] 2 3 3 3 5 2" xfId="11906" xr:uid="{7B6E6CE9-90E3-4A7D-991B-C9CB0FEF5B8F}"/>
    <cellStyle name="Comma [0] 2 3 3 3 5 3" xfId="14746" xr:uid="{FFA19974-DB09-485D-A31C-53460EBAD0AB}"/>
    <cellStyle name="Comma [0] 2 3 3 3 6" xfId="9928" xr:uid="{E954FF9D-3815-4720-BDF1-41AC3381C315}"/>
    <cellStyle name="Comma [0] 2 3 3 3 7" xfId="12768" xr:uid="{99B08A8E-8C2C-400C-AFE8-F82AD6FDC5D2}"/>
    <cellStyle name="Comma [0] 2 3 3 3 8" xfId="16111" xr:uid="{5B86CD9A-195C-450A-B8BF-0DD8E03CF23B}"/>
    <cellStyle name="Comma [0] 2 3 3 3 9" xfId="16654" xr:uid="{1EEBD9DC-8EDC-49E4-BB88-7B47128EA188}"/>
    <cellStyle name="Comma [0] 2 3 3 4" xfId="587" xr:uid="{00000000-0005-0000-0000-00004D000000}"/>
    <cellStyle name="Comma [0] 2 3 3 4 2" xfId="2821" xr:uid="{40C31DC8-998F-427B-982B-C21AA90471BD}"/>
    <cellStyle name="Comma [0] 2 3 3 4 2 2" xfId="11092" xr:uid="{39BB0D40-9481-49A9-BBBB-B99AFDDB002B}"/>
    <cellStyle name="Comma [0] 2 3 3 4 2 3" xfId="13932" xr:uid="{93543C60-3940-49D5-B22F-888C11F35CF7}"/>
    <cellStyle name="Comma [0] 2 3 3 4 3" xfId="10130" xr:uid="{9B08A27E-D099-425B-A5B3-C87DB2D6A893}"/>
    <cellStyle name="Comma [0] 2 3 3 4 4" xfId="12970" xr:uid="{562AE4A9-7F33-49E8-8C57-D1762D5C19F4}"/>
    <cellStyle name="Comma [0] 2 3 3 4 5" xfId="16313" xr:uid="{0E48B9A9-ECDA-4A8E-AEC5-C242CECAF2FD}"/>
    <cellStyle name="Comma [0] 2 3 3 4 6" xfId="16856" xr:uid="{BD40D393-785E-4B96-86C4-2F69EA46C4AE}"/>
    <cellStyle name="Comma [0] 2 3 3 4 7" xfId="17400" xr:uid="{F6129056-5E4E-4740-9C36-0DD5FE698819}"/>
    <cellStyle name="Comma [0] 2 3 3 5" xfId="1985" xr:uid="{26039EB2-54B5-4934-9C3B-BE1029AFA32A}"/>
    <cellStyle name="Comma [0] 2 3 3 5 2" xfId="10256" xr:uid="{2B3B463C-E993-4845-AC15-A47C2C426621}"/>
    <cellStyle name="Comma [0] 2 3 3 5 3" xfId="13096" xr:uid="{4A414A2A-715D-4494-93DA-22FFC8380BAA}"/>
    <cellStyle name="Comma [0] 2 3 3 6" xfId="2403" xr:uid="{755148CE-E78D-4039-8B3F-05B272069AA6}"/>
    <cellStyle name="Comma [0] 2 3 3 6 2" xfId="10674" xr:uid="{6944DE85-35D4-4DC5-A1DB-8ACD0AB80512}"/>
    <cellStyle name="Comma [0] 2 3 3 6 3" xfId="13514" xr:uid="{CCFFCBF5-746C-4835-A9D2-A25787686AA6}"/>
    <cellStyle name="Comma [0] 2 3 3 7" xfId="2947" xr:uid="{F25DB63B-CBD6-4A16-AABB-8C14085C0699}"/>
    <cellStyle name="Comma [0] 2 3 3 7 2" xfId="11218" xr:uid="{2F385F4F-DD72-4C29-9F06-80D7CE076BBC}"/>
    <cellStyle name="Comma [0] 2 3 3 7 3" xfId="14058" xr:uid="{97DE9A14-5FF1-47DF-ABE7-FD179B68E851}"/>
    <cellStyle name="Comma [0] 2 3 3 8" xfId="3449" xr:uid="{1C2721C5-A650-4C90-AF29-B3E97A2FA69E}"/>
    <cellStyle name="Comma [0] 2 3 3 8 2" xfId="11690" xr:uid="{05B7A749-3FB0-4CAC-A794-0E1FD41465A7}"/>
    <cellStyle name="Comma [0] 2 3 3 8 3" xfId="14530" xr:uid="{47FD49B0-8962-4BDD-9AC2-7620CD6839C6}"/>
    <cellStyle name="Comma [0] 2 3 3 9" xfId="9712" xr:uid="{223406DB-1C4B-48C0-AE9C-70EBE8FAE211}"/>
    <cellStyle name="Comma [0] 2 3 4" xfId="231" xr:uid="{00000000-0005-0000-0000-00004E000000}"/>
    <cellStyle name="Comma [0] 2 3 4 10" xfId="16515" xr:uid="{A429FD58-465C-4CB7-BBAF-20E3F1BE72FF}"/>
    <cellStyle name="Comma [0] 2 3 4 11" xfId="17059" xr:uid="{8FE5A443-C972-4AB5-B41A-85E9F2F51622}"/>
    <cellStyle name="Comma [0] 2 3 4 2" xfId="458" xr:uid="{00000000-0005-0000-0000-00004F000000}"/>
    <cellStyle name="Comma [0] 2 3 4 2 10" xfId="17271" xr:uid="{250D1247-FF8A-4F1F-818E-9F5CED56997D}"/>
    <cellStyle name="Comma [0] 2 3 4 2 2" xfId="2274" xr:uid="{4935CEF0-093B-4447-80BE-A911CE87F2B5}"/>
    <cellStyle name="Comma [0] 2 3 4 2 2 2" xfId="10545" xr:uid="{0FBF0B66-1DFF-41B0-B559-A4E95254EFA1}"/>
    <cellStyle name="Comma [0] 2 3 4 2 2 3" xfId="13385" xr:uid="{98C4FA81-EC9D-4CE6-BF88-32DB004E3440}"/>
    <cellStyle name="Comma [0] 2 3 4 2 3" xfId="2692" xr:uid="{D4D843D3-6F21-4DCB-AFCE-7B6DED9F9CD5}"/>
    <cellStyle name="Comma [0] 2 3 4 2 3 2" xfId="10963" xr:uid="{8329BC6A-7475-4697-950F-07DD3A69847D}"/>
    <cellStyle name="Comma [0] 2 3 4 2 3 3" xfId="13803" xr:uid="{DA211860-71EB-4C1D-8C03-FB1D116AF225}"/>
    <cellStyle name="Comma [0] 2 3 4 2 4" xfId="3236" xr:uid="{E46285EC-6A17-49B6-B8CC-5DBC30C5A81B}"/>
    <cellStyle name="Comma [0] 2 3 4 2 4 2" xfId="11507" xr:uid="{369BA8CF-D2D3-4534-B7F9-8ACB4C175BC4}"/>
    <cellStyle name="Comma [0] 2 3 4 2 4 3" xfId="14347" xr:uid="{4ED21B04-C60E-4478-ACB3-25548D79C5C5}"/>
    <cellStyle name="Comma [0] 2 3 4 2 5" xfId="3738" xr:uid="{896CB694-1DD5-4270-9664-F3014F29CA10}"/>
    <cellStyle name="Comma [0] 2 3 4 2 5 2" xfId="11979" xr:uid="{88F91151-EF67-4055-AF84-4386BE0C5588}"/>
    <cellStyle name="Comma [0] 2 3 4 2 5 3" xfId="14819" xr:uid="{413A9ECA-E568-43AC-9D46-201B76960D41}"/>
    <cellStyle name="Comma [0] 2 3 4 2 6" xfId="10001" xr:uid="{6A159EFA-D367-48FF-AEC7-F108BAEAB7FF}"/>
    <cellStyle name="Comma [0] 2 3 4 2 7" xfId="12841" xr:uid="{66FECEC3-956C-4EA9-A1F5-C1EFE6EA9B13}"/>
    <cellStyle name="Comma [0] 2 3 4 2 8" xfId="16184" xr:uid="{8681AD69-CF79-471C-BA2D-44237BCF11B6}"/>
    <cellStyle name="Comma [0] 2 3 4 2 9" xfId="16727" xr:uid="{BAC58060-7486-43F5-BC0B-029AB766F702}"/>
    <cellStyle name="Comma [0] 2 3 4 3" xfId="2062" xr:uid="{7DC87286-81CF-4EC7-8321-A652468AE579}"/>
    <cellStyle name="Comma [0] 2 3 4 3 2" xfId="10333" xr:uid="{A63A8893-7B33-4FB7-B112-34E098603896}"/>
    <cellStyle name="Comma [0] 2 3 4 3 3" xfId="13173" xr:uid="{76A46A0F-6E16-45D0-B8DF-6DA0697E9E41}"/>
    <cellStyle name="Comma [0] 2 3 4 4" xfId="2480" xr:uid="{57682890-09BE-43F3-A310-39D157B4C9B3}"/>
    <cellStyle name="Comma [0] 2 3 4 4 2" xfId="10751" xr:uid="{F6A348A2-1897-477B-96E4-243104B56E8A}"/>
    <cellStyle name="Comma [0] 2 3 4 4 3" xfId="13591" xr:uid="{1EA22842-71D4-4F84-BDC8-977A60E8245F}"/>
    <cellStyle name="Comma [0] 2 3 4 5" xfId="3024" xr:uid="{19E2EA77-5DFA-47B5-8897-09983508A45C}"/>
    <cellStyle name="Comma [0] 2 3 4 5 2" xfId="11295" xr:uid="{7565F359-2981-49AC-AAB9-A51E0D566BA3}"/>
    <cellStyle name="Comma [0] 2 3 4 5 3" xfId="14135" xr:uid="{8A88C558-A557-433E-9C9F-97E516776D7C}"/>
    <cellStyle name="Comma [0] 2 3 4 6" xfId="3526" xr:uid="{5371A071-45F7-4E5F-BEA8-51DEE2E41012}"/>
    <cellStyle name="Comma [0] 2 3 4 6 2" xfId="11767" xr:uid="{A42661B3-2F0F-4C5E-A52A-B119A6CBFB6A}"/>
    <cellStyle name="Comma [0] 2 3 4 6 3" xfId="14607" xr:uid="{EC6807A1-43CE-4D46-ADBF-BDC17DB03EB0}"/>
    <cellStyle name="Comma [0] 2 3 4 7" xfId="9789" xr:uid="{C463D7AD-5310-4B04-AC52-A55B9E15D269}"/>
    <cellStyle name="Comma [0] 2 3 4 8" xfId="12629" xr:uid="{1720EC7E-92EA-4559-A5EC-DE66E5DE27C2}"/>
    <cellStyle name="Comma [0] 2 3 4 9" xfId="15972" xr:uid="{D7321A14-CEDD-4366-B5BC-532E364492C1}"/>
    <cellStyle name="Comma [0] 2 3 5" xfId="357" xr:uid="{00000000-0005-0000-0000-000050000000}"/>
    <cellStyle name="Comma [0] 2 3 5 10" xfId="17171" xr:uid="{004848CA-FB8E-414C-865E-01F8939A450C}"/>
    <cellStyle name="Comma [0] 2 3 5 2" xfId="2174" xr:uid="{72747717-2C8D-4D4A-BE11-E6431E0D628A}"/>
    <cellStyle name="Comma [0] 2 3 5 2 2" xfId="10445" xr:uid="{401DD479-941A-4F8E-99FA-F3715BEC8612}"/>
    <cellStyle name="Comma [0] 2 3 5 2 3" xfId="13285" xr:uid="{C5E1C15B-9AB2-45F3-BED5-ED8A346E70D7}"/>
    <cellStyle name="Comma [0] 2 3 5 3" xfId="2592" xr:uid="{E652CE40-8D0B-4B70-9599-42AF4A5D9EFE}"/>
    <cellStyle name="Comma [0] 2 3 5 3 2" xfId="10863" xr:uid="{B088FDCF-0A40-4B48-B7AC-AE0D83679117}"/>
    <cellStyle name="Comma [0] 2 3 5 3 3" xfId="13703" xr:uid="{129CD8C9-692C-4379-8C6E-B9F5717E894E}"/>
    <cellStyle name="Comma [0] 2 3 5 4" xfId="3136" xr:uid="{060D4BC8-B71F-4910-BD0A-80A09A9A9C47}"/>
    <cellStyle name="Comma [0] 2 3 5 4 2" xfId="11407" xr:uid="{1B55E282-C191-4E41-BE09-E0EDEE84F236}"/>
    <cellStyle name="Comma [0] 2 3 5 4 3" xfId="14247" xr:uid="{0BAC1D15-D6FE-4F27-8319-33C8CB44CF27}"/>
    <cellStyle name="Comma [0] 2 3 5 5" xfId="3638" xr:uid="{6E3EF124-E75E-466F-A14C-F30DD38352B5}"/>
    <cellStyle name="Comma [0] 2 3 5 5 2" xfId="11879" xr:uid="{886D3338-6F12-4EA3-BE5F-512A841FE6AC}"/>
    <cellStyle name="Comma [0] 2 3 5 5 3" xfId="14719" xr:uid="{663259A0-C433-435D-BFDE-7F5BBEC49C4F}"/>
    <cellStyle name="Comma [0] 2 3 5 6" xfId="9901" xr:uid="{C119A375-4966-4D38-9CB1-5D0EA258CAFE}"/>
    <cellStyle name="Comma [0] 2 3 5 7" xfId="12741" xr:uid="{81AFC06B-6038-4032-9FD2-C34454B4ED4E}"/>
    <cellStyle name="Comma [0] 2 3 5 8" xfId="16084" xr:uid="{CAB66211-7E90-43A6-A882-0DFF29A71170}"/>
    <cellStyle name="Comma [0] 2 3 5 9" xfId="16627" xr:uid="{86CC776F-7149-4C3E-92EF-970665747628}"/>
    <cellStyle name="Comma [0] 2 3 6" xfId="560" xr:uid="{00000000-0005-0000-0000-000051000000}"/>
    <cellStyle name="Comma [0] 2 3 6 2" xfId="2794" xr:uid="{C7F999A4-F4BA-48D1-9896-09553C3F26B6}"/>
    <cellStyle name="Comma [0] 2 3 6 2 2" xfId="11065" xr:uid="{C8021F9F-AFC1-4972-BBF8-C1C11AC7ECBD}"/>
    <cellStyle name="Comma [0] 2 3 6 2 3" xfId="13905" xr:uid="{1BB53556-71C5-4EE2-A366-5BE4891C4D2F}"/>
    <cellStyle name="Comma [0] 2 3 6 3" xfId="10103" xr:uid="{A57C4223-B8D6-4545-B286-F2F81B71BFF1}"/>
    <cellStyle name="Comma [0] 2 3 6 4" xfId="12943" xr:uid="{AA02367C-B78B-4EE0-B2DE-0EA63562D480}"/>
    <cellStyle name="Comma [0] 2 3 6 5" xfId="16286" xr:uid="{8F13E007-0019-4BD3-9A9C-73160C92BF24}"/>
    <cellStyle name="Comma [0] 2 3 6 6" xfId="16829" xr:uid="{692E1F82-D075-41C6-95DB-A0AF493CC90A}"/>
    <cellStyle name="Comma [0] 2 3 6 7" xfId="17373" xr:uid="{2EC4E437-6DBB-4E44-90D9-7BC3B5AFD54A}"/>
    <cellStyle name="Comma [0] 2 3 7" xfId="1958" xr:uid="{FE04C902-5D2A-42F9-AB90-71AEB1A7C3FB}"/>
    <cellStyle name="Comma [0] 2 3 7 2" xfId="10229" xr:uid="{0FDD789A-C2B4-48D4-BF31-BAD48D21665C}"/>
    <cellStyle name="Comma [0] 2 3 7 3" xfId="13069" xr:uid="{1104976C-E073-482F-A5D5-7907D2383AB7}"/>
    <cellStyle name="Comma [0] 2 3 8" xfId="2376" xr:uid="{F7B855B9-7731-4D6A-9D59-E75A936DE425}"/>
    <cellStyle name="Comma [0] 2 3 8 2" xfId="10647" xr:uid="{67943EDE-5659-4F3F-8A27-4B6D71062C99}"/>
    <cellStyle name="Comma [0] 2 3 8 3" xfId="13487" xr:uid="{6AD80603-5CC9-4E9C-AC1B-11AA0204366F}"/>
    <cellStyle name="Comma [0] 2 3 9" xfId="2920" xr:uid="{4FED5FCD-0FA0-40D9-9845-9DF285A6830D}"/>
    <cellStyle name="Comma [0] 2 3 9 2" xfId="11191" xr:uid="{C7B76E2B-F468-448A-9AF0-39F4BD8710E2}"/>
    <cellStyle name="Comma [0] 2 3 9 3" xfId="14031" xr:uid="{4F6A5973-6A9F-423F-9E09-F8207016EBEC}"/>
    <cellStyle name="Comma [0] 2 4" xfId="132" xr:uid="{00000000-0005-0000-0000-000052000000}"/>
    <cellStyle name="Comma [0] 2 5" xfId="166" xr:uid="{00000000-0005-0000-0000-000053000000}"/>
    <cellStyle name="Comma [0] 2 5 10" xfId="12573" xr:uid="{510EFF04-BA52-487D-A9D5-69D740B96332}"/>
    <cellStyle name="Comma [0] 2 5 11" xfId="15916" xr:uid="{CA3DF61D-0260-4059-A24A-844D89F6C219}"/>
    <cellStyle name="Comma [0] 2 5 12" xfId="16459" xr:uid="{CD9A0595-8521-43D7-BFDC-98926595BC7E}"/>
    <cellStyle name="Comma [0] 2 5 13" xfId="17003" xr:uid="{EC5C2C3E-21C8-4AEE-A718-57557D912BE1}"/>
    <cellStyle name="Comma [0] 2 5 2" xfId="279" xr:uid="{00000000-0005-0000-0000-000054000000}"/>
    <cellStyle name="Comma [0] 2 5 2 10" xfId="16563" xr:uid="{1DE67CD9-0393-4AB0-A736-FDA2C36ECD6D}"/>
    <cellStyle name="Comma [0] 2 5 2 11" xfId="17107" xr:uid="{D0075F3A-75EA-4D25-9640-F806E2BF0861}"/>
    <cellStyle name="Comma [0] 2 5 2 2" xfId="506" xr:uid="{00000000-0005-0000-0000-000055000000}"/>
    <cellStyle name="Comma [0] 2 5 2 2 10" xfId="17319" xr:uid="{5DF18581-4ABA-4FB7-8C8C-52D59A89626F}"/>
    <cellStyle name="Comma [0] 2 5 2 2 2" xfId="2322" xr:uid="{208E02A1-E993-430C-B05D-401800254392}"/>
    <cellStyle name="Comma [0] 2 5 2 2 2 2" xfId="10593" xr:uid="{C5118423-D71A-4B89-B652-CB8BB5D3249A}"/>
    <cellStyle name="Comma [0] 2 5 2 2 2 3" xfId="13433" xr:uid="{DA3E1052-CB3C-412E-AAB5-7BC93364B521}"/>
    <cellStyle name="Comma [0] 2 5 2 2 3" xfId="2740" xr:uid="{CDEED799-B59F-40E6-8A7E-0E33810C425F}"/>
    <cellStyle name="Comma [0] 2 5 2 2 3 2" xfId="11011" xr:uid="{43C10F63-2BF5-471E-9A40-DC5631BE45A0}"/>
    <cellStyle name="Comma [0] 2 5 2 2 3 3" xfId="13851" xr:uid="{67D3E74B-A6AF-403E-8D08-24930A30DCF2}"/>
    <cellStyle name="Comma [0] 2 5 2 2 4" xfId="3284" xr:uid="{F9906AAA-7B10-4EF6-82A5-C4DD3CD10508}"/>
    <cellStyle name="Comma [0] 2 5 2 2 4 2" xfId="11555" xr:uid="{6175BF38-4050-4A61-B3BC-6E59F0D7ECF6}"/>
    <cellStyle name="Comma [0] 2 5 2 2 4 3" xfId="14395" xr:uid="{55439189-9CC6-457E-B85E-1D8A384328A3}"/>
    <cellStyle name="Comma [0] 2 5 2 2 5" xfId="3786" xr:uid="{F0D53562-F7AB-4E34-ADC5-8476B4501B1A}"/>
    <cellStyle name="Comma [0] 2 5 2 2 5 2" xfId="12027" xr:uid="{19844012-509C-47BF-BF71-2B6ADCAD67D0}"/>
    <cellStyle name="Comma [0] 2 5 2 2 5 3" xfId="14867" xr:uid="{E9A3FA14-59C8-4E5A-A877-29156E60EEDD}"/>
    <cellStyle name="Comma [0] 2 5 2 2 6" xfId="10049" xr:uid="{9D51ACE2-DAF8-48B0-9F01-C6AA11EA7AD2}"/>
    <cellStyle name="Comma [0] 2 5 2 2 7" xfId="12889" xr:uid="{4A78DFBE-431B-4092-884D-C50DC1B4E78B}"/>
    <cellStyle name="Comma [0] 2 5 2 2 8" xfId="16232" xr:uid="{7BCB0CB8-2946-4478-B395-B0C62213D220}"/>
    <cellStyle name="Comma [0] 2 5 2 2 9" xfId="16775" xr:uid="{0CF2D09F-CE41-46B9-A6B5-2EA81E6B0AB4}"/>
    <cellStyle name="Comma [0] 2 5 2 3" xfId="2110" xr:uid="{476244BB-BBD4-4C0C-BF36-0A9219F42F95}"/>
    <cellStyle name="Comma [0] 2 5 2 3 2" xfId="10381" xr:uid="{AB0AC110-6B80-4F8A-9C4E-11B6F642F55D}"/>
    <cellStyle name="Comma [0] 2 5 2 3 3" xfId="13221" xr:uid="{BF645F8C-327E-4BC3-96F1-F2A91E5C8111}"/>
    <cellStyle name="Comma [0] 2 5 2 4" xfId="2528" xr:uid="{A648B626-BFD5-4F0D-9C30-AE2554739FC6}"/>
    <cellStyle name="Comma [0] 2 5 2 4 2" xfId="10799" xr:uid="{4578D8B3-85C7-4948-876A-8305297A654C}"/>
    <cellStyle name="Comma [0] 2 5 2 4 3" xfId="13639" xr:uid="{D044C99F-706A-41D8-88D6-B0897840AD32}"/>
    <cellStyle name="Comma [0] 2 5 2 5" xfId="3072" xr:uid="{FBFBA9EE-93DE-4090-AF65-A7F6385C57F6}"/>
    <cellStyle name="Comma [0] 2 5 2 5 2" xfId="11343" xr:uid="{107F0365-3317-4DCE-A128-9B6A6D7C218C}"/>
    <cellStyle name="Comma [0] 2 5 2 5 3" xfId="14183" xr:uid="{95A33EA4-C163-40F2-A295-FF7C233AD537}"/>
    <cellStyle name="Comma [0] 2 5 2 6" xfId="3574" xr:uid="{37E71A2C-0A73-46FB-8A7A-4C2863F2682A}"/>
    <cellStyle name="Comma [0] 2 5 2 6 2" xfId="11815" xr:uid="{A7853999-BBB6-48C4-A3BA-66373A0CE4C7}"/>
    <cellStyle name="Comma [0] 2 5 2 6 3" xfId="14655" xr:uid="{D19AA300-AB10-4CBA-AAB4-98704B3BA81A}"/>
    <cellStyle name="Comma [0] 2 5 2 7" xfId="9837" xr:uid="{C3887C63-14C4-4A15-ADEF-8B2D43C9E0E1}"/>
    <cellStyle name="Comma [0] 2 5 2 8" xfId="12677" xr:uid="{51BD5F7A-A898-4D55-9E31-1B7516AF3DA9}"/>
    <cellStyle name="Comma [0] 2 5 2 9" xfId="16020" xr:uid="{C4315CB1-71DC-4A51-B30F-26C34D1D7DF1}"/>
    <cellStyle name="Comma [0] 2 5 3" xfId="405" xr:uid="{00000000-0005-0000-0000-000056000000}"/>
    <cellStyle name="Comma [0] 2 5 3 10" xfId="17219" xr:uid="{DF42F364-03DA-4B63-8B46-37D869FDD487}"/>
    <cellStyle name="Comma [0] 2 5 3 2" xfId="2222" xr:uid="{BC54D81A-6D2F-4F50-8F58-FBFEB97661FC}"/>
    <cellStyle name="Comma [0] 2 5 3 2 2" xfId="10493" xr:uid="{8403A90E-EF4D-4AF3-BF57-5388286AB496}"/>
    <cellStyle name="Comma [0] 2 5 3 2 3" xfId="13333" xr:uid="{311A3B2E-50B7-4E75-A045-B7EEEE637930}"/>
    <cellStyle name="Comma [0] 2 5 3 3" xfId="2640" xr:uid="{68ED43EB-DB0F-435F-9364-E7130900C051}"/>
    <cellStyle name="Comma [0] 2 5 3 3 2" xfId="10911" xr:uid="{C879547E-64A1-4D08-9EF6-53087ABB060E}"/>
    <cellStyle name="Comma [0] 2 5 3 3 3" xfId="13751" xr:uid="{5684E504-BE3A-42C2-B37B-5AF3F75685E7}"/>
    <cellStyle name="Comma [0] 2 5 3 4" xfId="3184" xr:uid="{7B7B1053-25AC-4B2F-B347-8ED2499E3139}"/>
    <cellStyle name="Comma [0] 2 5 3 4 2" xfId="11455" xr:uid="{4B15BB35-E1EC-4689-81BF-2841DD1F9668}"/>
    <cellStyle name="Comma [0] 2 5 3 4 3" xfId="14295" xr:uid="{2DD08EB1-9CAE-4FF3-8F7E-6531814978F0}"/>
    <cellStyle name="Comma [0] 2 5 3 5" xfId="3686" xr:uid="{D774B756-3F9C-4B80-967E-D5140B1CBF8F}"/>
    <cellStyle name="Comma [0] 2 5 3 5 2" xfId="11927" xr:uid="{022D9ED0-F062-4DB4-AA86-586B6ADC9B7E}"/>
    <cellStyle name="Comma [0] 2 5 3 5 3" xfId="14767" xr:uid="{40D29B41-96A3-43BF-953A-A48F79D0EE2B}"/>
    <cellStyle name="Comma [0] 2 5 3 6" xfId="9949" xr:uid="{B4D6A0E2-E3C4-4871-9EFD-55AA115BA67B}"/>
    <cellStyle name="Comma [0] 2 5 3 7" xfId="12789" xr:uid="{792F8267-E31E-47F0-847B-17CBD65A8B45}"/>
    <cellStyle name="Comma [0] 2 5 3 8" xfId="16132" xr:uid="{49F2E589-B690-4BCE-B35D-0583AA8E47B7}"/>
    <cellStyle name="Comma [0] 2 5 3 9" xfId="16675" xr:uid="{8FD50527-0E32-4B7F-BE02-E4C5F466666F}"/>
    <cellStyle name="Comma [0] 2 5 4" xfId="608" xr:uid="{00000000-0005-0000-0000-000057000000}"/>
    <cellStyle name="Comma [0] 2 5 4 2" xfId="2842" xr:uid="{C2DC95F7-9530-4155-B98D-697F3E4CDB33}"/>
    <cellStyle name="Comma [0] 2 5 4 2 2" xfId="11113" xr:uid="{15561750-4B75-43B3-8410-F1D5DA1623E5}"/>
    <cellStyle name="Comma [0] 2 5 4 2 3" xfId="13953" xr:uid="{0C09F8F4-2F1C-4204-9B7B-22596FE2BF72}"/>
    <cellStyle name="Comma [0] 2 5 4 3" xfId="10151" xr:uid="{CDD1F5B9-089D-4A7B-B606-5B0115AB922E}"/>
    <cellStyle name="Comma [0] 2 5 4 4" xfId="12991" xr:uid="{412D456F-15A4-4C51-B3A1-89AF8F186AFA}"/>
    <cellStyle name="Comma [0] 2 5 4 5" xfId="16334" xr:uid="{6B7DD6A6-968E-431D-BF97-FC54FA94660E}"/>
    <cellStyle name="Comma [0] 2 5 4 6" xfId="16877" xr:uid="{9B889340-0F8D-49BB-9911-AF602912DFF9}"/>
    <cellStyle name="Comma [0] 2 5 4 7" xfId="17421" xr:uid="{FF840D4A-D0F3-443F-B85E-BC4BDECD77C2}"/>
    <cellStyle name="Comma [0] 2 5 5" xfId="2006" xr:uid="{3AC138C6-14E9-47E0-BDCE-305D18B9FF0C}"/>
    <cellStyle name="Comma [0] 2 5 5 2" xfId="10277" xr:uid="{30BBD9C1-1531-444D-93AF-BEEB9163A279}"/>
    <cellStyle name="Comma [0] 2 5 5 3" xfId="13117" xr:uid="{BEB8BD98-6811-481F-AD37-B832B8CB7382}"/>
    <cellStyle name="Comma [0] 2 5 6" xfId="2424" xr:uid="{4F56E39F-6714-4D26-B5D2-61772B5AA3A5}"/>
    <cellStyle name="Comma [0] 2 5 6 2" xfId="10695" xr:uid="{945D7BD0-DAD3-4300-B6FD-40924E76D2D7}"/>
    <cellStyle name="Comma [0] 2 5 6 3" xfId="13535" xr:uid="{74997540-6CAA-4132-9736-A49833476F2B}"/>
    <cellStyle name="Comma [0] 2 5 7" xfId="2968" xr:uid="{FF3AAC98-BB80-43D9-A0B5-192FB3E542F1}"/>
    <cellStyle name="Comma [0] 2 5 7 2" xfId="11239" xr:uid="{A813D753-2787-4C1A-82AB-57E731BD04BA}"/>
    <cellStyle name="Comma [0] 2 5 7 3" xfId="14079" xr:uid="{537E21E5-07F0-46AE-BDCE-A9D141EC2F4F}"/>
    <cellStyle name="Comma [0] 2 5 8" xfId="3470" xr:uid="{78B58C1D-A88D-4759-9652-9BE05E04D2A6}"/>
    <cellStyle name="Comma [0] 2 5 8 2" xfId="11711" xr:uid="{5E40CA60-4D90-46E6-B56E-A8970767720B}"/>
    <cellStyle name="Comma [0] 2 5 8 3" xfId="14551" xr:uid="{FEB8A75A-AFCB-407E-97BB-3CC39CEA2E5F}"/>
    <cellStyle name="Comma [0] 2 5 9" xfId="9733" xr:uid="{95DA3DDE-5789-433E-B786-282AEA2F1779}"/>
    <cellStyle name="Comma [0] 2 6" xfId="219" xr:uid="{00000000-0005-0000-0000-000058000000}"/>
    <cellStyle name="Comma [0] 2 6 10" xfId="16503" xr:uid="{FFE0DF42-88FD-4A66-B79A-82FAB37E47EA}"/>
    <cellStyle name="Comma [0] 2 6 11" xfId="17047" xr:uid="{6984141A-06FB-412A-82F3-97A306EBE5AF}"/>
    <cellStyle name="Comma [0] 2 6 2" xfId="446" xr:uid="{00000000-0005-0000-0000-000059000000}"/>
    <cellStyle name="Comma [0] 2 6 2 10" xfId="17259" xr:uid="{EB9C6FE8-BF39-41AE-9FE0-4F0B378985CE}"/>
    <cellStyle name="Comma [0] 2 6 2 2" xfId="2262" xr:uid="{143ED465-C3C5-43AB-BCF1-6075802F594B}"/>
    <cellStyle name="Comma [0] 2 6 2 2 2" xfId="10533" xr:uid="{7B5E26F0-81EE-4639-B1DE-C89EB19C6C01}"/>
    <cellStyle name="Comma [0] 2 6 2 2 3" xfId="13373" xr:uid="{A0521241-7174-4999-97B5-A6FFD49A6996}"/>
    <cellStyle name="Comma [0] 2 6 2 3" xfId="2680" xr:uid="{6E49BA82-2462-4DE1-BAA1-FD535F41DD78}"/>
    <cellStyle name="Comma [0] 2 6 2 3 2" xfId="10951" xr:uid="{DA008BD5-523F-49A8-AA8D-D44A199EC315}"/>
    <cellStyle name="Comma [0] 2 6 2 3 3" xfId="13791" xr:uid="{3A0B63B3-8DA4-4324-92EE-19A6A2962DA8}"/>
    <cellStyle name="Comma [0] 2 6 2 4" xfId="3224" xr:uid="{A03F9FDE-A966-46B8-81DF-0300A17C2E77}"/>
    <cellStyle name="Comma [0] 2 6 2 4 2" xfId="11495" xr:uid="{D469372B-EDDD-479F-8DB0-E93B59467DBB}"/>
    <cellStyle name="Comma [0] 2 6 2 4 3" xfId="14335" xr:uid="{95A39388-4836-4B07-AAD0-86E73F42E4CA}"/>
    <cellStyle name="Comma [0] 2 6 2 5" xfId="3726" xr:uid="{6A335053-65AD-4578-806C-8C92AA3E6669}"/>
    <cellStyle name="Comma [0] 2 6 2 5 2" xfId="11967" xr:uid="{9C9D84F3-8A39-4552-8F98-32F1D2C91B81}"/>
    <cellStyle name="Comma [0] 2 6 2 5 3" xfId="14807" xr:uid="{6EA95D02-047E-4880-AD14-2E94BF614389}"/>
    <cellStyle name="Comma [0] 2 6 2 6" xfId="9989" xr:uid="{B5803CB2-AE57-45A5-A155-7EC5753E3873}"/>
    <cellStyle name="Comma [0] 2 6 2 7" xfId="12829" xr:uid="{D70C6BD8-E8A6-46AE-8BF2-F5938DA58381}"/>
    <cellStyle name="Comma [0] 2 6 2 8" xfId="16172" xr:uid="{69FAFEE7-E7E9-4096-AF1A-6E1C4A7E4B0A}"/>
    <cellStyle name="Comma [0] 2 6 2 9" xfId="16715" xr:uid="{C0ABE548-2C53-4604-93EF-0BD712B531BD}"/>
    <cellStyle name="Comma [0] 2 6 3" xfId="2050" xr:uid="{EAE12D9B-4FEA-400D-8998-290EC50E04F7}"/>
    <cellStyle name="Comma [0] 2 6 3 2" xfId="10321" xr:uid="{3E4AFA86-EF12-464B-BF72-682BB636C0A6}"/>
    <cellStyle name="Comma [0] 2 6 3 3" xfId="13161" xr:uid="{19D66278-D54F-48DF-AC74-EFB23FED7525}"/>
    <cellStyle name="Comma [0] 2 6 4" xfId="2468" xr:uid="{6D989377-5F97-4548-97AA-5876EC83C3B3}"/>
    <cellStyle name="Comma [0] 2 6 4 2" xfId="10739" xr:uid="{4C24968A-D704-4C18-BD7C-C10597BED052}"/>
    <cellStyle name="Comma [0] 2 6 4 3" xfId="13579" xr:uid="{C6A1E329-5B0F-4AD2-801C-467B0690C83C}"/>
    <cellStyle name="Comma [0] 2 6 5" xfId="3012" xr:uid="{C7C8DE38-4E49-4C03-BACD-AED4AB737044}"/>
    <cellStyle name="Comma [0] 2 6 5 2" xfId="11283" xr:uid="{F17ACC52-5059-495D-A939-BF77A7E84B7F}"/>
    <cellStyle name="Comma [0] 2 6 5 3" xfId="14123" xr:uid="{FD486192-4F98-4434-B842-3D7FDEC4588E}"/>
    <cellStyle name="Comma [0] 2 6 6" xfId="3514" xr:uid="{235C8FD3-F2DE-4F67-87C2-3052425DCE19}"/>
    <cellStyle name="Comma [0] 2 6 6 2" xfId="11755" xr:uid="{CDD5506E-B39C-4CB2-BC04-2A0BECCB5EA7}"/>
    <cellStyle name="Comma [0] 2 6 6 3" xfId="14595" xr:uid="{8CDF45BF-5E16-4A46-8845-2FCEC3C72B28}"/>
    <cellStyle name="Comma [0] 2 6 7" xfId="9777" xr:uid="{476152A4-7B1A-4854-82C8-DBF6885E31D3}"/>
    <cellStyle name="Comma [0] 2 6 8" xfId="12617" xr:uid="{E4D09525-09E0-4F5C-9F13-8C568AD2C173}"/>
    <cellStyle name="Comma [0] 2 6 9" xfId="15960" xr:uid="{B4B6FF69-DCE0-4781-8B25-E08F0FE8B92E}"/>
    <cellStyle name="Comma [0] 2 7" xfId="344" xr:uid="{00000000-0005-0000-0000-00005A000000}"/>
    <cellStyle name="Comma [0] 2 7 10" xfId="17159" xr:uid="{43DC304B-85CF-47C1-A376-6BC8FDB33C15}"/>
    <cellStyle name="Comma [0] 2 7 2" xfId="2162" xr:uid="{4EBF230D-BAD9-47D8-BDC8-D0C7278CF006}"/>
    <cellStyle name="Comma [0] 2 7 2 2" xfId="10433" xr:uid="{2792C649-2D5A-499D-B82A-A8E0B4DB1724}"/>
    <cellStyle name="Comma [0] 2 7 2 3" xfId="13273" xr:uid="{76097E98-EB3C-463B-AAAA-947A7390CCC3}"/>
    <cellStyle name="Comma [0] 2 7 3" xfId="2580" xr:uid="{D2E402CC-4F7A-4A26-A442-772748E5CC61}"/>
    <cellStyle name="Comma [0] 2 7 3 2" xfId="10851" xr:uid="{8C078D9E-4C58-4D1C-98A8-8ECFDDEA2C90}"/>
    <cellStyle name="Comma [0] 2 7 3 3" xfId="13691" xr:uid="{CBB19094-8789-4DEC-AAB4-8F2BCC9CCD86}"/>
    <cellStyle name="Comma [0] 2 7 4" xfId="3124" xr:uid="{2696FBDF-4D84-42FA-AA79-198069D86D76}"/>
    <cellStyle name="Comma [0] 2 7 4 2" xfId="11395" xr:uid="{D6E95CE8-BB35-471C-9E9D-56176E2E4EC9}"/>
    <cellStyle name="Comma [0] 2 7 4 3" xfId="14235" xr:uid="{C0C0EEBB-3B79-4F7F-8030-C18998C10662}"/>
    <cellStyle name="Comma [0] 2 7 5" xfId="3626" xr:uid="{F18F90AB-7419-414B-87D1-B5627551E9E3}"/>
    <cellStyle name="Comma [0] 2 7 5 2" xfId="11867" xr:uid="{4990DB20-4B76-461D-955F-86F57B99D878}"/>
    <cellStyle name="Comma [0] 2 7 5 3" xfId="14707" xr:uid="{769D1344-06CB-493A-93F7-6EE6C852DF2C}"/>
    <cellStyle name="Comma [0] 2 7 6" xfId="9889" xr:uid="{8AABF24A-241F-442B-8F6E-734C59956C13}"/>
    <cellStyle name="Comma [0] 2 7 7" xfId="12729" xr:uid="{4A6F629B-581B-44C4-9D5A-D7B7D64B2B09}"/>
    <cellStyle name="Comma [0] 2 7 8" xfId="16072" xr:uid="{472D9280-AA1D-4B9F-B4BC-FF0ECC130B8F}"/>
    <cellStyle name="Comma [0] 2 7 9" xfId="16615" xr:uid="{A9ECA0AF-682C-486F-A936-563992645D1C}"/>
    <cellStyle name="Comma [0] 2 8" xfId="548" xr:uid="{00000000-0005-0000-0000-00005B000000}"/>
    <cellStyle name="Comma [0] 2 8 2" xfId="2782" xr:uid="{01FE3BB4-C0AE-4FDE-AA5D-E52D466716F1}"/>
    <cellStyle name="Comma [0] 2 8 2 2" xfId="11053" xr:uid="{E335C46A-3701-4496-A91C-A5A74DC66B22}"/>
    <cellStyle name="Comma [0] 2 8 2 3" xfId="13893" xr:uid="{C74D55F9-C112-42C9-9DB8-38936DDF7B37}"/>
    <cellStyle name="Comma [0] 2 8 3" xfId="10091" xr:uid="{9E3362C8-F2E4-46A0-B4C1-E61EEEBD7AB3}"/>
    <cellStyle name="Comma [0] 2 8 4" xfId="12931" xr:uid="{42DB12F8-6ECB-4037-9368-C4B2ECE7E625}"/>
    <cellStyle name="Comma [0] 2 8 5" xfId="16274" xr:uid="{56048AF7-F9D1-4954-BBF8-48E1CA12CB6A}"/>
    <cellStyle name="Comma [0] 2 8 6" xfId="16817" xr:uid="{C0437DF3-74DD-4912-869D-41180DA4772A}"/>
    <cellStyle name="Comma [0] 2 8 7" xfId="17361" xr:uid="{46AFE9E3-AD02-4EF6-B5F0-F5E9EB64C2E5}"/>
    <cellStyle name="Comma [0] 2 9" xfId="1946" xr:uid="{B0D9588C-64AE-46E4-A29D-598BB1F09FED}"/>
    <cellStyle name="Comma [0] 2 9 2" xfId="10217" xr:uid="{C320E1BE-91A6-411B-8F99-A1937A6A129C}"/>
    <cellStyle name="Comma [0] 2 9 3" xfId="13057" xr:uid="{BA822417-8A0B-4338-AD09-5BE32AFE4C8C}"/>
    <cellStyle name="Comma 13" xfId="3379" xr:uid="{DDB99EC7-20F8-4C47-88AD-99FA57854A0C}"/>
    <cellStyle name="Comma 13 2" xfId="9663" xr:uid="{A789E234-CE37-4796-9787-01D7A0B21443}"/>
    <cellStyle name="Comma 13 2 2" xfId="12503" xr:uid="{D011FD10-FBD2-4898-8F90-2D959F8BE69A}"/>
    <cellStyle name="Comma 13 2 3" xfId="15344" xr:uid="{02149640-6998-4370-ACB6-A1AEC75B321B}"/>
    <cellStyle name="Comma 13 3" xfId="11627" xr:uid="{05B8FB22-82D3-4857-9B79-D2C8A583FD4A}"/>
    <cellStyle name="Comma 13 4" xfId="14467" xr:uid="{E6B32B4B-14BE-4FEE-85A1-1965C6B45DFD}"/>
    <cellStyle name="Comma 2" xfId="50" xr:uid="{00000000-0005-0000-0000-00005C000000}"/>
    <cellStyle name="Comma 2 2" xfId="81" xr:uid="{00000000-0005-0000-0000-00005D000000}"/>
    <cellStyle name="Comma 2 2 10" xfId="1950" xr:uid="{9546ABB4-0585-4F82-AEBD-D6E9BD812444}"/>
    <cellStyle name="Comma 2 2 10 2" xfId="10221" xr:uid="{9BC5333B-9B66-4E54-8929-9379EF866E5B}"/>
    <cellStyle name="Comma 2 2 10 3" xfId="13061" xr:uid="{3A959E9C-9300-4793-B540-CDD3D3A5C3A0}"/>
    <cellStyle name="Comma 2 2 11" xfId="2368" xr:uid="{7E73F22A-EF37-4168-8538-FDCF6EADB8CE}"/>
    <cellStyle name="Comma 2 2 11 2" xfId="10639" xr:uid="{CDD66C88-4473-4433-9AFC-BFB0E62AD287}"/>
    <cellStyle name="Comma 2 2 11 3" xfId="13479" xr:uid="{30D0D5DE-B903-4ACA-9946-D2BA6E9331EE}"/>
    <cellStyle name="Comma 2 2 12" xfId="2912" xr:uid="{1E069690-98B6-4DD3-8EB5-C064DBF7EE45}"/>
    <cellStyle name="Comma 2 2 12 2" xfId="11183" xr:uid="{BA9284FF-7EB3-4FC3-B195-B9EB84BF9F99}"/>
    <cellStyle name="Comma 2 2 12 3" xfId="14023" xr:uid="{37B4AE25-2DB6-420B-9A96-2A9F9A4E456E}"/>
    <cellStyle name="Comma 2 2 13" xfId="3361" xr:uid="{568E9450-D60D-4C51-A96F-905EB5AEE136}"/>
    <cellStyle name="Comma 2 2 13 2" xfId="11612" xr:uid="{D8CA2C11-AD2B-43ED-A104-C37A9C49B259}"/>
    <cellStyle name="Comma 2 2 13 3" xfId="14452" xr:uid="{55B37BAF-EA48-4BEF-A48A-C4040E93F8C0}"/>
    <cellStyle name="Comma 2 2 14" xfId="3414" xr:uid="{F0D29307-B1BF-4160-B400-38EF00DB8EE4}"/>
    <cellStyle name="Comma 2 2 14 2" xfId="11655" xr:uid="{53006305-7034-4AB0-A7C2-34EF112167EB}"/>
    <cellStyle name="Comma 2 2 14 3" xfId="14495" xr:uid="{761E4D30-A8D0-4F24-85F1-A6062B1DB356}"/>
    <cellStyle name="Comma 2 2 15" xfId="9652" xr:uid="{7BA9611A-5447-43CF-8328-BEA7D8A38989}"/>
    <cellStyle name="Comma 2 2 15 2" xfId="12492" xr:uid="{0AF1889A-ACA4-4DE5-95D6-E8F55BB5C7ED}"/>
    <cellStyle name="Comma 2 2 15 3" xfId="15333" xr:uid="{4C482377-9221-400C-8ADF-79401F9C4AB2}"/>
    <cellStyle name="Comma 2 2 16" xfId="9677" xr:uid="{5138EDEC-9A5D-4BD4-A871-052B9EA15817}"/>
    <cellStyle name="Comma 2 2 17" xfId="12517" xr:uid="{2E97A249-6A43-484A-878C-A95EC28F0732}"/>
    <cellStyle name="Comma 2 2 18" xfId="15852" xr:uid="{B76B1FA6-552D-49C3-B862-AECACEC8B584}"/>
    <cellStyle name="Comma 2 2 19" xfId="16403" xr:uid="{850CA788-2EA4-409D-8E25-105663C0F14A}"/>
    <cellStyle name="Comma 2 2 2" xfId="84" xr:uid="{00000000-0005-0000-0000-00005E000000}"/>
    <cellStyle name="Comma 2 2 2 10" xfId="2371" xr:uid="{5EA4FC13-E5D4-4956-A6E1-297EA354468B}"/>
    <cellStyle name="Comma 2 2 2 10 2" xfId="10642" xr:uid="{7A0FA633-D372-4FAF-A5AC-8EEE89CBAC32}"/>
    <cellStyle name="Comma 2 2 2 10 3" xfId="13482" xr:uid="{EA8123EF-7F6F-480A-AFD9-05A2C44834D8}"/>
    <cellStyle name="Comma 2 2 2 11" xfId="2915" xr:uid="{633ABB49-14E3-45F4-A1E5-88DB76427BDA}"/>
    <cellStyle name="Comma 2 2 2 11 2" xfId="11186" xr:uid="{42FD2581-8E80-4D1D-9E07-A0BE8717B9C4}"/>
    <cellStyle name="Comma 2 2 2 11 3" xfId="14026" xr:uid="{E0CE40BE-440D-4856-B06F-DE5E1CA0082D}"/>
    <cellStyle name="Comma 2 2 2 12" xfId="3373" xr:uid="{809430BB-9C4C-4DF5-86CF-9E4AAE2BB091}"/>
    <cellStyle name="Comma 2 2 2 12 2" xfId="11621" xr:uid="{B579C7AA-ED16-4078-873D-1732B9A0A0C3}"/>
    <cellStyle name="Comma 2 2 2 12 3" xfId="14461" xr:uid="{AD23E30D-6EA3-4D0F-8072-3E7B1213BC44}"/>
    <cellStyle name="Comma 2 2 2 13" xfId="3417" xr:uid="{40129C29-B33F-4079-B602-8094CACCE272}"/>
    <cellStyle name="Comma 2 2 2 13 2" xfId="11658" xr:uid="{3B766550-BFC5-4F11-8493-8F49CCE3A75A}"/>
    <cellStyle name="Comma 2 2 2 13 3" xfId="14498" xr:uid="{6E53A9E5-AA35-446D-B04A-184F49ECF2CE}"/>
    <cellStyle name="Comma 2 2 2 14" xfId="9657" xr:uid="{76D1B174-81D6-4B21-BB7F-F54FD13F852E}"/>
    <cellStyle name="Comma 2 2 2 14 2" xfId="12497" xr:uid="{CA57852E-C2F6-4CCB-9B6B-BB28C5E63988}"/>
    <cellStyle name="Comma 2 2 2 14 3" xfId="15338" xr:uid="{E057B5F0-F9B3-4251-9A82-B2ED1A825BB0}"/>
    <cellStyle name="Comma 2 2 2 15" xfId="9680" xr:uid="{47C49CA2-3636-4793-A39F-1C17C20C0DEB}"/>
    <cellStyle name="Comma 2 2 2 16" xfId="12520" xr:uid="{8536572E-B797-4BC8-A7CE-B8ED611ECBB6}"/>
    <cellStyle name="Comma 2 2 2 17" xfId="15863" xr:uid="{D9E9ECA5-E49C-4DE9-916E-1370516BC80B}"/>
    <cellStyle name="Comma 2 2 2 18" xfId="16406" xr:uid="{11E9E87C-16D2-4BFD-A4A5-FDB5ED0A5213}"/>
    <cellStyle name="Comma 2 2 2 19" xfId="16950" xr:uid="{677CDFFD-90CE-4AA8-97D2-2DAE7585039E}"/>
    <cellStyle name="Comma 2 2 2 2" xfId="102" xr:uid="{00000000-0005-0000-0000-00005F000000}"/>
    <cellStyle name="Comma 2 2 2 2 10" xfId="3428" xr:uid="{C6043B66-8498-4D53-A440-E3969B09B87A}"/>
    <cellStyle name="Comma 2 2 2 2 10 2" xfId="11669" xr:uid="{0A93E926-B8B3-4F5B-9234-1BCFF9DF4747}"/>
    <cellStyle name="Comma 2 2 2 2 10 3" xfId="14509" xr:uid="{C0701AD7-F927-4565-8261-215323AF64B4}"/>
    <cellStyle name="Comma 2 2 2 2 11" xfId="9691" xr:uid="{5F12A8C5-B643-466A-B56A-514D378C0EE3}"/>
    <cellStyle name="Comma 2 2 2 2 12" xfId="12531" xr:uid="{B80C7A88-201F-4706-AF44-90864C1845AF}"/>
    <cellStyle name="Comma 2 2 2 2 13" xfId="15874" xr:uid="{3A5E5433-16AB-465F-8238-C3CFEC4715B3}"/>
    <cellStyle name="Comma 2 2 2 2 14" xfId="16417" xr:uid="{D568986C-2AC2-4400-979C-B5F5DCD4DD87}"/>
    <cellStyle name="Comma 2 2 2 2 15" xfId="16961" xr:uid="{090478D3-60DC-4781-84A0-C8C3B9D1DB97}"/>
    <cellStyle name="Comma 2 2 2 2 2" xfId="197" xr:uid="{00000000-0005-0000-0000-000060000000}"/>
    <cellStyle name="Comma 2 2 2 2 2 10" xfId="12600" xr:uid="{B9250FA5-1C79-401F-9977-A8C823085C3B}"/>
    <cellStyle name="Comma 2 2 2 2 2 11" xfId="15943" xr:uid="{CCA7CF4A-319B-4FF3-B330-44837C24D531}"/>
    <cellStyle name="Comma 2 2 2 2 2 12" xfId="16486" xr:uid="{C03DFAEC-C9DD-4335-A69F-DCF58C9F762B}"/>
    <cellStyle name="Comma 2 2 2 2 2 13" xfId="17030" xr:uid="{69AE92A6-C307-4F06-A1D3-1C5996309234}"/>
    <cellStyle name="Comma 2 2 2 2 2 2" xfId="306" xr:uid="{00000000-0005-0000-0000-000061000000}"/>
    <cellStyle name="Comma 2 2 2 2 2 2 10" xfId="16590" xr:uid="{D7BB526D-C124-4AE9-9300-6FE51CABB8A7}"/>
    <cellStyle name="Comma 2 2 2 2 2 2 11" xfId="17134" xr:uid="{58F24F9F-D8D2-4632-900D-C73D4C9526B7}"/>
    <cellStyle name="Comma 2 2 2 2 2 2 2" xfId="533" xr:uid="{00000000-0005-0000-0000-000062000000}"/>
    <cellStyle name="Comma 2 2 2 2 2 2 2 10" xfId="17346" xr:uid="{8CAD5999-555A-4766-A376-4F7A94DE0DC3}"/>
    <cellStyle name="Comma 2 2 2 2 2 2 2 2" xfId="2349" xr:uid="{D2F5B784-34A5-45F2-BBC9-96AA9FB3E14F}"/>
    <cellStyle name="Comma 2 2 2 2 2 2 2 2 2" xfId="10620" xr:uid="{9DF800ED-7154-4705-B0AE-4EF22F131E15}"/>
    <cellStyle name="Comma 2 2 2 2 2 2 2 2 3" xfId="13460" xr:uid="{6E7721A6-2B86-4432-8550-6ECB67624917}"/>
    <cellStyle name="Comma 2 2 2 2 2 2 2 3" xfId="2767" xr:uid="{A3F85B09-DA39-4EDA-8CED-37953596655F}"/>
    <cellStyle name="Comma 2 2 2 2 2 2 2 3 2" xfId="11038" xr:uid="{AF15ABAD-8A64-449B-B443-CF6F368F49C6}"/>
    <cellStyle name="Comma 2 2 2 2 2 2 2 3 3" xfId="13878" xr:uid="{B723E937-AC22-4413-856B-7C544AA3B1E1}"/>
    <cellStyle name="Comma 2 2 2 2 2 2 2 4" xfId="3311" xr:uid="{C3405E2C-C972-4956-A373-2D8267219A3F}"/>
    <cellStyle name="Comma 2 2 2 2 2 2 2 4 2" xfId="11582" xr:uid="{3C74EF5E-69D8-43EB-901F-C6E9204FC093}"/>
    <cellStyle name="Comma 2 2 2 2 2 2 2 4 3" xfId="14422" xr:uid="{1770B787-2288-49B0-B903-B9FFB34AE816}"/>
    <cellStyle name="Comma 2 2 2 2 2 2 2 5" xfId="3813" xr:uid="{CB89E4F9-0EAA-493B-913D-C31548A5A2E1}"/>
    <cellStyle name="Comma 2 2 2 2 2 2 2 5 2" xfId="12054" xr:uid="{468C4067-5847-421F-9ABF-9B07B1488E7F}"/>
    <cellStyle name="Comma 2 2 2 2 2 2 2 5 3" xfId="14894" xr:uid="{6FA9E90D-7F34-4EE9-A86F-8BBF37D2B9D8}"/>
    <cellStyle name="Comma 2 2 2 2 2 2 2 6" xfId="10076" xr:uid="{E8C25116-1C4C-4B34-B7ED-2D0002F6EDEC}"/>
    <cellStyle name="Comma 2 2 2 2 2 2 2 7" xfId="12916" xr:uid="{BEBC0B4E-D110-4B0B-9E37-F29C0B317B45}"/>
    <cellStyle name="Comma 2 2 2 2 2 2 2 8" xfId="16259" xr:uid="{436B714D-BC18-428D-90E0-66A9E94D09B1}"/>
    <cellStyle name="Comma 2 2 2 2 2 2 2 9" xfId="16802" xr:uid="{90E88C27-FD2C-4CC3-916A-712A2E3CBDC9}"/>
    <cellStyle name="Comma 2 2 2 2 2 2 3" xfId="2137" xr:uid="{47D61DCA-9DDE-4A96-B4E1-393443541477}"/>
    <cellStyle name="Comma 2 2 2 2 2 2 3 2" xfId="10408" xr:uid="{C8847729-7665-4FF6-B3E5-07EB7A0B0578}"/>
    <cellStyle name="Comma 2 2 2 2 2 2 3 3" xfId="13248" xr:uid="{D7047DD5-0C3A-481E-9E90-B6AD7C3A64A8}"/>
    <cellStyle name="Comma 2 2 2 2 2 2 4" xfId="2555" xr:uid="{B97CA674-7DC4-49B3-A8C6-446F5DDF35F3}"/>
    <cellStyle name="Comma 2 2 2 2 2 2 4 2" xfId="10826" xr:uid="{92DCE9D7-CF8E-46AB-84D1-5FA8314CAF46}"/>
    <cellStyle name="Comma 2 2 2 2 2 2 4 3" xfId="13666" xr:uid="{694E6ED1-9575-4752-BAD3-1CA11EBBFCD6}"/>
    <cellStyle name="Comma 2 2 2 2 2 2 5" xfId="3099" xr:uid="{7B39330C-D623-4C91-8747-E6F325AFCBF0}"/>
    <cellStyle name="Comma 2 2 2 2 2 2 5 2" xfId="11370" xr:uid="{563AF059-38BF-418A-B998-87ACEF8C9348}"/>
    <cellStyle name="Comma 2 2 2 2 2 2 5 3" xfId="14210" xr:uid="{4044A9A1-B4F1-4D5C-8A63-3167CCFB9941}"/>
    <cellStyle name="Comma 2 2 2 2 2 2 6" xfId="3601" xr:uid="{450236D4-7230-45A4-9D46-11BDB6765EE5}"/>
    <cellStyle name="Comma 2 2 2 2 2 2 6 2" xfId="11842" xr:uid="{D6EF93B4-AE4D-4769-8F17-43D5FF1E480B}"/>
    <cellStyle name="Comma 2 2 2 2 2 2 6 3" xfId="14682" xr:uid="{65B5026B-21A0-4819-BE15-DC282188BB35}"/>
    <cellStyle name="Comma 2 2 2 2 2 2 7" xfId="9864" xr:uid="{C7677F3C-8C56-4DAF-AC3E-7F7D64B633CE}"/>
    <cellStyle name="Comma 2 2 2 2 2 2 8" xfId="12704" xr:uid="{9958FDED-AE8E-49BE-A410-0134CBC31550}"/>
    <cellStyle name="Comma 2 2 2 2 2 2 9" xfId="16047" xr:uid="{05614528-CD54-4496-9A0B-DBE19FEFA88B}"/>
    <cellStyle name="Comma 2 2 2 2 2 3" xfId="432" xr:uid="{00000000-0005-0000-0000-000063000000}"/>
    <cellStyle name="Comma 2 2 2 2 2 3 10" xfId="17246" xr:uid="{ADF04365-071A-4ACD-B02D-57A792A3D802}"/>
    <cellStyle name="Comma 2 2 2 2 2 3 2" xfId="2249" xr:uid="{5353C557-8585-4468-854A-E012612C1970}"/>
    <cellStyle name="Comma 2 2 2 2 2 3 2 2" xfId="10520" xr:uid="{7A41A2DD-958D-41B1-8FBD-EA18C568CFD1}"/>
    <cellStyle name="Comma 2 2 2 2 2 3 2 3" xfId="13360" xr:uid="{201C74FE-02B2-4127-B885-D63E67DB025B}"/>
    <cellStyle name="Comma 2 2 2 2 2 3 3" xfId="2667" xr:uid="{3CCAD32C-6457-4436-8F4D-81CFC576BA8B}"/>
    <cellStyle name="Comma 2 2 2 2 2 3 3 2" xfId="10938" xr:uid="{8B450944-1641-4D1F-9B96-FDA8AE249D71}"/>
    <cellStyle name="Comma 2 2 2 2 2 3 3 3" xfId="13778" xr:uid="{C195C7D0-7CD2-49EB-88E6-398ACA50E54F}"/>
    <cellStyle name="Comma 2 2 2 2 2 3 4" xfId="3211" xr:uid="{357217CE-0CDB-4971-896F-5E3BC916DC02}"/>
    <cellStyle name="Comma 2 2 2 2 2 3 4 2" xfId="11482" xr:uid="{3F02E1E7-0CF7-4E41-B978-331751C3C5A7}"/>
    <cellStyle name="Comma 2 2 2 2 2 3 4 3" xfId="14322" xr:uid="{7FEE53AD-90D9-49E6-A233-3E6BBB7E8DF8}"/>
    <cellStyle name="Comma 2 2 2 2 2 3 5" xfId="3713" xr:uid="{D5946D2D-948C-4F49-94C5-6CEFDE23EE80}"/>
    <cellStyle name="Comma 2 2 2 2 2 3 5 2" xfId="11954" xr:uid="{5910FA98-74AD-4334-AF14-989325001A91}"/>
    <cellStyle name="Comma 2 2 2 2 2 3 5 3" xfId="14794" xr:uid="{8601290C-7345-4E9D-ACE8-76A3CC3B27C7}"/>
    <cellStyle name="Comma 2 2 2 2 2 3 6" xfId="9976" xr:uid="{119F2FFD-B2D2-4B1A-AF1F-9C3FF1D2DF38}"/>
    <cellStyle name="Comma 2 2 2 2 2 3 7" xfId="12816" xr:uid="{885E0658-C3F9-42A0-99C4-228DED3F17D1}"/>
    <cellStyle name="Comma 2 2 2 2 2 3 8" xfId="16159" xr:uid="{9F7DEC9E-02B5-48BA-9C1C-4DD950D1A492}"/>
    <cellStyle name="Comma 2 2 2 2 2 3 9" xfId="16702" xr:uid="{A55194D2-C382-45CB-930A-9A9D7134B83B}"/>
    <cellStyle name="Comma 2 2 2 2 2 4" xfId="635" xr:uid="{00000000-0005-0000-0000-000064000000}"/>
    <cellStyle name="Comma 2 2 2 2 2 4 2" xfId="2869" xr:uid="{417D7FE6-CCF8-4CCA-80D0-1C541EAB4F2F}"/>
    <cellStyle name="Comma 2 2 2 2 2 4 2 2" xfId="11140" xr:uid="{AAADBDA7-0E37-4228-8D6D-2AD1A618519D}"/>
    <cellStyle name="Comma 2 2 2 2 2 4 2 3" xfId="13980" xr:uid="{943C75A0-7FDD-4DF8-B3D2-80371FBBE28D}"/>
    <cellStyle name="Comma 2 2 2 2 2 4 3" xfId="10178" xr:uid="{00548386-60B3-4DE9-9993-B5A9698BAF3F}"/>
    <cellStyle name="Comma 2 2 2 2 2 4 4" xfId="13018" xr:uid="{6E31CAAD-FEC8-4D52-81CA-AC70D3FBA5F8}"/>
    <cellStyle name="Comma 2 2 2 2 2 4 5" xfId="16361" xr:uid="{D24E94AA-227F-4216-B851-D444DB29A4EC}"/>
    <cellStyle name="Comma 2 2 2 2 2 4 6" xfId="16904" xr:uid="{609757E7-A500-4F0E-94CF-EB4DA8D099F4}"/>
    <cellStyle name="Comma 2 2 2 2 2 4 7" xfId="17448" xr:uid="{6D9BC1FF-F39F-41E6-BDAB-A87326301459}"/>
    <cellStyle name="Comma 2 2 2 2 2 5" xfId="2033" xr:uid="{C50F181F-0486-443A-A420-84F70100665F}"/>
    <cellStyle name="Comma 2 2 2 2 2 5 2" xfId="10304" xr:uid="{16E38954-866D-4B06-BB1B-76C75000EC7C}"/>
    <cellStyle name="Comma 2 2 2 2 2 5 3" xfId="13144" xr:uid="{0D78ECCE-B604-4169-A1EF-CAEAA6ACD7F9}"/>
    <cellStyle name="Comma 2 2 2 2 2 6" xfId="2451" xr:uid="{44629DE4-8A88-4E86-A09D-8F6494A52FF1}"/>
    <cellStyle name="Comma 2 2 2 2 2 6 2" xfId="10722" xr:uid="{2F603AF1-626D-4DF4-AF1B-BD7D579D4A1F}"/>
    <cellStyle name="Comma 2 2 2 2 2 6 3" xfId="13562" xr:uid="{E8DA2C0E-3699-44EC-B994-42B2BA4E6D30}"/>
    <cellStyle name="Comma 2 2 2 2 2 7" xfId="2995" xr:uid="{2E9F736D-9D11-410A-94CA-74AD78F248D9}"/>
    <cellStyle name="Comma 2 2 2 2 2 7 2" xfId="11266" xr:uid="{879A8FD9-5299-4FAB-A76A-EFDA421F6DC8}"/>
    <cellStyle name="Comma 2 2 2 2 2 7 3" xfId="14106" xr:uid="{3B2766C4-0AD7-4708-806A-A97715150B33}"/>
    <cellStyle name="Comma 2 2 2 2 2 8" xfId="3497" xr:uid="{6B8CA884-66F7-42B6-BF93-52F7E8122AE2}"/>
    <cellStyle name="Comma 2 2 2 2 2 8 2" xfId="11738" xr:uid="{B2FD26F4-ADFB-4D02-A110-8027B58B4970}"/>
    <cellStyle name="Comma 2 2 2 2 2 8 3" xfId="14578" xr:uid="{3CBAA8DD-9AD1-46AC-9E60-C3990461F4C1}"/>
    <cellStyle name="Comma 2 2 2 2 2 9" xfId="9760" xr:uid="{424E1B41-FE4D-41FF-BFFC-FA8B69C9E329}"/>
    <cellStyle name="Comma 2 2 2 2 3" xfId="150" xr:uid="{00000000-0005-0000-0000-000065000000}"/>
    <cellStyle name="Comma 2 2 2 2 3 10" xfId="12558" xr:uid="{03915849-526B-4C39-8BB6-39A70FE3E41E}"/>
    <cellStyle name="Comma 2 2 2 2 3 11" xfId="15901" xr:uid="{FD3E1F28-0AB4-4F68-A239-A9DA11B04037}"/>
    <cellStyle name="Comma 2 2 2 2 3 12" xfId="16444" xr:uid="{4488E46A-4674-4C27-9E19-6D43A25D0E2A}"/>
    <cellStyle name="Comma 2 2 2 2 3 13" xfId="16988" xr:uid="{586EC167-1FC4-4254-9186-D19BA962E98F}"/>
    <cellStyle name="Comma 2 2 2 2 3 2" xfId="264" xr:uid="{00000000-0005-0000-0000-000066000000}"/>
    <cellStyle name="Comma 2 2 2 2 3 2 10" xfId="16548" xr:uid="{E33CF837-823F-4FC3-A2E3-917EBFDBF60B}"/>
    <cellStyle name="Comma 2 2 2 2 3 2 11" xfId="17092" xr:uid="{A126E666-4659-447E-8401-0FC6D288E9D4}"/>
    <cellStyle name="Comma 2 2 2 2 3 2 2" xfId="491" xr:uid="{00000000-0005-0000-0000-000067000000}"/>
    <cellStyle name="Comma 2 2 2 2 3 2 2 10" xfId="17304" xr:uid="{F7AA4066-D5BA-4462-8BB1-7EBB4973E81A}"/>
    <cellStyle name="Comma 2 2 2 2 3 2 2 2" xfId="2307" xr:uid="{DA4B7510-3D8E-4423-B13B-5A5F2D9E0152}"/>
    <cellStyle name="Comma 2 2 2 2 3 2 2 2 2" xfId="10578" xr:uid="{1285F57D-9ED3-450C-8FA1-EDC268D175BA}"/>
    <cellStyle name="Comma 2 2 2 2 3 2 2 2 3" xfId="13418" xr:uid="{F8336A1B-6994-44E0-8C03-92436975C5A3}"/>
    <cellStyle name="Comma 2 2 2 2 3 2 2 3" xfId="2725" xr:uid="{E6DA1056-8BC3-45C5-8AAF-5CEC87AC1976}"/>
    <cellStyle name="Comma 2 2 2 2 3 2 2 3 2" xfId="10996" xr:uid="{DCB25E61-189B-47A9-9968-FAADC172FC86}"/>
    <cellStyle name="Comma 2 2 2 2 3 2 2 3 3" xfId="13836" xr:uid="{535454BE-F718-429A-BEF9-65BEFE3F5B6E}"/>
    <cellStyle name="Comma 2 2 2 2 3 2 2 4" xfId="3269" xr:uid="{4C9E975E-1361-4EB7-8E92-94E00FE7B942}"/>
    <cellStyle name="Comma 2 2 2 2 3 2 2 4 2" xfId="11540" xr:uid="{863B3B85-2EAB-492F-82DD-A7D53DCAF74F}"/>
    <cellStyle name="Comma 2 2 2 2 3 2 2 4 3" xfId="14380" xr:uid="{BE680B61-4B46-4F9D-ABE8-02DD2E9AC908}"/>
    <cellStyle name="Comma 2 2 2 2 3 2 2 5" xfId="3771" xr:uid="{38B568E5-516F-44B5-948A-CF8323840501}"/>
    <cellStyle name="Comma 2 2 2 2 3 2 2 5 2" xfId="12012" xr:uid="{05A9C114-6361-479D-BDA8-EA50DD2E284F}"/>
    <cellStyle name="Comma 2 2 2 2 3 2 2 5 3" xfId="14852" xr:uid="{D165B293-C1CA-4DDA-AF88-C7F467388A00}"/>
    <cellStyle name="Comma 2 2 2 2 3 2 2 6" xfId="10034" xr:uid="{9D38070C-8E29-4BEE-A5A0-51E4A6DB9AB7}"/>
    <cellStyle name="Comma 2 2 2 2 3 2 2 7" xfId="12874" xr:uid="{EF5AF90E-9A62-4EA6-A49F-C6147A0B20A9}"/>
    <cellStyle name="Comma 2 2 2 2 3 2 2 8" xfId="16217" xr:uid="{B47C4E77-D12C-406A-B53C-4CBE7B22105C}"/>
    <cellStyle name="Comma 2 2 2 2 3 2 2 9" xfId="16760" xr:uid="{5A197E25-3560-4C52-9705-27E97405270B}"/>
    <cellStyle name="Comma 2 2 2 2 3 2 3" xfId="2095" xr:uid="{2C0E9096-50EF-4CCD-9CB0-F99E2C0EDF38}"/>
    <cellStyle name="Comma 2 2 2 2 3 2 3 2" xfId="10366" xr:uid="{426E5511-9017-4B34-ADBE-D56B013F14D8}"/>
    <cellStyle name="Comma 2 2 2 2 3 2 3 3" xfId="13206" xr:uid="{B155B60F-3638-4D93-9D64-BE776B2035AA}"/>
    <cellStyle name="Comma 2 2 2 2 3 2 4" xfId="2513" xr:uid="{6516F588-39B5-4850-8DEA-A0F6D71D0257}"/>
    <cellStyle name="Comma 2 2 2 2 3 2 4 2" xfId="10784" xr:uid="{103B4D26-88EE-4545-817E-A6BD9A1A4A81}"/>
    <cellStyle name="Comma 2 2 2 2 3 2 4 3" xfId="13624" xr:uid="{DCAEBC50-7392-432F-BCEF-734831A7E203}"/>
    <cellStyle name="Comma 2 2 2 2 3 2 5" xfId="3057" xr:uid="{20245027-B708-498C-BAC9-BDD9A899327D}"/>
    <cellStyle name="Comma 2 2 2 2 3 2 5 2" xfId="11328" xr:uid="{2BA3E1A6-7150-4595-B906-0EF9971209A7}"/>
    <cellStyle name="Comma 2 2 2 2 3 2 5 3" xfId="14168" xr:uid="{DFE1B932-0DE2-4419-AEBD-A01D134B1AAA}"/>
    <cellStyle name="Comma 2 2 2 2 3 2 6" xfId="3559" xr:uid="{D192548B-B6A0-4F79-B8F3-43EA46CD38A7}"/>
    <cellStyle name="Comma 2 2 2 2 3 2 6 2" xfId="11800" xr:uid="{2AF954D6-AAC3-48A8-B260-775DCE643853}"/>
    <cellStyle name="Comma 2 2 2 2 3 2 6 3" xfId="14640" xr:uid="{BD8CE2D8-0C8D-422F-8206-2987931CF754}"/>
    <cellStyle name="Comma 2 2 2 2 3 2 7" xfId="9822" xr:uid="{E75F1A88-6CB6-46BA-8B09-34BF940A75E4}"/>
    <cellStyle name="Comma 2 2 2 2 3 2 8" xfId="12662" xr:uid="{1CAFB0C8-8C76-4992-980F-FA7CEDD740C2}"/>
    <cellStyle name="Comma 2 2 2 2 3 2 9" xfId="16005" xr:uid="{B3656771-6AB3-4AB8-ADD8-B298C8877FAE}"/>
    <cellStyle name="Comma 2 2 2 2 3 3" xfId="390" xr:uid="{00000000-0005-0000-0000-000068000000}"/>
    <cellStyle name="Comma 2 2 2 2 3 3 10" xfId="17204" xr:uid="{41EF961B-BD79-4860-9D45-CB291AD406C1}"/>
    <cellStyle name="Comma 2 2 2 2 3 3 2" xfId="2207" xr:uid="{533B1F1D-75A5-4871-80BA-A3E0726A30A5}"/>
    <cellStyle name="Comma 2 2 2 2 3 3 2 2" xfId="10478" xr:uid="{F0949BFA-2F1F-43AC-BBC2-BFA77EC8F271}"/>
    <cellStyle name="Comma 2 2 2 2 3 3 2 3" xfId="13318" xr:uid="{3D58AC78-7EB3-48C0-83D2-2AE795C22791}"/>
    <cellStyle name="Comma 2 2 2 2 3 3 3" xfId="2625" xr:uid="{3EDACAB0-774B-4F41-B55B-E42D63AC0E21}"/>
    <cellStyle name="Comma 2 2 2 2 3 3 3 2" xfId="10896" xr:uid="{9D38926C-91F1-441D-B9C3-1EB503D5D835}"/>
    <cellStyle name="Comma 2 2 2 2 3 3 3 3" xfId="13736" xr:uid="{16FF5652-9C6F-494E-95E0-55C5DE0AD597}"/>
    <cellStyle name="Comma 2 2 2 2 3 3 4" xfId="3169" xr:uid="{8F445C3D-527E-4995-A643-BD357FC88C72}"/>
    <cellStyle name="Comma 2 2 2 2 3 3 4 2" xfId="11440" xr:uid="{37179DD4-8B02-46A9-A216-9D1FC7A70129}"/>
    <cellStyle name="Comma 2 2 2 2 3 3 4 3" xfId="14280" xr:uid="{FE2CAE4E-C679-4517-A6C1-763949D4EB51}"/>
    <cellStyle name="Comma 2 2 2 2 3 3 5" xfId="3671" xr:uid="{770A0CBD-AE73-4955-B5A1-74A0DABFEBD7}"/>
    <cellStyle name="Comma 2 2 2 2 3 3 5 2" xfId="11912" xr:uid="{D08C0971-5500-425F-8D99-8F486FF0045C}"/>
    <cellStyle name="Comma 2 2 2 2 3 3 5 3" xfId="14752" xr:uid="{DBE2C544-290A-4B61-95D9-EC29261C70BB}"/>
    <cellStyle name="Comma 2 2 2 2 3 3 6" xfId="9934" xr:uid="{36919641-C921-435C-B989-E92A57802CFF}"/>
    <cellStyle name="Comma 2 2 2 2 3 3 7" xfId="12774" xr:uid="{89AA3103-B0A5-41B7-85D7-92CFD84550C7}"/>
    <cellStyle name="Comma 2 2 2 2 3 3 8" xfId="16117" xr:uid="{52D86946-F3A7-40CC-BB49-5BC6C9C86F54}"/>
    <cellStyle name="Comma 2 2 2 2 3 3 9" xfId="16660" xr:uid="{5FC6ECE5-56DC-412A-B874-1C179CF0F2FA}"/>
    <cellStyle name="Comma 2 2 2 2 3 4" xfId="593" xr:uid="{00000000-0005-0000-0000-000069000000}"/>
    <cellStyle name="Comma 2 2 2 2 3 4 2" xfId="2827" xr:uid="{BAE68A0B-A146-4E75-A444-D6B9F16F507E}"/>
    <cellStyle name="Comma 2 2 2 2 3 4 2 2" xfId="11098" xr:uid="{91C4D826-A7DA-4FA2-877A-ADE7F2DCBBF4}"/>
    <cellStyle name="Comma 2 2 2 2 3 4 2 3" xfId="13938" xr:uid="{A250DCA0-EA45-4584-877A-E1A656033D44}"/>
    <cellStyle name="Comma 2 2 2 2 3 4 3" xfId="10136" xr:uid="{4AC92FFF-D458-4A99-A69B-010B2D40EA03}"/>
    <cellStyle name="Comma 2 2 2 2 3 4 4" xfId="12976" xr:uid="{D1251514-E27B-4299-8126-062897435D05}"/>
    <cellStyle name="Comma 2 2 2 2 3 4 5" xfId="16319" xr:uid="{C913D096-040F-4DD4-978C-1FF481D12DC0}"/>
    <cellStyle name="Comma 2 2 2 2 3 4 6" xfId="16862" xr:uid="{9B224180-3209-4754-8A65-4C89214A1284}"/>
    <cellStyle name="Comma 2 2 2 2 3 4 7" xfId="17406" xr:uid="{BFA591F7-887B-43F0-A432-0AA8359322C7}"/>
    <cellStyle name="Comma 2 2 2 2 3 5" xfId="1991" xr:uid="{CBCD905A-B8B1-40E0-8ED2-702F4D80B334}"/>
    <cellStyle name="Comma 2 2 2 2 3 5 2" xfId="10262" xr:uid="{EB82034C-2156-4B09-9963-D4E702E6B51A}"/>
    <cellStyle name="Comma 2 2 2 2 3 5 3" xfId="13102" xr:uid="{5F7FD8E4-FF61-4999-BB13-4AE4B273DE77}"/>
    <cellStyle name="Comma 2 2 2 2 3 6" xfId="2409" xr:uid="{5D2B14F5-1A72-4740-A814-56525AEF74CD}"/>
    <cellStyle name="Comma 2 2 2 2 3 6 2" xfId="10680" xr:uid="{0C42C094-9369-4A4A-9CEC-EFAAE0C35500}"/>
    <cellStyle name="Comma 2 2 2 2 3 6 3" xfId="13520" xr:uid="{E4DAB976-2B00-434E-B8C7-967CBC7CB154}"/>
    <cellStyle name="Comma 2 2 2 2 3 7" xfId="2953" xr:uid="{23E15463-22FC-4CFE-A3D6-8019D3C51C48}"/>
    <cellStyle name="Comma 2 2 2 2 3 7 2" xfId="11224" xr:uid="{2AA2DE7E-717B-4F40-BB48-B5F94DB9E37B}"/>
    <cellStyle name="Comma 2 2 2 2 3 7 3" xfId="14064" xr:uid="{783F4A0A-5A34-47A4-B8FF-D72F74AAA8CC}"/>
    <cellStyle name="Comma 2 2 2 2 3 8" xfId="3455" xr:uid="{E53DEC11-EBF4-4B2F-896C-9D4A20E4F0AD}"/>
    <cellStyle name="Comma 2 2 2 2 3 8 2" xfId="11696" xr:uid="{132211E9-D0CD-4AF8-BEC5-962370E3D6EC}"/>
    <cellStyle name="Comma 2 2 2 2 3 8 3" xfId="14536" xr:uid="{D3275D11-E00E-4885-A3C5-486024776E2A}"/>
    <cellStyle name="Comma 2 2 2 2 3 9" xfId="9718" xr:uid="{68C17077-2E9A-4258-AA7C-E9628393D0DF}"/>
    <cellStyle name="Comma 2 2 2 2 4" xfId="237" xr:uid="{00000000-0005-0000-0000-00006A000000}"/>
    <cellStyle name="Comma 2 2 2 2 4 10" xfId="16521" xr:uid="{C0175BD7-93E4-40E5-98FB-7162423E1480}"/>
    <cellStyle name="Comma 2 2 2 2 4 11" xfId="17065" xr:uid="{16A53CC9-0C68-4E9D-BD2F-FD6E8767D734}"/>
    <cellStyle name="Comma 2 2 2 2 4 2" xfId="464" xr:uid="{00000000-0005-0000-0000-00006B000000}"/>
    <cellStyle name="Comma 2 2 2 2 4 2 10" xfId="17277" xr:uid="{C526FA9A-505A-4F5F-A5F9-745C65E8A63D}"/>
    <cellStyle name="Comma 2 2 2 2 4 2 2" xfId="2280" xr:uid="{779BB852-15E9-4FE3-8DC1-09B012048831}"/>
    <cellStyle name="Comma 2 2 2 2 4 2 2 2" xfId="10551" xr:uid="{ABB32688-B174-4FA4-B51D-42D65263D058}"/>
    <cellStyle name="Comma 2 2 2 2 4 2 2 3" xfId="13391" xr:uid="{1D05F093-2038-492F-A558-5FA2375ED56B}"/>
    <cellStyle name="Comma 2 2 2 2 4 2 3" xfId="2698" xr:uid="{1A69A0C5-C6FD-4A17-86BC-2502A8B77636}"/>
    <cellStyle name="Comma 2 2 2 2 4 2 3 2" xfId="10969" xr:uid="{9F645B41-7141-4BA5-9D14-5F1F778AFC4D}"/>
    <cellStyle name="Comma 2 2 2 2 4 2 3 3" xfId="13809" xr:uid="{49639D89-4B8D-4F80-9153-5AFBEAB8625E}"/>
    <cellStyle name="Comma 2 2 2 2 4 2 4" xfId="3242" xr:uid="{ECBDF12C-AFAD-45DF-BB00-DC2E16A16A86}"/>
    <cellStyle name="Comma 2 2 2 2 4 2 4 2" xfId="11513" xr:uid="{8DFE548B-9AE5-4AFF-A00C-DD3085B28C3D}"/>
    <cellStyle name="Comma 2 2 2 2 4 2 4 3" xfId="14353" xr:uid="{40004C88-31FB-4CB2-8FC7-100C3FDF66C9}"/>
    <cellStyle name="Comma 2 2 2 2 4 2 5" xfId="3744" xr:uid="{1A972111-978E-4E3D-AE29-0EEC0CDDBEA3}"/>
    <cellStyle name="Comma 2 2 2 2 4 2 5 2" xfId="11985" xr:uid="{BCEF9515-57F8-42BD-8DD6-213CCC423D71}"/>
    <cellStyle name="Comma 2 2 2 2 4 2 5 3" xfId="14825" xr:uid="{35E5A76C-B6A4-42EE-B067-6EA9867BD9A7}"/>
    <cellStyle name="Comma 2 2 2 2 4 2 6" xfId="10007" xr:uid="{644AFFE6-7244-4080-8ED4-E2BC0D11CE09}"/>
    <cellStyle name="Comma 2 2 2 2 4 2 7" xfId="12847" xr:uid="{CB7FE9FE-7053-40C9-8033-7739C9047E65}"/>
    <cellStyle name="Comma 2 2 2 2 4 2 8" xfId="16190" xr:uid="{3C87CDE4-414A-4141-80AF-CF7A01B25FF5}"/>
    <cellStyle name="Comma 2 2 2 2 4 2 9" xfId="16733" xr:uid="{8CC2D26D-4796-47BA-B6E0-9400EEA8FD2D}"/>
    <cellStyle name="Comma 2 2 2 2 4 3" xfId="2068" xr:uid="{ECF6DE8C-2B3B-43E7-A0DA-3CD85CDFD1B1}"/>
    <cellStyle name="Comma 2 2 2 2 4 3 2" xfId="10339" xr:uid="{A5423002-8FCF-4809-B334-8FB3F8F97959}"/>
    <cellStyle name="Comma 2 2 2 2 4 3 3" xfId="13179" xr:uid="{E184D432-F469-4DC3-8479-6E4B4983564E}"/>
    <cellStyle name="Comma 2 2 2 2 4 4" xfId="2486" xr:uid="{69287053-1D0F-4734-B742-F0EAD9CB978B}"/>
    <cellStyle name="Comma 2 2 2 2 4 4 2" xfId="10757" xr:uid="{AE445CEC-FCCB-4276-850B-EC204B8982A5}"/>
    <cellStyle name="Comma 2 2 2 2 4 4 3" xfId="13597" xr:uid="{A430A297-DF54-4DD8-AD6C-D0419B779004}"/>
    <cellStyle name="Comma 2 2 2 2 4 5" xfId="3030" xr:uid="{1E0B66D1-AE80-49D0-BDE0-BEDD065A08B5}"/>
    <cellStyle name="Comma 2 2 2 2 4 5 2" xfId="11301" xr:uid="{A62EA570-93EF-4ECB-A303-BA2DB06A68E3}"/>
    <cellStyle name="Comma 2 2 2 2 4 5 3" xfId="14141" xr:uid="{E8EB3F69-EAA8-4CFA-B39F-268CD34A2B6C}"/>
    <cellStyle name="Comma 2 2 2 2 4 6" xfId="3532" xr:uid="{70A23873-2F69-4034-8C3E-3C5F4DD0002B}"/>
    <cellStyle name="Comma 2 2 2 2 4 6 2" xfId="11773" xr:uid="{EB655061-502F-4965-B2F4-4C106E2B2FAD}"/>
    <cellStyle name="Comma 2 2 2 2 4 6 3" xfId="14613" xr:uid="{C4BF17D8-95D7-462C-870F-1BB551472F41}"/>
    <cellStyle name="Comma 2 2 2 2 4 7" xfId="9795" xr:uid="{215A92A5-23C0-40F4-96A1-5A35BC9E78EC}"/>
    <cellStyle name="Comma 2 2 2 2 4 8" xfId="12635" xr:uid="{9CD24EAA-36E1-436B-A3BF-8B3A81F61FF3}"/>
    <cellStyle name="Comma 2 2 2 2 4 9" xfId="15978" xr:uid="{9D41E401-6C08-4CA9-8088-5C62A04CC511}"/>
    <cellStyle name="Comma 2 2 2 2 5" xfId="363" xr:uid="{00000000-0005-0000-0000-00006C000000}"/>
    <cellStyle name="Comma 2 2 2 2 5 10" xfId="17177" xr:uid="{F92F47F6-E972-4B53-8692-BAF2BB613922}"/>
    <cellStyle name="Comma 2 2 2 2 5 2" xfId="2180" xr:uid="{3B76F31D-371B-4E8F-B2C2-EB8A3332A8A2}"/>
    <cellStyle name="Comma 2 2 2 2 5 2 2" xfId="10451" xr:uid="{3731C523-E764-423B-B2CF-5E27457F9BA9}"/>
    <cellStyle name="Comma 2 2 2 2 5 2 3" xfId="13291" xr:uid="{74FE94A6-D3FB-4C89-B4AD-7843EB1DD349}"/>
    <cellStyle name="Comma 2 2 2 2 5 3" xfId="2598" xr:uid="{3E7A93EE-A3A2-404B-8A24-EFEFAD7B8293}"/>
    <cellStyle name="Comma 2 2 2 2 5 3 2" xfId="10869" xr:uid="{F90BF43F-9C5D-4A8E-9E3D-B7EDBA6451FB}"/>
    <cellStyle name="Comma 2 2 2 2 5 3 3" xfId="13709" xr:uid="{309173EC-3C4C-4464-9F47-6390455C3F4A}"/>
    <cellStyle name="Comma 2 2 2 2 5 4" xfId="3142" xr:uid="{ADDBD08B-7DA4-4A6B-9771-2A16AFE901E7}"/>
    <cellStyle name="Comma 2 2 2 2 5 4 2" xfId="11413" xr:uid="{E193E32B-A08F-4A2E-9900-6A5C9F1EAD2F}"/>
    <cellStyle name="Comma 2 2 2 2 5 4 3" xfId="14253" xr:uid="{8691A390-19C6-4EE9-9337-33645896B464}"/>
    <cellStyle name="Comma 2 2 2 2 5 5" xfId="3644" xr:uid="{8A660CE4-E6B3-4C0D-9664-BBA8E9A6C0B9}"/>
    <cellStyle name="Comma 2 2 2 2 5 5 2" xfId="11885" xr:uid="{F0329436-4145-4B78-9DB6-F1FEBD124544}"/>
    <cellStyle name="Comma 2 2 2 2 5 5 3" xfId="14725" xr:uid="{3C6B6458-8E3D-457F-ADA4-921ACED1F247}"/>
    <cellStyle name="Comma 2 2 2 2 5 6" xfId="9907" xr:uid="{16ED9125-A83B-496D-8EF5-CD784ED9B496}"/>
    <cellStyle name="Comma 2 2 2 2 5 7" xfId="12747" xr:uid="{2D35FA5A-2F2C-4EC5-8E5A-840B346576D8}"/>
    <cellStyle name="Comma 2 2 2 2 5 8" xfId="16090" xr:uid="{13536C24-0C27-49AD-9FC1-857118CE1B7B}"/>
    <cellStyle name="Comma 2 2 2 2 5 9" xfId="16633" xr:uid="{CB6BDFFD-87DA-4E9D-9F96-E51D0F424860}"/>
    <cellStyle name="Comma 2 2 2 2 6" xfId="566" xr:uid="{00000000-0005-0000-0000-00006D000000}"/>
    <cellStyle name="Comma 2 2 2 2 6 2" xfId="2800" xr:uid="{D197A898-DC33-4B71-BC80-433CD5BBEC12}"/>
    <cellStyle name="Comma 2 2 2 2 6 2 2" xfId="11071" xr:uid="{9622A2C9-FD9E-4EA7-98EC-420DA1A94774}"/>
    <cellStyle name="Comma 2 2 2 2 6 2 3" xfId="13911" xr:uid="{6443B8DC-5489-4EA8-A5DA-A5724804C06D}"/>
    <cellStyle name="Comma 2 2 2 2 6 3" xfId="10109" xr:uid="{4CC90D30-3360-42A9-8733-02B1AF488A1E}"/>
    <cellStyle name="Comma 2 2 2 2 6 4" xfId="12949" xr:uid="{B1A87113-BE04-401F-AFC5-16065F1B6659}"/>
    <cellStyle name="Comma 2 2 2 2 6 5" xfId="16292" xr:uid="{15A2FB08-807F-4308-8582-D6E2DA026AF3}"/>
    <cellStyle name="Comma 2 2 2 2 6 6" xfId="16835" xr:uid="{593AAE8E-BB54-42C5-9F88-411B3E387876}"/>
    <cellStyle name="Comma 2 2 2 2 6 7" xfId="17379" xr:uid="{14A2741E-9F18-4FFC-B12C-61B4395FB5E3}"/>
    <cellStyle name="Comma 2 2 2 2 7" xfId="1964" xr:uid="{FA9C8632-1B66-4AB0-BDD6-996AC802637A}"/>
    <cellStyle name="Comma 2 2 2 2 7 2" xfId="10235" xr:uid="{827DB23A-9009-48AA-A73B-AFD49F587683}"/>
    <cellStyle name="Comma 2 2 2 2 7 3" xfId="13075" xr:uid="{905D3255-2E00-4C44-B4BC-6E3519460A77}"/>
    <cellStyle name="Comma 2 2 2 2 8" xfId="2382" xr:uid="{C374BA53-32C5-4EA1-B20A-5FDF02A2FC83}"/>
    <cellStyle name="Comma 2 2 2 2 8 2" xfId="10653" xr:uid="{7BD1E994-77B7-4571-BE55-CA2106624104}"/>
    <cellStyle name="Comma 2 2 2 2 8 3" xfId="13493" xr:uid="{E2A2B19F-BCC3-4408-8A95-72E3C98CB800}"/>
    <cellStyle name="Comma 2 2 2 2 9" xfId="2926" xr:uid="{52E5E1A2-905D-4185-8817-5E95204E9290}"/>
    <cellStyle name="Comma 2 2 2 2 9 2" xfId="11197" xr:uid="{3B0B4C29-9F0F-42C1-BC6F-A2A885FA7E41}"/>
    <cellStyle name="Comma 2 2 2 2 9 3" xfId="14037" xr:uid="{EE9193E2-FD4A-4E84-86EA-7E1044E6C0A0}"/>
    <cellStyle name="Comma 2 2 2 3" xfId="183" xr:uid="{00000000-0005-0000-0000-00006E000000}"/>
    <cellStyle name="Comma 2 2 2 3 10" xfId="12589" xr:uid="{9243D7F9-9C68-4C04-9F33-24312A4F9AC5}"/>
    <cellStyle name="Comma 2 2 2 3 11" xfId="15932" xr:uid="{AECE9AF8-CF38-44FB-972C-616FC0CC75C9}"/>
    <cellStyle name="Comma 2 2 2 3 12" xfId="16475" xr:uid="{F3744289-0F3B-41FF-A623-494759D9D367}"/>
    <cellStyle name="Comma 2 2 2 3 13" xfId="17019" xr:uid="{F9F65E47-DAB2-4609-A344-52657379CA28}"/>
    <cellStyle name="Comma 2 2 2 3 2" xfId="295" xr:uid="{00000000-0005-0000-0000-00006F000000}"/>
    <cellStyle name="Comma 2 2 2 3 2 10" xfId="16579" xr:uid="{55745280-CFC1-4CDB-8114-8405E67C2F75}"/>
    <cellStyle name="Comma 2 2 2 3 2 11" xfId="17123" xr:uid="{BFE87861-84C6-48A8-B413-0BCB4EEFFFA5}"/>
    <cellStyle name="Comma 2 2 2 3 2 2" xfId="522" xr:uid="{00000000-0005-0000-0000-000070000000}"/>
    <cellStyle name="Comma 2 2 2 3 2 2 10" xfId="17335" xr:uid="{2B66658A-C638-4A02-8B80-42B001124C9E}"/>
    <cellStyle name="Comma 2 2 2 3 2 2 2" xfId="2338" xr:uid="{D13D7E60-EF26-44AE-B77B-288A4C9BBF13}"/>
    <cellStyle name="Comma 2 2 2 3 2 2 2 2" xfId="10609" xr:uid="{EF3B9FED-932C-4C9D-9DBF-BD2A9BC2AE55}"/>
    <cellStyle name="Comma 2 2 2 3 2 2 2 3" xfId="13449" xr:uid="{34C0492E-6B91-47B8-93EC-6198B1242FF9}"/>
    <cellStyle name="Comma 2 2 2 3 2 2 3" xfId="2756" xr:uid="{D51F07F6-4834-4019-BECF-6CC15458BAAE}"/>
    <cellStyle name="Comma 2 2 2 3 2 2 3 2" xfId="11027" xr:uid="{87F87C1F-E709-44F4-B292-B177C9718725}"/>
    <cellStyle name="Comma 2 2 2 3 2 2 3 3" xfId="13867" xr:uid="{6FF62CFB-0AE2-4758-A0EE-12C732FE9FDE}"/>
    <cellStyle name="Comma 2 2 2 3 2 2 4" xfId="3300" xr:uid="{232E4E19-1FBF-452A-94D7-3416E451327C}"/>
    <cellStyle name="Comma 2 2 2 3 2 2 4 2" xfId="11571" xr:uid="{FEA791EC-7A83-4CA9-A7B2-B4464C92758E}"/>
    <cellStyle name="Comma 2 2 2 3 2 2 4 3" xfId="14411" xr:uid="{1EEA31EE-0756-4F53-B501-FB3647A2B7A1}"/>
    <cellStyle name="Comma 2 2 2 3 2 2 5" xfId="3802" xr:uid="{9C5F9D48-B8E3-4B51-AA6C-39C8469E7F86}"/>
    <cellStyle name="Comma 2 2 2 3 2 2 5 2" xfId="12043" xr:uid="{BCEBDD3F-B442-4B5C-A59F-D238024B5386}"/>
    <cellStyle name="Comma 2 2 2 3 2 2 5 3" xfId="14883" xr:uid="{EB0C97DF-5B44-4F09-8F2A-3B596DCAC7A2}"/>
    <cellStyle name="Comma 2 2 2 3 2 2 6" xfId="10065" xr:uid="{4B23F017-2CFA-49E4-9F7A-9ED65E9AF889}"/>
    <cellStyle name="Comma 2 2 2 3 2 2 7" xfId="12905" xr:uid="{ECE15964-8CF1-491E-AC4F-6BEC7EBC9917}"/>
    <cellStyle name="Comma 2 2 2 3 2 2 8" xfId="16248" xr:uid="{754F2363-3193-43C6-BE71-83DFB9988E7D}"/>
    <cellStyle name="Comma 2 2 2 3 2 2 9" xfId="16791" xr:uid="{F0B43D79-D438-4BEF-A905-76D1204630BF}"/>
    <cellStyle name="Comma 2 2 2 3 2 3" xfId="2126" xr:uid="{C19C2F4D-0B62-4DC0-BF18-4D3DDF4551BA}"/>
    <cellStyle name="Comma 2 2 2 3 2 3 2" xfId="10397" xr:uid="{606876BC-2019-4C65-89F3-93583735E449}"/>
    <cellStyle name="Comma 2 2 2 3 2 3 3" xfId="13237" xr:uid="{E9229392-94D0-4A18-8CAC-F359E75F2C07}"/>
    <cellStyle name="Comma 2 2 2 3 2 4" xfId="2544" xr:uid="{A4116108-F2E1-4800-ABA7-EF8BB6340581}"/>
    <cellStyle name="Comma 2 2 2 3 2 4 2" xfId="10815" xr:uid="{9ED5923B-B68A-45E7-A4DA-93F4A3A15DEA}"/>
    <cellStyle name="Comma 2 2 2 3 2 4 3" xfId="13655" xr:uid="{0BC6162C-65E5-47DD-AD93-832D48B909FD}"/>
    <cellStyle name="Comma 2 2 2 3 2 5" xfId="3088" xr:uid="{18DC3E99-0311-418C-B0D8-04D56CF1B06C}"/>
    <cellStyle name="Comma 2 2 2 3 2 5 2" xfId="11359" xr:uid="{712DBF28-940D-4ED9-AE65-C9F6CE678192}"/>
    <cellStyle name="Comma 2 2 2 3 2 5 3" xfId="14199" xr:uid="{883865DF-AC90-48A7-9DD6-62BBAEDD5317}"/>
    <cellStyle name="Comma 2 2 2 3 2 6" xfId="3590" xr:uid="{3C1810CA-281A-4B46-8C1B-850EA6B52828}"/>
    <cellStyle name="Comma 2 2 2 3 2 6 2" xfId="11831" xr:uid="{C3AAC41C-D8D9-4AC4-873F-57B2C6C37027}"/>
    <cellStyle name="Comma 2 2 2 3 2 6 3" xfId="14671" xr:uid="{40687592-5076-4587-9BC3-A7544FA7B2E5}"/>
    <cellStyle name="Comma 2 2 2 3 2 7" xfId="9853" xr:uid="{8DE64E98-C849-47EC-B717-1E4ABA340EED}"/>
    <cellStyle name="Comma 2 2 2 3 2 8" xfId="12693" xr:uid="{AA1D9C12-3A06-4DE2-98FF-DA9AC4173351}"/>
    <cellStyle name="Comma 2 2 2 3 2 9" xfId="16036" xr:uid="{7910F4B4-6048-47DD-AA0B-FD630481D2BB}"/>
    <cellStyle name="Comma 2 2 2 3 3" xfId="421" xr:uid="{00000000-0005-0000-0000-000071000000}"/>
    <cellStyle name="Comma 2 2 2 3 3 10" xfId="17235" xr:uid="{85797035-89F8-42AA-B6CD-CF887FEA4C63}"/>
    <cellStyle name="Comma 2 2 2 3 3 2" xfId="2238" xr:uid="{A4840A59-9791-45D2-837C-E67C3C4F7DF3}"/>
    <cellStyle name="Comma 2 2 2 3 3 2 2" xfId="10509" xr:uid="{ED8D5FD9-E22C-47C0-ACF7-442BE2F29E0D}"/>
    <cellStyle name="Comma 2 2 2 3 3 2 3" xfId="13349" xr:uid="{0779FCE1-28C3-48B6-96A3-F2AFDA9E3ED6}"/>
    <cellStyle name="Comma 2 2 2 3 3 3" xfId="2656" xr:uid="{9FF4AB3D-5D3B-4C11-B3CA-685E2FDC978D}"/>
    <cellStyle name="Comma 2 2 2 3 3 3 2" xfId="10927" xr:uid="{6D4E1F42-B60F-4067-AFEB-B95E45F66DD3}"/>
    <cellStyle name="Comma 2 2 2 3 3 3 3" xfId="13767" xr:uid="{7503F93C-16DE-4D0C-8E33-1E0B285CFF41}"/>
    <cellStyle name="Comma 2 2 2 3 3 4" xfId="3200" xr:uid="{2432C0A1-5F54-4A11-A877-9B3A1363B534}"/>
    <cellStyle name="Comma 2 2 2 3 3 4 2" xfId="11471" xr:uid="{F2FE32FD-7E53-4E00-877C-CCE82A2CDE80}"/>
    <cellStyle name="Comma 2 2 2 3 3 4 3" xfId="14311" xr:uid="{C7FC495E-D0F1-41C4-8C87-FE2ECCAF45DC}"/>
    <cellStyle name="Comma 2 2 2 3 3 5" xfId="3702" xr:uid="{A79EE139-A5A2-47EC-AE99-8755A31057E8}"/>
    <cellStyle name="Comma 2 2 2 3 3 5 2" xfId="11943" xr:uid="{83BC9C09-AD09-41CF-949B-6E582D0E9D9E}"/>
    <cellStyle name="Comma 2 2 2 3 3 5 3" xfId="14783" xr:uid="{61CC7D35-9B4B-4C29-8CA5-A3C72B7C1124}"/>
    <cellStyle name="Comma 2 2 2 3 3 6" xfId="9965" xr:uid="{F4C8A148-6D93-449D-A322-858C685EA1F0}"/>
    <cellStyle name="Comma 2 2 2 3 3 7" xfId="12805" xr:uid="{2EE4B773-9F7E-4225-AD93-886436000CE4}"/>
    <cellStyle name="Comma 2 2 2 3 3 8" xfId="16148" xr:uid="{3C9273DE-9DB4-4857-8289-4BC14AD16D1C}"/>
    <cellStyle name="Comma 2 2 2 3 3 9" xfId="16691" xr:uid="{E5E90CFF-BD39-4125-A7CD-C5E98181E7DF}"/>
    <cellStyle name="Comma 2 2 2 3 4" xfId="624" xr:uid="{00000000-0005-0000-0000-000072000000}"/>
    <cellStyle name="Comma 2 2 2 3 4 2" xfId="2858" xr:uid="{08DFDCB6-3EE6-4609-A60D-095ED0525ED4}"/>
    <cellStyle name="Comma 2 2 2 3 4 2 2" xfId="11129" xr:uid="{4B3DA6E7-EB48-4D75-94C8-57F3D27209F8}"/>
    <cellStyle name="Comma 2 2 2 3 4 2 3" xfId="13969" xr:uid="{13C1A518-3A01-4F27-8A6D-36E5A327DFBE}"/>
    <cellStyle name="Comma 2 2 2 3 4 3" xfId="10167" xr:uid="{E2405783-7CDD-43D2-A73B-42133187445D}"/>
    <cellStyle name="Comma 2 2 2 3 4 4" xfId="13007" xr:uid="{ABFF96C9-78E2-44E5-B45F-31FC8F135309}"/>
    <cellStyle name="Comma 2 2 2 3 4 5" xfId="16350" xr:uid="{B5EB5F1B-C6BB-4B08-AE56-1E37C8E8E592}"/>
    <cellStyle name="Comma 2 2 2 3 4 6" xfId="16893" xr:uid="{DF6F0565-5F29-4799-A771-A031EF15D19F}"/>
    <cellStyle name="Comma 2 2 2 3 4 7" xfId="17437" xr:uid="{A9AA31D0-595D-4323-BE0C-B073693A179E}"/>
    <cellStyle name="Comma 2 2 2 3 5" xfId="2022" xr:uid="{8764D869-F18D-41CB-8EAC-87FA1F2E4300}"/>
    <cellStyle name="Comma 2 2 2 3 5 2" xfId="10293" xr:uid="{D87AAF11-82FE-4FE5-A919-1BFD3D7F5176}"/>
    <cellStyle name="Comma 2 2 2 3 5 3" xfId="13133" xr:uid="{3A52DEE7-AB82-4CCD-8188-8D5069E5A7D4}"/>
    <cellStyle name="Comma 2 2 2 3 6" xfId="2440" xr:uid="{2BD5B19D-3FC1-4F1F-A322-A83A25F9006A}"/>
    <cellStyle name="Comma 2 2 2 3 6 2" xfId="10711" xr:uid="{D35291F2-A795-42CE-B5BA-8BFC592EFE45}"/>
    <cellStyle name="Comma 2 2 2 3 6 3" xfId="13551" xr:uid="{DA46DC30-B29B-4557-A552-CA75CF66B85F}"/>
    <cellStyle name="Comma 2 2 2 3 7" xfId="2984" xr:uid="{D13692C1-6577-4A3F-AC45-7C3A4EACFDDD}"/>
    <cellStyle name="Comma 2 2 2 3 7 2" xfId="11255" xr:uid="{DE6C0E26-4995-4DDD-A3F9-DAFD1D2D1BA4}"/>
    <cellStyle name="Comma 2 2 2 3 7 3" xfId="14095" xr:uid="{0B5992CF-01B1-48BE-9851-FE6FEC7FDF9A}"/>
    <cellStyle name="Comma 2 2 2 3 8" xfId="3486" xr:uid="{90BFAB41-2541-4A63-924B-12907D319E4B}"/>
    <cellStyle name="Comma 2 2 2 3 8 2" xfId="11727" xr:uid="{650D04ED-37F6-48EF-B49D-7FA5314B6D84}"/>
    <cellStyle name="Comma 2 2 2 3 8 3" xfId="14567" xr:uid="{200D09D8-C67E-453C-A2A2-6B50711F4AFA}"/>
    <cellStyle name="Comma 2 2 2 3 9" xfId="9749" xr:uid="{6889D2D5-61B9-4984-AE19-6AA878598E9C}"/>
    <cellStyle name="Comma 2 2 2 4" xfId="172" xr:uid="{00000000-0005-0000-0000-000073000000}"/>
    <cellStyle name="Comma 2 2 2 4 10" xfId="12579" xr:uid="{67C6AA5D-DC30-4CA1-856D-0E530BA18F44}"/>
    <cellStyle name="Comma 2 2 2 4 11" xfId="15922" xr:uid="{51DF059F-D5D4-4158-908B-D2FC48FE334D}"/>
    <cellStyle name="Comma 2 2 2 4 12" xfId="16465" xr:uid="{CE028F03-E05E-4C8E-8BE5-DF4F34AAA3DE}"/>
    <cellStyle name="Comma 2 2 2 4 13" xfId="17009" xr:uid="{C48EE9A3-CB9F-4BE3-9622-B48F50C5231E}"/>
    <cellStyle name="Comma 2 2 2 4 2" xfId="285" xr:uid="{00000000-0005-0000-0000-000074000000}"/>
    <cellStyle name="Comma 2 2 2 4 2 10" xfId="16569" xr:uid="{254E63E4-99C4-46CF-8710-10F4986BC11E}"/>
    <cellStyle name="Comma 2 2 2 4 2 11" xfId="17113" xr:uid="{ECA282B9-EFBA-4AF8-86AE-7D68B8CDC43C}"/>
    <cellStyle name="Comma 2 2 2 4 2 2" xfId="512" xr:uid="{00000000-0005-0000-0000-000075000000}"/>
    <cellStyle name="Comma 2 2 2 4 2 2 10" xfId="17325" xr:uid="{7621C2E2-1DB8-499C-B205-1C74AB4B060C}"/>
    <cellStyle name="Comma 2 2 2 4 2 2 2" xfId="2328" xr:uid="{493EBC0D-9F58-4C2B-BAEA-69DB075B74CF}"/>
    <cellStyle name="Comma 2 2 2 4 2 2 2 2" xfId="10599" xr:uid="{40D50D16-C55C-4405-89CA-80D37EA23D97}"/>
    <cellStyle name="Comma 2 2 2 4 2 2 2 3" xfId="13439" xr:uid="{6F27A030-E16B-4D2D-A980-96119F246BF1}"/>
    <cellStyle name="Comma 2 2 2 4 2 2 3" xfId="2746" xr:uid="{237A1EBE-E7E7-4066-A97E-C7A9C4117147}"/>
    <cellStyle name="Comma 2 2 2 4 2 2 3 2" xfId="11017" xr:uid="{09399799-032D-414A-94AF-898F4F119A12}"/>
    <cellStyle name="Comma 2 2 2 4 2 2 3 3" xfId="13857" xr:uid="{F30BD18E-3812-4A56-83A6-D793D5D60527}"/>
    <cellStyle name="Comma 2 2 2 4 2 2 4" xfId="3290" xr:uid="{71388F14-891D-40DF-B208-4707C669A992}"/>
    <cellStyle name="Comma 2 2 2 4 2 2 4 2" xfId="11561" xr:uid="{8F52CAB7-600C-4D80-A5F0-CF7BA7E11877}"/>
    <cellStyle name="Comma 2 2 2 4 2 2 4 3" xfId="14401" xr:uid="{D4B20EED-2EB7-4208-BB81-EE23775BE50C}"/>
    <cellStyle name="Comma 2 2 2 4 2 2 5" xfId="3792" xr:uid="{DF0C13A0-E989-4447-8B9B-AB65F8F49997}"/>
    <cellStyle name="Comma 2 2 2 4 2 2 5 2" xfId="12033" xr:uid="{A50066A5-8127-4ABF-BA43-E6D26F09CD8C}"/>
    <cellStyle name="Comma 2 2 2 4 2 2 5 3" xfId="14873" xr:uid="{8ACCCD0B-6175-4D2D-8D0F-81E103ED7961}"/>
    <cellStyle name="Comma 2 2 2 4 2 2 6" xfId="10055" xr:uid="{36C0E733-C066-43C8-A699-11DAEAAE20C5}"/>
    <cellStyle name="Comma 2 2 2 4 2 2 7" xfId="12895" xr:uid="{502F1B53-82AB-406E-A03E-69251FE3492D}"/>
    <cellStyle name="Comma 2 2 2 4 2 2 8" xfId="16238" xr:uid="{4B790B03-10B6-4063-A254-735C4B3C0A21}"/>
    <cellStyle name="Comma 2 2 2 4 2 2 9" xfId="16781" xr:uid="{A270FC75-0AC4-4408-98F1-E3780B430D49}"/>
    <cellStyle name="Comma 2 2 2 4 2 3" xfId="2116" xr:uid="{FA9868DD-C903-4266-9F2A-B23E0E1F8DAB}"/>
    <cellStyle name="Comma 2 2 2 4 2 3 2" xfId="10387" xr:uid="{DBF2D482-C895-4C91-8482-18D9A5115E6A}"/>
    <cellStyle name="Comma 2 2 2 4 2 3 3" xfId="13227" xr:uid="{C569CBA2-6D99-48EA-9F62-FA8966410545}"/>
    <cellStyle name="Comma 2 2 2 4 2 4" xfId="2534" xr:uid="{8ADA0663-A3D1-4E04-9EC9-FC73580B04C5}"/>
    <cellStyle name="Comma 2 2 2 4 2 4 2" xfId="10805" xr:uid="{9CA00AAA-806A-43CC-84C4-438079CDF6AE}"/>
    <cellStyle name="Comma 2 2 2 4 2 4 3" xfId="13645" xr:uid="{4C4533E1-B71C-47F8-9D2F-1F9269AC3DEC}"/>
    <cellStyle name="Comma 2 2 2 4 2 5" xfId="3078" xr:uid="{FDBCC6D6-2472-4543-8EE0-EB05F841DB43}"/>
    <cellStyle name="Comma 2 2 2 4 2 5 2" xfId="11349" xr:uid="{4E9B5389-0817-496E-ABD6-E0CB47064044}"/>
    <cellStyle name="Comma 2 2 2 4 2 5 3" xfId="14189" xr:uid="{063C8E19-B2DE-49BA-982F-F0EB3C2CB87E}"/>
    <cellStyle name="Comma 2 2 2 4 2 6" xfId="3580" xr:uid="{4F02C7FE-E46F-4617-8656-3FEA16BC665C}"/>
    <cellStyle name="Comma 2 2 2 4 2 6 2" xfId="11821" xr:uid="{D63F4F0C-AFA1-4AFC-9F61-951E2FD83B8A}"/>
    <cellStyle name="Comma 2 2 2 4 2 6 3" xfId="14661" xr:uid="{69C3866C-846A-4925-A90F-528B7F4781D7}"/>
    <cellStyle name="Comma 2 2 2 4 2 7" xfId="9843" xr:uid="{E2A9E575-DDCA-4741-B340-F2E72B9CD44A}"/>
    <cellStyle name="Comma 2 2 2 4 2 8" xfId="12683" xr:uid="{1F89416F-B4C3-4F9D-A76E-E6AEAFB4E01B}"/>
    <cellStyle name="Comma 2 2 2 4 2 9" xfId="16026" xr:uid="{AA970C9A-3338-43DC-B117-CA299F09C948}"/>
    <cellStyle name="Comma 2 2 2 4 3" xfId="411" xr:uid="{00000000-0005-0000-0000-000076000000}"/>
    <cellStyle name="Comma 2 2 2 4 3 10" xfId="17225" xr:uid="{15B650E7-96B8-4C15-A1D0-26256662D393}"/>
    <cellStyle name="Comma 2 2 2 4 3 2" xfId="2228" xr:uid="{9631838E-FD87-4140-8600-079DAAA649DD}"/>
    <cellStyle name="Comma 2 2 2 4 3 2 2" xfId="10499" xr:uid="{0E1D3075-F51F-4DC3-B943-329C0102F339}"/>
    <cellStyle name="Comma 2 2 2 4 3 2 3" xfId="13339" xr:uid="{1CD5E784-2640-4C6C-BEEF-C7D63C0FD5BE}"/>
    <cellStyle name="Comma 2 2 2 4 3 3" xfId="2646" xr:uid="{F0E952FD-F5E0-4CAD-9703-94D03C4B3439}"/>
    <cellStyle name="Comma 2 2 2 4 3 3 2" xfId="10917" xr:uid="{280F767B-9357-4D63-B808-F7A19030E993}"/>
    <cellStyle name="Comma 2 2 2 4 3 3 3" xfId="13757" xr:uid="{FE9F1EC3-D0B1-480D-943F-530A8A42FEC3}"/>
    <cellStyle name="Comma 2 2 2 4 3 4" xfId="3190" xr:uid="{A40FFB72-D7B2-4B59-ADA7-BEB4AF6A27FB}"/>
    <cellStyle name="Comma 2 2 2 4 3 4 2" xfId="11461" xr:uid="{C0B868E7-AAEA-4AA8-A029-15403005CC13}"/>
    <cellStyle name="Comma 2 2 2 4 3 4 3" xfId="14301" xr:uid="{AD146963-F2DA-4D8C-8E83-B0AFA8FEC399}"/>
    <cellStyle name="Comma 2 2 2 4 3 5" xfId="3692" xr:uid="{32B8535C-4334-448D-8A4A-4C5856D0D504}"/>
    <cellStyle name="Comma 2 2 2 4 3 5 2" xfId="11933" xr:uid="{254556A0-BBDC-41E8-B7A2-119D11B328D6}"/>
    <cellStyle name="Comma 2 2 2 4 3 5 3" xfId="14773" xr:uid="{F969785F-D51C-4E77-81BF-5F929113AE14}"/>
    <cellStyle name="Comma 2 2 2 4 3 6" xfId="9955" xr:uid="{BD7143EE-1FB1-49F7-9C40-00BC994ADD18}"/>
    <cellStyle name="Comma 2 2 2 4 3 7" xfId="12795" xr:uid="{A2ADD545-76A1-47BA-B8F4-A60646A7EF89}"/>
    <cellStyle name="Comma 2 2 2 4 3 8" xfId="16138" xr:uid="{CBA14511-1BA7-4499-87B8-C232E3C76D66}"/>
    <cellStyle name="Comma 2 2 2 4 3 9" xfId="16681" xr:uid="{3E8E568B-C6F8-4895-AC07-E4194CFD9203}"/>
    <cellStyle name="Comma 2 2 2 4 4" xfId="614" xr:uid="{00000000-0005-0000-0000-000077000000}"/>
    <cellStyle name="Comma 2 2 2 4 4 2" xfId="2848" xr:uid="{0CD8B230-B70F-457F-B688-BF40E9D608A8}"/>
    <cellStyle name="Comma 2 2 2 4 4 2 2" xfId="11119" xr:uid="{2626E0CB-1DA8-44A3-9947-D456376FA078}"/>
    <cellStyle name="Comma 2 2 2 4 4 2 3" xfId="13959" xr:uid="{7355EDA1-EC8A-4F2E-96C6-967CA8224B23}"/>
    <cellStyle name="Comma 2 2 2 4 4 3" xfId="10157" xr:uid="{CC0CA9B2-D9DE-48F7-A75F-11F94E267DFB}"/>
    <cellStyle name="Comma 2 2 2 4 4 4" xfId="12997" xr:uid="{0B1757F9-5871-4191-A4FC-6E4928E8FBEC}"/>
    <cellStyle name="Comma 2 2 2 4 4 5" xfId="16340" xr:uid="{1C059F4D-C7FF-4D35-9921-7E641E97258D}"/>
    <cellStyle name="Comma 2 2 2 4 4 6" xfId="16883" xr:uid="{C6FEC433-C076-4EDC-B58D-8722FD2678E3}"/>
    <cellStyle name="Comma 2 2 2 4 4 7" xfId="17427" xr:uid="{C82DA29F-357D-4843-93F2-9D0791843A10}"/>
    <cellStyle name="Comma 2 2 2 4 5" xfId="2012" xr:uid="{1B2414FA-37D1-4D97-9E10-3D5E6EF99C08}"/>
    <cellStyle name="Comma 2 2 2 4 5 2" xfId="10283" xr:uid="{6D0A238C-A038-4DD4-B4F8-661FE835E8F3}"/>
    <cellStyle name="Comma 2 2 2 4 5 3" xfId="13123" xr:uid="{CE18B082-BBCD-4564-805B-C2486DE3E9C4}"/>
    <cellStyle name="Comma 2 2 2 4 6" xfId="2430" xr:uid="{33E4FC8B-B2E0-4726-8977-D38F49F8B1ED}"/>
    <cellStyle name="Comma 2 2 2 4 6 2" xfId="10701" xr:uid="{6EE6AC8A-2760-4C71-A046-2FF3D4FAB9CC}"/>
    <cellStyle name="Comma 2 2 2 4 6 3" xfId="13541" xr:uid="{708C5C00-CEA7-408F-908B-0286F7193ABC}"/>
    <cellStyle name="Comma 2 2 2 4 7" xfId="2974" xr:uid="{21DD0944-FC36-467A-BD3A-4F30719065C5}"/>
    <cellStyle name="Comma 2 2 2 4 7 2" xfId="11245" xr:uid="{98EF779F-6EC8-42AD-95A3-2DA9AA483430}"/>
    <cellStyle name="Comma 2 2 2 4 7 3" xfId="14085" xr:uid="{3B744D07-7082-43C7-865C-CE33778607DA}"/>
    <cellStyle name="Comma 2 2 2 4 8" xfId="3476" xr:uid="{D30251EE-20CD-4B70-BB25-7F9BCAFD1DD1}"/>
    <cellStyle name="Comma 2 2 2 4 8 2" xfId="11717" xr:uid="{ADB20039-C9B2-401C-B911-988AD17D0E0B}"/>
    <cellStyle name="Comma 2 2 2 4 8 3" xfId="14557" xr:uid="{2952CAA4-C368-4C41-9CB5-EA95EACDA517}"/>
    <cellStyle name="Comma 2 2 2 4 9" xfId="9739" xr:uid="{16886CAB-3F18-4E62-8C74-2D8D3152C8C2}"/>
    <cellStyle name="Comma 2 2 2 5" xfId="139" xr:uid="{00000000-0005-0000-0000-000078000000}"/>
    <cellStyle name="Comma 2 2 2 5 10" xfId="12547" xr:uid="{6EFE46FD-04ED-4A8A-9B01-F3F71ED22943}"/>
    <cellStyle name="Comma 2 2 2 5 11" xfId="15890" xr:uid="{03FA733A-2442-4EB3-9B1C-369227D4D7E0}"/>
    <cellStyle name="Comma 2 2 2 5 12" xfId="16433" xr:uid="{7B3B6958-5378-4DB9-BBDC-B1B05BF89760}"/>
    <cellStyle name="Comma 2 2 2 5 13" xfId="16977" xr:uid="{1138F939-3498-4B39-A3C2-A38D18E70C3C}"/>
    <cellStyle name="Comma 2 2 2 5 2" xfId="253" xr:uid="{00000000-0005-0000-0000-000079000000}"/>
    <cellStyle name="Comma 2 2 2 5 2 10" xfId="16537" xr:uid="{4E6A6AB9-688E-48A5-8DFB-D1C3C96D86CB}"/>
    <cellStyle name="Comma 2 2 2 5 2 11" xfId="17081" xr:uid="{42A55102-021E-4720-99A1-E7ED304AC409}"/>
    <cellStyle name="Comma 2 2 2 5 2 2" xfId="480" xr:uid="{00000000-0005-0000-0000-00007A000000}"/>
    <cellStyle name="Comma 2 2 2 5 2 2 10" xfId="17293" xr:uid="{2F8E456E-FD4D-46A2-9C4C-C67789368B88}"/>
    <cellStyle name="Comma 2 2 2 5 2 2 2" xfId="2296" xr:uid="{00D712D4-2893-4793-B9D5-C13121102F97}"/>
    <cellStyle name="Comma 2 2 2 5 2 2 2 2" xfId="10567" xr:uid="{905F4EE4-4B5C-48F9-94FC-BB8ADE6B253F}"/>
    <cellStyle name="Comma 2 2 2 5 2 2 2 3" xfId="13407" xr:uid="{68E8763F-A851-42AD-8354-881D0654733D}"/>
    <cellStyle name="Comma 2 2 2 5 2 2 3" xfId="2714" xr:uid="{12A87693-C52B-4AFC-8761-A10284155478}"/>
    <cellStyle name="Comma 2 2 2 5 2 2 3 2" xfId="10985" xr:uid="{0CBB9E00-5F5F-4FE1-8DE8-408DF5DD08DE}"/>
    <cellStyle name="Comma 2 2 2 5 2 2 3 3" xfId="13825" xr:uid="{54B7F8DE-B466-42C5-BC04-A6885DA9C9DC}"/>
    <cellStyle name="Comma 2 2 2 5 2 2 4" xfId="3258" xr:uid="{F562C6C3-3233-4771-B5DF-03F7CDFBD6C1}"/>
    <cellStyle name="Comma 2 2 2 5 2 2 4 2" xfId="11529" xr:uid="{141A975D-D586-4BF3-A7CC-BF7A4932B508}"/>
    <cellStyle name="Comma 2 2 2 5 2 2 4 3" xfId="14369" xr:uid="{90FA068F-866E-47EC-AB3A-CD2915C03666}"/>
    <cellStyle name="Comma 2 2 2 5 2 2 5" xfId="3760" xr:uid="{C237273C-98E7-41FC-B557-AF49C788F6EA}"/>
    <cellStyle name="Comma 2 2 2 5 2 2 5 2" xfId="12001" xr:uid="{B7C55A66-692F-409E-A876-07ABD81944A0}"/>
    <cellStyle name="Comma 2 2 2 5 2 2 5 3" xfId="14841" xr:uid="{CB7F46C7-5DE3-4B23-9986-0825A1B096E8}"/>
    <cellStyle name="Comma 2 2 2 5 2 2 6" xfId="10023" xr:uid="{2E5EDBC7-2738-4EDD-AA72-70253789B798}"/>
    <cellStyle name="Comma 2 2 2 5 2 2 7" xfId="12863" xr:uid="{A1956D5B-5D31-4E76-9EED-0AE131584777}"/>
    <cellStyle name="Comma 2 2 2 5 2 2 8" xfId="16206" xr:uid="{2A40E8A7-5D7F-4556-AD37-5EAB39197754}"/>
    <cellStyle name="Comma 2 2 2 5 2 2 9" xfId="16749" xr:uid="{F0FB22E6-2040-4EF6-8170-F2ED5940DB57}"/>
    <cellStyle name="Comma 2 2 2 5 2 3" xfId="2084" xr:uid="{21DD855E-A483-44D7-870A-46A29ED8BE2C}"/>
    <cellStyle name="Comma 2 2 2 5 2 3 2" xfId="10355" xr:uid="{6A21CA65-B0B7-4177-9858-FF0F9F8BA5F4}"/>
    <cellStyle name="Comma 2 2 2 5 2 3 3" xfId="13195" xr:uid="{2B859818-09BC-4234-8258-1A705C6DE148}"/>
    <cellStyle name="Comma 2 2 2 5 2 4" xfId="2502" xr:uid="{3CB2BFF8-53C3-4F24-9738-50737371C8AA}"/>
    <cellStyle name="Comma 2 2 2 5 2 4 2" xfId="10773" xr:uid="{953495FC-F305-4C2E-B976-F2253BF813D6}"/>
    <cellStyle name="Comma 2 2 2 5 2 4 3" xfId="13613" xr:uid="{BCC527DB-3CA9-45B0-927A-E8497A8E9738}"/>
    <cellStyle name="Comma 2 2 2 5 2 5" xfId="3046" xr:uid="{06AB6E08-F041-4E33-92F7-3C53A805B358}"/>
    <cellStyle name="Comma 2 2 2 5 2 5 2" xfId="11317" xr:uid="{02B1DF0B-70D6-45A4-BCAC-29361088E326}"/>
    <cellStyle name="Comma 2 2 2 5 2 5 3" xfId="14157" xr:uid="{1988C012-1934-442D-B9DE-CC0A0E6CEA52}"/>
    <cellStyle name="Comma 2 2 2 5 2 6" xfId="3548" xr:uid="{6FFB6BD8-2EF6-4BE7-8D06-9E2F28D22BEF}"/>
    <cellStyle name="Comma 2 2 2 5 2 6 2" xfId="11789" xr:uid="{A169B39C-38A0-41ED-ACE1-4B27D5DF44E6}"/>
    <cellStyle name="Comma 2 2 2 5 2 6 3" xfId="14629" xr:uid="{53D8A3A6-E4E6-42F0-86F4-AFE16D955D83}"/>
    <cellStyle name="Comma 2 2 2 5 2 7" xfId="9811" xr:uid="{DCBE9561-CECE-47AD-906D-9CAC17DA73BB}"/>
    <cellStyle name="Comma 2 2 2 5 2 8" xfId="12651" xr:uid="{0F3B9584-1AFF-4993-A9D1-A620B6AAAF2C}"/>
    <cellStyle name="Comma 2 2 2 5 2 9" xfId="15994" xr:uid="{8C4C635C-96E0-4B3F-BAAA-186C8B6F1474}"/>
    <cellStyle name="Comma 2 2 2 5 3" xfId="379" xr:uid="{00000000-0005-0000-0000-00007B000000}"/>
    <cellStyle name="Comma 2 2 2 5 3 10" xfId="17193" xr:uid="{2DEC0444-0CFD-444B-8889-FD7A4ED42E87}"/>
    <cellStyle name="Comma 2 2 2 5 3 2" xfId="2196" xr:uid="{1715C657-833F-4B52-A799-D5CAE54B0B36}"/>
    <cellStyle name="Comma 2 2 2 5 3 2 2" xfId="10467" xr:uid="{EE1D2233-FB4D-45B3-8C18-D6CA4B19A905}"/>
    <cellStyle name="Comma 2 2 2 5 3 2 3" xfId="13307" xr:uid="{E5262340-D0CE-440F-9756-E67C6FA91C32}"/>
    <cellStyle name="Comma 2 2 2 5 3 3" xfId="2614" xr:uid="{D1AF91D9-25CB-44E4-9600-385D58009286}"/>
    <cellStyle name="Comma 2 2 2 5 3 3 2" xfId="10885" xr:uid="{4756149E-E4F3-445D-BD6B-F647049DC934}"/>
    <cellStyle name="Comma 2 2 2 5 3 3 3" xfId="13725" xr:uid="{C82ECF4B-F837-489D-9CF8-C68C10922E06}"/>
    <cellStyle name="Comma 2 2 2 5 3 4" xfId="3158" xr:uid="{997B1145-2C40-4BF3-B6CE-DE39C6FA8023}"/>
    <cellStyle name="Comma 2 2 2 5 3 4 2" xfId="11429" xr:uid="{3A57F6FC-976E-4B00-B88E-68C9C9D39324}"/>
    <cellStyle name="Comma 2 2 2 5 3 4 3" xfId="14269" xr:uid="{833502FA-16CE-4832-A781-9F38F7F98727}"/>
    <cellStyle name="Comma 2 2 2 5 3 5" xfId="3660" xr:uid="{F2F397D8-19E4-4BA1-8FF7-35F409F0F77A}"/>
    <cellStyle name="Comma 2 2 2 5 3 5 2" xfId="11901" xr:uid="{37E753AC-2379-45CC-9DD5-D3D937C5D2E8}"/>
    <cellStyle name="Comma 2 2 2 5 3 5 3" xfId="14741" xr:uid="{5B811065-F7C6-4DB6-A394-A37A234CA65C}"/>
    <cellStyle name="Comma 2 2 2 5 3 6" xfId="9923" xr:uid="{46065C49-98F8-47C4-89E4-B454ED96882F}"/>
    <cellStyle name="Comma 2 2 2 5 3 7" xfId="12763" xr:uid="{89D8808D-2E3A-4EC0-AE44-F7CDB76BB0AE}"/>
    <cellStyle name="Comma 2 2 2 5 3 8" xfId="16106" xr:uid="{B10D93D8-0C07-4512-9453-A4028A1696E1}"/>
    <cellStyle name="Comma 2 2 2 5 3 9" xfId="16649" xr:uid="{835FB0EF-6196-4793-854C-D9925847B304}"/>
    <cellStyle name="Comma 2 2 2 5 4" xfId="582" xr:uid="{00000000-0005-0000-0000-00007C000000}"/>
    <cellStyle name="Comma 2 2 2 5 4 2" xfId="2816" xr:uid="{A927AD89-AAAB-47E8-8130-5208994CC846}"/>
    <cellStyle name="Comma 2 2 2 5 4 2 2" xfId="11087" xr:uid="{A7DE54E9-4A32-4B2C-9638-5C4585649DDE}"/>
    <cellStyle name="Comma 2 2 2 5 4 2 3" xfId="13927" xr:uid="{EFD8E081-6E35-489A-B5E5-0FABB68136E7}"/>
    <cellStyle name="Comma 2 2 2 5 4 3" xfId="10125" xr:uid="{6CF63228-B0C7-4DB7-B887-C550A8C3D03F}"/>
    <cellStyle name="Comma 2 2 2 5 4 4" xfId="12965" xr:uid="{6DAFAC57-861F-45F8-95C1-3A7FFAFF3C69}"/>
    <cellStyle name="Comma 2 2 2 5 4 5" xfId="16308" xr:uid="{54A8B0C5-CC52-4BA7-855F-FA0AE97F983F}"/>
    <cellStyle name="Comma 2 2 2 5 4 6" xfId="16851" xr:uid="{166DB550-E4E5-4D99-9B7E-D39B59870DAD}"/>
    <cellStyle name="Comma 2 2 2 5 4 7" xfId="17395" xr:uid="{C5BC6C13-31EB-4B47-B780-2DDBD9FD5D12}"/>
    <cellStyle name="Comma 2 2 2 5 5" xfId="1980" xr:uid="{3A4C547E-6526-4933-AF1A-75DCC3300CF3}"/>
    <cellStyle name="Comma 2 2 2 5 5 2" xfId="10251" xr:uid="{ACB04BBA-5AA3-4988-91FD-C1AC93D3D895}"/>
    <cellStyle name="Comma 2 2 2 5 5 3" xfId="13091" xr:uid="{A83E952D-6BE1-4FCB-9C30-1FFBD25ABA71}"/>
    <cellStyle name="Comma 2 2 2 5 6" xfId="2398" xr:uid="{FB1BD288-342A-47D3-A3DB-5E015610D357}"/>
    <cellStyle name="Comma 2 2 2 5 6 2" xfId="10669" xr:uid="{CB49476B-339D-491C-9DB0-15FEA0C840EE}"/>
    <cellStyle name="Comma 2 2 2 5 6 3" xfId="13509" xr:uid="{38E1A492-4924-4B3C-AFCC-EB79CA155FF6}"/>
    <cellStyle name="Comma 2 2 2 5 7" xfId="2942" xr:uid="{7FA4B0E3-EE57-4748-A738-4792A7A9F317}"/>
    <cellStyle name="Comma 2 2 2 5 7 2" xfId="11213" xr:uid="{CD7B7F1A-8C4E-4F4E-9B73-22543D56DE94}"/>
    <cellStyle name="Comma 2 2 2 5 7 3" xfId="14053" xr:uid="{64E16ADB-89F5-4B95-BCF9-ED92BC5A72CD}"/>
    <cellStyle name="Comma 2 2 2 5 8" xfId="3444" xr:uid="{716BC1CA-B107-4512-AAF1-AADF9C2DD357}"/>
    <cellStyle name="Comma 2 2 2 5 8 2" xfId="11685" xr:uid="{9C22C31C-8188-421D-8897-067E84696763}"/>
    <cellStyle name="Comma 2 2 2 5 8 3" xfId="14525" xr:uid="{1DE23D85-F436-434D-9B10-2A760E4B4839}"/>
    <cellStyle name="Comma 2 2 2 5 9" xfId="9707" xr:uid="{BE592CB7-AD51-4844-8F01-23DCA65B98C2}"/>
    <cellStyle name="Comma 2 2 2 6" xfId="226" xr:uid="{00000000-0005-0000-0000-00007D000000}"/>
    <cellStyle name="Comma 2 2 2 6 10" xfId="16510" xr:uid="{498820B5-9F72-4156-B50D-16CD0C46E965}"/>
    <cellStyle name="Comma 2 2 2 6 11" xfId="17054" xr:uid="{29B04E6B-AF98-4DD6-AE2A-81D23A5DCD81}"/>
    <cellStyle name="Comma 2 2 2 6 2" xfId="453" xr:uid="{00000000-0005-0000-0000-00007E000000}"/>
    <cellStyle name="Comma 2 2 2 6 2 10" xfId="17266" xr:uid="{3CB11655-7BB1-451D-B44D-D25C9845C7B1}"/>
    <cellStyle name="Comma 2 2 2 6 2 2" xfId="2269" xr:uid="{3C8F909F-F769-45C2-801E-F0102272713D}"/>
    <cellStyle name="Comma 2 2 2 6 2 2 2" xfId="10540" xr:uid="{3F4987B4-CE3D-4C36-A7DE-2621E491B404}"/>
    <cellStyle name="Comma 2 2 2 6 2 2 3" xfId="13380" xr:uid="{20DAB4F6-6F52-4DC5-B7CE-DA5D5AEE4F4E}"/>
    <cellStyle name="Comma 2 2 2 6 2 3" xfId="2687" xr:uid="{E1675C82-5F1A-4F20-B3DF-B749AAC2FC13}"/>
    <cellStyle name="Comma 2 2 2 6 2 3 2" xfId="10958" xr:uid="{449592BA-3A25-45E8-88FF-A985628FE232}"/>
    <cellStyle name="Comma 2 2 2 6 2 3 3" xfId="13798" xr:uid="{A9F52B6E-F7F9-4946-92C5-44E30DE274AE}"/>
    <cellStyle name="Comma 2 2 2 6 2 4" xfId="3231" xr:uid="{268DC680-611E-4D4C-A008-60E19D6DB69A}"/>
    <cellStyle name="Comma 2 2 2 6 2 4 2" xfId="11502" xr:uid="{CDC7C7F5-B58B-44EC-8683-5BBFACB8C059}"/>
    <cellStyle name="Comma 2 2 2 6 2 4 3" xfId="14342" xr:uid="{86D332CF-BE05-4B1B-9C15-5661760A8E8D}"/>
    <cellStyle name="Comma 2 2 2 6 2 5" xfId="3733" xr:uid="{6A4E318F-77A0-4727-9E59-27539A2676E3}"/>
    <cellStyle name="Comma 2 2 2 6 2 5 2" xfId="11974" xr:uid="{ABDC13E2-630C-47B6-8FCF-2FB868D8E9C1}"/>
    <cellStyle name="Comma 2 2 2 6 2 5 3" xfId="14814" xr:uid="{30B9DF2C-B2D5-4DF7-9D38-D0B0E883D6F9}"/>
    <cellStyle name="Comma 2 2 2 6 2 6" xfId="9996" xr:uid="{34614330-1AF5-4DEA-85FA-014048BBDD87}"/>
    <cellStyle name="Comma 2 2 2 6 2 7" xfId="12836" xr:uid="{4360ED44-4720-4585-9222-E41D487B6510}"/>
    <cellStyle name="Comma 2 2 2 6 2 8" xfId="16179" xr:uid="{B817D616-6C3B-425D-945D-6CA0A6E319A3}"/>
    <cellStyle name="Comma 2 2 2 6 2 9" xfId="16722" xr:uid="{48FD72A1-F25D-4F26-9558-DF0325365126}"/>
    <cellStyle name="Comma 2 2 2 6 3" xfId="2057" xr:uid="{DED12877-45FE-432A-9448-66AA279B002A}"/>
    <cellStyle name="Comma 2 2 2 6 3 2" xfId="10328" xr:uid="{857F0D50-9B64-4724-91D6-8AF620A9E40F}"/>
    <cellStyle name="Comma 2 2 2 6 3 3" xfId="13168" xr:uid="{4E154B21-06F6-468D-B203-A7DFB2B01968}"/>
    <cellStyle name="Comma 2 2 2 6 4" xfId="2475" xr:uid="{4C51F0F0-BC28-4776-B257-988B0B9C5260}"/>
    <cellStyle name="Comma 2 2 2 6 4 2" xfId="10746" xr:uid="{9C498614-46BF-4D56-9018-E14D95A58991}"/>
    <cellStyle name="Comma 2 2 2 6 4 3" xfId="13586" xr:uid="{5140F8C5-DF90-4BA3-8EEB-BA7294D8E734}"/>
    <cellStyle name="Comma 2 2 2 6 5" xfId="3019" xr:uid="{5B5137CE-D717-4930-B6EF-98297B2DAE30}"/>
    <cellStyle name="Comma 2 2 2 6 5 2" xfId="11290" xr:uid="{ED467241-D8BF-4694-B6A6-EA5BCDAEC371}"/>
    <cellStyle name="Comma 2 2 2 6 5 3" xfId="14130" xr:uid="{6865DC0B-BD34-4EC3-9D25-6696CA412728}"/>
    <cellStyle name="Comma 2 2 2 6 6" xfId="3521" xr:uid="{32083E0D-A830-427C-98B2-CD755B35579D}"/>
    <cellStyle name="Comma 2 2 2 6 6 2" xfId="11762" xr:uid="{C6782F50-49AF-4D15-9228-B9E20F62CC69}"/>
    <cellStyle name="Comma 2 2 2 6 6 3" xfId="14602" xr:uid="{57E82495-3BE9-4438-9280-400A931517C7}"/>
    <cellStyle name="Comma 2 2 2 6 7" xfId="9784" xr:uid="{36C70031-DB82-4C25-AE0E-A8394175AB01}"/>
    <cellStyle name="Comma 2 2 2 6 8" xfId="12624" xr:uid="{E2A83EDC-880C-4344-B680-7944B2981DEE}"/>
    <cellStyle name="Comma 2 2 2 6 9" xfId="15967" xr:uid="{50CBEDA8-1D5E-4519-BF98-B9FE61FB01AD}"/>
    <cellStyle name="Comma 2 2 2 7" xfId="352" xr:uid="{00000000-0005-0000-0000-00007F000000}"/>
    <cellStyle name="Comma 2 2 2 7 10" xfId="17166" xr:uid="{7F8F1219-D2AD-4F66-BAED-223DD1F20DB0}"/>
    <cellStyle name="Comma 2 2 2 7 2" xfId="2169" xr:uid="{12AE1614-93E0-41B9-BC92-B184F6B02AB4}"/>
    <cellStyle name="Comma 2 2 2 7 2 2" xfId="10440" xr:uid="{C8C06462-4436-48C7-9CC4-15F7B14A30B5}"/>
    <cellStyle name="Comma 2 2 2 7 2 3" xfId="13280" xr:uid="{F618D693-C14D-4BF5-887C-0DDEF473AF96}"/>
    <cellStyle name="Comma 2 2 2 7 3" xfId="2587" xr:uid="{2F223A42-9057-4F5F-AC77-770929C7BDD8}"/>
    <cellStyle name="Comma 2 2 2 7 3 2" xfId="10858" xr:uid="{A6366BF0-0D9B-4585-A450-4BA191A8F034}"/>
    <cellStyle name="Comma 2 2 2 7 3 3" xfId="13698" xr:uid="{EBB7EE61-8982-49E0-811B-E5EA848799E6}"/>
    <cellStyle name="Comma 2 2 2 7 4" xfId="3131" xr:uid="{EDB225A6-107A-4783-A4F3-F8AE051C176D}"/>
    <cellStyle name="Comma 2 2 2 7 4 2" xfId="11402" xr:uid="{C925E98C-B08F-4EF2-8FFA-7833E9B76B55}"/>
    <cellStyle name="Comma 2 2 2 7 4 3" xfId="14242" xr:uid="{FB7DE11A-0ACE-476A-84D8-C7884EBA4044}"/>
    <cellStyle name="Comma 2 2 2 7 5" xfId="3633" xr:uid="{CA3066CD-1523-49AF-B97E-AB28C4AEDC05}"/>
    <cellStyle name="Comma 2 2 2 7 5 2" xfId="11874" xr:uid="{6D55D29A-346D-40CB-AD56-7B80EA8EA137}"/>
    <cellStyle name="Comma 2 2 2 7 5 3" xfId="14714" xr:uid="{5105FE65-38DC-463A-A0F4-3918F6D85A05}"/>
    <cellStyle name="Comma 2 2 2 7 6" xfId="9896" xr:uid="{D1BC7A3A-E150-43E8-AD12-552F366A990F}"/>
    <cellStyle name="Comma 2 2 2 7 7" xfId="12736" xr:uid="{63D24623-D2C6-4240-A873-95CB386E3AAF}"/>
    <cellStyle name="Comma 2 2 2 7 8" xfId="16079" xr:uid="{77CBA450-5A85-4432-8A3B-DDC03F14B189}"/>
    <cellStyle name="Comma 2 2 2 7 9" xfId="16622" xr:uid="{2A3D544C-2CC3-4727-9B37-3DA20C5E1DB4}"/>
    <cellStyle name="Comma 2 2 2 8" xfId="555" xr:uid="{00000000-0005-0000-0000-000080000000}"/>
    <cellStyle name="Comma 2 2 2 8 2" xfId="2789" xr:uid="{48C32806-06CE-42C8-93DC-47C2133E3E92}"/>
    <cellStyle name="Comma 2 2 2 8 2 2" xfId="11060" xr:uid="{CAFDC41F-9B29-4764-986B-952CCF4DFB95}"/>
    <cellStyle name="Comma 2 2 2 8 2 3" xfId="13900" xr:uid="{B7CFAF86-0B5D-46EF-8048-79E4DC052245}"/>
    <cellStyle name="Comma 2 2 2 8 3" xfId="10098" xr:uid="{041E1037-6AC3-4084-BC31-04EFB45BA302}"/>
    <cellStyle name="Comma 2 2 2 8 4" xfId="12938" xr:uid="{8B696FBD-0AE4-4198-9809-FD4F28B40700}"/>
    <cellStyle name="Comma 2 2 2 8 5" xfId="16281" xr:uid="{6F7EB8A1-AC2A-4CC2-9DF0-E863385E38F7}"/>
    <cellStyle name="Comma 2 2 2 8 6" xfId="16824" xr:uid="{8804FBD6-CA3E-4ADC-B231-E15241E0497F}"/>
    <cellStyle name="Comma 2 2 2 8 7" xfId="17368" xr:uid="{1EA2B211-556D-4CA3-A43B-E1DC38083FA9}"/>
    <cellStyle name="Comma 2 2 2 9" xfId="1953" xr:uid="{E47E38E3-28FB-40DC-A625-7046B0F4A1C0}"/>
    <cellStyle name="Comma 2 2 2 9 2" xfId="10224" xr:uid="{3337AA64-D369-47F8-AAB0-667FC30B1665}"/>
    <cellStyle name="Comma 2 2 2 9 3" xfId="13064" xr:uid="{BFE11DA9-E263-47D0-9616-337EFA745F9D}"/>
    <cellStyle name="Comma 2 2 20" xfId="16947" xr:uid="{4EF3159A-30CF-4744-984C-93D52EB7ECE0}"/>
    <cellStyle name="Comma 2 2 3" xfId="100" xr:uid="{00000000-0005-0000-0000-000081000000}"/>
    <cellStyle name="Comma 2 2 3 10" xfId="3426" xr:uid="{0852F488-1B3C-45DC-9E05-47DDAD401657}"/>
    <cellStyle name="Comma 2 2 3 10 2" xfId="11667" xr:uid="{EF11FC34-2DEB-4EA7-A60B-3429048BD254}"/>
    <cellStyle name="Comma 2 2 3 10 3" xfId="14507" xr:uid="{F329E0ED-8DC8-42E7-B50D-6ED968A0B43A}"/>
    <cellStyle name="Comma 2 2 3 11" xfId="9689" xr:uid="{43D5FCA1-85CF-423B-87B7-754B67E55DF4}"/>
    <cellStyle name="Comma 2 2 3 12" xfId="12529" xr:uid="{D2272CBB-88A5-4E41-8727-130D56FAB3A8}"/>
    <cellStyle name="Comma 2 2 3 13" xfId="15872" xr:uid="{843E82F4-4D0A-4CF6-8509-986DD54AE0E0}"/>
    <cellStyle name="Comma 2 2 3 14" xfId="16415" xr:uid="{C10A840E-077D-4818-BC4B-B65E403A830B}"/>
    <cellStyle name="Comma 2 2 3 15" xfId="16959" xr:uid="{A1BB0D3C-0926-461A-9DC8-D525480A4583}"/>
    <cellStyle name="Comma 2 2 3 2" xfId="195" xr:uid="{00000000-0005-0000-0000-000082000000}"/>
    <cellStyle name="Comma 2 2 3 2 10" xfId="12598" xr:uid="{0633E685-2F0D-47E2-8A61-6C3BC3A20FD2}"/>
    <cellStyle name="Comma 2 2 3 2 11" xfId="15941" xr:uid="{015DFCC7-1B84-4579-9354-1AAD615851FF}"/>
    <cellStyle name="Comma 2 2 3 2 12" xfId="16484" xr:uid="{A2661160-3AD4-45E5-8922-42E925D25644}"/>
    <cellStyle name="Comma 2 2 3 2 13" xfId="17028" xr:uid="{2DA03D0F-0C9A-4264-B079-E635A2EB2C78}"/>
    <cellStyle name="Comma 2 2 3 2 2" xfId="304" xr:uid="{00000000-0005-0000-0000-000083000000}"/>
    <cellStyle name="Comma 2 2 3 2 2 10" xfId="16588" xr:uid="{630D55FA-A70D-45AE-9E42-DC1D833B619D}"/>
    <cellStyle name="Comma 2 2 3 2 2 11" xfId="17132" xr:uid="{D53B434F-4529-4483-A07A-17413FD8D48A}"/>
    <cellStyle name="Comma 2 2 3 2 2 2" xfId="531" xr:uid="{00000000-0005-0000-0000-000084000000}"/>
    <cellStyle name="Comma 2 2 3 2 2 2 10" xfId="17344" xr:uid="{2ED91646-1123-41F5-9B64-8073116D6700}"/>
    <cellStyle name="Comma 2 2 3 2 2 2 2" xfId="2347" xr:uid="{DC6289B7-B72A-4CC5-83A1-D16966B81190}"/>
    <cellStyle name="Comma 2 2 3 2 2 2 2 2" xfId="10618" xr:uid="{C6FFF7A9-B465-44C0-8644-C264DF07D15E}"/>
    <cellStyle name="Comma 2 2 3 2 2 2 2 3" xfId="13458" xr:uid="{884B3CE6-D1B4-434D-8FAB-68826C4B9DCC}"/>
    <cellStyle name="Comma 2 2 3 2 2 2 3" xfId="2765" xr:uid="{0D2C2614-4654-41D9-9CDD-65F3726F818E}"/>
    <cellStyle name="Comma 2 2 3 2 2 2 3 2" xfId="11036" xr:uid="{B7AD93BA-E33D-4B70-9286-8918731A79AD}"/>
    <cellStyle name="Comma 2 2 3 2 2 2 3 3" xfId="13876" xr:uid="{052D00E2-6E57-463A-964E-7164E3003E58}"/>
    <cellStyle name="Comma 2 2 3 2 2 2 4" xfId="3309" xr:uid="{3079486D-9DE7-43AB-8379-AB536AF1801D}"/>
    <cellStyle name="Comma 2 2 3 2 2 2 4 2" xfId="11580" xr:uid="{A11AEAE8-C725-4E60-BFE4-44402F4E3183}"/>
    <cellStyle name="Comma 2 2 3 2 2 2 4 3" xfId="14420" xr:uid="{71596508-9F63-44E5-B722-6BCDB20ABFAD}"/>
    <cellStyle name="Comma 2 2 3 2 2 2 5" xfId="3811" xr:uid="{FCE0C0A8-4A9D-4F5D-8D93-616EC8DC3B8E}"/>
    <cellStyle name="Comma 2 2 3 2 2 2 5 2" xfId="12052" xr:uid="{18539D99-34B6-466D-A97D-D597328A9913}"/>
    <cellStyle name="Comma 2 2 3 2 2 2 5 3" xfId="14892" xr:uid="{66DDC5CC-1786-4867-9A15-FDF87AF9BA12}"/>
    <cellStyle name="Comma 2 2 3 2 2 2 6" xfId="10074" xr:uid="{3C07B139-0C8A-40AE-A6B1-99CF52C33498}"/>
    <cellStyle name="Comma 2 2 3 2 2 2 7" xfId="12914" xr:uid="{B3883952-9B10-4762-9475-85BE99DEFB54}"/>
    <cellStyle name="Comma 2 2 3 2 2 2 8" xfId="16257" xr:uid="{0D16DB2E-0842-472B-B28D-EC4675D272D1}"/>
    <cellStyle name="Comma 2 2 3 2 2 2 9" xfId="16800" xr:uid="{EB5CE3AE-944C-4A90-B647-F0646A59120E}"/>
    <cellStyle name="Comma 2 2 3 2 2 3" xfId="2135" xr:uid="{1B96C150-3372-4176-9040-8709ABEE4334}"/>
    <cellStyle name="Comma 2 2 3 2 2 3 2" xfId="10406" xr:uid="{0F21C45F-F02B-488F-9E22-98CE0DC40BE6}"/>
    <cellStyle name="Comma 2 2 3 2 2 3 3" xfId="13246" xr:uid="{1826F5C6-411E-405D-B42A-554526C9FA8B}"/>
    <cellStyle name="Comma 2 2 3 2 2 4" xfId="2553" xr:uid="{F0E81463-1049-4EA1-80B1-2CE24B985714}"/>
    <cellStyle name="Comma 2 2 3 2 2 4 2" xfId="10824" xr:uid="{609D5248-E883-480A-9C2A-5392778CBA0C}"/>
    <cellStyle name="Comma 2 2 3 2 2 4 3" xfId="13664" xr:uid="{BD65E564-7B3B-4B61-BDA9-9AAC91CD71E3}"/>
    <cellStyle name="Comma 2 2 3 2 2 5" xfId="3097" xr:uid="{B4790875-D39B-4F0F-8B80-BFB51A46B388}"/>
    <cellStyle name="Comma 2 2 3 2 2 5 2" xfId="11368" xr:uid="{5A7F13BC-CD91-4424-BD2A-0E43E57F2290}"/>
    <cellStyle name="Comma 2 2 3 2 2 5 3" xfId="14208" xr:uid="{365B10BC-4776-4964-BCEF-F69A85F5CCDC}"/>
    <cellStyle name="Comma 2 2 3 2 2 6" xfId="3599" xr:uid="{44D37770-DAEB-4634-8669-B1410C0270CC}"/>
    <cellStyle name="Comma 2 2 3 2 2 6 2" xfId="11840" xr:uid="{9ED8755E-A509-4134-8996-5CF61EB1E941}"/>
    <cellStyle name="Comma 2 2 3 2 2 6 3" xfId="14680" xr:uid="{8B81FD5E-A908-45D5-A965-488228BBA409}"/>
    <cellStyle name="Comma 2 2 3 2 2 7" xfId="9862" xr:uid="{2D1BF668-369D-455B-9F33-CF22F6131565}"/>
    <cellStyle name="Comma 2 2 3 2 2 8" xfId="12702" xr:uid="{DA6199EA-AC64-4C2C-A172-89C8975D9FA1}"/>
    <cellStyle name="Comma 2 2 3 2 2 9" xfId="16045" xr:uid="{8833102B-0EA4-4BFE-8D6C-32B7D76AD7CF}"/>
    <cellStyle name="Comma 2 2 3 2 3" xfId="430" xr:uid="{00000000-0005-0000-0000-000085000000}"/>
    <cellStyle name="Comma 2 2 3 2 3 10" xfId="17244" xr:uid="{3C9F3F2C-0342-424B-A76F-85A21DA9B4E6}"/>
    <cellStyle name="Comma 2 2 3 2 3 2" xfId="2247" xr:uid="{AF37B108-0981-4717-A563-CE08A1B3EC6C}"/>
    <cellStyle name="Comma 2 2 3 2 3 2 2" xfId="10518" xr:uid="{87AD7625-4681-4009-B356-0B135DC28A6E}"/>
    <cellStyle name="Comma 2 2 3 2 3 2 3" xfId="13358" xr:uid="{8BC8F5A6-AD5E-4899-9D7C-4F60DFB236EC}"/>
    <cellStyle name="Comma 2 2 3 2 3 3" xfId="2665" xr:uid="{D734DAA0-9806-4BF3-972F-8FED6B855653}"/>
    <cellStyle name="Comma 2 2 3 2 3 3 2" xfId="10936" xr:uid="{D82513C1-A2AE-46FB-BAF4-43CA41924EEB}"/>
    <cellStyle name="Comma 2 2 3 2 3 3 3" xfId="13776" xr:uid="{A711D1F2-35DD-46A3-AC7B-631F8C367F87}"/>
    <cellStyle name="Comma 2 2 3 2 3 4" xfId="3209" xr:uid="{6C90F041-55C1-476D-BD08-93239CFB79B7}"/>
    <cellStyle name="Comma 2 2 3 2 3 4 2" xfId="11480" xr:uid="{E1EB9F8C-CFDE-4540-B27A-E6C3D279E187}"/>
    <cellStyle name="Comma 2 2 3 2 3 4 3" xfId="14320" xr:uid="{7A3AAC86-4CF9-4E22-803C-698058FE70B3}"/>
    <cellStyle name="Comma 2 2 3 2 3 5" xfId="3711" xr:uid="{C6E0DB90-5A94-4436-9674-1BD208A0E8DC}"/>
    <cellStyle name="Comma 2 2 3 2 3 5 2" xfId="11952" xr:uid="{68C458C1-887C-4F69-91C5-6BA09F3A6417}"/>
    <cellStyle name="Comma 2 2 3 2 3 5 3" xfId="14792" xr:uid="{6613377E-3E21-4F28-97A4-776FFD46A926}"/>
    <cellStyle name="Comma 2 2 3 2 3 6" xfId="9974" xr:uid="{CA07809D-93AA-4A08-9351-002FD1F07F95}"/>
    <cellStyle name="Comma 2 2 3 2 3 7" xfId="12814" xr:uid="{024CA6C0-4CAC-4AD0-B002-4DEFA22DF73A}"/>
    <cellStyle name="Comma 2 2 3 2 3 8" xfId="16157" xr:uid="{B8BE25F2-7B6A-4002-B36E-1D86F0FBBD5B}"/>
    <cellStyle name="Comma 2 2 3 2 3 9" xfId="16700" xr:uid="{8F5E2B46-7C95-4668-89A4-3AA7D0553B4F}"/>
    <cellStyle name="Comma 2 2 3 2 4" xfId="633" xr:uid="{00000000-0005-0000-0000-000086000000}"/>
    <cellStyle name="Comma 2 2 3 2 4 2" xfId="2867" xr:uid="{075947FF-5B85-44E5-A8DB-D9803EBF8FDB}"/>
    <cellStyle name="Comma 2 2 3 2 4 2 2" xfId="11138" xr:uid="{5876B0EF-F677-4535-956D-4A6B3780C9E2}"/>
    <cellStyle name="Comma 2 2 3 2 4 2 3" xfId="13978" xr:uid="{80F6FFCE-08B7-45FA-A2F9-FCD41C080578}"/>
    <cellStyle name="Comma 2 2 3 2 4 3" xfId="10176" xr:uid="{BA5A98D8-E636-4097-B859-59887FA0DE5E}"/>
    <cellStyle name="Comma 2 2 3 2 4 4" xfId="13016" xr:uid="{7E9E2FE5-05E6-42F8-B3F3-153E2CA012C5}"/>
    <cellStyle name="Comma 2 2 3 2 4 5" xfId="16359" xr:uid="{4B752E3C-D13F-4EEB-B88C-86E6ECF86CD9}"/>
    <cellStyle name="Comma 2 2 3 2 4 6" xfId="16902" xr:uid="{802BA8BC-C0DF-41DB-8857-96989CA060BC}"/>
    <cellStyle name="Comma 2 2 3 2 4 7" xfId="17446" xr:uid="{4E312C63-9AFD-44A2-A757-D1AE82E562DB}"/>
    <cellStyle name="Comma 2 2 3 2 5" xfId="2031" xr:uid="{81687CCE-DC59-40A2-B382-3CEF2A9A554B}"/>
    <cellStyle name="Comma 2 2 3 2 5 2" xfId="10302" xr:uid="{FEAC83E7-7BA2-4787-890C-25E7E78960D9}"/>
    <cellStyle name="Comma 2 2 3 2 5 3" xfId="13142" xr:uid="{82ECE072-2AC2-4437-987F-57536B15B13E}"/>
    <cellStyle name="Comma 2 2 3 2 6" xfId="2449" xr:uid="{21F08653-001D-4B78-873C-3950D08D6776}"/>
    <cellStyle name="Comma 2 2 3 2 6 2" xfId="10720" xr:uid="{82DA74F8-C84E-43E2-861A-6A2C629D42C0}"/>
    <cellStyle name="Comma 2 2 3 2 6 3" xfId="13560" xr:uid="{136F7A01-130C-496B-9104-54F6A9AE86B8}"/>
    <cellStyle name="Comma 2 2 3 2 7" xfId="2993" xr:uid="{A0E9A38A-650F-4D50-B174-C4999167A701}"/>
    <cellStyle name="Comma 2 2 3 2 7 2" xfId="11264" xr:uid="{720D57DF-8B5A-4208-BE83-F8BF1C6ED937}"/>
    <cellStyle name="Comma 2 2 3 2 7 3" xfId="14104" xr:uid="{98D85924-8D74-46E2-809D-534675D90DC8}"/>
    <cellStyle name="Comma 2 2 3 2 8" xfId="3495" xr:uid="{BE65830A-ABAE-4E70-9D2B-2445257FF3A6}"/>
    <cellStyle name="Comma 2 2 3 2 8 2" xfId="11736" xr:uid="{FF007A64-F0A8-4FBD-AB65-88F4C68E0011}"/>
    <cellStyle name="Comma 2 2 3 2 8 3" xfId="14576" xr:uid="{58CD83AD-75EF-474F-98D3-DBC712CDD4AD}"/>
    <cellStyle name="Comma 2 2 3 2 9" xfId="9758" xr:uid="{3490A273-1CB4-4098-BBD3-144C2C6ECD7F}"/>
    <cellStyle name="Comma 2 2 3 3" xfId="148" xr:uid="{00000000-0005-0000-0000-000087000000}"/>
    <cellStyle name="Comma 2 2 3 3 10" xfId="12556" xr:uid="{ED1E4078-1171-4B81-BC50-5F803705BC2A}"/>
    <cellStyle name="Comma 2 2 3 3 11" xfId="15899" xr:uid="{9A3CB8E1-DA52-41AF-AB27-2B9B08323AF4}"/>
    <cellStyle name="Comma 2 2 3 3 12" xfId="16442" xr:uid="{D17DD12F-25F3-43E6-B64A-7E9736C74DD7}"/>
    <cellStyle name="Comma 2 2 3 3 13" xfId="16986" xr:uid="{E5B4222A-B481-4B44-B81A-98AE288FF323}"/>
    <cellStyle name="Comma 2 2 3 3 2" xfId="262" xr:uid="{00000000-0005-0000-0000-000088000000}"/>
    <cellStyle name="Comma 2 2 3 3 2 10" xfId="16546" xr:uid="{03DF9094-FFFB-4D92-BFA8-F5D1BB4C4D1C}"/>
    <cellStyle name="Comma 2 2 3 3 2 11" xfId="17090" xr:uid="{F17DB33C-5B96-431F-B5FA-4A15D127C48F}"/>
    <cellStyle name="Comma 2 2 3 3 2 2" xfId="489" xr:uid="{00000000-0005-0000-0000-000089000000}"/>
    <cellStyle name="Comma 2 2 3 3 2 2 10" xfId="17302" xr:uid="{66F96107-790D-4BF0-B3D8-A230F65AF0BF}"/>
    <cellStyle name="Comma 2 2 3 3 2 2 2" xfId="2305" xr:uid="{34CB000D-CD68-412C-9836-18ACDD7CAB86}"/>
    <cellStyle name="Comma 2 2 3 3 2 2 2 2" xfId="10576" xr:uid="{5439A7EE-2822-4B90-A4C1-A2AEC84E2FF7}"/>
    <cellStyle name="Comma 2 2 3 3 2 2 2 3" xfId="13416" xr:uid="{157A322D-4B11-428B-8880-045E1B8C2196}"/>
    <cellStyle name="Comma 2 2 3 3 2 2 3" xfId="2723" xr:uid="{46BAAC05-F570-4748-942C-0A68648CFD58}"/>
    <cellStyle name="Comma 2 2 3 3 2 2 3 2" xfId="10994" xr:uid="{E72C55BE-AEBB-4D48-ADC8-3925CBFB9079}"/>
    <cellStyle name="Comma 2 2 3 3 2 2 3 3" xfId="13834" xr:uid="{864CD1AB-F1AA-4ECA-806E-4B25B71AF947}"/>
    <cellStyle name="Comma 2 2 3 3 2 2 4" xfId="3267" xr:uid="{041F5546-7EEE-4048-84A0-65F70CE6B5B4}"/>
    <cellStyle name="Comma 2 2 3 3 2 2 4 2" xfId="11538" xr:uid="{52339A4A-A288-4929-8E96-9BAFE9660B00}"/>
    <cellStyle name="Comma 2 2 3 3 2 2 4 3" xfId="14378" xr:uid="{3B8D9AD8-C3D3-4FB7-909A-726D15946DD7}"/>
    <cellStyle name="Comma 2 2 3 3 2 2 5" xfId="3769" xr:uid="{CD5FBBC7-0714-4110-8B0E-83A7F7CD81F7}"/>
    <cellStyle name="Comma 2 2 3 3 2 2 5 2" xfId="12010" xr:uid="{74DFF528-800C-4BF3-A477-6DAEAD3785DA}"/>
    <cellStyle name="Comma 2 2 3 3 2 2 5 3" xfId="14850" xr:uid="{AD431FE1-F744-486D-8286-65523E647AE2}"/>
    <cellStyle name="Comma 2 2 3 3 2 2 6" xfId="10032" xr:uid="{61F5851D-34BB-4961-8607-5AF564D74010}"/>
    <cellStyle name="Comma 2 2 3 3 2 2 7" xfId="12872" xr:uid="{697A2CF9-7F02-4F70-B06E-692EE4B364D8}"/>
    <cellStyle name="Comma 2 2 3 3 2 2 8" xfId="16215" xr:uid="{C3F0EB28-730F-407D-91AC-1B60C62CD1C1}"/>
    <cellStyle name="Comma 2 2 3 3 2 2 9" xfId="16758" xr:uid="{AF1632D1-FF18-42C1-A373-CAB1D38FF38A}"/>
    <cellStyle name="Comma 2 2 3 3 2 3" xfId="2093" xr:uid="{C0CC41DE-7BDB-4E45-8DD4-35C820114906}"/>
    <cellStyle name="Comma 2 2 3 3 2 3 2" xfId="10364" xr:uid="{FCD5A402-8125-4F8F-B36D-E82A09325C82}"/>
    <cellStyle name="Comma 2 2 3 3 2 3 3" xfId="13204" xr:uid="{CFF6C380-947C-4D25-996B-512573C820D5}"/>
    <cellStyle name="Comma 2 2 3 3 2 4" xfId="2511" xr:uid="{C1FD8C90-D7CD-4D46-B41E-F16975E2CBE9}"/>
    <cellStyle name="Comma 2 2 3 3 2 4 2" xfId="10782" xr:uid="{D56846ED-1E1B-41E7-AF7C-6186DC59FADB}"/>
    <cellStyle name="Comma 2 2 3 3 2 4 3" xfId="13622" xr:uid="{7E06CC48-15BD-4EE3-8005-89713E17742E}"/>
    <cellStyle name="Comma 2 2 3 3 2 5" xfId="3055" xr:uid="{23FF6866-3D75-456D-971D-9EC16E8EBF85}"/>
    <cellStyle name="Comma 2 2 3 3 2 5 2" xfId="11326" xr:uid="{49DFFE75-F553-41B1-AB5E-4C988AF97078}"/>
    <cellStyle name="Comma 2 2 3 3 2 5 3" xfId="14166" xr:uid="{765221B5-81C8-42A7-8ACB-209CFD0C47D5}"/>
    <cellStyle name="Comma 2 2 3 3 2 6" xfId="3557" xr:uid="{8C1ECC1C-F1ED-4730-860F-D2D04340D8C1}"/>
    <cellStyle name="Comma 2 2 3 3 2 6 2" xfId="11798" xr:uid="{1810DF9E-9F14-44AD-9928-E313FD9A103D}"/>
    <cellStyle name="Comma 2 2 3 3 2 6 3" xfId="14638" xr:uid="{34C55105-9FE1-4C6B-88F9-07D0F04FFE25}"/>
    <cellStyle name="Comma 2 2 3 3 2 7" xfId="9820" xr:uid="{FC3CA826-BABE-414B-BBF5-E0F68FDDC74C}"/>
    <cellStyle name="Comma 2 2 3 3 2 8" xfId="12660" xr:uid="{BD69A417-A9EB-467A-890E-CD906A6C50A6}"/>
    <cellStyle name="Comma 2 2 3 3 2 9" xfId="16003" xr:uid="{7F6F90DC-35EC-4F53-94AC-DE738025F1C1}"/>
    <cellStyle name="Comma 2 2 3 3 3" xfId="388" xr:uid="{00000000-0005-0000-0000-00008A000000}"/>
    <cellStyle name="Comma 2 2 3 3 3 10" xfId="17202" xr:uid="{0DAE90F8-FDC8-48ED-831C-5C2DA904F93D}"/>
    <cellStyle name="Comma 2 2 3 3 3 2" xfId="2205" xr:uid="{7E7D5D0C-793C-4069-A5FD-8EB7C89FEFD2}"/>
    <cellStyle name="Comma 2 2 3 3 3 2 2" xfId="10476" xr:uid="{B66FA9B8-0C8F-4442-9D5D-24B0188E5414}"/>
    <cellStyle name="Comma 2 2 3 3 3 2 3" xfId="13316" xr:uid="{4F4F4FF8-43DA-4539-AAAC-31B86CA12043}"/>
    <cellStyle name="Comma 2 2 3 3 3 3" xfId="2623" xr:uid="{BC0D72BA-4F49-4C85-A792-C7D999996982}"/>
    <cellStyle name="Comma 2 2 3 3 3 3 2" xfId="10894" xr:uid="{A1937D7B-42A6-42D6-96B6-FCEF4FD764DA}"/>
    <cellStyle name="Comma 2 2 3 3 3 3 3" xfId="13734" xr:uid="{2E8B414D-DEA6-4299-A5AC-689A1B187DAD}"/>
    <cellStyle name="Comma 2 2 3 3 3 4" xfId="3167" xr:uid="{F39BB5DC-AC69-4945-B9E6-EE96CBFF12F5}"/>
    <cellStyle name="Comma 2 2 3 3 3 4 2" xfId="11438" xr:uid="{3F001C1F-4B60-4DDF-8DB5-5B7E6876886A}"/>
    <cellStyle name="Comma 2 2 3 3 3 4 3" xfId="14278" xr:uid="{CFD9D96D-807F-476C-AF44-E9BA6329748A}"/>
    <cellStyle name="Comma 2 2 3 3 3 5" xfId="3669" xr:uid="{34C949B2-3BC3-4CDE-B77F-C1723D61464D}"/>
    <cellStyle name="Comma 2 2 3 3 3 5 2" xfId="11910" xr:uid="{45DD311B-4781-44AA-A4DF-B1C15D09AACE}"/>
    <cellStyle name="Comma 2 2 3 3 3 5 3" xfId="14750" xr:uid="{AE1D8401-1643-47DE-8B80-1A5D86503832}"/>
    <cellStyle name="Comma 2 2 3 3 3 6" xfId="9932" xr:uid="{A66C40A2-5D41-4C6E-8FD3-74C07A77C0A8}"/>
    <cellStyle name="Comma 2 2 3 3 3 7" xfId="12772" xr:uid="{2A4DFD79-43BB-4EE2-AA5C-D046C4A0F637}"/>
    <cellStyle name="Comma 2 2 3 3 3 8" xfId="16115" xr:uid="{B879EFBF-1C1C-4896-A0D5-4F1D583AF98C}"/>
    <cellStyle name="Comma 2 2 3 3 3 9" xfId="16658" xr:uid="{3AE969B0-DD21-4CB7-8C9A-A38639F9A4BB}"/>
    <cellStyle name="Comma 2 2 3 3 4" xfId="591" xr:uid="{00000000-0005-0000-0000-00008B000000}"/>
    <cellStyle name="Comma 2 2 3 3 4 2" xfId="2825" xr:uid="{B0867F8E-A725-4C2D-B40E-8D666CC57804}"/>
    <cellStyle name="Comma 2 2 3 3 4 2 2" xfId="11096" xr:uid="{DC909846-67F8-4F2E-BE6E-0BB6CA6D17E0}"/>
    <cellStyle name="Comma 2 2 3 3 4 2 3" xfId="13936" xr:uid="{07996F75-BC1A-4D99-A265-CFBFEFEA43FF}"/>
    <cellStyle name="Comma 2 2 3 3 4 3" xfId="10134" xr:uid="{12BEDE18-CE19-4C0A-9D66-842E4E7F7D13}"/>
    <cellStyle name="Comma 2 2 3 3 4 4" xfId="12974" xr:uid="{20FCB769-578E-4440-8048-14FFFA9A63AE}"/>
    <cellStyle name="Comma 2 2 3 3 4 5" xfId="16317" xr:uid="{FB880372-9DB2-4B39-ADDD-3BD882C26E35}"/>
    <cellStyle name="Comma 2 2 3 3 4 6" xfId="16860" xr:uid="{C3ED3F4D-7029-4810-BBD2-AE8DD2D13BE1}"/>
    <cellStyle name="Comma 2 2 3 3 4 7" xfId="17404" xr:uid="{F04F8169-75AD-4DE7-90E6-CEAB94C43104}"/>
    <cellStyle name="Comma 2 2 3 3 5" xfId="1989" xr:uid="{4B1BCD93-146E-47E5-94F8-4813A152BF55}"/>
    <cellStyle name="Comma 2 2 3 3 5 2" xfId="10260" xr:uid="{3BDB0A3F-0B01-4235-A6B2-D85B90997735}"/>
    <cellStyle name="Comma 2 2 3 3 5 3" xfId="13100" xr:uid="{CEA4392B-8898-4C6C-B4DE-B9F4F5109515}"/>
    <cellStyle name="Comma 2 2 3 3 6" xfId="2407" xr:uid="{37EBE0E6-4D30-42FD-9328-9A25427F94A4}"/>
    <cellStyle name="Comma 2 2 3 3 6 2" xfId="10678" xr:uid="{9E9A691D-28F9-4259-976F-4FFD30965371}"/>
    <cellStyle name="Comma 2 2 3 3 6 3" xfId="13518" xr:uid="{1F6B55C9-E4C3-4035-8EAB-30C4E556D96E}"/>
    <cellStyle name="Comma 2 2 3 3 7" xfId="2951" xr:uid="{4E667FBB-6049-499C-A78B-9DED63A5D27C}"/>
    <cellStyle name="Comma 2 2 3 3 7 2" xfId="11222" xr:uid="{8B9D9A75-F381-4F78-9F1A-A04F2D2914EC}"/>
    <cellStyle name="Comma 2 2 3 3 7 3" xfId="14062" xr:uid="{63A8B75D-3C73-4FF8-BAD2-F8361726DDDA}"/>
    <cellStyle name="Comma 2 2 3 3 8" xfId="3453" xr:uid="{868A16F2-BDA9-4BD4-8D0A-FA26F5D27D88}"/>
    <cellStyle name="Comma 2 2 3 3 8 2" xfId="11694" xr:uid="{69DDDA70-A998-4753-9A6E-7C5EBCDEF304}"/>
    <cellStyle name="Comma 2 2 3 3 8 3" xfId="14534" xr:uid="{B669FBEF-1243-49D5-AB4E-9C61A8A5698E}"/>
    <cellStyle name="Comma 2 2 3 3 9" xfId="9716" xr:uid="{C0C37AFC-D43E-40C3-91CD-C811FB795EDF}"/>
    <cellStyle name="Comma 2 2 3 4" xfId="235" xr:uid="{00000000-0005-0000-0000-00008C000000}"/>
    <cellStyle name="Comma 2 2 3 4 10" xfId="16519" xr:uid="{34F96D4D-12CB-427E-B505-DA8D32A89C0D}"/>
    <cellStyle name="Comma 2 2 3 4 11" xfId="17063" xr:uid="{2030AC44-4BC7-432E-A927-7994D4A756F9}"/>
    <cellStyle name="Comma 2 2 3 4 2" xfId="462" xr:uid="{00000000-0005-0000-0000-00008D000000}"/>
    <cellStyle name="Comma 2 2 3 4 2 10" xfId="17275" xr:uid="{5BB5DBA7-D738-4C27-8188-432B550357EA}"/>
    <cellStyle name="Comma 2 2 3 4 2 2" xfId="2278" xr:uid="{ED8314FB-684C-45A0-B588-5CF2169B34C0}"/>
    <cellStyle name="Comma 2 2 3 4 2 2 2" xfId="10549" xr:uid="{32C07849-D61C-43BA-9A40-659564FA54BC}"/>
    <cellStyle name="Comma 2 2 3 4 2 2 3" xfId="13389" xr:uid="{7D4FADCB-C1C2-448C-BBFC-58CAA34A20B5}"/>
    <cellStyle name="Comma 2 2 3 4 2 3" xfId="2696" xr:uid="{C617BFEA-0973-42FA-A5CF-0BEEEF51B0E1}"/>
    <cellStyle name="Comma 2 2 3 4 2 3 2" xfId="10967" xr:uid="{1A8F0979-12AC-43E2-8A51-B489CB149AD2}"/>
    <cellStyle name="Comma 2 2 3 4 2 3 3" xfId="13807" xr:uid="{1D11A64E-55D9-4922-8FD6-965C238F552E}"/>
    <cellStyle name="Comma 2 2 3 4 2 4" xfId="3240" xr:uid="{5F641901-DA30-4176-8470-A8661B6356B8}"/>
    <cellStyle name="Comma 2 2 3 4 2 4 2" xfId="11511" xr:uid="{141AAE8F-D15D-4609-AE62-F75692965C0B}"/>
    <cellStyle name="Comma 2 2 3 4 2 4 3" xfId="14351" xr:uid="{0873B63B-2453-4B33-848E-7EF89FE0C2B9}"/>
    <cellStyle name="Comma 2 2 3 4 2 5" xfId="3742" xr:uid="{6E04AB47-E551-4F1D-8B5B-5F4927B1703E}"/>
    <cellStyle name="Comma 2 2 3 4 2 5 2" xfId="11983" xr:uid="{2BBA64CD-1813-4074-B687-D269344B772A}"/>
    <cellStyle name="Comma 2 2 3 4 2 5 3" xfId="14823" xr:uid="{F8753221-31E0-4DD8-AAD1-F66C7B2D794F}"/>
    <cellStyle name="Comma 2 2 3 4 2 6" xfId="10005" xr:uid="{1B0F611A-61FA-4228-BE8A-6D9E73817C35}"/>
    <cellStyle name="Comma 2 2 3 4 2 7" xfId="12845" xr:uid="{8B534540-B473-4DC1-A5F2-F9FE3DBA43C0}"/>
    <cellStyle name="Comma 2 2 3 4 2 8" xfId="16188" xr:uid="{5E478322-89D3-46C9-B9B4-270A972E38F1}"/>
    <cellStyle name="Comma 2 2 3 4 2 9" xfId="16731" xr:uid="{8C67B26C-B96C-4ADE-8409-B0C592508E64}"/>
    <cellStyle name="Comma 2 2 3 4 3" xfId="2066" xr:uid="{EA461B1B-5EB7-47E4-A576-48A70255CC26}"/>
    <cellStyle name="Comma 2 2 3 4 3 2" xfId="10337" xr:uid="{3F3D345F-14B3-4EC7-9269-DCB2A6B58A8E}"/>
    <cellStyle name="Comma 2 2 3 4 3 3" xfId="13177" xr:uid="{89ECF67C-579B-41FE-A505-8A2E3DAE9F55}"/>
    <cellStyle name="Comma 2 2 3 4 4" xfId="2484" xr:uid="{BAEAA368-5AAF-4571-8907-7D2AD60E18C9}"/>
    <cellStyle name="Comma 2 2 3 4 4 2" xfId="10755" xr:uid="{C08FBC3A-F7E3-4881-93A5-93ECFBF95DBF}"/>
    <cellStyle name="Comma 2 2 3 4 4 3" xfId="13595" xr:uid="{97B4E832-0C9F-4384-9E01-F83AB8EDACD2}"/>
    <cellStyle name="Comma 2 2 3 4 5" xfId="3028" xr:uid="{5E958D6D-4CA0-4E00-BEE1-C1502117D424}"/>
    <cellStyle name="Comma 2 2 3 4 5 2" xfId="11299" xr:uid="{9201131D-738F-468E-AD55-1AE31275A92B}"/>
    <cellStyle name="Comma 2 2 3 4 5 3" xfId="14139" xr:uid="{F260E0E0-5948-4CFD-A1A7-5B7C63C78007}"/>
    <cellStyle name="Comma 2 2 3 4 6" xfId="3530" xr:uid="{4EEBC2D7-E1FE-4639-B04E-43532061F7BD}"/>
    <cellStyle name="Comma 2 2 3 4 6 2" xfId="11771" xr:uid="{AC6A211B-AB4E-4FE4-A280-47EE9541B365}"/>
    <cellStyle name="Comma 2 2 3 4 6 3" xfId="14611" xr:uid="{7375E266-299E-4C08-8E54-B6B31DCDC969}"/>
    <cellStyle name="Comma 2 2 3 4 7" xfId="9793" xr:uid="{BF76E9D5-8AC5-4073-8C4D-762498DC3316}"/>
    <cellStyle name="Comma 2 2 3 4 8" xfId="12633" xr:uid="{B1790A9F-D7EB-4EE9-9930-8FE66A3E85E9}"/>
    <cellStyle name="Comma 2 2 3 4 9" xfId="15976" xr:uid="{3FDA821B-A7A5-4641-BD3B-AB105A55C1B4}"/>
    <cellStyle name="Comma 2 2 3 5" xfId="361" xr:uid="{00000000-0005-0000-0000-00008E000000}"/>
    <cellStyle name="Comma 2 2 3 5 10" xfId="17175" xr:uid="{F63F6A7D-2A9C-43C8-8ADB-A8603DE2E5BA}"/>
    <cellStyle name="Comma 2 2 3 5 2" xfId="2178" xr:uid="{D71A163D-144E-4751-BD1C-278E113F68A9}"/>
    <cellStyle name="Comma 2 2 3 5 2 2" xfId="10449" xr:uid="{D4CAA48E-87D6-435F-B355-8D7718AB6AA7}"/>
    <cellStyle name="Comma 2 2 3 5 2 3" xfId="13289" xr:uid="{F845F858-7100-41B8-BB2F-7BE6127BDAC4}"/>
    <cellStyle name="Comma 2 2 3 5 3" xfId="2596" xr:uid="{5401D516-0485-4D3B-BB09-7B0BFCA0F317}"/>
    <cellStyle name="Comma 2 2 3 5 3 2" xfId="10867" xr:uid="{4ED00581-034F-458A-83B4-AA73176FC0BD}"/>
    <cellStyle name="Comma 2 2 3 5 3 3" xfId="13707" xr:uid="{1B869B61-E35E-4D62-94EE-7C835FAC6534}"/>
    <cellStyle name="Comma 2 2 3 5 4" xfId="3140" xr:uid="{85A73D37-EF9E-40D5-9CFA-88DA12C4F370}"/>
    <cellStyle name="Comma 2 2 3 5 4 2" xfId="11411" xr:uid="{CEACB38B-0992-4B20-A026-7B46D2801D70}"/>
    <cellStyle name="Comma 2 2 3 5 4 3" xfId="14251" xr:uid="{32E75847-2A54-4DE0-9C89-77DB002CC481}"/>
    <cellStyle name="Comma 2 2 3 5 5" xfId="3642" xr:uid="{15EB14D3-11F0-45B7-A10D-5AB835BB32A5}"/>
    <cellStyle name="Comma 2 2 3 5 5 2" xfId="11883" xr:uid="{ACE06FA2-5ECF-443E-AB5D-18F7CDC6E6EE}"/>
    <cellStyle name="Comma 2 2 3 5 5 3" xfId="14723" xr:uid="{67120384-2AE9-4276-A7FF-BDAA590E26D8}"/>
    <cellStyle name="Comma 2 2 3 5 6" xfId="9905" xr:uid="{C9189F14-A2AD-4A82-B611-6FBDF2F4378E}"/>
    <cellStyle name="Comma 2 2 3 5 7" xfId="12745" xr:uid="{F2B9D343-15B9-4D7C-A6ED-2B4BF526269B}"/>
    <cellStyle name="Comma 2 2 3 5 8" xfId="16088" xr:uid="{1EAE0CC7-7FB8-4719-A6F9-48D10A0253E4}"/>
    <cellStyle name="Comma 2 2 3 5 9" xfId="16631" xr:uid="{DAA72D30-5314-4BB0-9703-1343AA8E2C3F}"/>
    <cellStyle name="Comma 2 2 3 6" xfId="564" xr:uid="{00000000-0005-0000-0000-00008F000000}"/>
    <cellStyle name="Comma 2 2 3 6 2" xfId="2798" xr:uid="{FF8484C0-E79D-44B1-B654-AF1990A89B6C}"/>
    <cellStyle name="Comma 2 2 3 6 2 2" xfId="11069" xr:uid="{6E41F51D-7BA3-46C6-863F-CC4C871DE04C}"/>
    <cellStyle name="Comma 2 2 3 6 2 3" xfId="13909" xr:uid="{BDBC0DA2-2501-439D-B1B4-79EA5A1FD076}"/>
    <cellStyle name="Comma 2 2 3 6 3" xfId="10107" xr:uid="{1E7344E8-F2AE-4E54-9551-F5DB816F4958}"/>
    <cellStyle name="Comma 2 2 3 6 4" xfId="12947" xr:uid="{9ECCE843-9CFA-4B5A-BB8A-EDBF5D7A9478}"/>
    <cellStyle name="Comma 2 2 3 6 5" xfId="16290" xr:uid="{45729E3C-B921-48B0-98A0-2119C9DFD2E5}"/>
    <cellStyle name="Comma 2 2 3 6 6" xfId="16833" xr:uid="{1AF342A4-44A2-4042-9813-850595075BFE}"/>
    <cellStyle name="Comma 2 2 3 6 7" xfId="17377" xr:uid="{8C27D55A-2C76-4175-B93A-639E77F45C82}"/>
    <cellStyle name="Comma 2 2 3 7" xfId="1962" xr:uid="{45B703FF-9BF9-4F97-B8A2-FC48718EED71}"/>
    <cellStyle name="Comma 2 2 3 7 2" xfId="10233" xr:uid="{74B628D6-F22C-4A26-B395-F6BB1F89B348}"/>
    <cellStyle name="Comma 2 2 3 7 3" xfId="13073" xr:uid="{42BC7CEA-EBEF-4091-8FB9-1A165EDEAE36}"/>
    <cellStyle name="Comma 2 2 3 8" xfId="2380" xr:uid="{0A554B93-9278-4D9F-8FC3-81CEEE22D95F}"/>
    <cellStyle name="Comma 2 2 3 8 2" xfId="10651" xr:uid="{48F56C98-A6ED-4FFA-8FC1-EEFB3C0FAECE}"/>
    <cellStyle name="Comma 2 2 3 8 3" xfId="13491" xr:uid="{83D2772D-49E2-47FB-893E-F71CDC857333}"/>
    <cellStyle name="Comma 2 2 3 9" xfId="2924" xr:uid="{B2C2493A-073E-40B1-B01C-422BC91640F3}"/>
    <cellStyle name="Comma 2 2 3 9 2" xfId="11195" xr:uid="{B6847E33-4109-49A8-981C-EDBC0BCD87B8}"/>
    <cellStyle name="Comma 2 2 3 9 3" xfId="14035" xr:uid="{7B55065C-541B-423B-AAD9-F54507F85F8B}"/>
    <cellStyle name="Comma 2 2 4" xfId="128" xr:uid="{00000000-0005-0000-0000-000090000000}"/>
    <cellStyle name="Comma 2 2 5" xfId="170" xr:uid="{00000000-0005-0000-0000-000091000000}"/>
    <cellStyle name="Comma 2 2 5 10" xfId="12577" xr:uid="{14B634D1-4747-451D-B449-FB481509D137}"/>
    <cellStyle name="Comma 2 2 5 11" xfId="15920" xr:uid="{A780E47F-5B12-48B1-B708-47CD1D2634BF}"/>
    <cellStyle name="Comma 2 2 5 12" xfId="16463" xr:uid="{1E4D58CC-ED0F-4870-9A0A-6E6684ED8E30}"/>
    <cellStyle name="Comma 2 2 5 13" xfId="17007" xr:uid="{188C2B1C-6F15-4B1C-858D-394D4AB310C5}"/>
    <cellStyle name="Comma 2 2 5 2" xfId="283" xr:uid="{00000000-0005-0000-0000-000092000000}"/>
    <cellStyle name="Comma 2 2 5 2 10" xfId="16567" xr:uid="{40F6E50F-54CC-4C45-A7E4-6CB88D2125B0}"/>
    <cellStyle name="Comma 2 2 5 2 11" xfId="17111" xr:uid="{CB5EAC10-2E2D-4F34-9D9E-5F92471513D1}"/>
    <cellStyle name="Comma 2 2 5 2 2" xfId="510" xr:uid="{00000000-0005-0000-0000-000093000000}"/>
    <cellStyle name="Comma 2 2 5 2 2 10" xfId="17323" xr:uid="{A838E83A-1E8D-4BCB-93AA-0D7CBBD2F606}"/>
    <cellStyle name="Comma 2 2 5 2 2 2" xfId="2326" xr:uid="{3C7927A5-A9BD-437B-AC66-68C20F87AD0B}"/>
    <cellStyle name="Comma 2 2 5 2 2 2 2" xfId="10597" xr:uid="{8C56674A-4453-4D5D-A09B-4D98AEF56143}"/>
    <cellStyle name="Comma 2 2 5 2 2 2 3" xfId="13437" xr:uid="{BB9189EA-350F-4ECE-AEBD-52AC3309E44C}"/>
    <cellStyle name="Comma 2 2 5 2 2 3" xfId="2744" xr:uid="{9F6CF72F-34AE-43AF-8084-2DDB7BDBB318}"/>
    <cellStyle name="Comma 2 2 5 2 2 3 2" xfId="11015" xr:uid="{51BC6882-0216-4710-923A-4BDF3E3FAB11}"/>
    <cellStyle name="Comma 2 2 5 2 2 3 3" xfId="13855" xr:uid="{5A575B36-E96C-4FBA-9982-BA67718CB865}"/>
    <cellStyle name="Comma 2 2 5 2 2 4" xfId="3288" xr:uid="{96318FA8-D46A-40C1-BBE3-76FCA360DCD6}"/>
    <cellStyle name="Comma 2 2 5 2 2 4 2" xfId="11559" xr:uid="{17CF5876-CD60-4D1B-BE71-175A3D30C89E}"/>
    <cellStyle name="Comma 2 2 5 2 2 4 3" xfId="14399" xr:uid="{E8829A9B-7C98-4283-8F19-A60E0AE576A2}"/>
    <cellStyle name="Comma 2 2 5 2 2 5" xfId="3790" xr:uid="{8A350BC7-296C-4E2B-BDF1-001905B052D2}"/>
    <cellStyle name="Comma 2 2 5 2 2 5 2" xfId="12031" xr:uid="{57A2EBE5-013A-4C4C-95D5-04F187EEF6C2}"/>
    <cellStyle name="Comma 2 2 5 2 2 5 3" xfId="14871" xr:uid="{D4B09C3F-0519-4DA7-89E8-C24C8CE8FC70}"/>
    <cellStyle name="Comma 2 2 5 2 2 6" xfId="10053" xr:uid="{651656F1-2270-422A-A215-3E254673FBD1}"/>
    <cellStyle name="Comma 2 2 5 2 2 7" xfId="12893" xr:uid="{57D7D5F2-BD67-4C3B-8A51-39B1659A230D}"/>
    <cellStyle name="Comma 2 2 5 2 2 8" xfId="16236" xr:uid="{CCFB0C1B-ACAE-43C0-953C-AF1D3E3E86EE}"/>
    <cellStyle name="Comma 2 2 5 2 2 9" xfId="16779" xr:uid="{D2FEF1C1-96C0-4EB7-A19E-2325D229D519}"/>
    <cellStyle name="Comma 2 2 5 2 3" xfId="2114" xr:uid="{2B73424D-6DE4-4987-8D6E-49DED13C5F97}"/>
    <cellStyle name="Comma 2 2 5 2 3 2" xfId="10385" xr:uid="{C92073EF-CE80-42A1-832A-0DB4270FCE79}"/>
    <cellStyle name="Comma 2 2 5 2 3 3" xfId="13225" xr:uid="{94E9F48A-2D06-4140-A62E-3EE0A25F5BA9}"/>
    <cellStyle name="Comma 2 2 5 2 4" xfId="2532" xr:uid="{0DE090B9-904B-47D3-AD38-3211798E48AC}"/>
    <cellStyle name="Comma 2 2 5 2 4 2" xfId="10803" xr:uid="{5B2B455D-B173-43D1-A0D3-F3FFA85B9D0C}"/>
    <cellStyle name="Comma 2 2 5 2 4 3" xfId="13643" xr:uid="{1ED189C8-5E65-4A7F-8A3A-EB4DEB47D2E3}"/>
    <cellStyle name="Comma 2 2 5 2 5" xfId="3076" xr:uid="{D2A0BC38-8290-4B27-BBA1-FDA5361B320E}"/>
    <cellStyle name="Comma 2 2 5 2 5 2" xfId="11347" xr:uid="{69010DE0-A06C-454A-B7AF-4238E49628CF}"/>
    <cellStyle name="Comma 2 2 5 2 5 3" xfId="14187" xr:uid="{4A9804CB-98F1-4CA2-BEA6-89968E6E3CC5}"/>
    <cellStyle name="Comma 2 2 5 2 6" xfId="3578" xr:uid="{E6ED9322-5182-457E-BDD8-45FE45354FEC}"/>
    <cellStyle name="Comma 2 2 5 2 6 2" xfId="11819" xr:uid="{4AF71133-0D74-4A1A-AFDC-03B45278A7D1}"/>
    <cellStyle name="Comma 2 2 5 2 6 3" xfId="14659" xr:uid="{E79FABC9-9CD3-4543-BD66-5CEE362D2FF9}"/>
    <cellStyle name="Comma 2 2 5 2 7" xfId="9841" xr:uid="{4426D454-B636-4B35-BA26-C330569F99A9}"/>
    <cellStyle name="Comma 2 2 5 2 8" xfId="12681" xr:uid="{6F23A5DA-35E7-4B8F-8366-75E0A9997E5A}"/>
    <cellStyle name="Comma 2 2 5 2 9" xfId="16024" xr:uid="{0B8C1385-8CDF-49AC-8AD9-24ADA9A40F85}"/>
    <cellStyle name="Comma 2 2 5 3" xfId="409" xr:uid="{00000000-0005-0000-0000-000094000000}"/>
    <cellStyle name="Comma 2 2 5 3 10" xfId="17223" xr:uid="{4213E2D2-8568-4CAF-A974-B85164AAF6EF}"/>
    <cellStyle name="Comma 2 2 5 3 2" xfId="2226" xr:uid="{D7C5F278-07FE-4CDE-96D2-986145532E11}"/>
    <cellStyle name="Comma 2 2 5 3 2 2" xfId="10497" xr:uid="{BF8D9F3A-074A-480D-8A7A-877A4140554A}"/>
    <cellStyle name="Comma 2 2 5 3 2 3" xfId="13337" xr:uid="{4C8C25B8-D5AB-4C3D-B9DE-75E4BF0D3B85}"/>
    <cellStyle name="Comma 2 2 5 3 3" xfId="2644" xr:uid="{B5758618-806D-483E-BA92-C9F098783F36}"/>
    <cellStyle name="Comma 2 2 5 3 3 2" xfId="10915" xr:uid="{4724CEA5-AC11-4083-B6CB-B1E702D7A5A7}"/>
    <cellStyle name="Comma 2 2 5 3 3 3" xfId="13755" xr:uid="{8B0DC784-E854-455E-AE4C-C5AD02ED2FCD}"/>
    <cellStyle name="Comma 2 2 5 3 4" xfId="3188" xr:uid="{55BCD98F-2918-4913-862C-4784C7892F3F}"/>
    <cellStyle name="Comma 2 2 5 3 4 2" xfId="11459" xr:uid="{EAAC53E0-70BE-45E8-A494-15BA1DBE4827}"/>
    <cellStyle name="Comma 2 2 5 3 4 3" xfId="14299" xr:uid="{5D4C9CCF-4407-4320-9B1F-1C6ABCC663C4}"/>
    <cellStyle name="Comma 2 2 5 3 5" xfId="3690" xr:uid="{1D642008-124B-4E07-9AA0-BDC7245ED1F9}"/>
    <cellStyle name="Comma 2 2 5 3 5 2" xfId="11931" xr:uid="{ECF75F4A-EAC1-486E-85D0-62BD3EC6EA5D}"/>
    <cellStyle name="Comma 2 2 5 3 5 3" xfId="14771" xr:uid="{E1BB2082-073B-435B-92C2-A7139C2D667B}"/>
    <cellStyle name="Comma 2 2 5 3 6" xfId="9953" xr:uid="{8102FFA4-DC30-47AE-98F3-FCEB0B12152E}"/>
    <cellStyle name="Comma 2 2 5 3 7" xfId="12793" xr:uid="{B27F8B65-A245-4E04-88EE-14E4FD4431D2}"/>
    <cellStyle name="Comma 2 2 5 3 8" xfId="16136" xr:uid="{9DBF27E6-1437-4FE1-92F4-2005C2B5815A}"/>
    <cellStyle name="Comma 2 2 5 3 9" xfId="16679" xr:uid="{B7184B14-DBE6-4532-BEBD-00A6B9A5B44E}"/>
    <cellStyle name="Comma 2 2 5 4" xfId="612" xr:uid="{00000000-0005-0000-0000-000095000000}"/>
    <cellStyle name="Comma 2 2 5 4 2" xfId="2846" xr:uid="{73B07D39-FE70-4D6C-A4B5-03510FE5EB0E}"/>
    <cellStyle name="Comma 2 2 5 4 2 2" xfId="11117" xr:uid="{09A63BC9-37D2-44B4-BADF-E557A77B9CAF}"/>
    <cellStyle name="Comma 2 2 5 4 2 3" xfId="13957" xr:uid="{2F877118-B953-43C5-8628-89DAEFBC3035}"/>
    <cellStyle name="Comma 2 2 5 4 3" xfId="10155" xr:uid="{14C49866-5485-4F0B-BF78-A0CB5E627CC9}"/>
    <cellStyle name="Comma 2 2 5 4 4" xfId="12995" xr:uid="{8FA7EB87-F81C-465B-ADD8-D8A0779F3D29}"/>
    <cellStyle name="Comma 2 2 5 4 5" xfId="16338" xr:uid="{4BE14313-5551-4697-AB4D-882716FE502F}"/>
    <cellStyle name="Comma 2 2 5 4 6" xfId="16881" xr:uid="{48FCE611-E646-41FB-B9F4-4276B4503DEF}"/>
    <cellStyle name="Comma 2 2 5 4 7" xfId="17425" xr:uid="{78D34E54-BE95-40A1-A3DA-CF08BF884BF8}"/>
    <cellStyle name="Comma 2 2 5 5" xfId="2010" xr:uid="{9EEC7464-F1F5-4106-B54B-9B2D83CE8140}"/>
    <cellStyle name="Comma 2 2 5 5 2" xfId="10281" xr:uid="{488957E2-5363-41FA-9D9D-B5256FF7D064}"/>
    <cellStyle name="Comma 2 2 5 5 3" xfId="13121" xr:uid="{D53F8089-096E-4CA5-AE25-00B808142C8D}"/>
    <cellStyle name="Comma 2 2 5 6" xfId="2428" xr:uid="{EB9219A2-B465-4273-865A-1850129299ED}"/>
    <cellStyle name="Comma 2 2 5 6 2" xfId="10699" xr:uid="{47653533-67F2-4BDE-A90A-3B1AC8D0D8CF}"/>
    <cellStyle name="Comma 2 2 5 6 3" xfId="13539" xr:uid="{B0F8E47F-F254-49CB-A7E1-3DFB4EF2D506}"/>
    <cellStyle name="Comma 2 2 5 7" xfId="2972" xr:uid="{2E33D693-188E-480D-8EA8-5C7C355E400F}"/>
    <cellStyle name="Comma 2 2 5 7 2" xfId="11243" xr:uid="{DCC6ECBD-F11B-4F4A-A5C9-BF52391946B4}"/>
    <cellStyle name="Comma 2 2 5 7 3" xfId="14083" xr:uid="{0D2DF9F4-0A8C-47D6-BC63-11FA56AA54A7}"/>
    <cellStyle name="Comma 2 2 5 8" xfId="3474" xr:uid="{A835DA3A-F732-4C8C-9F7A-A274ED2B3E17}"/>
    <cellStyle name="Comma 2 2 5 8 2" xfId="11715" xr:uid="{B34C29A1-4B29-465B-8527-08EA5BBC7E23}"/>
    <cellStyle name="Comma 2 2 5 8 3" xfId="14555" xr:uid="{306214FE-FC06-4511-93E6-DAC0FC2E0751}"/>
    <cellStyle name="Comma 2 2 5 9" xfId="9737" xr:uid="{B39106D1-C251-4980-90D3-E7019CC52736}"/>
    <cellStyle name="Comma 2 2 6" xfId="223" xr:uid="{00000000-0005-0000-0000-000096000000}"/>
    <cellStyle name="Comma 2 2 6 10" xfId="16507" xr:uid="{F9971400-164D-4E2F-83F6-70F7B07F07F4}"/>
    <cellStyle name="Comma 2 2 6 11" xfId="17051" xr:uid="{9213A154-81D0-4763-B633-6FADB2AE8CFB}"/>
    <cellStyle name="Comma 2 2 6 2" xfId="349" xr:uid="{00000000-0005-0000-0000-000097000000}"/>
    <cellStyle name="Comma 2 2 6 2 10" xfId="17163" xr:uid="{152888C2-C2DA-46AC-A6BD-43E1F648C808}"/>
    <cellStyle name="Comma 2 2 6 2 2" xfId="2166" xr:uid="{854342D5-2C75-4CD9-AFF0-4D7A678E2C26}"/>
    <cellStyle name="Comma 2 2 6 2 2 2" xfId="10437" xr:uid="{7C4FC07B-94E1-48D0-8B34-24A94731215C}"/>
    <cellStyle name="Comma 2 2 6 2 2 3" xfId="13277" xr:uid="{FD6EC188-B71B-4707-91AB-C727BDC17590}"/>
    <cellStyle name="Comma 2 2 6 2 3" xfId="2584" xr:uid="{7F2A49C0-DF55-4F08-90B6-288326D3B73A}"/>
    <cellStyle name="Comma 2 2 6 2 3 2" xfId="10855" xr:uid="{29870F6C-F41F-4EDA-BB95-A21289DBEC18}"/>
    <cellStyle name="Comma 2 2 6 2 3 3" xfId="13695" xr:uid="{391B7F79-CDD4-4C3B-8DF1-72973E842169}"/>
    <cellStyle name="Comma 2 2 6 2 4" xfId="3128" xr:uid="{AECAD74C-BE3E-4F35-A197-8F659DB5A59A}"/>
    <cellStyle name="Comma 2 2 6 2 4 2" xfId="11399" xr:uid="{65A527EC-200F-4F80-95C3-F8C67C2D9788}"/>
    <cellStyle name="Comma 2 2 6 2 4 3" xfId="14239" xr:uid="{28E8C38F-774A-47CD-9991-BB5BABE1AC95}"/>
    <cellStyle name="Comma 2 2 6 2 5" xfId="3630" xr:uid="{8F393024-5759-40C9-8ACD-09F58D190551}"/>
    <cellStyle name="Comma 2 2 6 2 5 2" xfId="11871" xr:uid="{FD6286A1-D813-4E43-8ECB-99A13CF3FF01}"/>
    <cellStyle name="Comma 2 2 6 2 5 3" xfId="14711" xr:uid="{C144D44C-6863-4007-BCE2-3054FC6E17EA}"/>
    <cellStyle name="Comma 2 2 6 2 6" xfId="9893" xr:uid="{3EDF5D0C-7973-4FE1-AB6C-898D999E220B}"/>
    <cellStyle name="Comma 2 2 6 2 7" xfId="12733" xr:uid="{D2E4669D-8B13-482D-A955-D5B3CA8DB33F}"/>
    <cellStyle name="Comma 2 2 6 2 8" xfId="16076" xr:uid="{7423DCD3-F8D1-4BC7-96B8-1FA0A0E557EC}"/>
    <cellStyle name="Comma 2 2 6 2 9" xfId="16619" xr:uid="{05382D77-9729-45D3-B038-BF40D18FD227}"/>
    <cellStyle name="Comma 2 2 6 3" xfId="2054" xr:uid="{06E14C42-47B5-4AD9-B512-36E3288E1F88}"/>
    <cellStyle name="Comma 2 2 6 3 2" xfId="10325" xr:uid="{C092B552-38AE-4916-9363-C016C3C848E8}"/>
    <cellStyle name="Comma 2 2 6 3 3" xfId="13165" xr:uid="{A51992A0-3B7A-4E45-8C73-B87F2AE91A70}"/>
    <cellStyle name="Comma 2 2 6 4" xfId="2472" xr:uid="{B50231D7-9F45-4476-A932-587198B012F6}"/>
    <cellStyle name="Comma 2 2 6 4 2" xfId="10743" xr:uid="{97F95EDB-D628-4645-B8B7-C65FA5CF1C73}"/>
    <cellStyle name="Comma 2 2 6 4 3" xfId="13583" xr:uid="{C33438BC-8C97-4AD2-990B-B1A8B37F06C4}"/>
    <cellStyle name="Comma 2 2 6 5" xfId="3016" xr:uid="{1C08DE19-5DD9-423B-AB4E-7D964238F60F}"/>
    <cellStyle name="Comma 2 2 6 5 2" xfId="11287" xr:uid="{B145B5BB-D40E-4330-88C4-77A61F3A8E91}"/>
    <cellStyle name="Comma 2 2 6 5 3" xfId="14127" xr:uid="{E27E91B3-A305-4533-951F-0CC3038390DA}"/>
    <cellStyle name="Comma 2 2 6 6" xfId="3518" xr:uid="{F1E7103F-0700-4EFF-9393-C4A11CCF20DD}"/>
    <cellStyle name="Comma 2 2 6 6 2" xfId="11759" xr:uid="{3BCF7C56-DDBD-4F8B-92BF-9F98E93445E8}"/>
    <cellStyle name="Comma 2 2 6 6 3" xfId="14599" xr:uid="{2D5ECA8F-CE4B-433A-8073-D342C99C4E6E}"/>
    <cellStyle name="Comma 2 2 6 7" xfId="9781" xr:uid="{263648BA-92AD-414D-9A49-CBAEC92BE81F}"/>
    <cellStyle name="Comma 2 2 6 8" xfId="12621" xr:uid="{E1526A3C-EF54-4D3B-BCD4-E6DE506904E6}"/>
    <cellStyle name="Comma 2 2 6 9" xfId="15964" xr:uid="{27AA7720-A129-47A1-8D73-4B8EC0C8EA38}"/>
    <cellStyle name="Comma 2 2 7" xfId="450" xr:uid="{00000000-0005-0000-0000-000098000000}"/>
    <cellStyle name="Comma 2 2 7 10" xfId="17263" xr:uid="{0FCF1F6E-8F29-4F3A-859D-0061BFE33868}"/>
    <cellStyle name="Comma 2 2 7 2" xfId="2266" xr:uid="{6B2F7AC8-7569-4BC8-89C4-AA9B1E107337}"/>
    <cellStyle name="Comma 2 2 7 2 2" xfId="10537" xr:uid="{7583B350-3CBB-4F61-8EA0-CA286BAAEE1B}"/>
    <cellStyle name="Comma 2 2 7 2 3" xfId="13377" xr:uid="{ACECB8DB-0CBB-47CE-98EA-2C1E9A3EC3C9}"/>
    <cellStyle name="Comma 2 2 7 3" xfId="2684" xr:uid="{F36EE46A-1DC0-48A6-BD7E-B684C129AE52}"/>
    <cellStyle name="Comma 2 2 7 3 2" xfId="10955" xr:uid="{87AE66BE-1F95-4873-BD6B-DBEDCCF312EA}"/>
    <cellStyle name="Comma 2 2 7 3 3" xfId="13795" xr:uid="{89F706CD-B21D-49D0-99BC-0F5CE52A4E8B}"/>
    <cellStyle name="Comma 2 2 7 4" xfId="3228" xr:uid="{0C264504-846C-446B-A896-2F0303B1D212}"/>
    <cellStyle name="Comma 2 2 7 4 2" xfId="11499" xr:uid="{D118182E-B1D2-4935-B88F-D5D7D4560F6B}"/>
    <cellStyle name="Comma 2 2 7 4 3" xfId="14339" xr:uid="{2202EE80-9E89-407E-AB78-F7E9CDFD9F01}"/>
    <cellStyle name="Comma 2 2 7 5" xfId="3730" xr:uid="{6215ACB7-6DBB-42D1-8784-E9B93673FC85}"/>
    <cellStyle name="Comma 2 2 7 5 2" xfId="11971" xr:uid="{874545E2-59E7-4FD3-A731-9BB561009ACF}"/>
    <cellStyle name="Comma 2 2 7 5 3" xfId="14811" xr:uid="{D8A49E2F-93D1-4E64-BEA0-9133EB86FE38}"/>
    <cellStyle name="Comma 2 2 7 6" xfId="9993" xr:uid="{8DB2D06A-5D11-4F38-A313-DB168C800CDE}"/>
    <cellStyle name="Comma 2 2 7 7" xfId="12833" xr:uid="{9F823384-3074-4F84-8C78-0A70435E0BDD}"/>
    <cellStyle name="Comma 2 2 7 8" xfId="16176" xr:uid="{9603D270-1D36-48EA-9D09-557420B533AD}"/>
    <cellStyle name="Comma 2 2 7 9" xfId="16719" xr:uid="{B3A11761-0869-4287-B500-DA1D988D491A}"/>
    <cellStyle name="Comma 2 2 8" xfId="338" xr:uid="{00000000-0005-0000-0000-000099000000}"/>
    <cellStyle name="Comma 2 2 8 10" xfId="17155" xr:uid="{5DE79F89-6A2B-45A6-9F81-F950E2A4BFEC}"/>
    <cellStyle name="Comma 2 2 8 2" xfId="2158" xr:uid="{C48CF8E8-335E-453A-B3B9-E63967095EDF}"/>
    <cellStyle name="Comma 2 2 8 2 2" xfId="10429" xr:uid="{A0158B28-B636-432E-8A64-8E5204B4478B}"/>
    <cellStyle name="Comma 2 2 8 2 3" xfId="13269" xr:uid="{CC2467BE-8832-402E-9298-B73A38DE6824}"/>
    <cellStyle name="Comma 2 2 8 3" xfId="2576" xr:uid="{7164D660-B11E-4357-8F94-1EB28F4A46AC}"/>
    <cellStyle name="Comma 2 2 8 3 2" xfId="10847" xr:uid="{A99FBF9D-9E76-4DE7-B6F7-6A8E81BDEF7D}"/>
    <cellStyle name="Comma 2 2 8 3 3" xfId="13687" xr:uid="{83CAA839-9D4B-4FE3-8314-9986BB7A1742}"/>
    <cellStyle name="Comma 2 2 8 4" xfId="3120" xr:uid="{6EF929BC-B769-4478-AB8A-FFDB2A42B878}"/>
    <cellStyle name="Comma 2 2 8 4 2" xfId="11391" xr:uid="{A36AA591-8863-468B-BF50-2BEBB22FB8CA}"/>
    <cellStyle name="Comma 2 2 8 4 3" xfId="14231" xr:uid="{180E3103-3175-41B1-9404-FB4D7610B1C4}"/>
    <cellStyle name="Comma 2 2 8 5" xfId="3622" xr:uid="{C44E974A-CD8F-42F6-A639-2BA4A2CC1D1F}"/>
    <cellStyle name="Comma 2 2 8 5 2" xfId="11863" xr:uid="{3A6CCFDA-158B-4143-B6C9-755BEFE3B8B4}"/>
    <cellStyle name="Comma 2 2 8 5 3" xfId="14703" xr:uid="{C134D9EA-AC48-4AE2-8155-14165FA5A513}"/>
    <cellStyle name="Comma 2 2 8 6" xfId="9885" xr:uid="{1AEF10F1-DB86-4694-A222-13BC891961CC}"/>
    <cellStyle name="Comma 2 2 8 7" xfId="12725" xr:uid="{2046DECF-398B-498D-8BAB-81FE22BD4C00}"/>
    <cellStyle name="Comma 2 2 8 8" xfId="16068" xr:uid="{CF6774D7-5A7C-4179-90A2-10ED96D47A62}"/>
    <cellStyle name="Comma 2 2 8 9" xfId="16611" xr:uid="{26606A8A-54C8-4683-87E7-0865789AA8E5}"/>
    <cellStyle name="Comma 2 2 9" xfId="552" xr:uid="{00000000-0005-0000-0000-00009A000000}"/>
    <cellStyle name="Comma 2 2 9 2" xfId="2786" xr:uid="{B2A5B903-5839-454B-82D1-B314CBCB68AF}"/>
    <cellStyle name="Comma 2 2 9 2 2" xfId="11057" xr:uid="{E32A944B-37DF-47E4-8A14-A503138DD893}"/>
    <cellStyle name="Comma 2 2 9 2 3" xfId="13897" xr:uid="{8A6417F1-6654-4183-A7A3-2DD78E8F54E4}"/>
    <cellStyle name="Comma 2 2 9 3" xfId="10095" xr:uid="{593E06E6-A465-4AB3-BE54-75D268A0A12D}"/>
    <cellStyle name="Comma 2 2 9 4" xfId="12935" xr:uid="{0BB87922-662B-4ED0-B49C-08C0C74D6F88}"/>
    <cellStyle name="Comma 2 2 9 5" xfId="16278" xr:uid="{AADFDF70-0CD8-4C62-A99D-600BB4EC722F}"/>
    <cellStyle name="Comma 2 2 9 6" xfId="16821" xr:uid="{669C5722-27E2-487F-93A5-4F8DE2D4FEFD}"/>
    <cellStyle name="Comma 2 2 9 7" xfId="17365" xr:uid="{3B58E70E-F2BA-49BC-9361-D48E19136CAC}"/>
    <cellStyle name="Comma 2 3" xfId="98" xr:uid="{00000000-0005-0000-0000-00009B000000}"/>
    <cellStyle name="Comma 2 3 10" xfId="3381" xr:uid="{0564EBC5-0BC3-4F0E-A92C-FF887CD015A7}"/>
    <cellStyle name="Comma 2 3 10 2" xfId="11629" xr:uid="{A36C2E92-0DCC-4179-94D0-8816C7F70DE9}"/>
    <cellStyle name="Comma 2 3 10 3" xfId="14469" xr:uid="{2EA4ECAF-8226-4914-863E-B0FFBB4C53A5}"/>
    <cellStyle name="Comma 2 3 11" xfId="3424" xr:uid="{B83DDA54-787A-4D27-9305-6996167170A1}"/>
    <cellStyle name="Comma 2 3 11 2" xfId="11665" xr:uid="{6687B967-3887-44DF-99CB-260E0AF01490}"/>
    <cellStyle name="Comma 2 3 11 3" xfId="14505" xr:uid="{4C4D3FF5-BBA2-471C-98A7-D5273D23686C}"/>
    <cellStyle name="Comma 2 3 12" xfId="9665" xr:uid="{2AB5AF6E-529F-4455-A76F-E54AAEA36836}"/>
    <cellStyle name="Comma 2 3 12 2" xfId="12505" xr:uid="{9C4298AC-CDD4-4F12-816D-ADB2C7984F1F}"/>
    <cellStyle name="Comma 2 3 12 3" xfId="15346" xr:uid="{11E8B5B5-B160-47F8-889C-063E8F4A36CC}"/>
    <cellStyle name="Comma 2 3 13" xfId="9687" xr:uid="{DBD7C960-EF10-4505-959E-296A48BC1D1B}"/>
    <cellStyle name="Comma 2 3 14" xfId="12527" xr:uid="{43B14584-9B11-4C38-96E9-FA4F476B71EC}"/>
    <cellStyle name="Comma 2 3 15" xfId="15870" xr:uid="{2D56A3F2-1CBB-42C9-95CF-791D52F044EE}"/>
    <cellStyle name="Comma 2 3 16" xfId="16413" xr:uid="{983068F1-89B5-44A7-8CCA-F13238F2B878}"/>
    <cellStyle name="Comma 2 3 17" xfId="16957" xr:uid="{CAD980DF-2E11-4AA9-9D0B-45DD7D6A1598}"/>
    <cellStyle name="Comma 2 3 2" xfId="193" xr:uid="{00000000-0005-0000-0000-00009C000000}"/>
    <cellStyle name="Comma 2 3 2 10" xfId="12596" xr:uid="{6B95E6EE-85F5-4C2E-81EB-DF0918AABC40}"/>
    <cellStyle name="Comma 2 3 2 11" xfId="15939" xr:uid="{73AD5558-849E-4436-9765-81FFE074B043}"/>
    <cellStyle name="Comma 2 3 2 12" xfId="16482" xr:uid="{E1151AC1-CE02-4D0B-9C06-F949329BA450}"/>
    <cellStyle name="Comma 2 3 2 13" xfId="17026" xr:uid="{6A7B5E5A-C90B-44BF-B063-C819CE83DBA3}"/>
    <cellStyle name="Comma 2 3 2 2" xfId="302" xr:uid="{00000000-0005-0000-0000-00009D000000}"/>
    <cellStyle name="Comma 2 3 2 2 10" xfId="16586" xr:uid="{0F2FF7A4-1140-4D7A-AA73-C72BABCD6E3D}"/>
    <cellStyle name="Comma 2 3 2 2 11" xfId="17130" xr:uid="{05020E8B-E1C3-454D-ADAD-4C0B29C08583}"/>
    <cellStyle name="Comma 2 3 2 2 2" xfId="529" xr:uid="{00000000-0005-0000-0000-00009E000000}"/>
    <cellStyle name="Comma 2 3 2 2 2 10" xfId="17342" xr:uid="{16DDE4C6-5DB2-435C-991E-A9EE3287F1FA}"/>
    <cellStyle name="Comma 2 3 2 2 2 2" xfId="2345" xr:uid="{06BD0C44-0171-4504-8005-05F530058848}"/>
    <cellStyle name="Comma 2 3 2 2 2 2 2" xfId="10616" xr:uid="{CF611DDD-67A0-4F01-9A78-81AB0532FB18}"/>
    <cellStyle name="Comma 2 3 2 2 2 2 3" xfId="13456" xr:uid="{7EAD38CC-1002-4213-91D4-D45592F9899A}"/>
    <cellStyle name="Comma 2 3 2 2 2 3" xfId="2763" xr:uid="{0D675B9B-3D6B-43D5-A7B8-6E1E085B3E52}"/>
    <cellStyle name="Comma 2 3 2 2 2 3 2" xfId="11034" xr:uid="{B43E9A47-FE92-4C94-9B17-F838D01A39C0}"/>
    <cellStyle name="Comma 2 3 2 2 2 3 3" xfId="13874" xr:uid="{6F4BCE16-7856-45C4-B6FA-ED89A68228C7}"/>
    <cellStyle name="Comma 2 3 2 2 2 4" xfId="3307" xr:uid="{4F0AA8C0-562F-48AD-B24C-DD805CAB8D55}"/>
    <cellStyle name="Comma 2 3 2 2 2 4 2" xfId="11578" xr:uid="{0AFF9D12-4D58-4A20-B738-AE975E26F5B0}"/>
    <cellStyle name="Comma 2 3 2 2 2 4 3" xfId="14418" xr:uid="{3D3E6C0B-AA2A-4DAF-BBBF-2103706483F0}"/>
    <cellStyle name="Comma 2 3 2 2 2 5" xfId="3809" xr:uid="{B7BDEF69-55BB-401D-AE15-E45526511208}"/>
    <cellStyle name="Comma 2 3 2 2 2 5 2" xfId="12050" xr:uid="{8D4D119F-51FE-4B30-85FD-9690AC6372A3}"/>
    <cellStyle name="Comma 2 3 2 2 2 5 3" xfId="14890" xr:uid="{EDFF4AAE-A546-4687-9308-4EC32F9EE608}"/>
    <cellStyle name="Comma 2 3 2 2 2 6" xfId="10072" xr:uid="{EB7FEB5D-3D0D-477F-913A-D82DB6C651ED}"/>
    <cellStyle name="Comma 2 3 2 2 2 7" xfId="12912" xr:uid="{0BF0DBE8-3E8B-4500-A345-855628AD826D}"/>
    <cellStyle name="Comma 2 3 2 2 2 8" xfId="16255" xr:uid="{D7888D44-E002-46D5-8095-2C5F8666A802}"/>
    <cellStyle name="Comma 2 3 2 2 2 9" xfId="16798" xr:uid="{D19A1850-0202-47F5-8F93-CB391F448DB5}"/>
    <cellStyle name="Comma 2 3 2 2 3" xfId="2133" xr:uid="{04E10FDF-2C40-430D-A952-1B00E5ADBA34}"/>
    <cellStyle name="Comma 2 3 2 2 3 2" xfId="10404" xr:uid="{36B2C6EF-8D85-4DF3-BF29-217999FA3D1F}"/>
    <cellStyle name="Comma 2 3 2 2 3 3" xfId="13244" xr:uid="{166DEF58-6429-40BB-85BE-FFF9D3BDAD5B}"/>
    <cellStyle name="Comma 2 3 2 2 4" xfId="2551" xr:uid="{ED0D624B-42A0-48AB-8D84-C6FB85224F7D}"/>
    <cellStyle name="Comma 2 3 2 2 4 2" xfId="10822" xr:uid="{5A99B54D-C236-4FCF-ADE3-09ECD7C1F117}"/>
    <cellStyle name="Comma 2 3 2 2 4 3" xfId="13662" xr:uid="{813826F9-AED1-43A6-AFEC-62245BA879AF}"/>
    <cellStyle name="Comma 2 3 2 2 5" xfId="3095" xr:uid="{80DE9D61-6FE8-4D2E-BF7D-FBD6644B6424}"/>
    <cellStyle name="Comma 2 3 2 2 5 2" xfId="11366" xr:uid="{01AB12C3-1780-47FE-A360-12D9402FAE7E}"/>
    <cellStyle name="Comma 2 3 2 2 5 3" xfId="14206" xr:uid="{D366C649-375E-42A9-AB16-B14201951E39}"/>
    <cellStyle name="Comma 2 3 2 2 6" xfId="3597" xr:uid="{F88018A4-CB72-4677-AFC8-FE84A28EAC19}"/>
    <cellStyle name="Comma 2 3 2 2 6 2" xfId="11838" xr:uid="{E8FB656C-BB8E-4F98-AB3F-101643E39A80}"/>
    <cellStyle name="Comma 2 3 2 2 6 3" xfId="14678" xr:uid="{22FA82AC-AB02-4ADC-A4AD-07E594A0A262}"/>
    <cellStyle name="Comma 2 3 2 2 7" xfId="9860" xr:uid="{C9A48F57-D9C2-4C5E-AEC2-A79AF56331AE}"/>
    <cellStyle name="Comma 2 3 2 2 8" xfId="12700" xr:uid="{388F3E6B-4AF9-4B99-A9E4-E8A202608D52}"/>
    <cellStyle name="Comma 2 3 2 2 9" xfId="16043" xr:uid="{956C731A-C51C-4580-A3D1-C4978070C790}"/>
    <cellStyle name="Comma 2 3 2 3" xfId="428" xr:uid="{00000000-0005-0000-0000-00009F000000}"/>
    <cellStyle name="Comma 2 3 2 3 10" xfId="17242" xr:uid="{1521FBAD-3C72-495E-855F-EB2B1DC0FFFA}"/>
    <cellStyle name="Comma 2 3 2 3 2" xfId="2245" xr:uid="{E774797C-CDB7-4FA7-8EEC-AF3CE9F17CF2}"/>
    <cellStyle name="Comma 2 3 2 3 2 2" xfId="10516" xr:uid="{36B432AE-C4CE-4A9F-8E26-6859225DD2F0}"/>
    <cellStyle name="Comma 2 3 2 3 2 3" xfId="13356" xr:uid="{BE49DCF0-40F3-4E4C-B92E-E703E92719F7}"/>
    <cellStyle name="Comma 2 3 2 3 3" xfId="2663" xr:uid="{B418F376-13B2-4019-B238-E4BB64AF71F1}"/>
    <cellStyle name="Comma 2 3 2 3 3 2" xfId="10934" xr:uid="{669D5EE5-EC8E-4873-873C-7909EC9EF3EC}"/>
    <cellStyle name="Comma 2 3 2 3 3 3" xfId="13774" xr:uid="{9C289779-A400-469F-9651-8F8FBC86203B}"/>
    <cellStyle name="Comma 2 3 2 3 4" xfId="3207" xr:uid="{44490BEE-4CF1-413C-8421-528F74E9C1AA}"/>
    <cellStyle name="Comma 2 3 2 3 4 2" xfId="11478" xr:uid="{BFE1EE47-A265-4C62-8EFE-480D6C9DD254}"/>
    <cellStyle name="Comma 2 3 2 3 4 3" xfId="14318" xr:uid="{B7C7D380-EEBD-4538-ACF2-37168C1ED1B4}"/>
    <cellStyle name="Comma 2 3 2 3 5" xfId="3709" xr:uid="{F9624E99-69AF-4FA8-9395-586B5EBE775E}"/>
    <cellStyle name="Comma 2 3 2 3 5 2" xfId="11950" xr:uid="{13E1BDC9-2BA6-409E-A531-4AC3338681BF}"/>
    <cellStyle name="Comma 2 3 2 3 5 3" xfId="14790" xr:uid="{6882E1C1-0BE1-42C5-ADBC-341D4019203F}"/>
    <cellStyle name="Comma 2 3 2 3 6" xfId="9972" xr:uid="{824C52D6-0BF7-45E6-8B21-73FF24CE6704}"/>
    <cellStyle name="Comma 2 3 2 3 7" xfId="12812" xr:uid="{884F9AD8-0058-48C7-BD15-9507FE27CF52}"/>
    <cellStyle name="Comma 2 3 2 3 8" xfId="16155" xr:uid="{7697C28F-729F-4B95-B681-42BF10ED5090}"/>
    <cellStyle name="Comma 2 3 2 3 9" xfId="16698" xr:uid="{6A5DDE4A-B759-4FBF-AB1D-DAB656A8E306}"/>
    <cellStyle name="Comma 2 3 2 4" xfId="631" xr:uid="{00000000-0005-0000-0000-0000A0000000}"/>
    <cellStyle name="Comma 2 3 2 4 2" xfId="2865" xr:uid="{218D696A-1742-4389-B514-F47AE7493374}"/>
    <cellStyle name="Comma 2 3 2 4 2 2" xfId="11136" xr:uid="{8163333C-0550-4DAA-A9A4-632FD79D3250}"/>
    <cellStyle name="Comma 2 3 2 4 2 3" xfId="13976" xr:uid="{D982A325-9E0F-4CC4-B49F-E6E0448E71C2}"/>
    <cellStyle name="Comma 2 3 2 4 3" xfId="10174" xr:uid="{5DA41772-D931-4935-A70C-49698DB4CD4C}"/>
    <cellStyle name="Comma 2 3 2 4 4" xfId="13014" xr:uid="{BAB6B9AA-421C-4926-8F36-6860F0D4BA09}"/>
    <cellStyle name="Comma 2 3 2 4 5" xfId="16357" xr:uid="{4352FE8D-6200-429E-8382-7FB988CDCE17}"/>
    <cellStyle name="Comma 2 3 2 4 6" xfId="16900" xr:uid="{1E4A7D7E-E9C2-4A81-99A3-604B661AC5DE}"/>
    <cellStyle name="Comma 2 3 2 4 7" xfId="17444" xr:uid="{C36D7B7F-8617-4841-87AE-53219F6D1AD8}"/>
    <cellStyle name="Comma 2 3 2 5" xfId="2029" xr:uid="{CFFEBD5A-32AA-4AF2-8CCF-59203573F3FA}"/>
    <cellStyle name="Comma 2 3 2 5 2" xfId="10300" xr:uid="{4EFFDF1A-D469-4F2C-A87E-983CAECB0B82}"/>
    <cellStyle name="Comma 2 3 2 5 3" xfId="13140" xr:uid="{4C05E97F-7BA5-4629-9E8F-2EC470797737}"/>
    <cellStyle name="Comma 2 3 2 6" xfId="2447" xr:uid="{316E1A4C-CD8D-46E0-8028-06278213C53C}"/>
    <cellStyle name="Comma 2 3 2 6 2" xfId="10718" xr:uid="{C1AD2ED6-B6B1-4A4D-9B84-3FF4F9820693}"/>
    <cellStyle name="Comma 2 3 2 6 3" xfId="13558" xr:uid="{873D0B11-AC34-4C2A-9D02-D4E289DB1BA8}"/>
    <cellStyle name="Comma 2 3 2 7" xfId="2991" xr:uid="{D142733C-8925-4D00-964C-653BB0E19F0E}"/>
    <cellStyle name="Comma 2 3 2 7 2" xfId="11262" xr:uid="{17292341-4CF3-4347-99BE-6D167CA53699}"/>
    <cellStyle name="Comma 2 3 2 7 3" xfId="14102" xr:uid="{B7C8FCBA-60A6-4E79-BE3F-D7BA6B7B7407}"/>
    <cellStyle name="Comma 2 3 2 8" xfId="3493" xr:uid="{31BFCA96-586E-481B-A945-CA62F0A66A67}"/>
    <cellStyle name="Comma 2 3 2 8 2" xfId="11734" xr:uid="{FCBB604F-09C1-4A17-8C5E-E19760E1CB02}"/>
    <cellStyle name="Comma 2 3 2 8 3" xfId="14574" xr:uid="{F7F8C270-D5AC-4AB6-91AD-5609AF16C783}"/>
    <cellStyle name="Comma 2 3 2 9" xfId="9756" xr:uid="{AF5F6573-D849-4DF2-A8B4-983C2AAC37E2}"/>
    <cellStyle name="Comma 2 3 3" xfId="146" xr:uid="{00000000-0005-0000-0000-0000A1000000}"/>
    <cellStyle name="Comma 2 3 3 10" xfId="12554" xr:uid="{155D3727-3D3A-4F8F-8E9D-D6F6141DC95D}"/>
    <cellStyle name="Comma 2 3 3 11" xfId="15897" xr:uid="{AC924AA9-5177-4C9F-B0B3-DD283C085E6B}"/>
    <cellStyle name="Comma 2 3 3 12" xfId="16440" xr:uid="{FDDCB4B1-076B-47DD-8F1C-4F602B209A8D}"/>
    <cellStyle name="Comma 2 3 3 13" xfId="16984" xr:uid="{C0A8E2B5-D462-4AB3-9BAF-536726D6606F}"/>
    <cellStyle name="Comma 2 3 3 2" xfId="260" xr:uid="{00000000-0005-0000-0000-0000A2000000}"/>
    <cellStyle name="Comma 2 3 3 2 10" xfId="16544" xr:uid="{342980D4-3498-49DD-AF00-23E8C02B2986}"/>
    <cellStyle name="Comma 2 3 3 2 11" xfId="17088" xr:uid="{AFF932B1-FA95-4167-8503-081425518DA3}"/>
    <cellStyle name="Comma 2 3 3 2 2" xfId="487" xr:uid="{00000000-0005-0000-0000-0000A3000000}"/>
    <cellStyle name="Comma 2 3 3 2 2 10" xfId="17300" xr:uid="{4DE21ED1-A759-4354-AB8A-4F6F16C0DD0F}"/>
    <cellStyle name="Comma 2 3 3 2 2 2" xfId="2303" xr:uid="{248CA08F-98DB-4557-86CF-3FDC887AFDB1}"/>
    <cellStyle name="Comma 2 3 3 2 2 2 2" xfId="10574" xr:uid="{DCE1DCE6-3EFF-4FEC-BCB0-442FCFBE143C}"/>
    <cellStyle name="Comma 2 3 3 2 2 2 3" xfId="13414" xr:uid="{12BE16EA-8182-4704-A9AA-6E3574902D9D}"/>
    <cellStyle name="Comma 2 3 3 2 2 3" xfId="2721" xr:uid="{87CCD0FC-8706-497B-873A-99023BF189D4}"/>
    <cellStyle name="Comma 2 3 3 2 2 3 2" xfId="10992" xr:uid="{8E9E3AE2-8A07-47E5-BDD4-6894BA747703}"/>
    <cellStyle name="Comma 2 3 3 2 2 3 3" xfId="13832" xr:uid="{9DFDFB3F-8BB6-4B79-ADD8-FF796398EB74}"/>
    <cellStyle name="Comma 2 3 3 2 2 4" xfId="3265" xr:uid="{636272E6-EA57-4AF4-867A-048FA215E5BF}"/>
    <cellStyle name="Comma 2 3 3 2 2 4 2" xfId="11536" xr:uid="{760DD462-EAC8-4A3B-A2DC-98C4CC6F9466}"/>
    <cellStyle name="Comma 2 3 3 2 2 4 3" xfId="14376" xr:uid="{9C2CEBA7-3CB6-48DC-83BB-1E5DCDADD411}"/>
    <cellStyle name="Comma 2 3 3 2 2 5" xfId="3767" xr:uid="{5DE6D06A-82FC-4F84-B349-7A9CF19E53FA}"/>
    <cellStyle name="Comma 2 3 3 2 2 5 2" xfId="12008" xr:uid="{B09495AD-96F4-47DC-B955-7F09FE1A8DBB}"/>
    <cellStyle name="Comma 2 3 3 2 2 5 3" xfId="14848" xr:uid="{69781356-A105-42B5-A8F9-9FF203874BDF}"/>
    <cellStyle name="Comma 2 3 3 2 2 6" xfId="10030" xr:uid="{5E7A31F3-48AF-4CB4-915D-58C9BA874943}"/>
    <cellStyle name="Comma 2 3 3 2 2 7" xfId="12870" xr:uid="{5074192E-294C-48DE-BF17-490033AF1C68}"/>
    <cellStyle name="Comma 2 3 3 2 2 8" xfId="16213" xr:uid="{FF606CDF-BE3E-4628-9C5C-B6F3A9F63CC3}"/>
    <cellStyle name="Comma 2 3 3 2 2 9" xfId="16756" xr:uid="{420CADC9-3008-4345-A9C1-8C335B6395CE}"/>
    <cellStyle name="Comma 2 3 3 2 3" xfId="2091" xr:uid="{5B744624-149A-4412-A3C2-5A48904EEED5}"/>
    <cellStyle name="Comma 2 3 3 2 3 2" xfId="10362" xr:uid="{BA813B73-39F9-4211-AB8F-3E3B82369F07}"/>
    <cellStyle name="Comma 2 3 3 2 3 3" xfId="13202" xr:uid="{1592F53E-0DBE-45DC-A5A6-CCFDDD3A3872}"/>
    <cellStyle name="Comma 2 3 3 2 4" xfId="2509" xr:uid="{FCF37665-1CE9-4A17-83FA-FD06290FD7D5}"/>
    <cellStyle name="Comma 2 3 3 2 4 2" xfId="10780" xr:uid="{51821B1C-F151-4E12-83BF-83557BC518E4}"/>
    <cellStyle name="Comma 2 3 3 2 4 3" xfId="13620" xr:uid="{F40C347B-F9E6-42EA-B69A-0FF8016D0A56}"/>
    <cellStyle name="Comma 2 3 3 2 5" xfId="3053" xr:uid="{D01E897A-0195-4814-9912-DFA23188EAC9}"/>
    <cellStyle name="Comma 2 3 3 2 5 2" xfId="11324" xr:uid="{917B5CDC-E739-4B23-A3DF-9C4FB58A58C5}"/>
    <cellStyle name="Comma 2 3 3 2 5 3" xfId="14164" xr:uid="{CF4EFC97-01CE-4DA4-97C2-8EBA26A443F5}"/>
    <cellStyle name="Comma 2 3 3 2 6" xfId="3555" xr:uid="{0317E6EE-8D82-4F58-9A68-2ABC765468B7}"/>
    <cellStyle name="Comma 2 3 3 2 6 2" xfId="11796" xr:uid="{E4BC5B40-DDED-476F-A29D-B0B0BCD3D7AC}"/>
    <cellStyle name="Comma 2 3 3 2 6 3" xfId="14636" xr:uid="{663E5287-37EE-4470-8D3D-8AE33B9392D4}"/>
    <cellStyle name="Comma 2 3 3 2 7" xfId="9818" xr:uid="{A50C8A33-DE7A-4FCD-81C2-C0A05D5F0756}"/>
    <cellStyle name="Comma 2 3 3 2 8" xfId="12658" xr:uid="{843EA645-F85A-406F-89C2-7311D598052C}"/>
    <cellStyle name="Comma 2 3 3 2 9" xfId="16001" xr:uid="{0F481329-E18A-4971-8828-0CD5F0B1A938}"/>
    <cellStyle name="Comma 2 3 3 3" xfId="386" xr:uid="{00000000-0005-0000-0000-0000A4000000}"/>
    <cellStyle name="Comma 2 3 3 3 10" xfId="17200" xr:uid="{88137E69-199A-41DB-B942-2623584E79F2}"/>
    <cellStyle name="Comma 2 3 3 3 2" xfId="2203" xr:uid="{BFF87B83-5534-4DCD-9776-DED897776C6C}"/>
    <cellStyle name="Comma 2 3 3 3 2 2" xfId="10474" xr:uid="{ECB7888C-43AB-440F-AEF5-BB04A4D52D82}"/>
    <cellStyle name="Comma 2 3 3 3 2 3" xfId="13314" xr:uid="{A75486A0-2632-499F-8350-AAF03B5DE756}"/>
    <cellStyle name="Comma 2 3 3 3 3" xfId="2621" xr:uid="{BA63312E-B017-457A-B2D5-46820D180C1F}"/>
    <cellStyle name="Comma 2 3 3 3 3 2" xfId="10892" xr:uid="{44E23362-655E-4CC2-B0D2-85D40B4E7BDA}"/>
    <cellStyle name="Comma 2 3 3 3 3 3" xfId="13732" xr:uid="{F9850B9F-C2DE-4378-AC36-419EF7A8B084}"/>
    <cellStyle name="Comma 2 3 3 3 4" xfId="3165" xr:uid="{7530D12C-74BC-4226-B37E-871470C3295B}"/>
    <cellStyle name="Comma 2 3 3 3 4 2" xfId="11436" xr:uid="{9522E8CD-8AE7-46E7-B982-4C1E2B536B0C}"/>
    <cellStyle name="Comma 2 3 3 3 4 3" xfId="14276" xr:uid="{7EDAEEDC-27B4-4EA6-BD3D-77A07A2C7160}"/>
    <cellStyle name="Comma 2 3 3 3 5" xfId="3667" xr:uid="{DBE09F97-3129-4034-9A06-EC7E29919181}"/>
    <cellStyle name="Comma 2 3 3 3 5 2" xfId="11908" xr:uid="{DDC5B70B-0FB6-40E6-86FD-66BFB9C2745E}"/>
    <cellStyle name="Comma 2 3 3 3 5 3" xfId="14748" xr:uid="{D4B42952-1128-4888-B1B6-8BF3BCD63705}"/>
    <cellStyle name="Comma 2 3 3 3 6" xfId="9930" xr:uid="{73961C95-8649-41F4-9A50-CC187F936470}"/>
    <cellStyle name="Comma 2 3 3 3 7" xfId="12770" xr:uid="{AA563FF4-EB44-424A-B9B4-5855364E3645}"/>
    <cellStyle name="Comma 2 3 3 3 8" xfId="16113" xr:uid="{3DE612E4-711F-4893-850A-46ED0F086C0E}"/>
    <cellStyle name="Comma 2 3 3 3 9" xfId="16656" xr:uid="{24044E19-FB32-46BB-B5E0-B98E311E621E}"/>
    <cellStyle name="Comma 2 3 3 4" xfId="589" xr:uid="{00000000-0005-0000-0000-0000A5000000}"/>
    <cellStyle name="Comma 2 3 3 4 2" xfId="2823" xr:uid="{0D47DC20-C874-458D-A999-65816266E984}"/>
    <cellStyle name="Comma 2 3 3 4 2 2" xfId="11094" xr:uid="{BFF2D157-26CC-4A5C-93E0-22EDDCB2D961}"/>
    <cellStyle name="Comma 2 3 3 4 2 3" xfId="13934" xr:uid="{2176C306-13C6-4836-8AF9-FD5BDEA16E88}"/>
    <cellStyle name="Comma 2 3 3 4 3" xfId="10132" xr:uid="{E321C1B5-AAD2-4E4A-9CA1-39C21208572F}"/>
    <cellStyle name="Comma 2 3 3 4 4" xfId="12972" xr:uid="{F67A2623-A40C-42D8-9146-A03AB04FD92A}"/>
    <cellStyle name="Comma 2 3 3 4 5" xfId="16315" xr:uid="{5B019E4E-A99E-4B8D-8D14-2B8D7CF10372}"/>
    <cellStyle name="Comma 2 3 3 4 6" xfId="16858" xr:uid="{79FE752C-C955-4BE2-B53B-9626729B4F0F}"/>
    <cellStyle name="Comma 2 3 3 4 7" xfId="17402" xr:uid="{7A57151E-EDF3-4AFA-80A2-A75064BA2DC2}"/>
    <cellStyle name="Comma 2 3 3 5" xfId="1987" xr:uid="{9A6D5206-C280-49BA-A5FB-BFBFBE8F3B64}"/>
    <cellStyle name="Comma 2 3 3 5 2" xfId="10258" xr:uid="{84146261-4AED-4DD8-809E-9146BB60E4AF}"/>
    <cellStyle name="Comma 2 3 3 5 3" xfId="13098" xr:uid="{C9380ECB-DC75-4DFC-9BF2-F456BD51DC5C}"/>
    <cellStyle name="Comma 2 3 3 6" xfId="2405" xr:uid="{D51434BA-DFFE-481E-9BF0-F396B66C1E69}"/>
    <cellStyle name="Comma 2 3 3 6 2" xfId="10676" xr:uid="{0AFC5ED5-4E18-4168-8782-E98AC2731A17}"/>
    <cellStyle name="Comma 2 3 3 6 3" xfId="13516" xr:uid="{5C779C1E-6061-4165-901A-25A164FA7135}"/>
    <cellStyle name="Comma 2 3 3 7" xfId="2949" xr:uid="{B9D81839-787B-4C2F-B135-A4E71ECC8F11}"/>
    <cellStyle name="Comma 2 3 3 7 2" xfId="11220" xr:uid="{E2DEEECD-6637-47EF-A6D0-64E975188208}"/>
    <cellStyle name="Comma 2 3 3 7 3" xfId="14060" xr:uid="{78407B82-7ADE-4143-9430-635CE0711380}"/>
    <cellStyle name="Comma 2 3 3 8" xfId="3451" xr:uid="{74D27F29-CC1B-41B7-BDC9-525F0F5AB43D}"/>
    <cellStyle name="Comma 2 3 3 8 2" xfId="11692" xr:uid="{BE3A2CC7-E581-4B70-A9C1-FD3B07EC37A1}"/>
    <cellStyle name="Comma 2 3 3 8 3" xfId="14532" xr:uid="{1B992912-D3AF-4559-B528-B4AAE8173843}"/>
    <cellStyle name="Comma 2 3 3 9" xfId="9714" xr:uid="{26090D33-C901-4830-9817-B8A2F14F8167}"/>
    <cellStyle name="Comma 2 3 4" xfId="233" xr:uid="{00000000-0005-0000-0000-0000A6000000}"/>
    <cellStyle name="Comma 2 3 4 10" xfId="16517" xr:uid="{044A7606-FD93-4808-BB81-FFA159FEEC1F}"/>
    <cellStyle name="Comma 2 3 4 11" xfId="17061" xr:uid="{F16AD5FF-7F42-44B2-A4A8-8F3DD69D5C83}"/>
    <cellStyle name="Comma 2 3 4 2" xfId="460" xr:uid="{00000000-0005-0000-0000-0000A7000000}"/>
    <cellStyle name="Comma 2 3 4 2 10" xfId="17273" xr:uid="{28B50905-BB4E-4441-B1C6-A01B369A8282}"/>
    <cellStyle name="Comma 2 3 4 2 2" xfId="2276" xr:uid="{7510324E-B131-490E-801C-9A135C22164B}"/>
    <cellStyle name="Comma 2 3 4 2 2 2" xfId="10547" xr:uid="{FD036807-04C9-4608-803C-56D8807D83D9}"/>
    <cellStyle name="Comma 2 3 4 2 2 3" xfId="13387" xr:uid="{D37EE481-E15D-438E-B881-5BC5CF4CCF77}"/>
    <cellStyle name="Comma 2 3 4 2 3" xfId="2694" xr:uid="{821C4C3F-8657-427B-BFA4-11BDC731E984}"/>
    <cellStyle name="Comma 2 3 4 2 3 2" xfId="10965" xr:uid="{262B5A49-BE3C-4FB1-8D7E-590B26442BCB}"/>
    <cellStyle name="Comma 2 3 4 2 3 3" xfId="13805" xr:uid="{FF2CF451-33CC-4598-AA7F-D152A49C356F}"/>
    <cellStyle name="Comma 2 3 4 2 4" xfId="3238" xr:uid="{F8F3D66B-BB68-4A83-A26F-FF3EB0BC0FF0}"/>
    <cellStyle name="Comma 2 3 4 2 4 2" xfId="11509" xr:uid="{187835E0-047A-48D2-A554-7E4A49F2625B}"/>
    <cellStyle name="Comma 2 3 4 2 4 3" xfId="14349" xr:uid="{B8EBEE3B-D9AB-4EB9-91C5-4FF0905ED5B3}"/>
    <cellStyle name="Comma 2 3 4 2 5" xfId="3740" xr:uid="{3C082161-315C-434F-BBB4-730228E383EC}"/>
    <cellStyle name="Comma 2 3 4 2 5 2" xfId="11981" xr:uid="{4FBCFE4D-1092-49D2-B0C1-04FE7F7E2123}"/>
    <cellStyle name="Comma 2 3 4 2 5 3" xfId="14821" xr:uid="{1FC76799-BB25-4083-8A8F-DC14101FCECF}"/>
    <cellStyle name="Comma 2 3 4 2 6" xfId="10003" xr:uid="{0B827AAE-958D-4D94-824E-52559D471BDD}"/>
    <cellStyle name="Comma 2 3 4 2 7" xfId="12843" xr:uid="{311F9629-40C4-4E7E-960E-E6E75E15A0DA}"/>
    <cellStyle name="Comma 2 3 4 2 8" xfId="16186" xr:uid="{49D1F636-FE16-424E-9FBC-5EE9ECC93D5F}"/>
    <cellStyle name="Comma 2 3 4 2 9" xfId="16729" xr:uid="{6F8BA1E1-775E-4FA9-8C57-EBC20C7A4356}"/>
    <cellStyle name="Comma 2 3 4 3" xfId="2064" xr:uid="{D27178EA-DAFA-4ADB-9964-64B3D94E09C5}"/>
    <cellStyle name="Comma 2 3 4 3 2" xfId="10335" xr:uid="{83ECBA35-D9E3-4476-AF99-C19E44417D9F}"/>
    <cellStyle name="Comma 2 3 4 3 3" xfId="13175" xr:uid="{1E424D34-9032-48AA-BDA4-D35B547D35F5}"/>
    <cellStyle name="Comma 2 3 4 4" xfId="2482" xr:uid="{6DA474AE-A9B5-4006-9DBF-8C281DD11547}"/>
    <cellStyle name="Comma 2 3 4 4 2" xfId="10753" xr:uid="{EE784844-2FD7-4D4E-998A-39AD1CE20B9B}"/>
    <cellStyle name="Comma 2 3 4 4 3" xfId="13593" xr:uid="{D499DA31-2882-4630-96B4-4AAFDED914F5}"/>
    <cellStyle name="Comma 2 3 4 5" xfId="3026" xr:uid="{56238A97-D117-409B-AA36-7D1FDAD0049F}"/>
    <cellStyle name="Comma 2 3 4 5 2" xfId="11297" xr:uid="{50EADDA4-90D4-462D-8BE5-044549002764}"/>
    <cellStyle name="Comma 2 3 4 5 3" xfId="14137" xr:uid="{376E8FED-7BBF-446F-83DE-B5B903BED52F}"/>
    <cellStyle name="Comma 2 3 4 6" xfId="3528" xr:uid="{ADB9B5F0-1954-498F-B86A-7EE891F670F7}"/>
    <cellStyle name="Comma 2 3 4 6 2" xfId="11769" xr:uid="{35A6FB19-4505-4AEE-BED2-1DF374B17592}"/>
    <cellStyle name="Comma 2 3 4 6 3" xfId="14609" xr:uid="{ECD837AB-FF6E-4FFF-95AE-0052CC50C44C}"/>
    <cellStyle name="Comma 2 3 4 7" xfId="9791" xr:uid="{4B71ECFF-26C9-4589-ACDC-38ED22E8C010}"/>
    <cellStyle name="Comma 2 3 4 8" xfId="12631" xr:uid="{C0DDB141-8089-4DAE-A0B0-75E1C479A94E}"/>
    <cellStyle name="Comma 2 3 4 9" xfId="15974" xr:uid="{340A8C97-E753-497F-B1D1-8EB00FE25BD9}"/>
    <cellStyle name="Comma 2 3 5" xfId="359" xr:uid="{00000000-0005-0000-0000-0000A8000000}"/>
    <cellStyle name="Comma 2 3 5 10" xfId="17173" xr:uid="{59ADC9E5-EAFC-43F4-A13C-F510B23168B5}"/>
    <cellStyle name="Comma 2 3 5 2" xfId="2176" xr:uid="{CD8E77A8-DDAC-4A06-A24F-EDAB4DAF4F1A}"/>
    <cellStyle name="Comma 2 3 5 2 2" xfId="10447" xr:uid="{F345A9A1-8E7B-4EBA-8223-9FCBF35A2A84}"/>
    <cellStyle name="Comma 2 3 5 2 3" xfId="13287" xr:uid="{5ABC3E33-6CE6-4E36-90FA-6B699960B382}"/>
    <cellStyle name="Comma 2 3 5 3" xfId="2594" xr:uid="{F3759104-F3AE-4F5C-B1EA-230F4685D32F}"/>
    <cellStyle name="Comma 2 3 5 3 2" xfId="10865" xr:uid="{5D786081-FE0C-4DE5-A207-191BCE129EA6}"/>
    <cellStyle name="Comma 2 3 5 3 3" xfId="13705" xr:uid="{F8D6813C-DA09-40EA-B2C2-190707D4B893}"/>
    <cellStyle name="Comma 2 3 5 4" xfId="3138" xr:uid="{4CBB60AA-B2FF-48D2-91E9-3D8254FA5567}"/>
    <cellStyle name="Comma 2 3 5 4 2" xfId="11409" xr:uid="{56EC891E-DA50-4E96-B3AE-8FB9269F9F8F}"/>
    <cellStyle name="Comma 2 3 5 4 3" xfId="14249" xr:uid="{30A9B134-3781-4D37-8A16-BE1B67E53B4B}"/>
    <cellStyle name="Comma 2 3 5 5" xfId="3640" xr:uid="{685BAB6A-9D9C-496C-ADDF-5E1B8BDFA397}"/>
    <cellStyle name="Comma 2 3 5 5 2" xfId="11881" xr:uid="{37C86CEE-D5D2-417D-90EB-94D6CC6FEFB7}"/>
    <cellStyle name="Comma 2 3 5 5 3" xfId="14721" xr:uid="{816D5426-9A0D-4628-A8F4-1881298D05A8}"/>
    <cellStyle name="Comma 2 3 5 6" xfId="9903" xr:uid="{8836A38C-949F-4470-94E8-1F7DCD078D26}"/>
    <cellStyle name="Comma 2 3 5 7" xfId="12743" xr:uid="{62A6FF46-47E5-4B76-A96D-A7277116A44C}"/>
    <cellStyle name="Comma 2 3 5 8" xfId="16086" xr:uid="{196780DE-CD04-423C-82B6-3EEFD6EC15CD}"/>
    <cellStyle name="Comma 2 3 5 9" xfId="16629" xr:uid="{D9154EEA-1842-4366-A9D5-94D589FCF322}"/>
    <cellStyle name="Comma 2 3 6" xfId="562" xr:uid="{00000000-0005-0000-0000-0000A9000000}"/>
    <cellStyle name="Comma 2 3 6 2" xfId="2796" xr:uid="{3154F162-754C-47B9-8DE6-3D84BA9E7325}"/>
    <cellStyle name="Comma 2 3 6 2 2" xfId="11067" xr:uid="{5B060CBE-71CE-4CFE-91C4-8E9329372849}"/>
    <cellStyle name="Comma 2 3 6 2 3" xfId="13907" xr:uid="{227D194A-229A-4165-873C-4B047F8C98AE}"/>
    <cellStyle name="Comma 2 3 6 3" xfId="10105" xr:uid="{62CC33C9-2CA5-4E99-89BD-9FF12F8FD0A2}"/>
    <cellStyle name="Comma 2 3 6 4" xfId="12945" xr:uid="{1D010D2D-CC13-44FB-B1F3-5BBF24B64C68}"/>
    <cellStyle name="Comma 2 3 6 5" xfId="16288" xr:uid="{4DDB6324-DF81-4EC5-8C8E-C98DB0F8D0CB}"/>
    <cellStyle name="Comma 2 3 6 6" xfId="16831" xr:uid="{E79D58DD-2DA0-4063-AE34-964AB4B4BE65}"/>
    <cellStyle name="Comma 2 3 6 7" xfId="17375" xr:uid="{30C6055F-88E1-421D-AEB7-78227DEE4CCD}"/>
    <cellStyle name="Comma 2 3 7" xfId="1960" xr:uid="{09C6AA95-44E1-430F-AC1E-3020466E1723}"/>
    <cellStyle name="Comma 2 3 7 2" xfId="10231" xr:uid="{B4DF6F31-AED8-4A43-8367-69392843D400}"/>
    <cellStyle name="Comma 2 3 7 3" xfId="13071" xr:uid="{B02032FE-3887-4C59-A32F-3E15ABAF82F4}"/>
    <cellStyle name="Comma 2 3 8" xfId="2378" xr:uid="{A4665791-0CC3-4498-88BA-50F8040C9B82}"/>
    <cellStyle name="Comma 2 3 8 2" xfId="10649" xr:uid="{8C5D3F3D-C19C-497C-8001-E82273E8347E}"/>
    <cellStyle name="Comma 2 3 8 3" xfId="13489" xr:uid="{FCDA9F84-6DAE-47CA-B28C-EDFBD44CC1E8}"/>
    <cellStyle name="Comma 2 3 9" xfId="2922" xr:uid="{EFD024A5-BCA2-44EC-A36F-C055CF74AED9}"/>
    <cellStyle name="Comma 2 3 9 2" xfId="11193" xr:uid="{E42FFF96-FB10-4E17-A639-9D454098D159}"/>
    <cellStyle name="Comma 2 3 9 3" xfId="14033" xr:uid="{5FE249D8-F617-4BEE-AF29-02733B89F43F}"/>
    <cellStyle name="Comma 2 4" xfId="180" xr:uid="{00000000-0005-0000-0000-0000AA000000}"/>
    <cellStyle name="Comma 2 4 10" xfId="9666" xr:uid="{7361AD0C-9FA7-4B9F-82F5-7739DC02F5B1}"/>
    <cellStyle name="Comma 2 4 10 2" xfId="12506" xr:uid="{DA7012A1-75B3-4871-8EA2-A6BAE7BDD4C4}"/>
    <cellStyle name="Comma 2 4 10 3" xfId="15347" xr:uid="{BA797AF2-8240-41CF-BD46-D97FBA3B7F81}"/>
    <cellStyle name="Comma 2 4 11" xfId="9746" xr:uid="{D4BEC88F-CB3A-4D67-82E1-4279E0CC79F4}"/>
    <cellStyle name="Comma 2 4 12" xfId="12586" xr:uid="{296F1B2A-12D3-41CC-978D-35A9CD68CC76}"/>
    <cellStyle name="Comma 2 4 13" xfId="15929" xr:uid="{934F6266-081B-4470-94CA-FFB49B586832}"/>
    <cellStyle name="Comma 2 4 14" xfId="16472" xr:uid="{27E343D6-CBD6-4E74-AF4F-E283162F7164}"/>
    <cellStyle name="Comma 2 4 15" xfId="17016" xr:uid="{12B49937-80C9-49A3-9739-FC3C9746C45E}"/>
    <cellStyle name="Comma 2 4 2" xfId="292" xr:uid="{00000000-0005-0000-0000-0000AB000000}"/>
    <cellStyle name="Comma 2 4 2 10" xfId="16576" xr:uid="{1A1FF998-AEB8-4381-8963-61210E716747}"/>
    <cellStyle name="Comma 2 4 2 11" xfId="17120" xr:uid="{8EC5692B-5B61-45C1-89A9-F23E1C822DC7}"/>
    <cellStyle name="Comma 2 4 2 2" xfId="519" xr:uid="{00000000-0005-0000-0000-0000AC000000}"/>
    <cellStyle name="Comma 2 4 2 2 10" xfId="17332" xr:uid="{5079CD5D-6A08-4D20-BC98-FC32401029F5}"/>
    <cellStyle name="Comma 2 4 2 2 2" xfId="2335" xr:uid="{70A899D8-458B-4F5F-BCBD-F5F76D7698B2}"/>
    <cellStyle name="Comma 2 4 2 2 2 2" xfId="10606" xr:uid="{97082AAF-76F6-43DD-8675-2B9F8880D121}"/>
    <cellStyle name="Comma 2 4 2 2 2 3" xfId="13446" xr:uid="{3C581352-6D6F-4AD1-AD13-4EDD3C23CB36}"/>
    <cellStyle name="Comma 2 4 2 2 3" xfId="2753" xr:uid="{D853FB7F-7C98-4BC0-B072-D89E06F89CFE}"/>
    <cellStyle name="Comma 2 4 2 2 3 2" xfId="11024" xr:uid="{EADDFC94-180D-48A3-A2BB-705E5E142240}"/>
    <cellStyle name="Comma 2 4 2 2 3 3" xfId="13864" xr:uid="{44953FB4-DF06-4DFA-A18F-F7D13C56A33E}"/>
    <cellStyle name="Comma 2 4 2 2 4" xfId="3297" xr:uid="{93B49547-763F-42FA-AE57-42D130F37F7D}"/>
    <cellStyle name="Comma 2 4 2 2 4 2" xfId="11568" xr:uid="{69B135F6-49DA-4D24-87D2-79A9F0E73F23}"/>
    <cellStyle name="Comma 2 4 2 2 4 3" xfId="14408" xr:uid="{852DB6FE-DD1F-4A9F-B13C-11DDBC13B311}"/>
    <cellStyle name="Comma 2 4 2 2 5" xfId="3799" xr:uid="{4EA04292-7C6F-4508-9C72-37D611025EEC}"/>
    <cellStyle name="Comma 2 4 2 2 5 2" xfId="12040" xr:uid="{B61A1A8D-69FF-4B57-8CE7-3CC9A37291A4}"/>
    <cellStyle name="Comma 2 4 2 2 5 3" xfId="14880" xr:uid="{94A19DA4-EA97-4766-8A1B-E05880E99D01}"/>
    <cellStyle name="Comma 2 4 2 2 6" xfId="10062" xr:uid="{9E9EF12E-DEBC-40BA-B77E-F2DCFC9BF56D}"/>
    <cellStyle name="Comma 2 4 2 2 7" xfId="12902" xr:uid="{D49B935D-73CD-4C84-82AE-D2BB23C83A21}"/>
    <cellStyle name="Comma 2 4 2 2 8" xfId="16245" xr:uid="{C1107C42-58CA-4515-A440-0C7A190F50E7}"/>
    <cellStyle name="Comma 2 4 2 2 9" xfId="16788" xr:uid="{85EBA4C0-C078-4F2A-A4DE-945670F9C082}"/>
    <cellStyle name="Comma 2 4 2 3" xfId="2123" xr:uid="{DEFD2E13-F1D2-41F0-9EF9-4B77304B10E5}"/>
    <cellStyle name="Comma 2 4 2 3 2" xfId="10394" xr:uid="{976DC2F4-285A-4AA3-87B5-AA3EDD65F2D1}"/>
    <cellStyle name="Comma 2 4 2 3 3" xfId="13234" xr:uid="{5AC1BB33-607B-4000-9EA2-166B4359AA07}"/>
    <cellStyle name="Comma 2 4 2 4" xfId="2541" xr:uid="{EC864A2A-BEF6-4A7A-B4BA-BFAA72EE512A}"/>
    <cellStyle name="Comma 2 4 2 4 2" xfId="10812" xr:uid="{E73933D8-D7A9-4C07-87C7-304A23294BB9}"/>
    <cellStyle name="Comma 2 4 2 4 3" xfId="13652" xr:uid="{6F19F8EF-AFA5-477D-9848-ED8635EE2581}"/>
    <cellStyle name="Comma 2 4 2 5" xfId="3085" xr:uid="{AAB98E9A-02C4-4D16-B462-4937002AD58A}"/>
    <cellStyle name="Comma 2 4 2 5 2" xfId="11356" xr:uid="{FD63CBCF-9FE7-4563-B59B-766A0FBC419B}"/>
    <cellStyle name="Comma 2 4 2 5 3" xfId="14196" xr:uid="{CED8DA8B-E7BA-4601-8E22-15B1BBECCA67}"/>
    <cellStyle name="Comma 2 4 2 6" xfId="3587" xr:uid="{26DDDBD8-1F09-4168-85F0-7BF142446BC6}"/>
    <cellStyle name="Comma 2 4 2 6 2" xfId="11828" xr:uid="{F4312060-D4D8-4F7F-862B-72FC9A7844C0}"/>
    <cellStyle name="Comma 2 4 2 6 3" xfId="14668" xr:uid="{C5DAF1AF-DFAE-48F6-8C58-3559215BE8C8}"/>
    <cellStyle name="Comma 2 4 2 7" xfId="9850" xr:uid="{775FA256-D163-450C-850B-A0B38E8A9EF5}"/>
    <cellStyle name="Comma 2 4 2 8" xfId="12690" xr:uid="{7557C20C-6A65-4A41-A491-9A91858E9338}"/>
    <cellStyle name="Comma 2 4 2 9" xfId="16033" xr:uid="{EF76D879-9A8E-4CB7-BD8D-91412357E9FF}"/>
    <cellStyle name="Comma 2 4 3" xfId="418" xr:uid="{00000000-0005-0000-0000-0000AD000000}"/>
    <cellStyle name="Comma 2 4 3 10" xfId="17232" xr:uid="{4CA13966-12B9-4535-98F9-D11E0E067119}"/>
    <cellStyle name="Comma 2 4 3 2" xfId="2235" xr:uid="{1249C0AC-F39A-4625-AB29-2E60E16A6ED0}"/>
    <cellStyle name="Comma 2 4 3 2 2" xfId="10506" xr:uid="{775ED9F7-FA3C-4C8C-9CCD-D37078214899}"/>
    <cellStyle name="Comma 2 4 3 2 3" xfId="13346" xr:uid="{BCD06656-5B56-4C48-A3FD-A9D9EB597340}"/>
    <cellStyle name="Comma 2 4 3 3" xfId="2653" xr:uid="{6739572B-9240-421C-99F8-F0E29F16BD74}"/>
    <cellStyle name="Comma 2 4 3 3 2" xfId="10924" xr:uid="{76A96459-E0AC-46DD-8A7E-54A1663EF807}"/>
    <cellStyle name="Comma 2 4 3 3 3" xfId="13764" xr:uid="{C7FF7431-AB8F-463B-AE09-4255C3D527C4}"/>
    <cellStyle name="Comma 2 4 3 4" xfId="3197" xr:uid="{1FE7341A-94D6-4D55-891D-6DE5EB0981E5}"/>
    <cellStyle name="Comma 2 4 3 4 2" xfId="11468" xr:uid="{40B69186-DA9B-477D-B005-F634D013723A}"/>
    <cellStyle name="Comma 2 4 3 4 3" xfId="14308" xr:uid="{C6449C21-958D-43B2-9DF5-316469147E21}"/>
    <cellStyle name="Comma 2 4 3 5" xfId="3699" xr:uid="{BC56ED4D-58D3-4FA8-89C0-CACBAFC59356}"/>
    <cellStyle name="Comma 2 4 3 5 2" xfId="11940" xr:uid="{641445A6-21E4-4866-9B8F-4743EEEDD718}"/>
    <cellStyle name="Comma 2 4 3 5 3" xfId="14780" xr:uid="{66D7B780-63CC-4D0B-97FC-3C544308768F}"/>
    <cellStyle name="Comma 2 4 3 6" xfId="9962" xr:uid="{5A3BE96F-5FF6-4165-ADB0-DFF14945CFF9}"/>
    <cellStyle name="Comma 2 4 3 7" xfId="12802" xr:uid="{89365899-CC67-4FB2-816B-B863C6340971}"/>
    <cellStyle name="Comma 2 4 3 8" xfId="16145" xr:uid="{792E367D-B8E2-4FF0-A7A7-CB65196B55D6}"/>
    <cellStyle name="Comma 2 4 3 9" xfId="16688" xr:uid="{48164ACC-1E5F-4D6A-BAA1-29D5B89958FC}"/>
    <cellStyle name="Comma 2 4 4" xfId="621" xr:uid="{00000000-0005-0000-0000-0000AE000000}"/>
    <cellStyle name="Comma 2 4 4 2" xfId="2855" xr:uid="{78978037-A046-4CD9-A2D5-FF2129D4DBB5}"/>
    <cellStyle name="Comma 2 4 4 2 2" xfId="11126" xr:uid="{A55152C7-247A-4AFE-A97C-C13AC10A4F87}"/>
    <cellStyle name="Comma 2 4 4 2 3" xfId="13966" xr:uid="{A95941C6-0796-49CE-B022-0BB304072F9E}"/>
    <cellStyle name="Comma 2 4 4 3" xfId="10164" xr:uid="{254A7123-1EF5-46DB-9DDD-3E71B338CF97}"/>
    <cellStyle name="Comma 2 4 4 4" xfId="13004" xr:uid="{6FD63B1F-12B2-405D-9F8A-044BAFBE4893}"/>
    <cellStyle name="Comma 2 4 4 5" xfId="16347" xr:uid="{CA3C42F0-CE82-43A2-8B4D-5D95D58F7C9F}"/>
    <cellStyle name="Comma 2 4 4 6" xfId="16890" xr:uid="{C92C3895-3B28-4C68-A847-5F1E6508FC18}"/>
    <cellStyle name="Comma 2 4 4 7" xfId="17434" xr:uid="{153D8D1F-CAE5-4F5F-BC5A-E18BEDD3A423}"/>
    <cellStyle name="Comma 2 4 5" xfId="2019" xr:uid="{EFB74704-7A39-40EF-8E97-22297DBDD4DE}"/>
    <cellStyle name="Comma 2 4 5 2" xfId="10290" xr:uid="{1FF2495F-C986-433E-B6D3-0DE001F19C2D}"/>
    <cellStyle name="Comma 2 4 5 3" xfId="13130" xr:uid="{4E743219-129E-4CA9-B56F-12415118F01D}"/>
    <cellStyle name="Comma 2 4 6" xfId="2437" xr:uid="{78F9DE94-4E76-4975-A2A6-8FCD2CDEA9DE}"/>
    <cellStyle name="Comma 2 4 6 2" xfId="10708" xr:uid="{B2B8A319-9695-4DEE-BE3C-B3928B2E9843}"/>
    <cellStyle name="Comma 2 4 6 3" xfId="13548" xr:uid="{CE68A9FF-AA08-4B08-9373-6714A1BF3E48}"/>
    <cellStyle name="Comma 2 4 7" xfId="2981" xr:uid="{9A5131B1-5637-4860-A314-6156ADBAC400}"/>
    <cellStyle name="Comma 2 4 7 2" xfId="11252" xr:uid="{91A31B77-3F2B-4339-82EB-87797A5C21BE}"/>
    <cellStyle name="Comma 2 4 7 3" xfId="14092" xr:uid="{82BDF356-F1D3-4319-9FFA-2A1E41A9136D}"/>
    <cellStyle name="Comma 2 4 8" xfId="3382" xr:uid="{5D0784F1-79E3-4DA8-987E-1A28BC8F2487}"/>
    <cellStyle name="Comma 2 4 8 2" xfId="11630" xr:uid="{8FB23502-500A-4CFB-BFB3-FDAD81EF57DB}"/>
    <cellStyle name="Comma 2 4 8 3" xfId="14470" xr:uid="{D6BC91CB-2389-4E5A-998A-D8570AC0D6EB}"/>
    <cellStyle name="Comma 2 4 9" xfId="3483" xr:uid="{2C89C1CE-5E8D-408F-A54F-2D6341C002E6}"/>
    <cellStyle name="Comma 2 4 9 2" xfId="11724" xr:uid="{972E0ED9-162B-47AF-8893-7E3F9D07BED3}"/>
    <cellStyle name="Comma 2 4 9 3" xfId="14564" xr:uid="{3FECAEE7-5347-48BA-9F9C-0C4585A6EA3C}"/>
    <cellStyle name="Comma 2 5" xfId="168" xr:uid="{00000000-0005-0000-0000-0000AF000000}"/>
    <cellStyle name="Comma 2 5 10" xfId="12575" xr:uid="{F407EADD-F02A-4027-8B72-D7A81919FB74}"/>
    <cellStyle name="Comma 2 5 11" xfId="15918" xr:uid="{59706BD0-7870-4878-97D5-23C4B7D7189A}"/>
    <cellStyle name="Comma 2 5 12" xfId="16461" xr:uid="{39B91670-7655-4885-8966-60C48F102CDE}"/>
    <cellStyle name="Comma 2 5 13" xfId="17005" xr:uid="{A3F87B09-AF69-4BD3-B3CB-B6C58F6D14A3}"/>
    <cellStyle name="Comma 2 5 2" xfId="281" xr:uid="{00000000-0005-0000-0000-0000B0000000}"/>
    <cellStyle name="Comma 2 5 2 10" xfId="16565" xr:uid="{6CD54891-71F8-4192-B732-A57B57D9FA9F}"/>
    <cellStyle name="Comma 2 5 2 11" xfId="17109" xr:uid="{AE92948A-ECF2-48C7-9EDB-E4F140BB569E}"/>
    <cellStyle name="Comma 2 5 2 2" xfId="508" xr:uid="{00000000-0005-0000-0000-0000B1000000}"/>
    <cellStyle name="Comma 2 5 2 2 10" xfId="17321" xr:uid="{4E5D4087-DA24-4D9A-A2F0-991F67F3F50E}"/>
    <cellStyle name="Comma 2 5 2 2 2" xfId="2324" xr:uid="{3EE6CDC7-94A4-4377-BCA0-303E7FA43C34}"/>
    <cellStyle name="Comma 2 5 2 2 2 2" xfId="10595" xr:uid="{DD4E849B-2A61-4AF2-98B6-464CBDEE83EC}"/>
    <cellStyle name="Comma 2 5 2 2 2 3" xfId="13435" xr:uid="{32CB4971-945E-427A-BA8A-5C2B5E6B18DA}"/>
    <cellStyle name="Comma 2 5 2 2 3" xfId="2742" xr:uid="{64D8700F-E0D7-45CF-8278-5B05F6B90300}"/>
    <cellStyle name="Comma 2 5 2 2 3 2" xfId="11013" xr:uid="{2177116A-7077-4041-80ED-9CD6A669F942}"/>
    <cellStyle name="Comma 2 5 2 2 3 3" xfId="13853" xr:uid="{F92337A7-DCBE-4EFB-B533-6BC683E09B59}"/>
    <cellStyle name="Comma 2 5 2 2 4" xfId="3286" xr:uid="{885072AC-9DB1-45A5-A4DC-C9C020649D7C}"/>
    <cellStyle name="Comma 2 5 2 2 4 2" xfId="11557" xr:uid="{6C65F6FB-EAB7-4ADF-A734-1F8535756C3C}"/>
    <cellStyle name="Comma 2 5 2 2 4 3" xfId="14397" xr:uid="{CBB78595-3D5D-4F16-BA48-D55173424A4F}"/>
    <cellStyle name="Comma 2 5 2 2 5" xfId="3788" xr:uid="{E1CF374E-B994-46A6-8208-33533B48C694}"/>
    <cellStyle name="Comma 2 5 2 2 5 2" xfId="12029" xr:uid="{03668C61-001E-4D80-BA46-1B1F98A49D89}"/>
    <cellStyle name="Comma 2 5 2 2 5 3" xfId="14869" xr:uid="{C956F828-5036-4267-BBB5-1CDE047A6848}"/>
    <cellStyle name="Comma 2 5 2 2 6" xfId="10051" xr:uid="{22086ACA-2F4B-4C2D-90DF-66F7B8E6996F}"/>
    <cellStyle name="Comma 2 5 2 2 7" xfId="12891" xr:uid="{27EF3880-E75D-4AAD-825F-9150BCA5A953}"/>
    <cellStyle name="Comma 2 5 2 2 8" xfId="16234" xr:uid="{A9B54FAD-3F97-4FB0-A742-00667BB9007A}"/>
    <cellStyle name="Comma 2 5 2 2 9" xfId="16777" xr:uid="{D29B79EA-2273-4C9E-9CD5-2C374F5EDC94}"/>
    <cellStyle name="Comma 2 5 2 3" xfId="2112" xr:uid="{DB273FD4-16F0-4EB9-8A58-B0FF5BB8D7D0}"/>
    <cellStyle name="Comma 2 5 2 3 2" xfId="10383" xr:uid="{8A0A2AFB-6642-4A05-A733-DF5DA5A5B533}"/>
    <cellStyle name="Comma 2 5 2 3 3" xfId="13223" xr:uid="{579A5F02-63CB-4A70-BA0E-FC0E4A352A9B}"/>
    <cellStyle name="Comma 2 5 2 4" xfId="2530" xr:uid="{B180C657-A2F4-4B1C-8B1E-BDFF5034F482}"/>
    <cellStyle name="Comma 2 5 2 4 2" xfId="10801" xr:uid="{99F4BC5B-14F8-4022-B5C1-00A92CC12020}"/>
    <cellStyle name="Comma 2 5 2 4 3" xfId="13641" xr:uid="{20654970-9BCC-44B2-B5A0-E554D65BA4DA}"/>
    <cellStyle name="Comma 2 5 2 5" xfId="3074" xr:uid="{79EE8B6A-C8F8-41FE-9A01-33A8AD116CB1}"/>
    <cellStyle name="Comma 2 5 2 5 2" xfId="11345" xr:uid="{0F511644-A547-4DBD-B012-9BC696A89002}"/>
    <cellStyle name="Comma 2 5 2 5 3" xfId="14185" xr:uid="{A6634AD0-41C4-4896-83BD-3AD3F85CC062}"/>
    <cellStyle name="Comma 2 5 2 6" xfId="3576" xr:uid="{16E2211A-498B-4A8B-A1A0-F0A56DED276B}"/>
    <cellStyle name="Comma 2 5 2 6 2" xfId="11817" xr:uid="{CA5F3D46-10C6-4B03-B41F-C1375AD0469B}"/>
    <cellStyle name="Comma 2 5 2 6 3" xfId="14657" xr:uid="{15E1AEB6-A642-42F5-B1B7-0A552BF3A81B}"/>
    <cellStyle name="Comma 2 5 2 7" xfId="9839" xr:uid="{309AB987-E3C5-48E9-A9A6-DC3495CDDB3E}"/>
    <cellStyle name="Comma 2 5 2 8" xfId="12679" xr:uid="{EAF623AA-E89E-41BA-8188-4E2413CDD325}"/>
    <cellStyle name="Comma 2 5 2 9" xfId="16022" xr:uid="{620F1917-8B7D-4061-B6B1-5337F1A0C808}"/>
    <cellStyle name="Comma 2 5 3" xfId="407" xr:uid="{00000000-0005-0000-0000-0000B2000000}"/>
    <cellStyle name="Comma 2 5 3 10" xfId="17221" xr:uid="{BF2FEAE3-D222-4F5F-B7B7-3C079223F727}"/>
    <cellStyle name="Comma 2 5 3 2" xfId="2224" xr:uid="{F93175BD-8C82-4573-93E8-1EE154464537}"/>
    <cellStyle name="Comma 2 5 3 2 2" xfId="10495" xr:uid="{67731329-7D42-47DB-895B-D452294CC73F}"/>
    <cellStyle name="Comma 2 5 3 2 3" xfId="13335" xr:uid="{FF4C8583-EA13-4D6C-A440-B9890E999E96}"/>
    <cellStyle name="Comma 2 5 3 3" xfId="2642" xr:uid="{A5F42728-4A10-4962-A0B9-06DCBFB212DC}"/>
    <cellStyle name="Comma 2 5 3 3 2" xfId="10913" xr:uid="{60881B53-0687-49C5-A0FD-B9ACBAED0DE9}"/>
    <cellStyle name="Comma 2 5 3 3 3" xfId="13753" xr:uid="{AEAAC237-39CA-4BB0-A725-30DA7383C981}"/>
    <cellStyle name="Comma 2 5 3 4" xfId="3186" xr:uid="{C7C3E7CF-D9F0-4AE5-B0AD-3ADA26C43DC4}"/>
    <cellStyle name="Comma 2 5 3 4 2" xfId="11457" xr:uid="{23F6387B-B452-49DC-966A-F7ECFD0CBDD8}"/>
    <cellStyle name="Comma 2 5 3 4 3" xfId="14297" xr:uid="{EBC2C149-EC01-4CFC-B45E-4EF24D23DEF3}"/>
    <cellStyle name="Comma 2 5 3 5" xfId="3688" xr:uid="{5B5716CC-6CE9-4A2E-B56E-8047025385D2}"/>
    <cellStyle name="Comma 2 5 3 5 2" xfId="11929" xr:uid="{DEDFD019-6F10-4B3C-922C-B3DF7559EF72}"/>
    <cellStyle name="Comma 2 5 3 5 3" xfId="14769" xr:uid="{D013BD37-3EBB-4A62-9209-0F6C6D9D1D40}"/>
    <cellStyle name="Comma 2 5 3 6" xfId="9951" xr:uid="{FB71FF33-552E-4887-BAB1-6DF4BA6096B4}"/>
    <cellStyle name="Comma 2 5 3 7" xfId="12791" xr:uid="{F4D2C541-5070-4D5B-9766-607260B14318}"/>
    <cellStyle name="Comma 2 5 3 8" xfId="16134" xr:uid="{4342FD04-3E47-4F99-92DE-03CD45102894}"/>
    <cellStyle name="Comma 2 5 3 9" xfId="16677" xr:uid="{423F8BD2-AE91-41F9-97C4-B8279A54A081}"/>
    <cellStyle name="Comma 2 5 4" xfId="610" xr:uid="{00000000-0005-0000-0000-0000B3000000}"/>
    <cellStyle name="Comma 2 5 4 2" xfId="2844" xr:uid="{9E3BF73B-9807-4838-AF0D-B8DC04399844}"/>
    <cellStyle name="Comma 2 5 4 2 2" xfId="11115" xr:uid="{B75AB167-BE23-4FB9-A9DE-2E689A5B4855}"/>
    <cellStyle name="Comma 2 5 4 2 3" xfId="13955" xr:uid="{7700309D-0879-42D8-94F8-360C12EA7456}"/>
    <cellStyle name="Comma 2 5 4 3" xfId="10153" xr:uid="{5B1D46BD-3CCC-428A-A841-E89F3BA3AF99}"/>
    <cellStyle name="Comma 2 5 4 4" xfId="12993" xr:uid="{9ECCD61B-A502-4517-87D5-298E6AAF482B}"/>
    <cellStyle name="Comma 2 5 4 5" xfId="16336" xr:uid="{D7B24E1A-CA6B-4417-80DF-FA3E9616090B}"/>
    <cellStyle name="Comma 2 5 4 6" xfId="16879" xr:uid="{AA4AC722-243D-4E71-AE29-177027BA1687}"/>
    <cellStyle name="Comma 2 5 4 7" xfId="17423" xr:uid="{6D038F4D-3615-41AF-B4FE-19B9E5FC5C51}"/>
    <cellStyle name="Comma 2 5 5" xfId="2008" xr:uid="{397012CF-0BB9-4E11-A395-5E313E98120D}"/>
    <cellStyle name="Comma 2 5 5 2" xfId="10279" xr:uid="{4D41F380-0376-4231-B829-7CEEFB98425C}"/>
    <cellStyle name="Comma 2 5 5 3" xfId="13119" xr:uid="{6887DD40-3AF4-47B6-8605-522C040A45D0}"/>
    <cellStyle name="Comma 2 5 6" xfId="2426" xr:uid="{58BF9597-6091-4595-A8DC-7C44D7757B19}"/>
    <cellStyle name="Comma 2 5 6 2" xfId="10697" xr:uid="{294052C4-54CA-4E9A-AB9C-2594F6613B3B}"/>
    <cellStyle name="Comma 2 5 6 3" xfId="13537" xr:uid="{08A389E4-0F01-4CE2-AF07-56F3A95DD2A4}"/>
    <cellStyle name="Comma 2 5 7" xfId="2970" xr:uid="{489BB04D-F464-4C92-8526-38E288052B46}"/>
    <cellStyle name="Comma 2 5 7 2" xfId="11241" xr:uid="{92596C03-78AB-463E-8944-EDB5BF6A8693}"/>
    <cellStyle name="Comma 2 5 7 3" xfId="14081" xr:uid="{4F2E0CD1-204D-4F1E-92B7-0C0E08B72DAE}"/>
    <cellStyle name="Comma 2 5 8" xfId="3472" xr:uid="{6306C5D0-97F8-4ED7-9E3A-485ADE849617}"/>
    <cellStyle name="Comma 2 5 8 2" xfId="11713" xr:uid="{6196BD92-EA86-4EC6-853D-3A5D0CC86A66}"/>
    <cellStyle name="Comma 2 5 8 3" xfId="14553" xr:uid="{FDF57551-5246-46CD-9572-7C3CF0768793}"/>
    <cellStyle name="Comma 2 5 9" xfId="9735" xr:uid="{56C3328E-E01F-4D6B-8F73-CDD947182373}"/>
    <cellStyle name="Comma 2 6" xfId="136" xr:uid="{00000000-0005-0000-0000-0000B4000000}"/>
    <cellStyle name="Comma 2 6 10" xfId="12544" xr:uid="{A581A559-5954-4D2C-A3E0-4C8CB8B56872}"/>
    <cellStyle name="Comma 2 6 11" xfId="15887" xr:uid="{96029508-FB24-4901-AC9B-307F89015A59}"/>
    <cellStyle name="Comma 2 6 12" xfId="16430" xr:uid="{78CB9EF8-70BD-4B4D-8EFE-8F2AB018FF9C}"/>
    <cellStyle name="Comma 2 6 13" xfId="16974" xr:uid="{63BBFE98-311B-4791-A484-15469EAE309D}"/>
    <cellStyle name="Comma 2 6 2" xfId="250" xr:uid="{00000000-0005-0000-0000-0000B5000000}"/>
    <cellStyle name="Comma 2 6 2 10" xfId="16534" xr:uid="{1DA72C02-E6D0-45BD-8842-95D41FDC178F}"/>
    <cellStyle name="Comma 2 6 2 11" xfId="17078" xr:uid="{C5ECF29D-CA13-4825-9034-C746186386B6}"/>
    <cellStyle name="Comma 2 6 2 2" xfId="477" xr:uid="{00000000-0005-0000-0000-0000B6000000}"/>
    <cellStyle name="Comma 2 6 2 2 10" xfId="17290" xr:uid="{D7E5F447-7890-4697-AEDA-FFC650D59965}"/>
    <cellStyle name="Comma 2 6 2 2 2" xfId="2293" xr:uid="{540B4F54-5BCC-44F8-88C1-67BFD07DE0BB}"/>
    <cellStyle name="Comma 2 6 2 2 2 2" xfId="10564" xr:uid="{B8EB6DA4-4ED3-4D13-9A2E-CF6C814B94BF}"/>
    <cellStyle name="Comma 2 6 2 2 2 3" xfId="13404" xr:uid="{4CD05A9F-4354-482E-8AD6-4C45607081AF}"/>
    <cellStyle name="Comma 2 6 2 2 3" xfId="2711" xr:uid="{147AF9D7-AE3C-45B3-95D7-2CD139453F21}"/>
    <cellStyle name="Comma 2 6 2 2 3 2" xfId="10982" xr:uid="{45169AEB-5F37-4878-9727-6065BE7FC93E}"/>
    <cellStyle name="Comma 2 6 2 2 3 3" xfId="13822" xr:uid="{7AE7A43E-9D13-4597-B90B-A23A402EB27B}"/>
    <cellStyle name="Comma 2 6 2 2 4" xfId="3255" xr:uid="{253B4675-A5FD-4F20-A50A-05FDA0BEA0EC}"/>
    <cellStyle name="Comma 2 6 2 2 4 2" xfId="11526" xr:uid="{4C6C0963-91C5-4592-A878-DF570CC13D4D}"/>
    <cellStyle name="Comma 2 6 2 2 4 3" xfId="14366" xr:uid="{56D870E8-AB8F-40D3-A629-14C06A8A03D1}"/>
    <cellStyle name="Comma 2 6 2 2 5" xfId="3757" xr:uid="{F75F64EC-5E56-45F5-8727-3CBF46343555}"/>
    <cellStyle name="Comma 2 6 2 2 5 2" xfId="11998" xr:uid="{C08CE0DF-7172-40A6-86D6-BC950B93AA76}"/>
    <cellStyle name="Comma 2 6 2 2 5 3" xfId="14838" xr:uid="{82A7FD11-89F5-4233-BD89-2A31866D38C6}"/>
    <cellStyle name="Comma 2 6 2 2 6" xfId="10020" xr:uid="{67C0D867-8E97-478C-AADE-DF27D508C954}"/>
    <cellStyle name="Comma 2 6 2 2 7" xfId="12860" xr:uid="{D3FE5357-0F97-4778-BA28-5EAB8F27CE6B}"/>
    <cellStyle name="Comma 2 6 2 2 8" xfId="16203" xr:uid="{1177F61C-E3A6-4F96-ADC9-5AF8E9D38CDF}"/>
    <cellStyle name="Comma 2 6 2 2 9" xfId="16746" xr:uid="{A7939601-8A35-40F5-BA09-3F845FD8B82C}"/>
    <cellStyle name="Comma 2 6 2 3" xfId="2081" xr:uid="{EE4020E0-8A87-4C1B-B512-97F9B24D5CC2}"/>
    <cellStyle name="Comma 2 6 2 3 2" xfId="10352" xr:uid="{872A612C-4E33-49D9-ADDA-5A1FBFFE885F}"/>
    <cellStyle name="Comma 2 6 2 3 3" xfId="13192" xr:uid="{D1611EFF-4F60-4E87-8504-C350007419AD}"/>
    <cellStyle name="Comma 2 6 2 4" xfId="2499" xr:uid="{C9FE7969-6E96-436D-9393-BFF14CA5577A}"/>
    <cellStyle name="Comma 2 6 2 4 2" xfId="10770" xr:uid="{4725F89E-6C7D-4AC0-9866-1258A8FEA9A0}"/>
    <cellStyle name="Comma 2 6 2 4 3" xfId="13610" xr:uid="{8DC126E8-6F72-4732-BD1C-E0FCF0D337F3}"/>
    <cellStyle name="Comma 2 6 2 5" xfId="3043" xr:uid="{F7E7E9F9-681E-4478-B2AA-F788ED91688A}"/>
    <cellStyle name="Comma 2 6 2 5 2" xfId="11314" xr:uid="{A3D3358D-0135-4B06-8711-9BE6AFCE47DF}"/>
    <cellStyle name="Comma 2 6 2 5 3" xfId="14154" xr:uid="{9EDE1890-DDAF-40B2-AD92-B9E04592D31E}"/>
    <cellStyle name="Comma 2 6 2 6" xfId="3545" xr:uid="{4DFCE860-DB1A-4486-A804-57AA3B5E23A8}"/>
    <cellStyle name="Comma 2 6 2 6 2" xfId="11786" xr:uid="{E39AB4A0-B29E-4BD2-BB59-92CA85FD9321}"/>
    <cellStyle name="Comma 2 6 2 6 3" xfId="14626" xr:uid="{2E760C51-41ED-451A-88E4-CC4F8BFCB1F6}"/>
    <cellStyle name="Comma 2 6 2 7" xfId="9808" xr:uid="{6CD000CC-DA94-4D39-98BE-55FF7BDF7556}"/>
    <cellStyle name="Comma 2 6 2 8" xfId="12648" xr:uid="{D9210183-1615-48CB-BA7B-21F38EEFBB77}"/>
    <cellStyle name="Comma 2 6 2 9" xfId="15991" xr:uid="{4E9D0260-3218-4463-8F59-E3D6258D514C}"/>
    <cellStyle name="Comma 2 6 3" xfId="376" xr:uid="{00000000-0005-0000-0000-0000B7000000}"/>
    <cellStyle name="Comma 2 6 3 10" xfId="17190" xr:uid="{5B7253A4-702A-43A0-AF9E-0BE7A2B6AD15}"/>
    <cellStyle name="Comma 2 6 3 2" xfId="2193" xr:uid="{082AFB9D-AEEF-43A5-BB10-C8170FCEC1EA}"/>
    <cellStyle name="Comma 2 6 3 2 2" xfId="10464" xr:uid="{F2DC816D-7FF9-4E3A-A75D-86086F2F30F8}"/>
    <cellStyle name="Comma 2 6 3 2 3" xfId="13304" xr:uid="{0E8CBE59-B5BF-469E-8714-2196286030AF}"/>
    <cellStyle name="Comma 2 6 3 3" xfId="2611" xr:uid="{B49C0936-F4C3-4415-8B4E-4D614868D0FC}"/>
    <cellStyle name="Comma 2 6 3 3 2" xfId="10882" xr:uid="{CE3E3DC8-036F-4AC7-BE3C-884142662386}"/>
    <cellStyle name="Comma 2 6 3 3 3" xfId="13722" xr:uid="{F8AA93BB-A8AB-4732-89F6-EB1A84B0D097}"/>
    <cellStyle name="Comma 2 6 3 4" xfId="3155" xr:uid="{1AD32B09-FD87-4C47-9154-B06D34BB2C6E}"/>
    <cellStyle name="Comma 2 6 3 4 2" xfId="11426" xr:uid="{9B516A38-6925-496F-97AC-16456C98BDA4}"/>
    <cellStyle name="Comma 2 6 3 4 3" xfId="14266" xr:uid="{E2AE4B33-92BC-4511-8C58-6808F172CB34}"/>
    <cellStyle name="Comma 2 6 3 5" xfId="3657" xr:uid="{35216336-1962-4E95-9582-B555E54904BA}"/>
    <cellStyle name="Comma 2 6 3 5 2" xfId="11898" xr:uid="{B51B49F9-4DEC-4DEB-B77B-9F293CE08E26}"/>
    <cellStyle name="Comma 2 6 3 5 3" xfId="14738" xr:uid="{FF1FCCB7-AAC6-424F-885E-BC752E5A1784}"/>
    <cellStyle name="Comma 2 6 3 6" xfId="9920" xr:uid="{0D0DD3F2-5D49-465C-A740-2D7E234DBEC9}"/>
    <cellStyle name="Comma 2 6 3 7" xfId="12760" xr:uid="{36FF24E9-BCEB-4C08-B933-66066E3781ED}"/>
    <cellStyle name="Comma 2 6 3 8" xfId="16103" xr:uid="{A64ED161-722E-4887-B9D2-9A1411B724D5}"/>
    <cellStyle name="Comma 2 6 3 9" xfId="16646" xr:uid="{B951BC5C-48B9-4BA0-AD96-3417AD789A9B}"/>
    <cellStyle name="Comma 2 6 4" xfId="579" xr:uid="{00000000-0005-0000-0000-0000B8000000}"/>
    <cellStyle name="Comma 2 6 4 2" xfId="2813" xr:uid="{3D2CBF3A-0756-4CB2-B86C-FB87FB8E2DDF}"/>
    <cellStyle name="Comma 2 6 4 2 2" xfId="11084" xr:uid="{94CEB86B-8F9E-4BC8-86ED-FCE30BAAFF34}"/>
    <cellStyle name="Comma 2 6 4 2 3" xfId="13924" xr:uid="{684213B1-2A1A-4C65-A832-2BB20F2D3B27}"/>
    <cellStyle name="Comma 2 6 4 3" xfId="10122" xr:uid="{CCF38D93-C78B-413D-BD7A-40981EE913AB}"/>
    <cellStyle name="Comma 2 6 4 4" xfId="12962" xr:uid="{A01667AC-06C2-4FEC-9065-035093FB4077}"/>
    <cellStyle name="Comma 2 6 4 5" xfId="16305" xr:uid="{32187329-A7A9-43E2-835B-A41A3FEBC306}"/>
    <cellStyle name="Comma 2 6 4 6" xfId="16848" xr:uid="{883B6051-ED3E-4D7A-9711-B45ECF635A06}"/>
    <cellStyle name="Comma 2 6 4 7" xfId="17392" xr:uid="{B7AABAD4-91CC-4676-B0BB-54B3B1AB5C1F}"/>
    <cellStyle name="Comma 2 6 5" xfId="1977" xr:uid="{8ED3657C-E9A7-4DF0-A8AA-0CF65F7F0289}"/>
    <cellStyle name="Comma 2 6 5 2" xfId="10248" xr:uid="{B1CE0983-D5E9-4471-A1F8-A019AEC5B6C4}"/>
    <cellStyle name="Comma 2 6 5 3" xfId="13088" xr:uid="{69A77369-EE69-4F45-922C-5432C762462D}"/>
    <cellStyle name="Comma 2 6 6" xfId="2395" xr:uid="{2A6CBE93-8564-4FAD-9347-0EA76B5A96CD}"/>
    <cellStyle name="Comma 2 6 6 2" xfId="10666" xr:uid="{4EE7B2FB-5E2E-4EBE-B3B6-2EB6F40555F8}"/>
    <cellStyle name="Comma 2 6 6 3" xfId="13506" xr:uid="{3E1F50D1-1471-428A-8937-D4E536FB0DA7}"/>
    <cellStyle name="Comma 2 6 7" xfId="2939" xr:uid="{92E0E0DF-767A-45CF-8B9C-91B531E94C93}"/>
    <cellStyle name="Comma 2 6 7 2" xfId="11210" xr:uid="{E86A44AF-04E3-47D4-91B6-7DCBA353AB88}"/>
    <cellStyle name="Comma 2 6 7 3" xfId="14050" xr:uid="{821DACE6-B6CB-464A-92E5-CEFA67237801}"/>
    <cellStyle name="Comma 2 6 8" xfId="3441" xr:uid="{081FAAFB-B7F7-4D67-952A-157BF7982CE0}"/>
    <cellStyle name="Comma 2 6 8 2" xfId="11682" xr:uid="{2D2BD793-74D6-46F8-9B6A-3EE42F70058B}"/>
    <cellStyle name="Comma 2 6 8 3" xfId="14522" xr:uid="{09043A61-55F7-4EDD-847E-37317CFCD4AE}"/>
    <cellStyle name="Comma 2 6 9" xfId="9704" xr:uid="{A189AC19-EC92-41B2-96B6-D67DB00B5605}"/>
    <cellStyle name="Comma 2 7" xfId="67" xr:uid="{00000000-0005-0000-0000-0000B9000000}"/>
    <cellStyle name="Comma 2 7 10" xfId="12515" xr:uid="{DD033F21-9997-4C24-A6A6-5CC8279AFC0C}"/>
    <cellStyle name="Comma 2 7 11" xfId="15861" xr:uid="{6FE078A9-FB44-43F2-8FB0-DC174ACCE775}"/>
    <cellStyle name="Comma 2 7 12" xfId="16401" xr:uid="{21174CE9-1197-44CC-8810-22716C3F9263}"/>
    <cellStyle name="Comma 2 7 13" xfId="16945" xr:uid="{C0CAFCF9-CBAA-4090-AC6C-13BB877FAD52}"/>
    <cellStyle name="Comma 2 7 2" xfId="221" xr:uid="{00000000-0005-0000-0000-0000BA000000}"/>
    <cellStyle name="Comma 2 7 2 10" xfId="16505" xr:uid="{56768046-2788-4E50-82A2-EEA805C6733D}"/>
    <cellStyle name="Comma 2 7 2 11" xfId="17049" xr:uid="{B02A773E-C925-415E-9730-15BB0890F008}"/>
    <cellStyle name="Comma 2 7 2 2" xfId="448" xr:uid="{00000000-0005-0000-0000-0000BB000000}"/>
    <cellStyle name="Comma 2 7 2 2 10" xfId="17261" xr:uid="{B0D320F8-DF0E-4225-914E-1CC45519D74F}"/>
    <cellStyle name="Comma 2 7 2 2 2" xfId="2264" xr:uid="{F55F2615-321A-4AFC-BFB0-C2581B88EB1E}"/>
    <cellStyle name="Comma 2 7 2 2 2 2" xfId="10535" xr:uid="{899FF424-458B-4B2B-84FD-4AC57C1F6939}"/>
    <cellStyle name="Comma 2 7 2 2 2 3" xfId="13375" xr:uid="{488DCB23-C32F-4FBD-A84C-8326A600B441}"/>
    <cellStyle name="Comma 2 7 2 2 3" xfId="2682" xr:uid="{D03B8D26-6F91-486F-A1D7-7C8E718A03D7}"/>
    <cellStyle name="Comma 2 7 2 2 3 2" xfId="10953" xr:uid="{B7BC7E5B-3685-45AF-B17C-9A9B0263A0D6}"/>
    <cellStyle name="Comma 2 7 2 2 3 3" xfId="13793" xr:uid="{64852976-4F04-4DCC-8465-6EB1D30B8927}"/>
    <cellStyle name="Comma 2 7 2 2 4" xfId="3226" xr:uid="{3127BF55-6289-4F8D-A36A-3C7C959AB9B9}"/>
    <cellStyle name="Comma 2 7 2 2 4 2" xfId="11497" xr:uid="{78E0DFF8-C89C-4E1B-8490-7145DC91775C}"/>
    <cellStyle name="Comma 2 7 2 2 4 3" xfId="14337" xr:uid="{FDFD22D6-9A03-4A87-9172-19F1219B6F8A}"/>
    <cellStyle name="Comma 2 7 2 2 5" xfId="3728" xr:uid="{8EB167B4-884C-4302-91C4-C8172B00DFC5}"/>
    <cellStyle name="Comma 2 7 2 2 5 2" xfId="11969" xr:uid="{D7EBCD24-C82C-48B4-AB08-87C8148E9AFB}"/>
    <cellStyle name="Comma 2 7 2 2 5 3" xfId="14809" xr:uid="{C8AE6E46-FFD8-48A6-AB79-1932665BD557}"/>
    <cellStyle name="Comma 2 7 2 2 6" xfId="9991" xr:uid="{97944019-2E79-4020-98B6-B4A044EEF304}"/>
    <cellStyle name="Comma 2 7 2 2 7" xfId="12831" xr:uid="{BD45C4DD-6D4B-4EB7-995B-0A1D11FE2754}"/>
    <cellStyle name="Comma 2 7 2 2 8" xfId="16174" xr:uid="{1A1F3908-108B-40F3-9E00-6174077E9B15}"/>
    <cellStyle name="Comma 2 7 2 2 9" xfId="16717" xr:uid="{839E5D4D-3F7F-48E1-992C-2DDF3F859CA0}"/>
    <cellStyle name="Comma 2 7 2 3" xfId="2052" xr:uid="{87C1DBEA-D8A9-4A3C-8A83-CBCA215C4335}"/>
    <cellStyle name="Comma 2 7 2 3 2" xfId="10323" xr:uid="{12B02629-5780-4F82-ACBE-CD38683E2340}"/>
    <cellStyle name="Comma 2 7 2 3 3" xfId="13163" xr:uid="{9A57D9CD-0D31-4D67-B50D-699EECE8E943}"/>
    <cellStyle name="Comma 2 7 2 4" xfId="2470" xr:uid="{4016CF88-0446-4F18-9323-8E59FB906FEA}"/>
    <cellStyle name="Comma 2 7 2 4 2" xfId="10741" xr:uid="{6D1A4777-60CB-40FE-99DD-64C7E8CB83C9}"/>
    <cellStyle name="Comma 2 7 2 4 3" xfId="13581" xr:uid="{A784B33F-81EC-436E-8429-00358FF2B796}"/>
    <cellStyle name="Comma 2 7 2 5" xfId="3014" xr:uid="{0C23588C-C676-45F2-9031-5D6B9FF3F1A6}"/>
    <cellStyle name="Comma 2 7 2 5 2" xfId="11285" xr:uid="{24D13A14-517F-4FD0-BB95-390DD3659077}"/>
    <cellStyle name="Comma 2 7 2 5 3" xfId="14125" xr:uid="{8EE2C3E0-4B6B-4495-8554-E136F2EAB616}"/>
    <cellStyle name="Comma 2 7 2 6" xfId="3516" xr:uid="{DD386312-D959-4CB0-B681-DA349E176E13}"/>
    <cellStyle name="Comma 2 7 2 6 2" xfId="11757" xr:uid="{DE8E3C1A-533E-4AE7-A80A-660D72CBCBA7}"/>
    <cellStyle name="Comma 2 7 2 6 3" xfId="14597" xr:uid="{12773D88-6DC1-41E1-BB27-09BADF9C0C9D}"/>
    <cellStyle name="Comma 2 7 2 7" xfId="9779" xr:uid="{C46C5D82-3A04-4583-B05B-11CE72A44C46}"/>
    <cellStyle name="Comma 2 7 2 8" xfId="12619" xr:uid="{94F140D1-5D20-4751-A7E9-38905827D571}"/>
    <cellStyle name="Comma 2 7 2 9" xfId="15962" xr:uid="{7699BA32-584D-4DB7-B521-DD11E5AE7348}"/>
    <cellStyle name="Comma 2 7 3" xfId="346" xr:uid="{00000000-0005-0000-0000-0000BC000000}"/>
    <cellStyle name="Comma 2 7 3 10" xfId="17161" xr:uid="{BB05E3ED-35CE-4802-B218-C676A952222B}"/>
    <cellStyle name="Comma 2 7 3 2" xfId="2164" xr:uid="{049A8329-A5E7-4A52-9288-A2EFBFC8A586}"/>
    <cellStyle name="Comma 2 7 3 2 2" xfId="10435" xr:uid="{F0D11C8A-153B-4B1C-B4A1-49EA5FF09BC7}"/>
    <cellStyle name="Comma 2 7 3 2 3" xfId="13275" xr:uid="{EBED1B34-79CB-4443-B62D-1A7E81884D05}"/>
    <cellStyle name="Comma 2 7 3 3" xfId="2582" xr:uid="{1DF13111-15B0-43A0-BF4E-F506565A3A85}"/>
    <cellStyle name="Comma 2 7 3 3 2" xfId="10853" xr:uid="{83F7E939-E664-46E6-BBDC-4279AC9428C0}"/>
    <cellStyle name="Comma 2 7 3 3 3" xfId="13693" xr:uid="{F12E4994-48AF-4979-922D-65FB0A3F0A45}"/>
    <cellStyle name="Comma 2 7 3 4" xfId="3126" xr:uid="{3D01F8DD-837C-4D50-BCA9-4B142A148948}"/>
    <cellStyle name="Comma 2 7 3 4 2" xfId="11397" xr:uid="{8A0EE2E8-0C0E-4F2E-87D5-9CE348CBE93C}"/>
    <cellStyle name="Comma 2 7 3 4 3" xfId="14237" xr:uid="{9F8BB2AE-C104-413A-A77E-48FC016B9C13}"/>
    <cellStyle name="Comma 2 7 3 5" xfId="3628" xr:uid="{EE3FB5FE-9EC4-4170-8751-4103D3BD0E76}"/>
    <cellStyle name="Comma 2 7 3 5 2" xfId="11869" xr:uid="{F74635E8-3AFF-45C9-8BCE-3E3AF9018676}"/>
    <cellStyle name="Comma 2 7 3 5 3" xfId="14709" xr:uid="{B7E4D804-6575-481F-8A40-9B3B2AD41FD3}"/>
    <cellStyle name="Comma 2 7 3 6" xfId="9891" xr:uid="{1A6BD186-4315-474C-8156-F5C2B7C52836}"/>
    <cellStyle name="Comma 2 7 3 7" xfId="12731" xr:uid="{80B9E460-8EAC-4F02-BC26-4F5CB6651F49}"/>
    <cellStyle name="Comma 2 7 3 8" xfId="16074" xr:uid="{E051E2C1-B8AC-4D9A-97AC-67AB2A32FF5A}"/>
    <cellStyle name="Comma 2 7 3 9" xfId="16617" xr:uid="{C07B3828-3BD6-4DE6-A184-A5B628CBDA93}"/>
    <cellStyle name="Comma 2 7 4" xfId="550" xr:uid="{00000000-0005-0000-0000-0000BD000000}"/>
    <cellStyle name="Comma 2 7 4 2" xfId="2784" xr:uid="{C3D20106-0D1C-42C6-BEDA-98F3BC1F0C92}"/>
    <cellStyle name="Comma 2 7 4 2 2" xfId="11055" xr:uid="{39811B99-143A-4E1C-B762-0CC5DCD97CE0}"/>
    <cellStyle name="Comma 2 7 4 2 3" xfId="13895" xr:uid="{A40552F9-8C19-4E52-A8AC-3B7BF8D34F22}"/>
    <cellStyle name="Comma 2 7 4 3" xfId="10093" xr:uid="{35875B9A-D014-4743-ABCE-832329FB452D}"/>
    <cellStyle name="Comma 2 7 4 4" xfId="12933" xr:uid="{1F885F97-97F7-4411-A156-31CC048A439A}"/>
    <cellStyle name="Comma 2 7 4 5" xfId="16276" xr:uid="{FC03EFB9-2A64-44D7-871F-FABBB88A2B39}"/>
    <cellStyle name="Comma 2 7 4 6" xfId="16819" xr:uid="{A7355A07-3DFB-44DA-8902-7A8514D96900}"/>
    <cellStyle name="Comma 2 7 4 7" xfId="17363" xr:uid="{6AFC1DD5-8594-4404-BE7C-7ECBBFA2FE87}"/>
    <cellStyle name="Comma 2 7 5" xfId="1948" xr:uid="{75659F6D-E566-4DF9-B580-5D64E8A7AB2C}"/>
    <cellStyle name="Comma 2 7 5 2" xfId="10219" xr:uid="{14EC21AE-9E6F-43D0-8906-7C96EDE04EAE}"/>
    <cellStyle name="Comma 2 7 5 3" xfId="13059" xr:uid="{2BE9233E-44B4-41BF-BD4D-7012C8998F67}"/>
    <cellStyle name="Comma 2 7 6" xfId="2366" xr:uid="{F7628D7D-E66D-4B0D-B1A4-E6667F8718D1}"/>
    <cellStyle name="Comma 2 7 6 2" xfId="10637" xr:uid="{C5A3B917-F27A-4B36-888F-7A4EAA350B33}"/>
    <cellStyle name="Comma 2 7 6 3" xfId="13477" xr:uid="{F1EA5E74-D8C8-47FF-A726-AEA401860CF2}"/>
    <cellStyle name="Comma 2 7 7" xfId="2910" xr:uid="{19F4A967-2074-4568-870B-48BDA51962B1}"/>
    <cellStyle name="Comma 2 7 7 2" xfId="11181" xr:uid="{F62EC017-EE56-45D2-8730-5ECDAF9EED2E}"/>
    <cellStyle name="Comma 2 7 7 3" xfId="14021" xr:uid="{40B1B98A-7B66-4FDA-8B2E-5B72BEDD92CD}"/>
    <cellStyle name="Comma 2 7 8" xfId="3412" xr:uid="{A5BCB98F-DFE4-4B6F-B517-E279C3661649}"/>
    <cellStyle name="Comma 2 7 8 2" xfId="11653" xr:uid="{0EDB1258-ABC3-4B0D-B1A9-D4A0F0CBC3D3}"/>
    <cellStyle name="Comma 2 7 8 3" xfId="14493" xr:uid="{61DC29FC-FB7D-4060-9BA2-32F6B886D395}"/>
    <cellStyle name="Comma 2 7 9" xfId="9675" xr:uid="{D091903F-91D1-4359-808D-7D41403C2C25}"/>
    <cellStyle name="Comma 2 8" xfId="3357" xr:uid="{4A6AC78B-4FB9-48B2-99E6-96232A6E9246}"/>
    <cellStyle name="Comma 2 8 2" xfId="11609" xr:uid="{63F02F55-1B20-4ED5-9D1F-6ED673723165}"/>
    <cellStyle name="Comma 2 8 3" xfId="14449" xr:uid="{6D7840A5-7B93-4941-ADD2-CA5CE93C5838}"/>
    <cellStyle name="Comma 2 9" xfId="9650" xr:uid="{8959D2A6-1C79-410C-BA53-F8619263FDA2}"/>
    <cellStyle name="Comma 2 9 2" xfId="12490" xr:uid="{18886F70-6450-49E8-882B-C62F57904F5F}"/>
    <cellStyle name="Comma 2 9 3" xfId="15331" xr:uid="{C5429A2E-47C8-442A-A416-001CE819329A}"/>
    <cellStyle name="Comma 3" xfId="77" xr:uid="{00000000-0005-0000-0000-0000BE000000}"/>
    <cellStyle name="Comma 3 2" xfId="117" xr:uid="{00000000-0005-0000-0000-0000BF000000}"/>
    <cellStyle name="Comma 4" xfId="78" xr:uid="{00000000-0005-0000-0000-0000C0000000}"/>
    <cellStyle name="Comma 4 2" xfId="118" xr:uid="{00000000-0005-0000-0000-0000C1000000}"/>
    <cellStyle name="Comma 4 2 2" xfId="1912" xr:uid="{00000000-0005-0000-0000-0000C2000000}"/>
    <cellStyle name="Comma 4 2 2 2" xfId="2895" xr:uid="{10E8D2BF-6EBB-44F1-8B52-FF8FB17240D8}"/>
    <cellStyle name="Comma 4 2 2 2 2" xfId="11166" xr:uid="{C669365A-800C-460E-B763-BC4E791D86B2}"/>
    <cellStyle name="Comma 4 2 2 2 3" xfId="14006" xr:uid="{8A2A0C55-9C61-4F16-BF2B-FC0C275F87C9}"/>
    <cellStyle name="Comma 4 2 2 3" xfId="3389" xr:uid="{A0B473DF-6B48-461E-8BF0-AAFCE9AA6F27}"/>
    <cellStyle name="Comma 4 2 2 3 2" xfId="11635" xr:uid="{3A244994-4A5A-4155-857F-00B239239AE7}"/>
    <cellStyle name="Comma 4 2 2 3 3" xfId="14475" xr:uid="{61378D6D-EACA-418F-AD5C-AD8668DF99D6}"/>
    <cellStyle name="Comma 4 2 2 4" xfId="9635" xr:uid="{B4CCFE2D-9372-4311-983B-76BC64F6C375}"/>
    <cellStyle name="Comma 4 2 2 4 2" xfId="12475" xr:uid="{A3359188-05D6-4AF3-BF17-95B873D1EF81}"/>
    <cellStyle name="Comma 4 2 2 4 3" xfId="15316" xr:uid="{19BDC476-9A87-4B10-B11D-A1F91D4F3A7F}"/>
    <cellStyle name="Comma 4 2 2 5" xfId="10204" xr:uid="{07662BAA-4EA7-4E35-AB26-977AF65864ED}"/>
    <cellStyle name="Comma 4 2 2 6" xfId="13044" xr:uid="{10FE7D80-9A86-4EC4-A93D-1DBADDF3607F}"/>
    <cellStyle name="Comma 4 2 2 7" xfId="16386" xr:uid="{31D7BA73-EE4D-4F71-8EBF-B6CFC62CAD70}"/>
    <cellStyle name="Comma 4 2 2 8" xfId="16930" xr:uid="{108D0AD2-38C8-4A2B-9F20-D818460973EC}"/>
    <cellStyle name="Comma 4 2 2 9" xfId="17474" xr:uid="{2F15DFAF-F3C0-4927-AC35-90F3399F22B8}"/>
    <cellStyle name="Comma 4 2 3" xfId="1872" xr:uid="{00000000-0005-0000-0000-0000C3000000}"/>
    <cellStyle name="Comma 4 3" xfId="3378" xr:uid="{B498F0B2-B5DD-4985-933C-6F12A4C5DD76}"/>
    <cellStyle name="Comma 4 3 2" xfId="11626" xr:uid="{42CCB94B-BA3A-4771-8814-B6EBDD8BE84C}"/>
    <cellStyle name="Comma 4 3 3" xfId="14466" xr:uid="{9A3AB8DE-FCD9-4848-9C84-EEC5039795E0}"/>
    <cellStyle name="Comma 4 4" xfId="9662" xr:uid="{920DF1CF-2EEC-4129-B7D5-2833A2700B1A}"/>
    <cellStyle name="Comma 4 4 2" xfId="12502" xr:uid="{B16A0276-0FC5-495D-B4E6-F7242F7B5B58}"/>
    <cellStyle name="Comma 4 4 3" xfId="15343" xr:uid="{3D6B0A3D-AF99-4A2D-90FB-43BEEF2550DB}"/>
    <cellStyle name="Comma 5" xfId="65" xr:uid="{00000000-0005-0000-0000-0000C4000000}"/>
    <cellStyle name="Comma 5 2" xfId="115" xr:uid="{00000000-0005-0000-0000-0000C5000000}"/>
    <cellStyle name="Comma 6" xfId="74" xr:uid="{00000000-0005-0000-0000-0000C6000000}"/>
    <cellStyle name="Comma 6 2" xfId="116" xr:uid="{00000000-0005-0000-0000-0000C7000000}"/>
    <cellStyle name="Comma 7" xfId="79" xr:uid="{00000000-0005-0000-0000-0000C8000000}"/>
    <cellStyle name="Comma 7 2" xfId="119" xr:uid="{00000000-0005-0000-0000-0000C9000000}"/>
    <cellStyle name="Comma 8" xfId="80" xr:uid="{00000000-0005-0000-0000-0000CA000000}"/>
    <cellStyle name="Comma 8 2" xfId="120" xr:uid="{00000000-0005-0000-0000-0000CB000000}"/>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xcel Built-in Normal" xfId="1891" xr:uid="{00000000-0005-0000-0000-0000D6000000}"/>
    <cellStyle name="Excel Built-in Normal 2" xfId="3340" xr:uid="{DC9C7288-95B8-4E64-BEAE-5C643D0062A8}"/>
    <cellStyle name="Excel Built-in Normal 3" xfId="3397" xr:uid="{EE5071EA-2138-4837-9FDD-ADF6C9198470}"/>
    <cellStyle name="Hipervínculo" xfId="52" builtinId="8"/>
    <cellStyle name="Hipervínculo 2" xfId="656" xr:uid="{00000000-0005-0000-0000-0000D8000000}"/>
    <cellStyle name="Hipervínculo 2 2" xfId="1890" xr:uid="{00000000-0005-0000-0000-0000D9000000}"/>
    <cellStyle name="Hipervínculo 2 3" xfId="3834" xr:uid="{C103AC48-95FA-493C-959A-677789BDE761}"/>
    <cellStyle name="Hipervínculo 3" xfId="9575" xr:uid="{9B91E0B9-C493-4CAB-A12C-63211CE2EAD0}"/>
    <cellStyle name="Incorrecto" xfId="7" builtinId="27" customBuiltin="1"/>
    <cellStyle name="Millares" xfId="1" builtinId="3"/>
    <cellStyle name="Millares [0]" xfId="51" builtinId="6"/>
    <cellStyle name="Millares [0] 10" xfId="82" xr:uid="{00000000-0005-0000-0000-0000DD000000}"/>
    <cellStyle name="Millares [0] 10 10" xfId="9678" xr:uid="{9D6C2795-08E6-43AC-903B-29126E8B1EF0}"/>
    <cellStyle name="Millares [0] 10 11" xfId="12518" xr:uid="{7F7D06E7-41BC-4D3A-925A-68FBDFC6F44D}"/>
    <cellStyle name="Millares [0] 10 12" xfId="15372" xr:uid="{8D858387-8E0D-4F08-BBA8-B1EDE3336D1B}"/>
    <cellStyle name="Millares [0] 10 13" xfId="15857" xr:uid="{2AD65CFB-0DA6-4389-B561-D39EDE925CBE}"/>
    <cellStyle name="Millares [0] 10 14" xfId="16404" xr:uid="{0AC05E44-6663-40AA-9BC5-7D5A0F46F2BF}"/>
    <cellStyle name="Millares [0] 10 15" xfId="16948" xr:uid="{BBDD6538-BF03-4B5C-9A6E-6C400BA4659F}"/>
    <cellStyle name="Millares [0] 10 2" xfId="224" xr:uid="{00000000-0005-0000-0000-0000DE000000}"/>
    <cellStyle name="Millares [0] 10 2 10" xfId="15392" xr:uid="{DE3CC854-B19C-4326-B0BC-6ABC5588912C}"/>
    <cellStyle name="Millares [0] 10 2 11" xfId="15965" xr:uid="{16E99E20-5198-490B-A99B-4F85A1768CD4}"/>
    <cellStyle name="Millares [0] 10 2 12" xfId="16508" xr:uid="{6CE532C4-621C-4986-ABC8-DA2091D6D6D7}"/>
    <cellStyle name="Millares [0] 10 2 13" xfId="17052" xr:uid="{F0734172-FCA7-48B1-8CE7-5D7A33187AF2}"/>
    <cellStyle name="Millares [0] 10 2 2" xfId="451" xr:uid="{00000000-0005-0000-0000-0000DF000000}"/>
    <cellStyle name="Millares [0] 10 2 2 10" xfId="16177" xr:uid="{70AD1F6D-D668-468E-A5BB-CD7B47283E8E}"/>
    <cellStyle name="Millares [0] 10 2 2 11" xfId="16720" xr:uid="{702E40EC-363E-4D52-B042-96981381A66C}"/>
    <cellStyle name="Millares [0] 10 2 2 12" xfId="17264" xr:uid="{81517302-0200-4199-957E-63B367C74BAA}"/>
    <cellStyle name="Millares [0] 10 2 2 2" xfId="2267" xr:uid="{81CC69A0-D0C8-412C-BEB0-04D60EA70C83}"/>
    <cellStyle name="Millares [0] 10 2 2 2 2" xfId="8437" xr:uid="{956D7855-721C-49EB-9858-FF544BECA512}"/>
    <cellStyle name="Millares [0] 10 2 2 2 2 2" xfId="12402" xr:uid="{2D69B41F-F81C-4C2E-8543-3DBD800FA534}"/>
    <cellStyle name="Millares [0] 10 2 2 2 2 3" xfId="15243" xr:uid="{3CA4D41A-5B8E-47DC-9B33-2ACF4DCD6CDE}"/>
    <cellStyle name="Millares [0] 10 2 2 2 2 4" xfId="15691" xr:uid="{476F6243-8BDF-4357-94D3-055B62CC0D0F}"/>
    <cellStyle name="Millares [0] 10 2 2 2 3" xfId="5570" xr:uid="{78AD295D-525F-4B8B-95AF-2D65E7C18CAE}"/>
    <cellStyle name="Millares [0] 10 2 2 2 3 2" xfId="12215" xr:uid="{1A98992A-84BE-45AC-A2F3-D76C7AF04E35}"/>
    <cellStyle name="Millares [0] 10 2 2 2 3 3" xfId="15056" xr:uid="{37A0B9C0-36E1-4D80-8562-7B1F5324E6F3}"/>
    <cellStyle name="Millares [0] 10 2 2 2 4" xfId="10538" xr:uid="{2A3A9ACE-2A9D-4C6D-908F-3CD247919851}"/>
    <cellStyle name="Millares [0] 10 2 2 2 5" xfId="13378" xr:uid="{8C55EB73-2DD8-454F-A21C-020B5DFC7F05}"/>
    <cellStyle name="Millares [0] 10 2 2 2 6" xfId="15503" xr:uid="{C4A829B9-57F7-4F80-9079-9D0E2E38ACF6}"/>
    <cellStyle name="Millares [0] 10 2 2 3" xfId="2685" xr:uid="{3FC7D29D-F520-4F40-BF7D-FB77CBCB4880}"/>
    <cellStyle name="Millares [0] 10 2 2 3 2" xfId="7465" xr:uid="{FB07C307-A3CC-4DCB-80F3-8CD46B517F54}"/>
    <cellStyle name="Millares [0] 10 2 2 3 2 2" xfId="12330" xr:uid="{24804E53-CF8A-46A3-AD7A-E478642E2CB0}"/>
    <cellStyle name="Millares [0] 10 2 2 3 2 3" xfId="15171" xr:uid="{F603F10D-A255-4565-83E5-2727ED71B9B1}"/>
    <cellStyle name="Millares [0] 10 2 2 3 3" xfId="10956" xr:uid="{498C306E-4E91-4E43-9DAE-1B1C1BB65B23}"/>
    <cellStyle name="Millares [0] 10 2 2 3 4" xfId="13796" xr:uid="{6F38BBDB-1A9E-4A90-BDEF-9D5F71C68DD5}"/>
    <cellStyle name="Millares [0] 10 2 2 3 5" xfId="15618" xr:uid="{1044A64A-95F4-48AD-82D9-261FE1983267}"/>
    <cellStyle name="Millares [0] 10 2 2 4" xfId="3229" xr:uid="{72453A06-D660-444E-B7CF-462C82A59BB7}"/>
    <cellStyle name="Millares [0] 10 2 2 4 2" xfId="11500" xr:uid="{E7799C09-6E7B-4F49-AF79-24B644EAD375}"/>
    <cellStyle name="Millares [0] 10 2 2 4 3" xfId="14340" xr:uid="{0C2FBB17-4912-4723-B09E-8B2E155D82DC}"/>
    <cellStyle name="Millares [0] 10 2 2 5" xfId="3731" xr:uid="{736704D9-0634-4328-8267-53BBF81E4FBB}"/>
    <cellStyle name="Millares [0] 10 2 2 5 2" xfId="11972" xr:uid="{7BB687BF-81B5-491D-83B9-24BE35AAC009}"/>
    <cellStyle name="Millares [0] 10 2 2 5 3" xfId="14812" xr:uid="{B8DA8663-ABBF-4C14-AA77-114A32D46ED6}"/>
    <cellStyle name="Millares [0] 10 2 2 6" xfId="4602" xr:uid="{2D80927D-1ABD-466A-909C-044639C508C7}"/>
    <cellStyle name="Millares [0] 10 2 2 6 2" xfId="12143" xr:uid="{E6A9545E-380E-4A0B-9E8A-4C331FACCBC4}"/>
    <cellStyle name="Millares [0] 10 2 2 6 3" xfId="14984" xr:uid="{E5FC20A3-9759-407C-8EAD-6020CD1919EF}"/>
    <cellStyle name="Millares [0] 10 2 2 7" xfId="9994" xr:uid="{67FC68E7-393D-4769-B410-66B14CD3B455}"/>
    <cellStyle name="Millares [0] 10 2 2 8" xfId="12834" xr:uid="{C17B578D-6E1A-455F-9CA6-19AF68EC5F29}"/>
    <cellStyle name="Millares [0] 10 2 2 9" xfId="15429" xr:uid="{01B4D39B-8332-4BC5-8CE4-308A5C83E636}"/>
    <cellStyle name="Millares [0] 10 2 3" xfId="2055" xr:uid="{57300E7F-B3FF-4286-8123-1391A978429A}"/>
    <cellStyle name="Millares [0] 10 2 3 2" xfId="7952" xr:uid="{C3FDCD26-C35F-49C4-9089-A2CDE9A5C1A8}"/>
    <cellStyle name="Millares [0] 10 2 3 2 2" xfId="12366" xr:uid="{54F7DDA5-9F3B-47AF-82EA-E5330C33C809}"/>
    <cellStyle name="Millares [0] 10 2 3 2 3" xfId="15207" xr:uid="{E415C3B4-FE73-41B5-A348-2BEE6D2488FF}"/>
    <cellStyle name="Millares [0] 10 2 3 2 4" xfId="15654" xr:uid="{EC623101-6FC7-4BCB-809B-34B49B8D3A8D}"/>
    <cellStyle name="Millares [0] 10 2 3 3" xfId="5085" xr:uid="{5EA5E700-7E92-4D45-B980-FA49A4CD1B87}"/>
    <cellStyle name="Millares [0] 10 2 3 3 2" xfId="12179" xr:uid="{16543531-6D16-4BCB-B7B6-9B29E74C02A4}"/>
    <cellStyle name="Millares [0] 10 2 3 3 3" xfId="15020" xr:uid="{CE8A735D-0A5B-4E2D-9B34-5B1183C756AF}"/>
    <cellStyle name="Millares [0] 10 2 3 4" xfId="10326" xr:uid="{A23BF028-145C-44FA-AE08-F3A43FA0854C}"/>
    <cellStyle name="Millares [0] 10 2 3 5" xfId="13166" xr:uid="{663481F8-A202-49FF-8C2C-EF82CF125458}"/>
    <cellStyle name="Millares [0] 10 2 3 6" xfId="15466" xr:uid="{0F71A4A5-289F-4F06-BCF0-7D0D8F10F2F2}"/>
    <cellStyle name="Millares [0] 10 2 4" xfId="2473" xr:uid="{CCA0EE80-6170-421B-88DF-4E56843DC710}"/>
    <cellStyle name="Millares [0] 10 2 4 2" xfId="6980" xr:uid="{A59BD51D-117C-44E4-AFC0-8E7467A63E45}"/>
    <cellStyle name="Millares [0] 10 2 4 2 2" xfId="12294" xr:uid="{6BC3A3A1-E8C7-4A25-AC86-C8C69CA7FE93}"/>
    <cellStyle name="Millares [0] 10 2 4 2 3" xfId="15135" xr:uid="{A21857DD-0824-4303-A670-D3CB8D7F20D6}"/>
    <cellStyle name="Millares [0] 10 2 4 3" xfId="10744" xr:uid="{C9B38746-D405-4719-8585-A48EDA944D1F}"/>
    <cellStyle name="Millares [0] 10 2 4 4" xfId="13584" xr:uid="{3666CCC1-A1F3-4C78-BD81-D8AB0A474D49}"/>
    <cellStyle name="Millares [0] 10 2 4 5" xfId="15582" xr:uid="{3537678F-CD92-4FAB-90C8-1746126E951B}"/>
    <cellStyle name="Millares [0] 10 2 5" xfId="3017" xr:uid="{E5D520DD-C0D2-40D2-820D-B65C8BFBB15D}"/>
    <cellStyle name="Millares [0] 10 2 5 2" xfId="11288" xr:uid="{34354D4C-698B-4DE3-BB89-5055F30ECF1D}"/>
    <cellStyle name="Millares [0] 10 2 5 3" xfId="14128" xr:uid="{1E1B7D11-410D-4975-AD58-730A017069A6}"/>
    <cellStyle name="Millares [0] 10 2 6" xfId="3519" xr:uid="{E88314DC-F4C7-4200-86C1-9E908F2FEAF5}"/>
    <cellStyle name="Millares [0] 10 2 6 2" xfId="11760" xr:uid="{596A8719-2245-4EF4-8B57-E1C0A23CDC96}"/>
    <cellStyle name="Millares [0] 10 2 6 3" xfId="14600" xr:uid="{DB1BE0A7-08EB-4E69-8023-DE48E0407413}"/>
    <cellStyle name="Millares [0] 10 2 7" xfId="4124" xr:uid="{DC3330F7-67B9-47DD-9172-04743EE4AB11}"/>
    <cellStyle name="Millares [0] 10 2 7 2" xfId="12106" xr:uid="{08233AEC-E967-43B3-982E-6CE0B05CBCF8}"/>
    <cellStyle name="Millares [0] 10 2 7 3" xfId="14947" xr:uid="{3D57A5DF-F4A1-4B49-8D2C-24C842252CBF}"/>
    <cellStyle name="Millares [0] 10 2 8" xfId="9782" xr:uid="{A0D3E607-763D-48B7-817B-AE56C6703433}"/>
    <cellStyle name="Millares [0] 10 2 9" xfId="12622" xr:uid="{C0051014-93CB-4284-B93D-2C733959B780}"/>
    <cellStyle name="Millares [0] 10 3" xfId="350" xr:uid="{00000000-0005-0000-0000-0000E0000000}"/>
    <cellStyle name="Millares [0] 10 3 10" xfId="16077" xr:uid="{07FE4F33-D34C-439A-BE23-38B416B174BB}"/>
    <cellStyle name="Millares [0] 10 3 11" xfId="16620" xr:uid="{A19F3061-1EEB-4498-BEA6-BEB0B7AD6F72}"/>
    <cellStyle name="Millares [0] 10 3 12" xfId="17164" xr:uid="{BC659445-A5A7-498B-94CE-5C31F3872F2D}"/>
    <cellStyle name="Millares [0] 10 3 2" xfId="2167" xr:uid="{ED312BAF-688D-4F05-B626-375C5BE575C0}"/>
    <cellStyle name="Millares [0] 10 3 2 2" xfId="8241" xr:uid="{315EC1A5-FFDE-4D97-A6F7-545F4E764F1D}"/>
    <cellStyle name="Millares [0] 10 3 2 2 2" xfId="12390" xr:uid="{283B7C6C-C7A0-4CF5-9879-AD4D38BB1A26}"/>
    <cellStyle name="Millares [0] 10 3 2 2 3" xfId="15231" xr:uid="{1F648950-21B6-4714-BAB5-922C55844CDB}"/>
    <cellStyle name="Millares [0] 10 3 2 2 4" xfId="15678" xr:uid="{2B7F4BC3-6956-41F6-94CA-284E2AB02E43}"/>
    <cellStyle name="Millares [0] 10 3 2 3" xfId="5374" xr:uid="{F46D4D57-2C18-4C6E-B859-062D7ADFE7D5}"/>
    <cellStyle name="Millares [0] 10 3 2 3 2" xfId="12203" xr:uid="{9E91A04A-2607-4DD2-B348-7DE0AF4A03E8}"/>
    <cellStyle name="Millares [0] 10 3 2 3 3" xfId="15044" xr:uid="{1CFDD112-FA16-4B20-BA10-B008B5BF2040}"/>
    <cellStyle name="Millares [0] 10 3 2 4" xfId="10438" xr:uid="{0432EFFB-1720-47D5-A209-D9D8958E107F}"/>
    <cellStyle name="Millares [0] 10 3 2 5" xfId="13278" xr:uid="{D3A29FE2-7E9A-4A24-ACBA-A79B81AB5F6B}"/>
    <cellStyle name="Millares [0] 10 3 2 6" xfId="15491" xr:uid="{9476A55E-9307-4E43-9E8C-05D387E01209}"/>
    <cellStyle name="Millares [0] 10 3 3" xfId="2585" xr:uid="{75323683-4CD8-4FDD-9415-28D5556D1D10}"/>
    <cellStyle name="Millares [0] 10 3 3 2" xfId="7269" xr:uid="{EF5F1037-A048-4BF2-BB0E-6E7BE1F3DA28}"/>
    <cellStyle name="Millares [0] 10 3 3 2 2" xfId="12318" xr:uid="{E419BF4A-7945-423C-B1AB-87A2774CD398}"/>
    <cellStyle name="Millares [0] 10 3 3 2 3" xfId="15159" xr:uid="{26E2846C-A125-469D-9BF0-378C584D2CF8}"/>
    <cellStyle name="Millares [0] 10 3 3 3" xfId="10856" xr:uid="{86483579-0220-43E0-A663-25AD332A8C1E}"/>
    <cellStyle name="Millares [0] 10 3 3 4" xfId="13696" xr:uid="{3B99FF6D-2430-45BF-8CB9-E9041A5548C5}"/>
    <cellStyle name="Millares [0] 10 3 3 5" xfId="15606" xr:uid="{03698DEC-7BC5-43BE-84E4-171A22DB8740}"/>
    <cellStyle name="Millares [0] 10 3 4" xfId="3129" xr:uid="{5BE39A2A-FD1C-4951-9574-DFB95027EEAC}"/>
    <cellStyle name="Millares [0] 10 3 4 2" xfId="11400" xr:uid="{EF5B1B02-D586-4F5D-B679-9D0A72C5A015}"/>
    <cellStyle name="Millares [0] 10 3 4 3" xfId="14240" xr:uid="{5C5976DC-30EF-4514-8803-8EEC9F9B595A}"/>
    <cellStyle name="Millares [0] 10 3 5" xfId="3631" xr:uid="{EF3D6A66-A103-4833-9869-02F35C500EC0}"/>
    <cellStyle name="Millares [0] 10 3 5 2" xfId="11872" xr:uid="{2F258BD3-D380-4798-A991-FFAAE21347E4}"/>
    <cellStyle name="Millares [0] 10 3 5 3" xfId="14712" xr:uid="{66A5496C-DA9C-475D-9C18-581AF4600915}"/>
    <cellStyle name="Millares [0] 10 3 6" xfId="4408" xr:uid="{6C5B9CA9-1AEA-4C06-B4D2-A16D98149418}"/>
    <cellStyle name="Millares [0] 10 3 6 2" xfId="12131" xr:uid="{213FAA62-951E-4030-85E9-3253CFB253F1}"/>
    <cellStyle name="Millares [0] 10 3 6 3" xfId="14972" xr:uid="{92CA9E3E-8DFE-4B36-9FD3-77D83CC91F5D}"/>
    <cellStyle name="Millares [0] 10 3 7" xfId="9894" xr:uid="{E336FAB4-C8CA-485E-970D-B741E2C87229}"/>
    <cellStyle name="Millares [0] 10 3 8" xfId="12734" xr:uid="{694682A4-51D2-4F30-BD4C-DDF9DC97D1B6}"/>
    <cellStyle name="Millares [0] 10 3 9" xfId="15417" xr:uid="{351E0A7F-F1DB-4151-9E30-D22666E761F2}"/>
    <cellStyle name="Millares [0] 10 4" xfId="553" xr:uid="{00000000-0005-0000-0000-0000E1000000}"/>
    <cellStyle name="Millares [0] 10 4 2" xfId="2787" xr:uid="{4BFD486D-4B61-49EB-9072-CA3836A47CE4}"/>
    <cellStyle name="Millares [0] 10 4 2 2" xfId="7756" xr:uid="{A849095B-1DBD-4B89-B690-9D8D6CA92671}"/>
    <cellStyle name="Millares [0] 10 4 2 2 2" xfId="12354" xr:uid="{C637499A-422F-4B19-875C-2469481A7B49}"/>
    <cellStyle name="Millares [0] 10 4 2 2 3" xfId="15195" xr:uid="{D9822E65-5AA0-4266-89E6-869941857EB3}"/>
    <cellStyle name="Millares [0] 10 4 2 3" xfId="11058" xr:uid="{C10D4FB9-24C9-4EB3-A0BE-D8551DE3534A}"/>
    <cellStyle name="Millares [0] 10 4 2 4" xfId="13898" xr:uid="{220A9C5F-86E3-4231-B5E4-F358BFC83017}"/>
    <cellStyle name="Millares [0] 10 4 2 5" xfId="15642" xr:uid="{F3E2545A-3236-4C1C-A902-74C6E761EDAD}"/>
    <cellStyle name="Millares [0] 10 4 3" xfId="4889" xr:uid="{63F3946E-7573-453D-AB26-E0F696102E01}"/>
    <cellStyle name="Millares [0] 10 4 3 2" xfId="12167" xr:uid="{FD5F108E-E2A4-4C58-BBC6-C405CF0790D6}"/>
    <cellStyle name="Millares [0] 10 4 3 3" xfId="15008" xr:uid="{6D264E66-08EF-4CA2-9AE8-EF3689D4BC93}"/>
    <cellStyle name="Millares [0] 10 4 4" xfId="10096" xr:uid="{D724AD35-1A1D-4170-9267-2B7F73A1FCD8}"/>
    <cellStyle name="Millares [0] 10 4 5" xfId="12936" xr:uid="{A14F7DF6-F477-4504-A75A-B4D0F56E8B8B}"/>
    <cellStyle name="Millares [0] 10 4 6" xfId="15454" xr:uid="{53A20698-F8B8-4625-ACC0-4F1B4601D403}"/>
    <cellStyle name="Millares [0] 10 4 7" xfId="16279" xr:uid="{9043FDB8-C5C4-4830-9900-70B2BA4F36F7}"/>
    <cellStyle name="Millares [0] 10 4 8" xfId="16822" xr:uid="{F2C0FE83-AB81-462B-8541-D14551844BE7}"/>
    <cellStyle name="Millares [0] 10 4 9" xfId="17366" xr:uid="{2ACB64A6-5F47-49BD-9611-156DEF2F94F1}"/>
    <cellStyle name="Millares [0] 10 5" xfId="1951" xr:uid="{C8092283-D0E6-4058-81CC-AC7577DD4F55}"/>
    <cellStyle name="Millares [0] 10 5 2" xfId="8768" xr:uid="{E3DFB795-D461-4511-B56F-77CE72B637DA}"/>
    <cellStyle name="Millares [0] 10 5 2 2" xfId="12426" xr:uid="{C547B797-B808-48C9-9208-3073C6371E5D}"/>
    <cellStyle name="Millares [0] 10 5 2 3" xfId="15267" xr:uid="{D3E496D4-73B1-41C3-8F7C-0F4B157F6F5D}"/>
    <cellStyle name="Millares [0] 10 5 2 4" xfId="15716" xr:uid="{08A38B27-23D6-4DDF-9DED-808703340E4D}"/>
    <cellStyle name="Millares [0] 10 5 3" xfId="5899" xr:uid="{B2C7E8DB-B951-472F-A8FD-07487732B4B9}"/>
    <cellStyle name="Millares [0] 10 5 3 2" xfId="12239" xr:uid="{39DF814A-556D-4FD2-B5DA-8BB686D7610F}"/>
    <cellStyle name="Millares [0] 10 5 3 3" xfId="15080" xr:uid="{4324D13C-BC0C-48AB-A465-20BC0EDDF880}"/>
    <cellStyle name="Millares [0] 10 5 4" xfId="10222" xr:uid="{47B9B9BE-7960-4483-98BF-546232397747}"/>
    <cellStyle name="Millares [0] 10 5 5" xfId="13062" xr:uid="{79829489-B6E8-4F32-BD76-909DBF67AA8D}"/>
    <cellStyle name="Millares [0] 10 5 6" xfId="15527" xr:uid="{B27DC4EB-2645-4BC9-A759-0624796FBA4C}"/>
    <cellStyle name="Millares [0] 10 6" xfId="2369" xr:uid="{E9C62D71-FB4A-400A-8EDD-A8FB2BC4C5D2}"/>
    <cellStyle name="Millares [0] 10 6 2" xfId="9095" xr:uid="{FDDA164C-2D84-4E4E-BCB9-18661C206418}"/>
    <cellStyle name="Millares [0] 10 6 2 2" xfId="12437" xr:uid="{EEBD94A8-1C83-4608-B15C-6C4D4A6A46AA}"/>
    <cellStyle name="Millares [0] 10 6 2 3" xfId="15278" xr:uid="{6069424B-BD23-4ED7-A522-A18C05729CDD}"/>
    <cellStyle name="Millares [0] 10 6 2 4" xfId="15727" xr:uid="{7EECF88A-DDE3-422A-95B7-9C0C4597592A}"/>
    <cellStyle name="Millares [0] 10 6 3" xfId="6226" xr:uid="{1D01184D-FAF8-4244-A8A9-2AF1B4B58565}"/>
    <cellStyle name="Millares [0] 10 6 3 2" xfId="12250" xr:uid="{BDBFDC6D-73B0-43B3-9B7D-69614C971E2B}"/>
    <cellStyle name="Millares [0] 10 6 3 3" xfId="15091" xr:uid="{60D40556-A8F6-4473-B256-7BE2B987E0C9}"/>
    <cellStyle name="Millares [0] 10 6 4" xfId="10640" xr:uid="{84CB954B-A1DD-47A4-91B0-E0543554CD11}"/>
    <cellStyle name="Millares [0] 10 6 5" xfId="13480" xr:uid="{813019F3-9FFF-4ABF-9E35-6C5654DEFE03}"/>
    <cellStyle name="Millares [0] 10 6 6" xfId="15538" xr:uid="{7BB68FD9-795E-441F-B833-8347FF80620C}"/>
    <cellStyle name="Millares [0] 10 7" xfId="2913" xr:uid="{34D05FEE-0820-498A-8377-3C0283B61DDF}"/>
    <cellStyle name="Millares [0] 10 7 2" xfId="6785" xr:uid="{A1B3B373-7914-4D66-A33B-0F0C1BD24A16}"/>
    <cellStyle name="Millares [0] 10 7 2 2" xfId="12282" xr:uid="{9332CBB2-4615-4441-BCB5-EE1421193807}"/>
    <cellStyle name="Millares [0] 10 7 2 3" xfId="15123" xr:uid="{D5FA2857-5814-46FA-82A8-7FCAD0FC24CF}"/>
    <cellStyle name="Millares [0] 10 7 3" xfId="11184" xr:uid="{257B933A-4CA1-4447-A04B-926E63B2F093}"/>
    <cellStyle name="Millares [0] 10 7 4" xfId="14024" xr:uid="{7A0B0B07-560D-426A-9597-5F0FCE92BC1E}"/>
    <cellStyle name="Millares [0] 10 7 5" xfId="15570" xr:uid="{077F0D84-3269-4639-8172-D9DA06FCBB38}"/>
    <cellStyle name="Millares [0] 10 8" xfId="3415" xr:uid="{B1DAC000-9FA6-4892-AE73-26E1F4CDDBCD}"/>
    <cellStyle name="Millares [0] 10 8 2" xfId="11656" xr:uid="{BF373BB0-D829-46D9-8414-365DE052A904}"/>
    <cellStyle name="Millares [0] 10 8 3" xfId="14496" xr:uid="{669BB9CE-A00C-411F-9777-4709E3956147}"/>
    <cellStyle name="Millares [0] 10 9" xfId="3931" xr:uid="{3FE1DE94-23B5-4D83-AF3E-3447256461A4}"/>
    <cellStyle name="Millares [0] 10 9 2" xfId="12086" xr:uid="{6A2C207E-9B62-4BBF-9EED-423375558569}"/>
    <cellStyle name="Millares [0] 10 9 3" xfId="14927" xr:uid="{2EDD7659-1457-4C17-96D6-9743767BF846}"/>
    <cellStyle name="Millares [0] 11" xfId="217" xr:uid="{00000000-0005-0000-0000-0000E2000000}"/>
    <cellStyle name="Millares [0] 11 10" xfId="15375" xr:uid="{C3AA33E0-2AC4-43F0-A7CD-EA0804D57050}"/>
    <cellStyle name="Millares [0] 11 11" xfId="15958" xr:uid="{51F33437-C2D1-4DF8-B987-52F0458D72F5}"/>
    <cellStyle name="Millares [0] 11 12" xfId="16501" xr:uid="{6F852F3D-3C1E-4393-96C4-CC11DEFF6DF4}"/>
    <cellStyle name="Millares [0] 11 13" xfId="17045" xr:uid="{3BAE526C-5F42-434D-9389-3CBC9511F606}"/>
    <cellStyle name="Millares [0] 11 2" xfId="340" xr:uid="{00000000-0005-0000-0000-0000E3000000}"/>
    <cellStyle name="Millares [0] 11 2 10" xfId="16070" xr:uid="{BCB74738-BF59-47E1-BBD4-21F12FB6D200}"/>
    <cellStyle name="Millares [0] 11 2 11" xfId="16613" xr:uid="{6887BC7C-D29A-4ACA-B5BE-9B47F2EACCB7}"/>
    <cellStyle name="Millares [0] 11 2 12" xfId="17157" xr:uid="{B637845A-0088-43A9-9A71-1D9B6788C818}"/>
    <cellStyle name="Millares [0] 11 2 2" xfId="2160" xr:uid="{B090114D-F995-42B1-8DC5-CF8D0D19D5A1}"/>
    <cellStyle name="Millares [0] 11 2 2 2" xfId="5593" xr:uid="{EC4D4ADA-68B2-4B7B-91B6-F8F0F15AC5A0}"/>
    <cellStyle name="Millares [0] 11 2 2 2 2" xfId="8460" xr:uid="{75AF9A97-8C5C-4804-8587-B9198A311A46}"/>
    <cellStyle name="Millares [0] 11 2 2 2 2 2" xfId="12403" xr:uid="{692570DD-1344-4799-8642-2856B834489C}"/>
    <cellStyle name="Millares [0] 11 2 2 2 2 3" xfId="15244" xr:uid="{682A98F1-301D-46C9-8F00-8B207A6DA580}"/>
    <cellStyle name="Millares [0] 11 2 2 2 2 4" xfId="15692" xr:uid="{BA663080-9A43-4CFC-842B-9DE1879EBDCB}"/>
    <cellStyle name="Millares [0] 11 2 2 2 3" xfId="12216" xr:uid="{9B0DFD2F-3571-43A3-A853-189487BAB423}"/>
    <cellStyle name="Millares [0] 11 2 2 2 4" xfId="15057" xr:uid="{60076896-D5D3-4A77-9986-D4A882048366}"/>
    <cellStyle name="Millares [0] 11 2 2 2 5" xfId="15504" xr:uid="{3FE2E822-060D-4AAB-A4BC-C272A97CF595}"/>
    <cellStyle name="Millares [0] 11 2 2 3" xfId="7488" xr:uid="{B8487C50-3152-44C7-93F7-1D14DEA03B23}"/>
    <cellStyle name="Millares [0] 11 2 2 3 2" xfId="12331" xr:uid="{E6E869C3-A0B5-4BD6-8649-2BEC593C65D5}"/>
    <cellStyle name="Millares [0] 11 2 2 3 3" xfId="15172" xr:uid="{3A89B1DC-8E06-46D0-8AC1-A6D056513642}"/>
    <cellStyle name="Millares [0] 11 2 2 3 4" xfId="15619" xr:uid="{3A231CB8-8F6E-40BE-84A9-D662DE198CAB}"/>
    <cellStyle name="Millares [0] 11 2 2 4" xfId="4625" xr:uid="{E7BBDA96-3264-42DA-9D1C-49CE0AE3F695}"/>
    <cellStyle name="Millares [0] 11 2 2 4 2" xfId="12144" xr:uid="{A049A4DC-8D7F-4E9F-A3F9-16CE202395A2}"/>
    <cellStyle name="Millares [0] 11 2 2 4 3" xfId="14985" xr:uid="{DE061DB7-87CB-42E6-8A61-25E89A6E99DE}"/>
    <cellStyle name="Millares [0] 11 2 2 5" xfId="10431" xr:uid="{F7ABB050-D490-4683-A124-FA0C8F5066CC}"/>
    <cellStyle name="Millares [0] 11 2 2 6" xfId="13271" xr:uid="{D28E06DB-C0BC-4693-9D0E-04EE64DB94A0}"/>
    <cellStyle name="Millares [0] 11 2 2 7" xfId="15430" xr:uid="{F9295434-465C-4B65-95D7-482F86838380}"/>
    <cellStyle name="Millares [0] 11 2 3" xfId="2578" xr:uid="{BFDBC101-5650-4501-A5E8-039F6170EF58}"/>
    <cellStyle name="Millares [0] 11 2 3 2" xfId="7975" xr:uid="{040E194B-4274-4771-8337-670730893CD7}"/>
    <cellStyle name="Millares [0] 11 2 3 2 2" xfId="12367" xr:uid="{F03C0251-B53C-4EFA-B441-98B66C96348F}"/>
    <cellStyle name="Millares [0] 11 2 3 2 3" xfId="15208" xr:uid="{74517A79-CE16-49FB-B7B5-A6B088DBA88E}"/>
    <cellStyle name="Millares [0] 11 2 3 2 4" xfId="15655" xr:uid="{AD2D1AAA-E1E8-4E46-9841-80C77F6604ED}"/>
    <cellStyle name="Millares [0] 11 2 3 3" xfId="5108" xr:uid="{397D0731-4741-44C4-AD37-E9DD47F4AFFE}"/>
    <cellStyle name="Millares [0] 11 2 3 3 2" xfId="12180" xr:uid="{B5513660-CC98-421A-B4E6-341BCA88DF21}"/>
    <cellStyle name="Millares [0] 11 2 3 3 3" xfId="15021" xr:uid="{DA4E0336-0904-46DD-8C42-0CC6EC1C95E6}"/>
    <cellStyle name="Millares [0] 11 2 3 4" xfId="10849" xr:uid="{680BA4B3-791B-41C1-9080-4BBB6C62E2EE}"/>
    <cellStyle name="Millares [0] 11 2 3 5" xfId="13689" xr:uid="{4C4171CF-439E-4B27-BE85-8B17A9F1D626}"/>
    <cellStyle name="Millares [0] 11 2 3 6" xfId="15467" xr:uid="{3E3A7BA0-DE38-4686-8B5E-41A2F080BBEE}"/>
    <cellStyle name="Millares [0] 11 2 4" xfId="3122" xr:uid="{8940E814-5494-4BE4-81DC-A2EF8BE16FF7}"/>
    <cellStyle name="Millares [0] 11 2 4 2" xfId="7003" xr:uid="{94A8431D-5F1B-4D33-8CC8-FA675C530F02}"/>
    <cellStyle name="Millares [0] 11 2 4 2 2" xfId="12295" xr:uid="{D13B0308-1ED1-4306-AFB1-8CC2C8D4C4FE}"/>
    <cellStyle name="Millares [0] 11 2 4 2 3" xfId="15136" xr:uid="{1FFCB426-BBC4-403E-BFCB-A57B1C580934}"/>
    <cellStyle name="Millares [0] 11 2 4 3" xfId="11393" xr:uid="{5F79460A-CBF0-45E4-98CF-CE124278D3B6}"/>
    <cellStyle name="Millares [0] 11 2 4 4" xfId="14233" xr:uid="{8F43BCF1-0CD8-4CC5-82E3-785869C538DA}"/>
    <cellStyle name="Millares [0] 11 2 4 5" xfId="15583" xr:uid="{F6B80ED3-BE4E-4E34-A121-0712388044AA}"/>
    <cellStyle name="Millares [0] 11 2 5" xfId="3624" xr:uid="{D08B2CC4-92C8-4ED5-90FD-0ED280389BA9}"/>
    <cellStyle name="Millares [0] 11 2 5 2" xfId="11865" xr:uid="{1CB27C6F-4004-430A-B81E-B42B8C3E93BC}"/>
    <cellStyle name="Millares [0] 11 2 5 3" xfId="14705" xr:uid="{3EC8B5DD-4F5A-4A88-B666-B23B0BAE7C39}"/>
    <cellStyle name="Millares [0] 11 2 6" xfId="4147" xr:uid="{6092567A-85DE-440C-A459-F87AC6A73506}"/>
    <cellStyle name="Millares [0] 11 2 6 2" xfId="12107" xr:uid="{97575CCE-133B-459C-B8AE-9FC81CC26F46}"/>
    <cellStyle name="Millares [0] 11 2 6 3" xfId="14948" xr:uid="{D7083EEB-CB85-41ED-875B-75E3325AF37A}"/>
    <cellStyle name="Millares [0] 11 2 7" xfId="9887" xr:uid="{2C5A5764-AA84-46DC-8EEE-1C25FA40A6B3}"/>
    <cellStyle name="Millares [0] 11 2 8" xfId="12727" xr:uid="{548C501D-4A4E-42F8-87D2-9A67BB0B8610}"/>
    <cellStyle name="Millares [0] 11 2 9" xfId="15393" xr:uid="{3053C912-308C-41D4-BFD2-D79B276FC843}"/>
    <cellStyle name="Millares [0] 11 3" xfId="2048" xr:uid="{4A4DAA4D-21CE-421E-ACBB-A4453D4B3194}"/>
    <cellStyle name="Millares [0] 11 3 2" xfId="5397" xr:uid="{E39033CB-D410-49E4-B8E0-8895E8AAFD27}"/>
    <cellStyle name="Millares [0] 11 3 2 2" xfId="8264" xr:uid="{10B86992-8C6B-4D0F-B75C-698E7EBF5015}"/>
    <cellStyle name="Millares [0] 11 3 2 2 2" xfId="12391" xr:uid="{3B4CEDE0-CE26-47F3-8F35-6737D21AB1CD}"/>
    <cellStyle name="Millares [0] 11 3 2 2 3" xfId="15232" xr:uid="{1BDD9937-D878-4B6A-ABAF-0BB4FB8DA76B}"/>
    <cellStyle name="Millares [0] 11 3 2 2 4" xfId="15679" xr:uid="{2A746517-5DF8-4BD7-BA0D-F5488FAAB181}"/>
    <cellStyle name="Millares [0] 11 3 2 3" xfId="12204" xr:uid="{2D30BC92-A2A2-4551-A89B-BE07B34E99ED}"/>
    <cellStyle name="Millares [0] 11 3 2 4" xfId="15045" xr:uid="{088B6F14-65F5-4E5B-B73E-FFA56114D07D}"/>
    <cellStyle name="Millares [0] 11 3 2 5" xfId="15492" xr:uid="{11E10642-BBB7-4A0B-A6C4-F8A9892F13D4}"/>
    <cellStyle name="Millares [0] 11 3 3" xfId="7292" xr:uid="{E9913255-7A11-43FA-8743-0FB75651F598}"/>
    <cellStyle name="Millares [0] 11 3 3 2" xfId="12319" xr:uid="{FCB4A1F6-2F0A-488F-9475-B41F962FE9C8}"/>
    <cellStyle name="Millares [0] 11 3 3 3" xfId="15160" xr:uid="{5804FE7A-7525-44A3-B63E-64A03107851F}"/>
    <cellStyle name="Millares [0] 11 3 3 4" xfId="15607" xr:uid="{713DD41F-E145-4298-B3F0-518FF99D3888}"/>
    <cellStyle name="Millares [0] 11 3 4" xfId="4430" xr:uid="{D134DC0D-003A-4EA7-A4FA-5F297C12E769}"/>
    <cellStyle name="Millares [0] 11 3 4 2" xfId="12132" xr:uid="{F280B40A-7C21-4D10-A399-4AEC7F47277C}"/>
    <cellStyle name="Millares [0] 11 3 4 3" xfId="14973" xr:uid="{FAC1A82E-0A05-41F7-95E6-177702AD6894}"/>
    <cellStyle name="Millares [0] 11 3 5" xfId="10319" xr:uid="{84324872-844A-45AD-A11E-0D5E47E37F08}"/>
    <cellStyle name="Millares [0] 11 3 6" xfId="13159" xr:uid="{13C21556-5170-4A60-9A35-96702C952918}"/>
    <cellStyle name="Millares [0] 11 3 7" xfId="15418" xr:uid="{BADE40D9-5CF0-49CF-A015-C034EBAB6A78}"/>
    <cellStyle name="Millares [0] 11 4" xfId="2466" xr:uid="{FE745225-17E9-48EC-B4B2-71D863937B79}"/>
    <cellStyle name="Millares [0] 11 4 2" xfId="7779" xr:uid="{62B8A40A-56D5-424A-9AEB-9C3E8E989D11}"/>
    <cellStyle name="Millares [0] 11 4 2 2" xfId="12355" xr:uid="{4C0F9C0F-F304-436B-9C3A-1A9D66F7A63C}"/>
    <cellStyle name="Millares [0] 11 4 2 3" xfId="15196" xr:uid="{14240AC4-F5CE-49A0-A0F4-7B3350904FA1}"/>
    <cellStyle name="Millares [0] 11 4 2 4" xfId="15643" xr:uid="{5A38AEB8-9B00-44E9-8F99-1D8E695469B8}"/>
    <cellStyle name="Millares [0] 11 4 3" xfId="4912" xr:uid="{15177A1A-A49A-4E5F-86F2-590F4C23918E}"/>
    <cellStyle name="Millares [0] 11 4 3 2" xfId="12168" xr:uid="{2A351036-0FFA-40B7-A59A-CC02A20C40FB}"/>
    <cellStyle name="Millares [0] 11 4 3 3" xfId="15009" xr:uid="{1CF70B97-1166-44E0-AC67-DA12A2DEE5BD}"/>
    <cellStyle name="Millares [0] 11 4 4" xfId="10737" xr:uid="{4795F915-3A95-4E11-A95C-DC485D55E40C}"/>
    <cellStyle name="Millares [0] 11 4 5" xfId="13577" xr:uid="{3E69686F-9470-4873-A47F-3465009981C0}"/>
    <cellStyle name="Millares [0] 11 4 6" xfId="15455" xr:uid="{B3C9380A-1B45-4611-9408-0F4D29144BAB}"/>
    <cellStyle name="Millares [0] 11 5" xfId="3010" xr:uid="{6DBA78BF-FE82-4432-B173-3FC9A511BAAD}"/>
    <cellStyle name="Millares [0] 11 5 2" xfId="8791" xr:uid="{C8F51DB4-8AF8-4A23-AA23-AF93C6A99390}"/>
    <cellStyle name="Millares [0] 11 5 2 2" xfId="12427" xr:uid="{E68B128C-1ECE-4FAE-A4CA-00E528B57DA6}"/>
    <cellStyle name="Millares [0] 11 5 2 3" xfId="15268" xr:uid="{2A72D5DB-8B0E-4837-82BB-FDBD382AD0C5}"/>
    <cellStyle name="Millares [0] 11 5 2 4" xfId="15717" xr:uid="{FBED1D56-04AF-4FBB-93CA-3B9766827B94}"/>
    <cellStyle name="Millares [0] 11 5 3" xfId="5922" xr:uid="{AC817271-7DBA-4A90-ADFC-F54605F79B12}"/>
    <cellStyle name="Millares [0] 11 5 3 2" xfId="12240" xr:uid="{BC4D1D97-1F7F-4DF1-AA0D-DAC444A5978E}"/>
    <cellStyle name="Millares [0] 11 5 3 3" xfId="15081" xr:uid="{EE3CFA6C-B0F2-4082-A4A2-A4B4C17CDC1E}"/>
    <cellStyle name="Millares [0] 11 5 4" xfId="11281" xr:uid="{F4AD20EF-CB83-4A3F-B900-6CF4EBCF8710}"/>
    <cellStyle name="Millares [0] 11 5 5" xfId="14121" xr:uid="{045C4F40-7863-482F-B3D4-60B08CF8E471}"/>
    <cellStyle name="Millares [0] 11 5 6" xfId="15528" xr:uid="{39007D80-73D4-45CF-BA94-02EC701543EF}"/>
    <cellStyle name="Millares [0] 11 6" xfId="3512" xr:uid="{16F5F9A8-57D2-4DB3-8089-E8793CFE2166}"/>
    <cellStyle name="Millares [0] 11 6 2" xfId="6808" xr:uid="{AE53FB03-C2A0-4BA6-81DE-D264E45648EF}"/>
    <cellStyle name="Millares [0] 11 6 2 2" xfId="12283" xr:uid="{0E3763FF-1B46-41C8-81D0-E35E4340D625}"/>
    <cellStyle name="Millares [0] 11 6 2 3" xfId="15124" xr:uid="{6C574B37-2F99-4253-A7DC-84E3073A6745}"/>
    <cellStyle name="Millares [0] 11 6 3" xfId="11753" xr:uid="{15069BD7-5096-4F7E-8A35-8A40ADDDD4FD}"/>
    <cellStyle name="Millares [0] 11 6 4" xfId="14593" xr:uid="{7745C635-4837-4E6F-B6EC-16510CC1A29A}"/>
    <cellStyle name="Millares [0] 11 6 5" xfId="15571" xr:uid="{6277159D-4ECA-4BEF-9AD6-3FB529E9363D}"/>
    <cellStyle name="Millares [0] 11 7" xfId="3954" xr:uid="{F5A55CD6-C932-4736-B886-07BE23BBBF52}"/>
    <cellStyle name="Millares [0] 11 7 2" xfId="12089" xr:uid="{C6E80B51-9E3B-413F-B4C2-EA87793B63C3}"/>
    <cellStyle name="Millares [0] 11 7 3" xfId="14930" xr:uid="{666CEB9D-1FA9-40FF-84FF-512640E3C7F0}"/>
    <cellStyle name="Millares [0] 11 8" xfId="9775" xr:uid="{F8ECF899-9073-4366-86A2-C2E98A03DE8E}"/>
    <cellStyle name="Millares [0] 11 9" xfId="12615" xr:uid="{8302A658-58C1-4D53-A7F2-7D29A115BE26}"/>
    <cellStyle name="Millares [0] 12" xfId="320" xr:uid="{00000000-0005-0000-0000-0000E4000000}"/>
    <cellStyle name="Millares [0] 12 10" xfId="15378" xr:uid="{4D036933-9E99-481B-82DA-33D99F4B6CBB}"/>
    <cellStyle name="Millares [0] 12 11" xfId="16060" xr:uid="{F3580994-3A64-43B9-A1BD-9F00FAC92382}"/>
    <cellStyle name="Millares [0] 12 12" xfId="16603" xr:uid="{6D3857BD-3FB1-4650-AB74-FC56637854E7}"/>
    <cellStyle name="Millares [0] 12 13" xfId="17147" xr:uid="{D9D9DF7E-AEC2-4B15-99E1-095836DB3A21}"/>
    <cellStyle name="Millares [0] 12 2" xfId="444" xr:uid="{00000000-0005-0000-0000-0000E5000000}"/>
    <cellStyle name="Millares [0] 12 2 10" xfId="16170" xr:uid="{C19E5990-FB36-46C5-92FA-28FF6BCFF8C4}"/>
    <cellStyle name="Millares [0] 12 2 11" xfId="16713" xr:uid="{6AB3FA9C-B1A2-468C-80DA-194E06E657A7}"/>
    <cellStyle name="Millares [0] 12 2 12" xfId="17257" xr:uid="{B86F22E8-CEC5-43C1-BE56-C8ECB887FA64}"/>
    <cellStyle name="Millares [0] 12 2 2" xfId="2260" xr:uid="{F82BFA9B-DBC5-49F2-A50C-5478D8502729}"/>
    <cellStyle name="Millares [0] 12 2 2 2" xfId="5615" xr:uid="{58721DCC-9CB9-439F-BB56-CB5C896473A3}"/>
    <cellStyle name="Millares [0] 12 2 2 2 2" xfId="8482" xr:uid="{47FD76DB-82F3-4776-9889-C373421A81AC}"/>
    <cellStyle name="Millares [0] 12 2 2 2 2 2" xfId="12404" xr:uid="{BC0198C5-C8F2-4FC6-9961-02E8ADA669B0}"/>
    <cellStyle name="Millares [0] 12 2 2 2 2 3" xfId="15245" xr:uid="{C78ECEC8-6B8D-4DB9-A8F4-79859DE827D9}"/>
    <cellStyle name="Millares [0] 12 2 2 2 2 4" xfId="15693" xr:uid="{F5274FF6-4411-49C1-99AB-0DA413B047C6}"/>
    <cellStyle name="Millares [0] 12 2 2 2 3" xfId="12217" xr:uid="{06F2B86F-4822-4A9D-8B48-35712E067A2D}"/>
    <cellStyle name="Millares [0] 12 2 2 2 4" xfId="15058" xr:uid="{337A6EA2-6583-4C87-8F86-A9D0B9C6CABB}"/>
    <cellStyle name="Millares [0] 12 2 2 2 5" xfId="15505" xr:uid="{C7A6A0D9-42DA-4A38-BFA8-CD7E04922351}"/>
    <cellStyle name="Millares [0] 12 2 2 3" xfId="7510" xr:uid="{5173F534-5980-480A-9A4B-AFCBA501B6A1}"/>
    <cellStyle name="Millares [0] 12 2 2 3 2" xfId="12332" xr:uid="{622F44C6-8D25-4633-BCE3-6F5717F7CB50}"/>
    <cellStyle name="Millares [0] 12 2 2 3 3" xfId="15173" xr:uid="{A409A72F-8348-40C5-A3F6-941182E21576}"/>
    <cellStyle name="Millares [0] 12 2 2 3 4" xfId="15620" xr:uid="{11605C6B-8BD1-459B-A027-259AC3BB3CB8}"/>
    <cellStyle name="Millares [0] 12 2 2 4" xfId="4647" xr:uid="{58546BFA-08B4-4CA3-9DCF-7EBDD2430D62}"/>
    <cellStyle name="Millares [0] 12 2 2 4 2" xfId="12145" xr:uid="{8B9CAD15-57BD-4D62-B397-F2B70998490A}"/>
    <cellStyle name="Millares [0] 12 2 2 4 3" xfId="14986" xr:uid="{49BC6ACA-8526-43A3-ADC7-516752E086EA}"/>
    <cellStyle name="Millares [0] 12 2 2 5" xfId="10531" xr:uid="{C8EE219A-6FED-47E4-BD10-ADA1D85313C9}"/>
    <cellStyle name="Millares [0] 12 2 2 6" xfId="13371" xr:uid="{3F476EFB-D0AC-4C05-A26A-11C20F3DCE9A}"/>
    <cellStyle name="Millares [0] 12 2 2 7" xfId="15431" xr:uid="{7BA78ACF-B342-4943-B330-D8DC55B93D38}"/>
    <cellStyle name="Millares [0] 12 2 3" xfId="2678" xr:uid="{85A68BED-270A-4283-97ED-EF2A1D90D23F}"/>
    <cellStyle name="Millares [0] 12 2 3 2" xfId="7997" xr:uid="{5E8AE470-0F6D-407B-8276-3C88FD92F6BC}"/>
    <cellStyle name="Millares [0] 12 2 3 2 2" xfId="12368" xr:uid="{67856D28-B79B-46B7-BC23-3498DA5D3D15}"/>
    <cellStyle name="Millares [0] 12 2 3 2 3" xfId="15209" xr:uid="{181C1536-9738-4360-A159-D82D50921A8F}"/>
    <cellStyle name="Millares [0] 12 2 3 2 4" xfId="15656" xr:uid="{BEB5E780-668F-4445-A89C-47617726BA84}"/>
    <cellStyle name="Millares [0] 12 2 3 3" xfId="5130" xr:uid="{1C14F7CF-7EBA-47EC-9982-E87C3D275ED9}"/>
    <cellStyle name="Millares [0] 12 2 3 3 2" xfId="12181" xr:uid="{8B2D2866-B5F0-40E3-B0E7-A47C259A488F}"/>
    <cellStyle name="Millares [0] 12 2 3 3 3" xfId="15022" xr:uid="{D1D32CDA-8BA9-4F58-8F9C-ED54690ADC34}"/>
    <cellStyle name="Millares [0] 12 2 3 4" xfId="10949" xr:uid="{38BD3DBC-5AF3-4FBD-B19F-69A3FC805A1F}"/>
    <cellStyle name="Millares [0] 12 2 3 5" xfId="13789" xr:uid="{0E173602-839B-4F6A-96C2-C8F2AED58D65}"/>
    <cellStyle name="Millares [0] 12 2 3 6" xfId="15468" xr:uid="{83753389-FEFC-4924-B9FE-4BBF136B8F98}"/>
    <cellStyle name="Millares [0] 12 2 4" xfId="3222" xr:uid="{A3393AD5-BBB8-4150-B659-BD1406450C04}"/>
    <cellStyle name="Millares [0] 12 2 4 2" xfId="7025" xr:uid="{3D7F391C-841E-4761-AB65-F8173B058BDE}"/>
    <cellStyle name="Millares [0] 12 2 4 2 2" xfId="12296" xr:uid="{21A4FFB8-C79D-41E7-9879-A321F30E259C}"/>
    <cellStyle name="Millares [0] 12 2 4 2 3" xfId="15137" xr:uid="{449A1990-5E52-4368-8111-E71D21565BEF}"/>
    <cellStyle name="Millares [0] 12 2 4 3" xfId="11493" xr:uid="{70E164C5-698A-4C92-A7C5-5B119DB6DB37}"/>
    <cellStyle name="Millares [0] 12 2 4 4" xfId="14333" xr:uid="{E92C91B2-EE87-44F7-9D9A-FDC2E1317543}"/>
    <cellStyle name="Millares [0] 12 2 4 5" xfId="15584" xr:uid="{D3DFCBBC-5CC2-4674-8192-678A3774A3D9}"/>
    <cellStyle name="Millares [0] 12 2 5" xfId="3724" xr:uid="{EF699514-C103-46C4-B40E-04A69A7CA3BA}"/>
    <cellStyle name="Millares [0] 12 2 5 2" xfId="11965" xr:uid="{78BD6BAC-59E1-4777-B299-B6437FE2E189}"/>
    <cellStyle name="Millares [0] 12 2 5 3" xfId="14805" xr:uid="{89F86545-611A-4AAB-9451-112D31480443}"/>
    <cellStyle name="Millares [0] 12 2 6" xfId="4169" xr:uid="{93A14228-5D66-4FFC-A6F0-3D78B6AABBCB}"/>
    <cellStyle name="Millares [0] 12 2 6 2" xfId="12108" xr:uid="{5A23BE8D-3F01-4F9A-9386-112D31B2E857}"/>
    <cellStyle name="Millares [0] 12 2 6 3" xfId="14949" xr:uid="{46898EB7-416C-4CCA-B132-B916693B9C1B}"/>
    <cellStyle name="Millares [0] 12 2 7" xfId="9987" xr:uid="{EABC7DB3-F295-4869-B62E-74C085F29500}"/>
    <cellStyle name="Millares [0] 12 2 8" xfId="12827" xr:uid="{A1BC04C3-0FA4-47F4-9D2F-895604580692}"/>
    <cellStyle name="Millares [0] 12 2 9" xfId="15394" xr:uid="{7E9FC6A3-41C3-4C3B-A65B-DD0DEB49B641}"/>
    <cellStyle name="Millares [0] 12 3" xfId="2150" xr:uid="{967E3F6F-E71D-4AD1-A219-34C0E074A724}"/>
    <cellStyle name="Millares [0] 12 3 2" xfId="5419" xr:uid="{787106E4-ED01-41AE-B0AB-21FD0490AEC2}"/>
    <cellStyle name="Millares [0] 12 3 2 2" xfId="8286" xr:uid="{876580DA-0FED-4F91-A2D9-451D8DE10A42}"/>
    <cellStyle name="Millares [0] 12 3 2 2 2" xfId="12392" xr:uid="{A3DC77D1-239F-4D81-8CE1-1DCB54D5074E}"/>
    <cellStyle name="Millares [0] 12 3 2 2 3" xfId="15233" xr:uid="{7FE4EA6B-7B71-492D-9D16-7FD796292C53}"/>
    <cellStyle name="Millares [0] 12 3 2 2 4" xfId="15680" xr:uid="{EAB57F97-66FD-4FD4-9419-2DD221324FA8}"/>
    <cellStyle name="Millares [0] 12 3 2 3" xfId="12205" xr:uid="{898023B2-252B-486C-85B7-812DFDF65B3C}"/>
    <cellStyle name="Millares [0] 12 3 2 4" xfId="15046" xr:uid="{CD28B3CD-2479-4078-88DB-8890AAAA5DCF}"/>
    <cellStyle name="Millares [0] 12 3 2 5" xfId="15493" xr:uid="{AA2BE2EC-5395-4506-A86E-1AB3A75E01EC}"/>
    <cellStyle name="Millares [0] 12 3 3" xfId="7314" xr:uid="{E929451F-5A7F-47CC-A395-40E9760E4574}"/>
    <cellStyle name="Millares [0] 12 3 3 2" xfId="12320" xr:uid="{8DBC6BE2-9282-4AE0-AC2F-F567E1447D9D}"/>
    <cellStyle name="Millares [0] 12 3 3 3" xfId="15161" xr:uid="{6168D4F0-62AE-46A4-9F86-229B35629156}"/>
    <cellStyle name="Millares [0] 12 3 3 4" xfId="15608" xr:uid="{905A5E4C-ABCB-45D0-BA65-D0070257CA31}"/>
    <cellStyle name="Millares [0] 12 3 4" xfId="4452" xr:uid="{ECF7CC44-4201-438D-A036-17A68FCC6CAC}"/>
    <cellStyle name="Millares [0] 12 3 4 2" xfId="12133" xr:uid="{6CBF913A-AB87-41F7-9A0B-9A8B1ADF8778}"/>
    <cellStyle name="Millares [0] 12 3 4 3" xfId="14974" xr:uid="{D58747EB-ABB0-4643-BEDD-F099C64CC553}"/>
    <cellStyle name="Millares [0] 12 3 5" xfId="10421" xr:uid="{7C4D34A5-CEF2-4B30-9352-64A18B2FD688}"/>
    <cellStyle name="Millares [0] 12 3 6" xfId="13261" xr:uid="{8E8F14F9-D92E-490A-93B1-4F276DC4CE4A}"/>
    <cellStyle name="Millares [0] 12 3 7" xfId="15419" xr:uid="{5A789EBA-98B8-4922-9E4D-CBB31492FC52}"/>
    <cellStyle name="Millares [0] 12 4" xfId="2568" xr:uid="{64F13E0C-E654-401D-8214-7D0E087B2AEC}"/>
    <cellStyle name="Millares [0] 12 4 2" xfId="7801" xr:uid="{C1CCCFEC-2A86-4B6E-BE08-61028DE25596}"/>
    <cellStyle name="Millares [0] 12 4 2 2" xfId="12356" xr:uid="{6DB02335-E0BE-44BC-8290-C137780EBC2B}"/>
    <cellStyle name="Millares [0] 12 4 2 3" xfId="15197" xr:uid="{D3120502-C67A-4AE4-BF45-1E96A6E227F2}"/>
    <cellStyle name="Millares [0] 12 4 2 4" xfId="15644" xr:uid="{7DCA0F83-4577-44BD-94E3-BB0E47CDB8B5}"/>
    <cellStyle name="Millares [0] 12 4 3" xfId="4934" xr:uid="{B103DFFF-A5E9-44ED-BAA7-477F12A74E77}"/>
    <cellStyle name="Millares [0] 12 4 3 2" xfId="12169" xr:uid="{F464081E-03C6-48D2-BAA0-071A5C21A626}"/>
    <cellStyle name="Millares [0] 12 4 3 3" xfId="15010" xr:uid="{E4E9766B-1C44-4A77-BC16-7329AA69679C}"/>
    <cellStyle name="Millares [0] 12 4 4" xfId="10839" xr:uid="{27CE2550-86CB-4760-950C-D7CB2323BBF7}"/>
    <cellStyle name="Millares [0] 12 4 5" xfId="13679" xr:uid="{3CEB2C46-9BFE-489C-A47C-07A034D1ECA9}"/>
    <cellStyle name="Millares [0] 12 4 6" xfId="15456" xr:uid="{038F8F00-B1BD-4953-9070-14391A0F8FC4}"/>
    <cellStyle name="Millares [0] 12 5" xfId="3112" xr:uid="{9D29CA6F-C6D0-4840-B531-8D032A14FAA9}"/>
    <cellStyle name="Millares [0] 12 5 2" xfId="8813" xr:uid="{6E7CE1AF-625E-466B-8287-C8127925D525}"/>
    <cellStyle name="Millares [0] 12 5 2 2" xfId="12428" xr:uid="{86070C75-19B9-4673-91E8-CDC03B3C074C}"/>
    <cellStyle name="Millares [0] 12 5 2 3" xfId="15269" xr:uid="{DD8B7217-0A1B-4EA6-A2D0-DD17EECACCA3}"/>
    <cellStyle name="Millares [0] 12 5 2 4" xfId="15718" xr:uid="{781F0419-B4D2-4D90-823C-A95368BAD97F}"/>
    <cellStyle name="Millares [0] 12 5 3" xfId="5944" xr:uid="{FEFC6BE8-9FC8-42CA-B9E0-2DFFCD0EA66B}"/>
    <cellStyle name="Millares [0] 12 5 3 2" xfId="12241" xr:uid="{38558C97-5E5C-483A-B96B-84A3275AB6AC}"/>
    <cellStyle name="Millares [0] 12 5 3 3" xfId="15082" xr:uid="{326A4B0E-5552-4F65-BB91-77475325CBE9}"/>
    <cellStyle name="Millares [0] 12 5 4" xfId="11383" xr:uid="{BB46FD40-37E3-4428-B2AF-AC61C2581D8D}"/>
    <cellStyle name="Millares [0] 12 5 5" xfId="14223" xr:uid="{BC6B6812-0EC5-4CD6-8F3F-7EBD447B5F44}"/>
    <cellStyle name="Millares [0] 12 5 6" xfId="15529" xr:uid="{9F28C5D1-0062-4D4B-A7DF-20E6DD1D1B32}"/>
    <cellStyle name="Millares [0] 12 6" xfId="3614" xr:uid="{40B78BCE-9555-4A37-A16B-EBD9C7CBB337}"/>
    <cellStyle name="Millares [0] 12 6 2" xfId="6830" xr:uid="{4FA5CD0F-F203-45CE-B4D9-0D0C5E5C0A96}"/>
    <cellStyle name="Millares [0] 12 6 2 2" xfId="12284" xr:uid="{F7ADA6CA-9F29-4EBC-9232-6A717D89BEB6}"/>
    <cellStyle name="Millares [0] 12 6 2 3" xfId="15125" xr:uid="{950F5179-6623-40F7-B52F-3EFCB72A4D38}"/>
    <cellStyle name="Millares [0] 12 6 3" xfId="11855" xr:uid="{2BAD91C7-76AD-4AC7-96E3-AC4D58AB91EB}"/>
    <cellStyle name="Millares [0] 12 6 4" xfId="14695" xr:uid="{B87911EE-163B-43FD-951B-E00860C4F8FD}"/>
    <cellStyle name="Millares [0] 12 6 5" xfId="15572" xr:uid="{69217B9B-AF70-4055-83D0-97D618C2F3DF}"/>
    <cellStyle name="Millares [0] 12 7" xfId="3977" xr:uid="{AB69F2A2-DE66-48C5-8BDD-26FB46FF8D0B}"/>
    <cellStyle name="Millares [0] 12 7 2" xfId="12092" xr:uid="{69F9E32B-84D4-4811-A84C-72024701A96E}"/>
    <cellStyle name="Millares [0] 12 7 3" xfId="14933" xr:uid="{AB378F3B-3D09-4653-8F15-5ED2EF248739}"/>
    <cellStyle name="Millares [0] 12 8" xfId="9877" xr:uid="{5D15F2B8-CCBB-4BD3-A6EC-20069F70AD5B}"/>
    <cellStyle name="Millares [0] 12 9" xfId="12717" xr:uid="{53D2F2F9-ABA3-4403-97C1-0FB3C4DD7522}"/>
    <cellStyle name="Millares [0] 13" xfId="335" xr:uid="{00000000-0005-0000-0000-0000E6000000}"/>
    <cellStyle name="Millares [0] 13 10" xfId="15379" xr:uid="{3D23CE95-6265-4856-A5EB-2E9C8C8C3B53}"/>
    <cellStyle name="Millares [0] 13 11" xfId="16066" xr:uid="{79A19C7B-C009-4E46-8284-AC06AB9D628F}"/>
    <cellStyle name="Millares [0] 13 12" xfId="16609" xr:uid="{E5C958BA-D173-41AE-BD15-AF45E4C7A443}"/>
    <cellStyle name="Millares [0] 13 13" xfId="17153" xr:uid="{A99102D9-F1D5-4D16-96A2-271EE91044CF}"/>
    <cellStyle name="Millares [0] 13 2" xfId="2156" xr:uid="{25E78441-2F76-4516-B274-9C107E48D54C}"/>
    <cellStyle name="Millares [0] 13 2 2" xfId="4652" xr:uid="{F0901F5C-DDF1-4364-A2CC-C03023183A74}"/>
    <cellStyle name="Millares [0] 13 2 2 2" xfId="5620" xr:uid="{CD680412-BE88-4B9D-A5DA-E3CF26BC3CC8}"/>
    <cellStyle name="Millares [0] 13 2 2 2 2" xfId="8487" xr:uid="{DE6E5106-2C7F-4D4E-B9F6-2B5641696F61}"/>
    <cellStyle name="Millares [0] 13 2 2 2 2 2" xfId="12405" xr:uid="{5A12CCB5-DCD0-4E75-87C8-C69E959689E1}"/>
    <cellStyle name="Millares [0] 13 2 2 2 2 3" xfId="15246" xr:uid="{ECB2478F-1B07-41D9-BDA8-8ED3C75909A5}"/>
    <cellStyle name="Millares [0] 13 2 2 2 2 4" xfId="15694" xr:uid="{1B8AC5F2-199D-451B-8A88-4677480B5114}"/>
    <cellStyle name="Millares [0] 13 2 2 2 3" xfId="12218" xr:uid="{E3B992E7-1FCC-4CE9-81E2-F818808E0F04}"/>
    <cellStyle name="Millares [0] 13 2 2 2 4" xfId="15059" xr:uid="{15232DBF-CA10-4C90-B93E-94F54F02C8C2}"/>
    <cellStyle name="Millares [0] 13 2 2 2 5" xfId="15506" xr:uid="{6FA43394-6F91-4F54-8CBA-B82FE1006535}"/>
    <cellStyle name="Millares [0] 13 2 2 3" xfId="7515" xr:uid="{39007DB0-8873-4E89-958B-3C42965385CC}"/>
    <cellStyle name="Millares [0] 13 2 2 3 2" xfId="12333" xr:uid="{E1593830-4B59-43E9-8D86-36B58A254D48}"/>
    <cellStyle name="Millares [0] 13 2 2 3 3" xfId="15174" xr:uid="{FBD0C2D4-1672-45AC-9DB7-A66D96EED19D}"/>
    <cellStyle name="Millares [0] 13 2 2 3 4" xfId="15621" xr:uid="{BC983861-E20C-4BF3-ABBC-858B90A0906F}"/>
    <cellStyle name="Millares [0] 13 2 2 4" xfId="12146" xr:uid="{23C7A928-C3D2-4C3A-BC18-B150A3EB6F95}"/>
    <cellStyle name="Millares [0] 13 2 2 5" xfId="14987" xr:uid="{DC1CC188-B592-4C4D-AC4D-CDA406BFB515}"/>
    <cellStyle name="Millares [0] 13 2 2 6" xfId="15432" xr:uid="{C060E84C-EB9F-4AD9-AF80-D975C5D21776}"/>
    <cellStyle name="Millares [0] 13 2 3" xfId="5135" xr:uid="{9A0152CF-A792-43D0-92D3-3034738DC7F9}"/>
    <cellStyle name="Millares [0] 13 2 3 2" xfId="8002" xr:uid="{9DBA1850-81E1-4127-8084-4C301143B93F}"/>
    <cellStyle name="Millares [0] 13 2 3 2 2" xfId="12369" xr:uid="{D876C83B-333D-4695-A8A9-64B55B07B8EB}"/>
    <cellStyle name="Millares [0] 13 2 3 2 3" xfId="15210" xr:uid="{FFDFDA50-BD6D-482E-97DB-BEF8E27B08DC}"/>
    <cellStyle name="Millares [0] 13 2 3 2 4" xfId="15657" xr:uid="{BBDB7EBB-3AC0-4759-A69E-5EA2B1633804}"/>
    <cellStyle name="Millares [0] 13 2 3 3" xfId="12182" xr:uid="{4DAAFFFD-A992-453A-8549-5D8B9029F956}"/>
    <cellStyle name="Millares [0] 13 2 3 4" xfId="15023" xr:uid="{5C6B4C11-27F5-480C-B7DC-E3D04D8AA2A3}"/>
    <cellStyle name="Millares [0] 13 2 3 5" xfId="15469" xr:uid="{63ABAFD2-6B01-462C-8CE1-CCF06FE43734}"/>
    <cellStyle name="Millares [0] 13 2 4" xfId="7030" xr:uid="{793B36D8-5DA5-4212-A663-1221470D4FDD}"/>
    <cellStyle name="Millares [0] 13 2 4 2" xfId="12297" xr:uid="{26C3C616-06D8-4662-8BC5-40E3D2DCEE50}"/>
    <cellStyle name="Millares [0] 13 2 4 3" xfId="15138" xr:uid="{83798ABD-E616-4F7E-9010-4CAEF6D692E5}"/>
    <cellStyle name="Millares [0] 13 2 4 4" xfId="15585" xr:uid="{A0956098-B1BC-4739-842F-01282E8BC986}"/>
    <cellStyle name="Millares [0] 13 2 5" xfId="4174" xr:uid="{8522BEEF-4B84-494D-A366-8FBC1769BAAB}"/>
    <cellStyle name="Millares [0] 13 2 5 2" xfId="12109" xr:uid="{DC1ACFD9-5243-40EC-8FBE-2AEECDF031A1}"/>
    <cellStyle name="Millares [0] 13 2 5 3" xfId="14950" xr:uid="{BEFD67EF-C7BD-43F2-B9FE-D9C3810E5349}"/>
    <cellStyle name="Millares [0] 13 2 6" xfId="10427" xr:uid="{953633C7-9BF2-4A6D-BD55-E82119772757}"/>
    <cellStyle name="Millares [0] 13 2 7" xfId="13267" xr:uid="{A8C22108-0A2E-48D4-9E66-E2F6F2F406F4}"/>
    <cellStyle name="Millares [0] 13 2 8" xfId="15395" xr:uid="{97C39173-9B1E-4C4C-95F1-D22BCEDD545A}"/>
    <cellStyle name="Millares [0] 13 3" xfId="2574" xr:uid="{0CF4323C-41AE-478F-BDFC-EFEDA787488C}"/>
    <cellStyle name="Millares [0] 13 3 2" xfId="5424" xr:uid="{C541BAE8-4567-4052-A093-FC4F0211AE08}"/>
    <cellStyle name="Millares [0] 13 3 2 2" xfId="8291" xr:uid="{ADB9714A-D10C-4C38-84E6-BFCD919239D5}"/>
    <cellStyle name="Millares [0] 13 3 2 2 2" xfId="12393" xr:uid="{C4C432CB-D883-44F8-8F94-5876815FDC22}"/>
    <cellStyle name="Millares [0] 13 3 2 2 3" xfId="15234" xr:uid="{40995D85-E7A5-4C3E-AFC7-E276DB5BF5D0}"/>
    <cellStyle name="Millares [0] 13 3 2 2 4" xfId="15681" xr:uid="{6D7DB5F6-E106-4A01-9662-29B89C3C749B}"/>
    <cellStyle name="Millares [0] 13 3 2 3" xfId="12206" xr:uid="{D057DC3F-1C73-4C74-B3AE-21A5BED8FAFC}"/>
    <cellStyle name="Millares [0] 13 3 2 4" xfId="15047" xr:uid="{1F90C635-2767-4BF5-8FF7-04F773753C1F}"/>
    <cellStyle name="Millares [0] 13 3 2 5" xfId="15494" xr:uid="{DECFAD15-3183-4082-9509-4DA44CB2DF45}"/>
    <cellStyle name="Millares [0] 13 3 3" xfId="7319" xr:uid="{F58DD517-A8CE-4EA7-A645-D52F91F6EE2D}"/>
    <cellStyle name="Millares [0] 13 3 3 2" xfId="12321" xr:uid="{92CD8530-3E90-4DCD-AF08-1E1D45A8801B}"/>
    <cellStyle name="Millares [0] 13 3 3 3" xfId="15162" xr:uid="{8B001B5B-1AAC-4ABB-81F7-CDA41EAE8F8E}"/>
    <cellStyle name="Millares [0] 13 3 3 4" xfId="15609" xr:uid="{F3454496-EC5A-4530-AF0E-EA52BF8531F2}"/>
    <cellStyle name="Millares [0] 13 3 4" xfId="4456" xr:uid="{B5A70DB3-2558-4AF2-9181-68E6516295BA}"/>
    <cellStyle name="Millares [0] 13 3 4 2" xfId="12134" xr:uid="{C1EABE93-A2E3-4284-A9CC-C20F7502E822}"/>
    <cellStyle name="Millares [0] 13 3 4 3" xfId="14975" xr:uid="{004ECC30-775C-4332-A78F-7C98AC3121AC}"/>
    <cellStyle name="Millares [0] 13 3 5" xfId="10845" xr:uid="{F40DF891-0CA2-451B-8E01-893A0D4F0BE5}"/>
    <cellStyle name="Millares [0] 13 3 6" xfId="13685" xr:uid="{21940070-FD23-4C6D-9BAE-1ADAC9643182}"/>
    <cellStyle name="Millares [0] 13 3 7" xfId="15420" xr:uid="{3F6820A5-A1F2-4E4E-8C4F-E7F867ED1416}"/>
    <cellStyle name="Millares [0] 13 4" xfId="3118" xr:uid="{3B0EBF60-0F28-4A4B-8B95-44D066D145F7}"/>
    <cellStyle name="Millares [0] 13 4 2" xfId="7806" xr:uid="{86020CFA-FE54-4D7A-AEFB-E822FF9991C1}"/>
    <cellStyle name="Millares [0] 13 4 2 2" xfId="12357" xr:uid="{9A5B9DD0-526F-4B49-B077-13993642779A}"/>
    <cellStyle name="Millares [0] 13 4 2 3" xfId="15198" xr:uid="{5750ADFB-D66B-4163-87D6-A9B2899D6802}"/>
    <cellStyle name="Millares [0] 13 4 2 4" xfId="15645" xr:uid="{5F878A66-4DAC-4F2A-B8AA-97D758DF0522}"/>
    <cellStyle name="Millares [0] 13 4 3" xfId="4939" xr:uid="{6117C13E-C26F-4D85-9293-866F241B4BF4}"/>
    <cellStyle name="Millares [0] 13 4 3 2" xfId="12170" xr:uid="{8CBA053A-6F51-4262-9457-1D7161832ACF}"/>
    <cellStyle name="Millares [0] 13 4 3 3" xfId="15011" xr:uid="{D320E5BA-DAC7-4BA8-BA02-507A2C6477E6}"/>
    <cellStyle name="Millares [0] 13 4 4" xfId="11389" xr:uid="{96E3911F-D3AF-4860-82F2-7FB976AA5AB1}"/>
    <cellStyle name="Millares [0] 13 4 5" xfId="14229" xr:uid="{42D8A609-BE92-41DE-BBF4-26D516191452}"/>
    <cellStyle name="Millares [0] 13 4 6" xfId="15457" xr:uid="{FDD3F78B-1848-4EB7-8C91-5CB4511786C5}"/>
    <cellStyle name="Millares [0] 13 5" xfId="3620" xr:uid="{89F9161A-9970-48C4-80EE-B59F28CCCA15}"/>
    <cellStyle name="Millares [0] 13 5 2" xfId="8818" xr:uid="{0D4618FA-0589-453A-A262-3E840B256851}"/>
    <cellStyle name="Millares [0] 13 5 2 2" xfId="12429" xr:uid="{0F5DAFF1-C697-4625-BFD6-482E305CA93B}"/>
    <cellStyle name="Millares [0] 13 5 2 3" xfId="15270" xr:uid="{9B3CC22F-1FBE-435E-AF5A-DD171453AAD0}"/>
    <cellStyle name="Millares [0] 13 5 2 4" xfId="15719" xr:uid="{970A860F-A3B6-4139-8A78-A6093D25DEAC}"/>
    <cellStyle name="Millares [0] 13 5 3" xfId="5949" xr:uid="{A4258636-A62F-46AF-B98C-4CC1D295DFE4}"/>
    <cellStyle name="Millares [0] 13 5 3 2" xfId="12242" xr:uid="{D5731BD5-138B-4CE4-9DE2-8B1BB3E267E0}"/>
    <cellStyle name="Millares [0] 13 5 3 3" xfId="15083" xr:uid="{399BF2FB-F124-4807-B68F-B3A3D2C57ADC}"/>
    <cellStyle name="Millares [0] 13 5 4" xfId="11861" xr:uid="{746648EF-14BC-420B-B204-3A5FEE2F61E4}"/>
    <cellStyle name="Millares [0] 13 5 5" xfId="14701" xr:uid="{3C592277-439C-4CAD-89F0-E37012768545}"/>
    <cellStyle name="Millares [0] 13 5 6" xfId="15530" xr:uid="{E0747B36-CCA6-41CD-B30D-E43D42A0E3FB}"/>
    <cellStyle name="Millares [0] 13 6" xfId="6835" xr:uid="{D4071203-D195-49E7-B624-B279545FEDA5}"/>
    <cellStyle name="Millares [0] 13 6 2" xfId="12285" xr:uid="{E013DC5B-2D5C-4C58-958B-AA7BFF4202C1}"/>
    <cellStyle name="Millares [0] 13 6 3" xfId="15126" xr:uid="{02049935-2483-4F47-89C0-6F046071708A}"/>
    <cellStyle name="Millares [0] 13 6 4" xfId="15573" xr:uid="{2549608E-1572-49BA-B82B-57EA51C37119}"/>
    <cellStyle name="Millares [0] 13 7" xfId="3981" xr:uid="{2406B16F-071E-479F-909E-1D09C5A21795}"/>
    <cellStyle name="Millares [0] 13 7 2" xfId="12093" xr:uid="{E6C6ADAA-AD31-4F01-8321-C4BF7B48839F}"/>
    <cellStyle name="Millares [0] 13 7 3" xfId="14934" xr:uid="{4427333E-3CC5-47EE-951D-2B0D8FD863AE}"/>
    <cellStyle name="Millares [0] 13 8" xfId="9883" xr:uid="{09C6E7A3-2421-47FB-A5E3-2431929D187B}"/>
    <cellStyle name="Millares [0] 13 9" xfId="12723" xr:uid="{0C7BFC8C-C66F-481F-A6D0-0C3031EEC82E}"/>
    <cellStyle name="Millares [0] 14" xfId="546" xr:uid="{00000000-0005-0000-0000-0000E7000000}"/>
    <cellStyle name="Millares [0] 14 10" xfId="16815" xr:uid="{88BBBF0F-CD05-4ACB-B108-0D0891A7C77B}"/>
    <cellStyle name="Millares [0] 14 11" xfId="17359" xr:uid="{D162922C-0126-4771-ADF0-444E5675DC19}"/>
    <cellStyle name="Millares [0] 14 2" xfId="2780" xr:uid="{7B9A2BD9-C71A-4DB7-BF88-7F8DD0676063}"/>
    <cellStyle name="Millares [0] 14 2 2" xfId="5644" xr:uid="{1A48757A-2475-4CA8-B637-860FE878F490}"/>
    <cellStyle name="Millares [0] 14 2 2 2" xfId="8512" xr:uid="{A24110E1-AAA5-4196-AAB4-43C5DC3D6F6C}"/>
    <cellStyle name="Millares [0] 14 2 2 2 2" xfId="12407" xr:uid="{E01A5269-8EE5-40A1-AEA1-C78D034AC754}"/>
    <cellStyle name="Millares [0] 14 2 2 2 3" xfId="15248" xr:uid="{AE0B8D5F-3B63-4DC6-AD93-B75E7BEE4B09}"/>
    <cellStyle name="Millares [0] 14 2 2 2 4" xfId="15696" xr:uid="{333ED2FC-9EB9-40BC-BBB9-119EFF10D7FE}"/>
    <cellStyle name="Millares [0] 14 2 2 3" xfId="12220" xr:uid="{EFE2D311-11DD-4A7C-8345-B3D2F98EDF43}"/>
    <cellStyle name="Millares [0] 14 2 2 4" xfId="15061" xr:uid="{B93CB92C-0740-4C31-B03E-E50A3A2B7C28}"/>
    <cellStyle name="Millares [0] 14 2 2 5" xfId="15508" xr:uid="{B9C270E2-3009-4E66-B648-D19B9551C9C8}"/>
    <cellStyle name="Millares [0] 14 2 3" xfId="7540" xr:uid="{FAF938C1-3C2E-447D-B7FA-E72C2489ECF9}"/>
    <cellStyle name="Millares [0] 14 2 3 2" xfId="12335" xr:uid="{14FC5AE8-FF29-425B-BD99-DD86B9BDE9BC}"/>
    <cellStyle name="Millares [0] 14 2 3 3" xfId="15176" xr:uid="{393790CD-8C91-4828-A8EA-4AFB1AE4F6F2}"/>
    <cellStyle name="Millares [0] 14 2 3 4" xfId="15623" xr:uid="{F7189200-691D-4A22-91B4-59B9963E0E77}"/>
    <cellStyle name="Millares [0] 14 2 4" xfId="4676" xr:uid="{FF3FF853-1B3F-45BE-9356-84E1AF229A43}"/>
    <cellStyle name="Millares [0] 14 2 4 2" xfId="12148" xr:uid="{24CCBAD7-1BB0-420B-8CDA-AC0BAD597174}"/>
    <cellStyle name="Millares [0] 14 2 4 3" xfId="14989" xr:uid="{AE674667-B750-47D4-B301-B65CDCAC50A8}"/>
    <cellStyle name="Millares [0] 14 2 5" xfId="11051" xr:uid="{D7CBE0A1-AA03-4215-973E-1C9ADA993224}"/>
    <cellStyle name="Millares [0] 14 2 6" xfId="13891" xr:uid="{0409FD1F-7311-4108-A1C0-9DE3ADC3CEC6}"/>
    <cellStyle name="Millares [0] 14 2 7" xfId="15435" xr:uid="{F80EB6E2-254B-483E-B3E6-5CCA56719CA6}"/>
    <cellStyle name="Millares [0] 14 3" xfId="5160" xr:uid="{48CFE070-24BC-42C5-950C-B90EE0153CF7}"/>
    <cellStyle name="Millares [0] 14 3 2" xfId="8027" xr:uid="{A47924D3-E6BB-40FF-8636-62BA749321D5}"/>
    <cellStyle name="Millares [0] 14 3 2 2" xfId="12371" xr:uid="{0252D102-A6DD-4ABA-8906-916BFA090113}"/>
    <cellStyle name="Millares [0] 14 3 2 3" xfId="15212" xr:uid="{DAF43B7F-A74E-45F3-BCF7-69E35E9B19F3}"/>
    <cellStyle name="Millares [0] 14 3 2 4" xfId="15659" xr:uid="{86BB647E-6450-466B-B6A2-E6007BB414DD}"/>
    <cellStyle name="Millares [0] 14 3 3" xfId="12184" xr:uid="{828A89A3-3169-4A06-B1CC-0C98C6116F92}"/>
    <cellStyle name="Millares [0] 14 3 4" xfId="15025" xr:uid="{65C450A5-B7F0-4AE9-B3BB-8B13118FC5AC}"/>
    <cellStyle name="Millares [0] 14 3 5" xfId="15471" xr:uid="{E3EB761E-9215-4D03-BA60-A097CB6C524A}"/>
    <cellStyle name="Millares [0] 14 4" xfId="7055" xr:uid="{90EE4D9A-0288-4EEC-8C44-802BFE11461E}"/>
    <cellStyle name="Millares [0] 14 4 2" xfId="12299" xr:uid="{F570FCDE-4FB0-49DF-A24A-2ED43E90DA9B}"/>
    <cellStyle name="Millares [0] 14 4 3" xfId="15140" xr:uid="{819EFCFF-6E3B-4059-A510-F2B157E20BDE}"/>
    <cellStyle name="Millares [0] 14 4 4" xfId="15587" xr:uid="{FF3A8948-C3CE-4306-A584-411725329E90}"/>
    <cellStyle name="Millares [0] 14 5" xfId="4198" xr:uid="{7E8C9BFE-5C2F-4B55-B4BF-E0C07AB8F888}"/>
    <cellStyle name="Millares [0] 14 5 2" xfId="12111" xr:uid="{CD87FA61-F6F0-43FA-8B65-621E8F8C63E8}"/>
    <cellStyle name="Millares [0] 14 5 3" xfId="14952" xr:uid="{04ED1631-3E1F-4F23-81D3-097FBE224471}"/>
    <cellStyle name="Millares [0] 14 6" xfId="10089" xr:uid="{9D70D5DF-023E-429E-97A1-8603D869B411}"/>
    <cellStyle name="Millares [0] 14 7" xfId="12929" xr:uid="{A2A2D567-5467-4447-AB3A-57C1DE4CAAAF}"/>
    <cellStyle name="Millares [0] 14 8" xfId="15397" xr:uid="{5A7A02BD-0A98-4F53-A326-1ADE4F397D4E}"/>
    <cellStyle name="Millares [0] 14 9" xfId="16272" xr:uid="{416DA103-30F3-494C-8535-7BEF56121FF6}"/>
    <cellStyle name="Millares [0] 15" xfId="646" xr:uid="{00000000-0005-0000-0000-0000E8000000}"/>
    <cellStyle name="Millares [0] 15 10" xfId="16915" xr:uid="{BD8690CA-7D2B-4890-8E5A-8F5DEDAE95DC}"/>
    <cellStyle name="Millares [0] 15 11" xfId="17459" xr:uid="{D4F9E051-480B-4BF9-AF65-6FC7ECC2CBD5}"/>
    <cellStyle name="Millares [0] 15 2" xfId="2880" xr:uid="{2989E398-ECDF-4206-8FBE-DA85DBC79B22}"/>
    <cellStyle name="Millares [0] 15 2 2" xfId="5673" xr:uid="{4C34CF0B-7F6D-4AEC-B3B2-D1CDCFEC5492}"/>
    <cellStyle name="Millares [0] 15 2 2 2" xfId="8541" xr:uid="{4142BB35-9E08-4C67-922A-B94AB5231AB9}"/>
    <cellStyle name="Millares [0] 15 2 2 2 2" xfId="12408" xr:uid="{C933B741-5D7D-48C1-80B3-24D9757DE0E4}"/>
    <cellStyle name="Millares [0] 15 2 2 2 3" xfId="15249" xr:uid="{ED8DA7DA-6810-45CB-8092-0FB636BAFD17}"/>
    <cellStyle name="Millares [0] 15 2 2 2 4" xfId="15697" xr:uid="{C9552518-A3AC-4560-BC8A-FB6C8127F302}"/>
    <cellStyle name="Millares [0] 15 2 2 3" xfId="12221" xr:uid="{C7B99F58-81E9-4596-A813-781C3DE44A38}"/>
    <cellStyle name="Millares [0] 15 2 2 4" xfId="15062" xr:uid="{562EFA88-B22E-4489-AC55-5B9CA1D249A7}"/>
    <cellStyle name="Millares [0] 15 2 2 5" xfId="15509" xr:uid="{FD7D2DE2-BCE8-4B21-AE7E-1B6A66CE6E8D}"/>
    <cellStyle name="Millares [0] 15 2 3" xfId="7569" xr:uid="{16565ECA-F0F7-4221-8FFC-78A951AEE635}"/>
    <cellStyle name="Millares [0] 15 2 3 2" xfId="12336" xr:uid="{70BBD19D-613E-428A-BF80-4AA654DC8F09}"/>
    <cellStyle name="Millares [0] 15 2 3 3" xfId="15177" xr:uid="{87F1914D-C44D-4004-A7FA-0A98EA280C72}"/>
    <cellStyle name="Millares [0] 15 2 3 4" xfId="15624" xr:uid="{51F29473-36C6-4C22-89EA-F407914B3B14}"/>
    <cellStyle name="Millares [0] 15 2 4" xfId="4705" xr:uid="{FC6F149D-BA87-45CE-A421-A5694632FC86}"/>
    <cellStyle name="Millares [0] 15 2 4 2" xfId="12149" xr:uid="{674B05FB-C3A3-4878-B932-B74C21E5DFC9}"/>
    <cellStyle name="Millares [0] 15 2 4 3" xfId="14990" xr:uid="{E3E88161-6438-417F-871E-9110604BB0AA}"/>
    <cellStyle name="Millares [0] 15 2 5" xfId="11151" xr:uid="{CFCCDDB3-B71E-49D3-9160-1FA5DB21EA33}"/>
    <cellStyle name="Millares [0] 15 2 6" xfId="13991" xr:uid="{F79AE22A-2EA6-489D-B106-63D0838D9707}"/>
    <cellStyle name="Millares [0] 15 2 7" xfId="15436" xr:uid="{8D8FCF9F-833F-44B4-9679-D9AFE87B8A9B}"/>
    <cellStyle name="Millares [0] 15 3" xfId="5189" xr:uid="{E0B9D72E-4270-455A-A453-7B9CDCE1F916}"/>
    <cellStyle name="Millares [0] 15 3 2" xfId="8056" xr:uid="{56F45B99-7CD4-4C44-A23E-C65D82BF2820}"/>
    <cellStyle name="Millares [0] 15 3 2 2" xfId="12372" xr:uid="{E340B345-FCEB-487D-A28D-59E7384EB43F}"/>
    <cellStyle name="Millares [0] 15 3 2 3" xfId="15213" xr:uid="{A60667AA-CBE3-4EA8-88F9-991894590AFF}"/>
    <cellStyle name="Millares [0] 15 3 2 4" xfId="15660" xr:uid="{4A21EE45-90B7-41BA-A628-4AA3C8B8DA75}"/>
    <cellStyle name="Millares [0] 15 3 3" xfId="12185" xr:uid="{88DBB679-8812-488D-B281-24C4CF6AF0C0}"/>
    <cellStyle name="Millares [0] 15 3 4" xfId="15026" xr:uid="{C1AD41CA-C9E5-45BB-8F8C-C11147E826A5}"/>
    <cellStyle name="Millares [0] 15 3 5" xfId="15472" xr:uid="{F8A7DB01-DE87-4F2A-A728-0054B0803DB9}"/>
    <cellStyle name="Millares [0] 15 4" xfId="7084" xr:uid="{7F15C017-F234-495E-B993-7FC92F5FC8F5}"/>
    <cellStyle name="Millares [0] 15 4 2" xfId="12300" xr:uid="{6D71FBC1-9E7C-4806-BCD9-96C6DCEA5FDD}"/>
    <cellStyle name="Millares [0] 15 4 3" xfId="15141" xr:uid="{F3B1CDED-BE49-416F-8297-D66E4D593AA8}"/>
    <cellStyle name="Millares [0] 15 4 4" xfId="15588" xr:uid="{138AE23B-11F0-41D5-B408-BA2BC3F895F5}"/>
    <cellStyle name="Millares [0] 15 5" xfId="4226" xr:uid="{E3B9E3D8-3242-43B9-ACBC-CBA47866BA4A}"/>
    <cellStyle name="Millares [0] 15 5 2" xfId="12112" xr:uid="{47CA7898-2D6D-4AB4-9B31-5490A17FA09E}"/>
    <cellStyle name="Millares [0] 15 5 3" xfId="14953" xr:uid="{CA0E2A6B-B4C8-4296-94F8-8F2390EBD72C}"/>
    <cellStyle name="Millares [0] 15 6" xfId="10189" xr:uid="{BB445569-14F0-49C5-A8E1-41C670DC70D0}"/>
    <cellStyle name="Millares [0] 15 7" xfId="13029" xr:uid="{EFD61E96-4C8D-477E-BFA5-150958CECCEB}"/>
    <cellStyle name="Millares [0] 15 8" xfId="15398" xr:uid="{A5B33606-24BD-4637-B76E-358A3FB5463E}"/>
    <cellStyle name="Millares [0] 15 9" xfId="16372" xr:uid="{1AD0C27F-1088-4801-8969-B863EB8DCAE8}"/>
    <cellStyle name="Millares [0] 16" xfId="658" xr:uid="{00000000-0005-0000-0000-0000E9000000}"/>
    <cellStyle name="Millares [0] 16 2" xfId="7631" xr:uid="{32CDD40B-0C12-4AD9-B248-67D342BDA21B}"/>
    <cellStyle name="Millares [0] 16 3" xfId="4767" xr:uid="{44701661-CDB5-40DB-8476-180C394833C2}"/>
    <cellStyle name="Millares [0] 17" xfId="1761" xr:uid="{00000000-0005-0000-0000-0000EA000000}"/>
    <cellStyle name="Millares [0] 17 2" xfId="8643" xr:uid="{9112B365-9186-4FDA-9850-59FFA152CAD7}"/>
    <cellStyle name="Millares [0] 17 3" xfId="5774" xr:uid="{610CA516-9B4B-45A2-AA23-9F2B9ED99994}"/>
    <cellStyle name="Millares [0] 18" xfId="1944" xr:uid="{2BE82F84-83CF-46E5-909C-BE6F154F2700}"/>
    <cellStyle name="Millares [0] 18 2" xfId="9064" xr:uid="{6B074105-5D34-4607-BB85-DCCF7A6E9BC2}"/>
    <cellStyle name="Millares [0] 18 2 2" xfId="12431" xr:uid="{1DF75D55-719F-4C0B-AF86-4A5ED4A1A30C}"/>
    <cellStyle name="Millares [0] 18 2 3" xfId="15272" xr:uid="{2F7EB9BA-849B-4DE1-B663-3E78D91C7604}"/>
    <cellStyle name="Millares [0] 18 2 4" xfId="15721" xr:uid="{F70475C4-B7E8-42A5-8764-F3BAFD05A17A}"/>
    <cellStyle name="Millares [0] 18 3" xfId="6195" xr:uid="{63F6D91F-CF90-451D-A64E-AE90CA51EFA7}"/>
    <cellStyle name="Millares [0] 18 3 2" xfId="12244" xr:uid="{3C7040B1-07B8-4CEF-96B3-EB0285D9B25B}"/>
    <cellStyle name="Millares [0] 18 3 3" xfId="15085" xr:uid="{B6210B58-1A5B-4E60-8091-BBC5872C2291}"/>
    <cellStyle name="Millares [0] 18 4" xfId="10215" xr:uid="{5D77F3C1-0B52-4EDB-BE01-A0D7952C942A}"/>
    <cellStyle name="Millares [0] 18 5" xfId="13055" xr:uid="{48BFB85D-1DFF-4243-B87F-005F141BC7ED}"/>
    <cellStyle name="Millares [0] 18 6" xfId="15532" xr:uid="{CDB174C3-108B-4A10-A155-DBE232B429B7}"/>
    <cellStyle name="Millares [0] 19" xfId="2362" xr:uid="{7CB05DAA-8753-461D-9375-5E3A89C4AAC2}"/>
    <cellStyle name="Millares [0] 19 2" xfId="9163" xr:uid="{7DF3D5C7-5A65-4146-AF66-BAC50AEF82C2}"/>
    <cellStyle name="Millares [0] 19 2 2" xfId="12438" xr:uid="{B4FCDB90-6A6B-46DF-8869-13A01B891E05}"/>
    <cellStyle name="Millares [0] 19 2 3" xfId="15279" xr:uid="{0CF1B575-66C9-47A9-8D8C-4EF63A05ECE4}"/>
    <cellStyle name="Millares [0] 19 2 4" xfId="15728" xr:uid="{2A163747-05FF-4D33-A6AC-70161BBD9270}"/>
    <cellStyle name="Millares [0] 19 3" xfId="6294" xr:uid="{85229581-478C-454B-9996-B7D4DE5DAB70}"/>
    <cellStyle name="Millares [0] 19 3 2" xfId="12251" xr:uid="{6BEF0F3C-8229-46BF-85B2-6973D73506E0}"/>
    <cellStyle name="Millares [0] 19 3 3" xfId="15092" xr:uid="{BBF08FCD-E95A-494C-88FE-019C8066C25B}"/>
    <cellStyle name="Millares [0] 19 4" xfId="10633" xr:uid="{384BD834-7F3F-451E-A6F4-9FD4F45B30FD}"/>
    <cellStyle name="Millares [0] 19 5" xfId="13473" xr:uid="{86C6C882-6451-4E8F-BD91-83E51BAAAA7A}"/>
    <cellStyle name="Millares [0] 19 6" xfId="15539" xr:uid="{1E31D9EE-7202-4BE8-A0D3-402DB9C53176}"/>
    <cellStyle name="Millares [0] 2" xfId="45" xr:uid="{00000000-0005-0000-0000-0000EB000000}"/>
    <cellStyle name="Millares [0] 2 10" xfId="6418" xr:uid="{4EB6D174-872A-482B-9860-8F471608EE5B}"/>
    <cellStyle name="Millares [0] 2 10 2" xfId="12268" xr:uid="{C18FD927-32CD-4AA7-BBFF-2D568A317006}"/>
    <cellStyle name="Millares [0] 2 10 3" xfId="15109" xr:uid="{96827D2A-9679-46F4-B58B-44C76CB2F0F7}"/>
    <cellStyle name="Millares [0] 2 10 4" xfId="15556" xr:uid="{564DCEDA-00A8-47C2-AE0F-FEF5A540FDD1}"/>
    <cellStyle name="Millares [0] 2 11" xfId="6651" xr:uid="{690C7DD6-E10B-4C24-A7CC-63FF0B2B32A5}"/>
    <cellStyle name="Millares [0] 2 11 2" xfId="12274" xr:uid="{3EE3F7BD-85E6-448F-8AE6-E01273C4B19F}"/>
    <cellStyle name="Millares [0] 2 11 3" xfId="15115" xr:uid="{AE7A6D06-517A-481E-97EC-4CD21FC3C17B}"/>
    <cellStyle name="Millares [0] 2 11 4" xfId="15562" xr:uid="{F2F377A7-829D-443D-8DFD-89F441BA906C}"/>
    <cellStyle name="Millares [0] 2 12" xfId="9576" xr:uid="{92F6D283-7F9F-405B-ABCC-C6E3B7C3BCF6}"/>
    <cellStyle name="Millares [0] 2 12 2" xfId="12456" xr:uid="{EA3B810E-F62B-483A-8CC7-BBA3B41750FE}"/>
    <cellStyle name="Millares [0] 2 12 3" xfId="15297" xr:uid="{95944987-4181-4D99-AE70-8966891AE35D}"/>
    <cellStyle name="Millares [0] 2 12 4" xfId="15747" xr:uid="{6DF1591B-4FB6-486B-8DB4-7DF5C1EF80AF}"/>
    <cellStyle name="Millares [0] 2 13" xfId="4259" xr:uid="{0EC75C10-6419-48C3-96DC-3D3D0F22CE36}"/>
    <cellStyle name="Millares [0] 2 13 10" xfId="14958" xr:uid="{50112B08-6C17-4B2C-921A-41773F0C79C8}"/>
    <cellStyle name="Millares [0] 2 13 11" xfId="15403" xr:uid="{C18678D0-FE5A-45E9-96C9-C09134706DA2}"/>
    <cellStyle name="Millares [0] 2 13 2" xfId="4227" xr:uid="{82D00884-62EA-4F72-9E4B-5E64AEF31F25}"/>
    <cellStyle name="Millares [0] 2 13 2 2" xfId="4706" xr:uid="{2F18FC73-A139-41F3-9BEC-43CC2910A506}"/>
    <cellStyle name="Millares [0] 2 13 2 2 2" xfId="5674" xr:uid="{AEFAB506-FA8E-40A0-A146-8F752E883BA0}"/>
    <cellStyle name="Millares [0] 2 13 2 2 2 2" xfId="8542" xr:uid="{0CCC6E0A-8C53-4733-B2E4-4657AF3CBF82}"/>
    <cellStyle name="Millares [0] 2 13 2 2 2 2 2" xfId="12409" xr:uid="{1B471CAC-85BA-45D9-9918-F33AAF134964}"/>
    <cellStyle name="Millares [0] 2 13 2 2 2 2 3" xfId="15250" xr:uid="{12253523-D69B-42F9-AC52-CF11C348D57A}"/>
    <cellStyle name="Millares [0] 2 13 2 2 2 2 4" xfId="15698" xr:uid="{79DF0F4D-6113-4EC2-94A0-52556261F5E8}"/>
    <cellStyle name="Millares [0] 2 13 2 2 2 3" xfId="12222" xr:uid="{B93CBF84-A666-4F87-959C-87DC63BAF395}"/>
    <cellStyle name="Millares [0] 2 13 2 2 2 4" xfId="15063" xr:uid="{5A48BD85-7590-48F0-8D25-FC58E1F26E60}"/>
    <cellStyle name="Millares [0] 2 13 2 2 2 5" xfId="15510" xr:uid="{8CA7B09E-C1F4-4605-8BFB-7D93FC2A3621}"/>
    <cellStyle name="Millares [0] 2 13 2 2 3" xfId="7570" xr:uid="{892D7279-C5A0-4D1B-946C-185929B46BA7}"/>
    <cellStyle name="Millares [0] 2 13 2 2 3 2" xfId="12337" xr:uid="{DE2E7976-6067-498F-A3A7-1A5E32FAEDD7}"/>
    <cellStyle name="Millares [0] 2 13 2 2 3 3" xfId="15178" xr:uid="{C4FBF05F-CE06-47D6-8D25-586E459FE422}"/>
    <cellStyle name="Millares [0] 2 13 2 2 3 4" xfId="15625" xr:uid="{1911DEF9-EED7-43D4-A901-234FDB06849C}"/>
    <cellStyle name="Millares [0] 2 13 2 2 4" xfId="12150" xr:uid="{2789883A-4DAD-446D-84A9-7AA1A1F389B6}"/>
    <cellStyle name="Millares [0] 2 13 2 2 5" xfId="14991" xr:uid="{533106C5-62AE-49D5-A59D-595337785AB6}"/>
    <cellStyle name="Millares [0] 2 13 2 2 6" xfId="15437" xr:uid="{BEB9063D-1F3B-4A4F-A19F-008E3F1040B6}"/>
    <cellStyle name="Millares [0] 2 13 2 3" xfId="5190" xr:uid="{70918BD5-C911-497E-99A6-ADDADD05F73E}"/>
    <cellStyle name="Millares [0] 2 13 2 3 2" xfId="8057" xr:uid="{DBEB6FA0-08B5-46ED-A7AC-3F55D42FE3AE}"/>
    <cellStyle name="Millares [0] 2 13 2 3 2 2" xfId="12373" xr:uid="{D89D0680-9285-4743-97E4-E0B26AC2906E}"/>
    <cellStyle name="Millares [0] 2 13 2 3 2 3" xfId="15214" xr:uid="{009B012E-7EE5-4011-BDE3-C17EC3767BDA}"/>
    <cellStyle name="Millares [0] 2 13 2 3 2 4" xfId="15661" xr:uid="{5B824886-7E0F-4F1A-B3CA-524A4C454C7F}"/>
    <cellStyle name="Millares [0] 2 13 2 3 3" xfId="12186" xr:uid="{3752235A-02E3-4875-89EC-0678AE17BB95}"/>
    <cellStyle name="Millares [0] 2 13 2 3 4" xfId="15027" xr:uid="{D3916186-BB44-458C-9126-288A081CE55C}"/>
    <cellStyle name="Millares [0] 2 13 2 3 5" xfId="15473" xr:uid="{AEB9F5CA-9EFC-40D8-83D0-30BD1A809897}"/>
    <cellStyle name="Millares [0] 2 13 2 4" xfId="6324" xr:uid="{E5892897-C539-4E78-85A1-841EED99DF5E}"/>
    <cellStyle name="Millares [0] 2 13 2 4 2" xfId="9189" xr:uid="{1ACD0215-8796-441F-A60A-F1EE3933FF6F}"/>
    <cellStyle name="Millares [0] 2 13 2 4 2 2" xfId="12444" xr:uid="{3D749342-3438-4ABB-94BF-B43C6C761E7C}"/>
    <cellStyle name="Millares [0] 2 13 2 4 2 3" xfId="15285" xr:uid="{C43A07C3-5522-4517-B277-A50E8D265E73}"/>
    <cellStyle name="Millares [0] 2 13 2 4 2 4" xfId="15734" xr:uid="{64330CE5-4BEC-421E-99FC-56F7E13CD6EF}"/>
    <cellStyle name="Millares [0] 2 13 2 4 3" xfId="12261" xr:uid="{0EBB42FF-BBAB-4692-B62B-200D0FE4BEA6}"/>
    <cellStyle name="Millares [0] 2 13 2 4 4" xfId="15102" xr:uid="{C55E70B5-CABD-4164-A937-1B65D3F357E5}"/>
    <cellStyle name="Millares [0] 2 13 2 4 5" xfId="15549" xr:uid="{83072680-F881-4885-8474-501C084E7DB3}"/>
    <cellStyle name="Millares [0] 2 13 2 5" xfId="7085" xr:uid="{0EC8B619-2A5E-4036-AFC9-743C3CC0A7EE}"/>
    <cellStyle name="Millares [0] 2 13 2 5 2" xfId="12301" xr:uid="{BA1F2D26-9E3A-4E84-AD2C-99B5E4147E3B}"/>
    <cellStyle name="Millares [0] 2 13 2 5 3" xfId="15142" xr:uid="{0CF588D6-283B-4856-BAF8-951F2966AAED}"/>
    <cellStyle name="Millares [0] 2 13 2 5 4" xfId="15589" xr:uid="{2D83DC3D-7833-4A65-9790-B36DB6B4A590}"/>
    <cellStyle name="Millares [0] 2 13 2 6" xfId="9554" xr:uid="{1034A677-092C-4DDE-9873-E2DFB244C076}"/>
    <cellStyle name="Millares [0] 2 13 2 6 2" xfId="12454" xr:uid="{3DF61C1A-7314-4D60-9247-67FAED1855E3}"/>
    <cellStyle name="Millares [0] 2 13 2 6 3" xfId="15295" xr:uid="{877747B4-78FF-4816-BC33-A36AB458875F}"/>
    <cellStyle name="Millares [0] 2 13 2 6 4" xfId="15745" xr:uid="{2B60319E-FDC6-4C79-9E78-3265532F68DA}"/>
    <cellStyle name="Millares [0] 2 13 2 7" xfId="12113" xr:uid="{2D485857-18C0-4AFE-8DFD-C10956A3FD8B}"/>
    <cellStyle name="Millares [0] 2 13 2 7 2" xfId="15843" xr:uid="{B4960D4E-3D3A-4A44-95D1-BC840963FF5A}"/>
    <cellStyle name="Millares [0] 2 13 2 8" xfId="14954" xr:uid="{AEF8164C-D94D-4270-A1F5-21DC3D7E5929}"/>
    <cellStyle name="Millares [0] 2 13 2 9" xfId="15399" xr:uid="{763AD629-574F-4B1F-923A-844EB808DFB4}"/>
    <cellStyle name="Millares [0] 2 13 3" xfId="4739" xr:uid="{58EF561F-EB85-4058-A2E6-D99B51CB7421}"/>
    <cellStyle name="Millares [0] 2 13 3 2" xfId="5707" xr:uid="{A1EC86EA-7424-40F3-B87D-E4CE89B38347}"/>
    <cellStyle name="Millares [0] 2 13 3 2 2" xfId="8575" xr:uid="{81068FC4-6BF4-4969-8AFE-1173A94BA987}"/>
    <cellStyle name="Millares [0] 2 13 3 2 2 2" xfId="12413" xr:uid="{522ED135-FC3F-41AC-8D58-9B0B70D539D2}"/>
    <cellStyle name="Millares [0] 2 13 3 2 2 3" xfId="15254" xr:uid="{925E71CD-C240-4922-A563-FD9AEFD4B7A1}"/>
    <cellStyle name="Millares [0] 2 13 3 2 2 4" xfId="15702" xr:uid="{300273FB-D21B-49B7-BD9B-909628CCC1C5}"/>
    <cellStyle name="Millares [0] 2 13 3 2 3" xfId="12226" xr:uid="{6342DFDA-0858-46C9-84BE-BB7B7BA0A082}"/>
    <cellStyle name="Millares [0] 2 13 3 2 4" xfId="15067" xr:uid="{B0A19A2A-EED9-4C2B-8178-92BB60A1D37E}"/>
    <cellStyle name="Millares [0] 2 13 3 2 5" xfId="15514" xr:uid="{F4723FF9-27C3-47DF-A89D-F5D1C871F245}"/>
    <cellStyle name="Millares [0] 2 13 3 3" xfId="7603" xr:uid="{CC0ADF29-3EF8-4BBD-920E-48D160A5DE60}"/>
    <cellStyle name="Millares [0] 2 13 3 3 2" xfId="12341" xr:uid="{FD44487C-D623-4A1B-9A29-C3EDB8E3A99D}"/>
    <cellStyle name="Millares [0] 2 13 3 3 3" xfId="15182" xr:uid="{FBF7663F-48EC-4997-98C6-D650B05C1364}"/>
    <cellStyle name="Millares [0] 2 13 3 3 4" xfId="15629" xr:uid="{A702EEA7-96E6-4011-B4C5-2D031AF695A1}"/>
    <cellStyle name="Millares [0] 2 13 3 4" xfId="12154" xr:uid="{64F2F710-7B26-4CC3-ABAB-D5C7AD1FD9A2}"/>
    <cellStyle name="Millares [0] 2 13 3 5" xfId="14995" xr:uid="{DE33D046-6565-438D-9FA1-CAD90C2AF490}"/>
    <cellStyle name="Millares [0] 2 13 3 6" xfId="15441" xr:uid="{8F25BA61-CAF5-446F-BEFB-91C9456C40CA}"/>
    <cellStyle name="Millares [0] 2 13 4" xfId="5223" xr:uid="{BE65D681-7629-47E4-B28B-1CAC95F0E985}"/>
    <cellStyle name="Millares [0] 2 13 4 2" xfId="8090" xr:uid="{2235366A-6661-4BE0-8499-0F9A038898AE}"/>
    <cellStyle name="Millares [0] 2 13 4 2 2" xfId="12377" xr:uid="{552CE125-C6E1-4DC8-B900-BDAEA7A27AB9}"/>
    <cellStyle name="Millares [0] 2 13 4 2 3" xfId="15218" xr:uid="{9E266D7C-7542-4247-93D1-3675C409CDDB}"/>
    <cellStyle name="Millares [0] 2 13 4 2 4" xfId="15665" xr:uid="{F83D2A4B-00EC-4C23-A2D0-B5CDE813C6D4}"/>
    <cellStyle name="Millares [0] 2 13 4 3" xfId="12190" xr:uid="{84E2A493-E6B4-4443-B763-206F6BDD9640}"/>
    <cellStyle name="Millares [0] 2 13 4 4" xfId="15031" xr:uid="{DEBDDF1F-0811-4D67-85E4-6A2E9DF47288}"/>
    <cellStyle name="Millares [0] 2 13 4 5" xfId="15477" xr:uid="{A27A2FCA-A1F4-4161-AAA5-38FFF2DFE902}"/>
    <cellStyle name="Millares [0] 2 13 5" xfId="6221" xr:uid="{7E41DDB4-550E-473E-A9F6-7DA5C1FDE811}"/>
    <cellStyle name="Millares [0] 2 13 5 2" xfId="9090" xr:uid="{701B96D9-186C-4A90-8B4E-DDF7B2140D81}"/>
    <cellStyle name="Millares [0] 2 13 5 2 2" xfId="12434" xr:uid="{DAD67ED2-F856-4D3A-9190-200470A3AC20}"/>
    <cellStyle name="Millares [0] 2 13 5 2 3" xfId="15275" xr:uid="{3A4E5A7E-7001-4310-BF40-32C97898F84E}"/>
    <cellStyle name="Millares [0] 2 13 5 2 4" xfId="15724" xr:uid="{C26B6D53-C1D2-4EE3-A32D-1EB8FE3A61FB}"/>
    <cellStyle name="Millares [0] 2 13 5 3" xfId="12247" xr:uid="{027BF7C7-0FF5-43D5-80F5-B4877C7A05E0}"/>
    <cellStyle name="Millares [0] 2 13 5 4" xfId="15088" xr:uid="{6FA44566-F6AA-4C0E-8BA2-188C3B9557A0}"/>
    <cellStyle name="Millares [0] 2 13 5 5" xfId="15535" xr:uid="{42AAA2AE-BBFA-4F58-8815-113662C972E2}"/>
    <cellStyle name="Millares [0] 2 13 6" xfId="6322" xr:uid="{C5792A2B-25D9-4B1A-863B-94705DAFF127}"/>
    <cellStyle name="Millares [0] 2 13 6 2" xfId="9187" xr:uid="{41C8B89D-E6E3-4269-BDFB-1DA2F000BA33}"/>
    <cellStyle name="Millares [0] 2 13 6 2 2" xfId="12442" xr:uid="{11638904-B7A8-4E6B-A789-232C2D9E2DFB}"/>
    <cellStyle name="Millares [0] 2 13 6 2 3" xfId="15283" xr:uid="{AE595C1E-974C-4CAC-987C-EA0B2C4545DE}"/>
    <cellStyle name="Millares [0] 2 13 6 2 4" xfId="15732" xr:uid="{812C6945-7529-4EA1-82D8-7645ED31E2CF}"/>
    <cellStyle name="Millares [0] 2 13 6 3" xfId="12259" xr:uid="{929EEE8D-87CA-4A39-BEA7-F02E744ABC81}"/>
    <cellStyle name="Millares [0] 2 13 6 4" xfId="15100" xr:uid="{6B6A8775-2E15-4FA8-A1EE-A0E81BA689AE}"/>
    <cellStyle name="Millares [0] 2 13 6 5" xfId="15547" xr:uid="{4D53301C-D9BD-4C2B-8F93-6587081F679D}"/>
    <cellStyle name="Millares [0] 2 13 7" xfId="7118" xr:uid="{6DCCE808-024E-483A-A1E5-3CD0A84AC7EE}"/>
    <cellStyle name="Millares [0] 2 13 7 2" xfId="12305" xr:uid="{6295B74B-9C78-4E0E-89DE-CBF541675C64}"/>
    <cellStyle name="Millares [0] 2 13 7 3" xfId="15146" xr:uid="{F32B6FD1-CFF9-42A3-98CE-03D9FEF078AC}"/>
    <cellStyle name="Millares [0] 2 13 7 4" xfId="15593" xr:uid="{54E12712-4C80-405D-8593-FC859541DB34}"/>
    <cellStyle name="Millares [0] 2 13 8" xfId="9571" xr:uid="{01008969-3F15-4C47-B125-ACF04D3FA9D9}"/>
    <cellStyle name="Millares [0] 2 13 8 2" xfId="12455" xr:uid="{81B8BA1D-F49D-4C84-B668-1879DCFFD07A}"/>
    <cellStyle name="Millares [0] 2 13 8 3" xfId="15296" xr:uid="{4C225C75-5684-4A61-BBE9-20642849D0AC}"/>
    <cellStyle name="Millares [0] 2 13 8 4" xfId="15746" xr:uid="{0A4A7996-F5A8-4A43-A83A-CD60C0D79505}"/>
    <cellStyle name="Millares [0] 2 13 9" xfId="12117" xr:uid="{C9EB9824-D26A-4802-B5A4-B3B158A96D51}"/>
    <cellStyle name="Millares [0] 2 13 9 2" xfId="15841" xr:uid="{9F1FFAF4-4B9C-452A-AA66-E64CC4DDB573}"/>
    <cellStyle name="Millares [0] 2 14" xfId="9583" xr:uid="{E9E08DE5-E516-4D95-92E6-DC1FB2B5DDD0}"/>
    <cellStyle name="Millares [0] 2 14 2" xfId="12461" xr:uid="{7E714772-87FD-4109-BB54-2D030D07081A}"/>
    <cellStyle name="Millares [0] 2 14 3" xfId="15302" xr:uid="{C96FA5C9-E53A-4A19-8A26-4D351996859B}"/>
    <cellStyle name="Millares [0] 2 14 4" xfId="15752" xr:uid="{71404DC9-0385-4545-A3D4-2438EBB6A93E}"/>
    <cellStyle name="Millares [0] 2 15" xfId="3831" xr:uid="{E2F13F3D-E3C3-44B1-9EAF-9DF8C945719C}"/>
    <cellStyle name="Millares [0] 2 15 2" xfId="12068" xr:uid="{C931A5D9-4390-4A13-B454-827F51EB87AF}"/>
    <cellStyle name="Millares [0] 2 15 3" xfId="14909" xr:uid="{C2C9D8E9-0AB0-4FCC-9511-06475D33AA2D}"/>
    <cellStyle name="Millares [0] 2 15 4" xfId="15776" xr:uid="{AD03311A-57C4-4CC4-9222-1EEE951E0F68}"/>
    <cellStyle name="Millares [0] 2 16" xfId="9633" xr:uid="{87530F7F-6708-4444-B04B-256DFFE0381F}"/>
    <cellStyle name="Millares [0] 2 16 2" xfId="12473" xr:uid="{7EA1B256-01BF-4D2F-9FAC-F359234A3C50}"/>
    <cellStyle name="Millares [0] 2 16 3" xfId="15314" xr:uid="{49B5C64C-0FB9-4BC0-BED3-E40DB0B5C317}"/>
    <cellStyle name="Millares [0] 2 16 4" xfId="15801" xr:uid="{FDE7D5EA-81C6-4500-AE8A-E5CBB7203494}"/>
    <cellStyle name="Millares [0] 2 17" xfId="15812" xr:uid="{ECB9D9A0-5CBD-41F5-81B6-52457B3EF034}"/>
    <cellStyle name="Millares [0] 2 18" xfId="15353" xr:uid="{9BA37BBB-5C52-49B8-BA39-E65DB699F433}"/>
    <cellStyle name="Millares [0] 2 2" xfId="94" xr:uid="{00000000-0005-0000-0000-0000EC000000}"/>
    <cellStyle name="Millares [0] 2 2 10" xfId="1929" xr:uid="{00000000-0005-0000-0000-0000ED000000}"/>
    <cellStyle name="Millares [0] 2 2 11" xfId="1956" xr:uid="{E07C85C5-ABE9-47F0-A379-06FA1C7ADDF5}"/>
    <cellStyle name="Millares [0] 2 2 11 2" xfId="10227" xr:uid="{634B7648-5328-4C0F-809E-AC3173B020B3}"/>
    <cellStyle name="Millares [0] 2 2 11 3" xfId="13067" xr:uid="{5B77BF66-099B-416D-9E68-44DA2BAB4E59}"/>
    <cellStyle name="Millares [0] 2 2 12" xfId="2374" xr:uid="{C60CC654-0B9B-4601-A466-ED4B74A2CA89}"/>
    <cellStyle name="Millares [0] 2 2 12 2" xfId="10645" xr:uid="{02021582-6EAF-44A7-ABC0-5A5FE35BBBAA}"/>
    <cellStyle name="Millares [0] 2 2 12 3" xfId="13485" xr:uid="{53C5E6C6-E0F0-4D4E-AF24-67EDAA5BDE27}"/>
    <cellStyle name="Millares [0] 2 2 13" xfId="2918" xr:uid="{3020E64A-CDF8-4C8C-98FD-CDBC6F0DD61E}"/>
    <cellStyle name="Millares [0] 2 2 13 2" xfId="11189" xr:uid="{1456DD98-3A4A-41FC-8233-FD293EBD47D0}"/>
    <cellStyle name="Millares [0] 2 2 13 3" xfId="14029" xr:uid="{CA4EA323-69FF-4344-8D28-AFD2A662399C}"/>
    <cellStyle name="Millares [0] 2 2 14" xfId="3360" xr:uid="{25D9261B-CD6B-4B83-88DC-CE3A3611B51E}"/>
    <cellStyle name="Millares [0] 2 2 14 2" xfId="11611" xr:uid="{59D4CA46-7CB5-4614-939E-2B3635BD3C2E}"/>
    <cellStyle name="Millares [0] 2 2 14 3" xfId="14451" xr:uid="{0F9D4104-CD04-4859-B5BD-1CFA19191F12}"/>
    <cellStyle name="Millares [0] 2 2 15" xfId="3420" xr:uid="{3AB0C694-FC2F-49E9-8F61-148D0AECBF43}"/>
    <cellStyle name="Millares [0] 2 2 15 2" xfId="11661" xr:uid="{E3BDA6BC-1379-45C4-8A7E-CBCB787F1D41}"/>
    <cellStyle name="Millares [0] 2 2 15 3" xfId="14501" xr:uid="{B24BA0AA-E8DB-403D-864B-793F4C527A1C}"/>
    <cellStyle name="Millares [0] 2 2 16" xfId="3838" xr:uid="{71924FB3-BD14-46B3-822E-19F1FC55CF27}"/>
    <cellStyle name="Millares [0] 2 2 16 2" xfId="12071" xr:uid="{0752DA39-E30A-417B-8426-DA359E04FA27}"/>
    <cellStyle name="Millares [0] 2 2 16 3" xfId="14912" xr:uid="{729EF56D-F7CB-4740-9F82-4689A6811843}"/>
    <cellStyle name="Millares [0] 2 2 17" xfId="9651" xr:uid="{795B2CCD-547D-481F-9969-8CEC4A853292}"/>
    <cellStyle name="Millares [0] 2 2 17 2" xfId="12491" xr:uid="{29CD4232-3973-477E-826C-34A723A9C221}"/>
    <cellStyle name="Millares [0] 2 2 17 3" xfId="15332" xr:uid="{BC837721-BCCF-4D8F-A2C7-ED563D9D5A0E}"/>
    <cellStyle name="Millares [0] 2 2 18" xfId="9683" xr:uid="{1AAE87A8-9257-4B0E-A24C-9E8AE55CE565}"/>
    <cellStyle name="Millares [0] 2 2 19" xfId="12523" xr:uid="{A681BE74-DCF0-49B3-9D6C-3DF46364BF2C}"/>
    <cellStyle name="Millares [0] 2 2 2" xfId="105" xr:uid="{00000000-0005-0000-0000-0000EE000000}"/>
    <cellStyle name="Millares [0] 2 2 2 10" xfId="3372" xr:uid="{62A430E5-D5AD-4868-825E-F778E934BCAC}"/>
    <cellStyle name="Millares [0] 2 2 2 10 2" xfId="11620" xr:uid="{16F68A81-EF34-4025-A7B4-B4D901D765DE}"/>
    <cellStyle name="Millares [0] 2 2 2 10 3" xfId="14460" xr:uid="{D53EE453-432C-4D0D-8897-1E74A94EA29A}"/>
    <cellStyle name="Millares [0] 2 2 2 11" xfId="3431" xr:uid="{97663A11-9BBA-43E5-A10A-526CD90C267E}"/>
    <cellStyle name="Millares [0] 2 2 2 11 2" xfId="11672" xr:uid="{0B6646B5-6C14-4EC3-8348-450F7F375D68}"/>
    <cellStyle name="Millares [0] 2 2 2 11 3" xfId="14512" xr:uid="{359451C6-A19D-4305-B613-53D56AF20E7C}"/>
    <cellStyle name="Millares [0] 2 2 2 12" xfId="3877" xr:uid="{964B6175-217F-4B2E-8294-4973E31112CC}"/>
    <cellStyle name="Millares [0] 2 2 2 12 2" xfId="12077" xr:uid="{C45098BA-4570-41D6-88D9-64520654F2CE}"/>
    <cellStyle name="Millares [0] 2 2 2 12 3" xfId="14918" xr:uid="{254B64B5-8EEE-4D54-8F12-1CDBEFCD04D4}"/>
    <cellStyle name="Millares [0] 2 2 2 13" xfId="9656" xr:uid="{BD58C205-AE1A-4FFA-8D93-A4DDB0ABF2C1}"/>
    <cellStyle name="Millares [0] 2 2 2 13 2" xfId="12496" xr:uid="{45F17FC4-FEB4-47D0-8548-FC549A33CEB1}"/>
    <cellStyle name="Millares [0] 2 2 2 13 3" xfId="15337" xr:uid="{1F0793BF-6E68-475B-98D2-C59F03EEE869}"/>
    <cellStyle name="Millares [0] 2 2 2 14" xfId="9694" xr:uid="{5A8004E4-D562-4345-9837-2B3EDE52C6A8}"/>
    <cellStyle name="Millares [0] 2 2 2 15" xfId="12534" xr:uid="{485FA318-92A0-4D91-B19F-BEF46C3E661A}"/>
    <cellStyle name="Millares [0] 2 2 2 16" xfId="15363" xr:uid="{8FCD2F1B-A9FD-4748-8C9B-E64C039645C2}"/>
    <cellStyle name="Millares [0] 2 2 2 17" xfId="15877" xr:uid="{6F2CB281-D87D-40F4-9070-F797A37FDE24}"/>
    <cellStyle name="Millares [0] 2 2 2 18" xfId="16420" xr:uid="{27A14BB1-441E-4714-A2CA-0B198957679F}"/>
    <cellStyle name="Millares [0] 2 2 2 19" xfId="16964" xr:uid="{AF9CC7E0-A791-4E33-AD74-D6E458699B27}"/>
    <cellStyle name="Millares [0] 2 2 2 2" xfId="200" xr:uid="{00000000-0005-0000-0000-0000EF000000}"/>
    <cellStyle name="Millares [0] 2 2 2 2 10" xfId="9763" xr:uid="{8EC1CEB9-B740-49A3-913B-4AE71A7AFB02}"/>
    <cellStyle name="Millares [0] 2 2 2 2 11" xfId="12603" xr:uid="{66C95D37-E160-4858-909C-216D60DF9DD2}"/>
    <cellStyle name="Millares [0] 2 2 2 2 12" xfId="15407" xr:uid="{69864DA4-6B34-49FC-A41D-11D042DF5D8D}"/>
    <cellStyle name="Millares [0] 2 2 2 2 13" xfId="15946" xr:uid="{D91C941C-DCA5-4677-87AB-96405AC08B55}"/>
    <cellStyle name="Millares [0] 2 2 2 2 14" xfId="16489" xr:uid="{DCCDA3C1-7E53-48EB-8F85-9524CC78C2C0}"/>
    <cellStyle name="Millares [0] 2 2 2 2 15" xfId="17033" xr:uid="{F4CD229A-42D1-4670-82A0-25C8666A2B24}"/>
    <cellStyle name="Millares [0] 2 2 2 2 2" xfId="309" xr:uid="{00000000-0005-0000-0000-0000F0000000}"/>
    <cellStyle name="Millares [0] 2 2 2 2 2 10" xfId="15444" xr:uid="{929460D1-38CB-4DE2-A1FB-2D4A012EDC27}"/>
    <cellStyle name="Millares [0] 2 2 2 2 2 11" xfId="16050" xr:uid="{20CC2A53-9822-4DF9-8FC0-771BF1C04E46}"/>
    <cellStyle name="Millares [0] 2 2 2 2 2 12" xfId="16593" xr:uid="{3A872CEA-87DD-43A1-875E-1B60177B2B1B}"/>
    <cellStyle name="Millares [0] 2 2 2 2 2 13" xfId="17137" xr:uid="{C5267A70-E635-4B2F-8765-1F6A7D387698}"/>
    <cellStyle name="Millares [0] 2 2 2 2 2 2" xfId="536" xr:uid="{00000000-0005-0000-0000-0000F1000000}"/>
    <cellStyle name="Millares [0] 2 2 2 2 2 2 10" xfId="16262" xr:uid="{DB065BAB-0A70-404F-BF97-0240DBF6545A}"/>
    <cellStyle name="Millares [0] 2 2 2 2 2 2 11" xfId="16805" xr:uid="{753EAEAF-FA21-4EBE-B578-68F33FAA7999}"/>
    <cellStyle name="Millares [0] 2 2 2 2 2 2 12" xfId="17349" xr:uid="{AD0B52C6-AE82-43AD-950E-F30EE9B290B1}"/>
    <cellStyle name="Millares [0] 2 2 2 2 2 2 2" xfId="2352" xr:uid="{AEA84F4D-7644-42C7-81E0-4723E7CCC41D}"/>
    <cellStyle name="Millares [0] 2 2 2 2 2 2 2 2" xfId="8581" xr:uid="{F05EB3F5-12DD-455A-90B9-46EF23CEA7B5}"/>
    <cellStyle name="Millares [0] 2 2 2 2 2 2 2 2 2" xfId="12416" xr:uid="{3285AD02-57B5-4B56-97F0-D6A39B99ACAC}"/>
    <cellStyle name="Millares [0] 2 2 2 2 2 2 2 2 3" xfId="15257" xr:uid="{FCAF2303-E0F8-4C12-B9AF-A16076BF9F5A}"/>
    <cellStyle name="Millares [0] 2 2 2 2 2 2 2 3" xfId="10623" xr:uid="{7B323345-4A51-4A4B-A7C0-1FD128A97ED9}"/>
    <cellStyle name="Millares [0] 2 2 2 2 2 2 2 4" xfId="13463" xr:uid="{C9D0091A-D6F6-45E0-822D-8C284B196809}"/>
    <cellStyle name="Millares [0] 2 2 2 2 2 2 2 5" xfId="15705" xr:uid="{FD4FC5B8-59FA-41AB-9701-CBC4173AD0E8}"/>
    <cellStyle name="Millares [0] 2 2 2 2 2 2 3" xfId="2770" xr:uid="{830DD145-5A99-4961-B05D-11BE2B396214}"/>
    <cellStyle name="Millares [0] 2 2 2 2 2 2 3 2" xfId="11041" xr:uid="{F70ED7D4-737F-4B74-B32C-3E625B7AE9F2}"/>
    <cellStyle name="Millares [0] 2 2 2 2 2 2 3 3" xfId="13881" xr:uid="{9FF69F36-6CFE-43BB-AE44-2330CC664570}"/>
    <cellStyle name="Millares [0] 2 2 2 2 2 2 4" xfId="3314" xr:uid="{E9C8BB40-2FEB-46DD-9F8E-57EAF1248A02}"/>
    <cellStyle name="Millares [0] 2 2 2 2 2 2 4 2" xfId="11585" xr:uid="{83910D3A-3CED-431D-8B19-E3A7AFC113DD}"/>
    <cellStyle name="Millares [0] 2 2 2 2 2 2 4 3" xfId="14425" xr:uid="{26014594-7AA7-46FF-AB47-D1F1997DDA0C}"/>
    <cellStyle name="Millares [0] 2 2 2 2 2 2 5" xfId="3816" xr:uid="{791548F2-2681-4C58-A2E2-5904289A78DB}"/>
    <cellStyle name="Millares [0] 2 2 2 2 2 2 5 2" xfId="12057" xr:uid="{0EA08ECE-E09B-4AEE-B056-694A43E0FDA5}"/>
    <cellStyle name="Millares [0] 2 2 2 2 2 2 5 3" xfId="14897" xr:uid="{F84658D8-0FC4-42F8-958C-7EEB880D5BBB}"/>
    <cellStyle name="Millares [0] 2 2 2 2 2 2 6" xfId="5713" xr:uid="{D1E0C292-64F9-4A9F-9D3A-CCF500DFAC4D}"/>
    <cellStyle name="Millares [0] 2 2 2 2 2 2 6 2" xfId="12229" xr:uid="{07AAE291-EC4F-46CA-82AD-C82ABE0AC723}"/>
    <cellStyle name="Millares [0] 2 2 2 2 2 2 6 3" xfId="15070" xr:uid="{8A8AA057-6B5B-46E8-8CBF-D663E4C0628E}"/>
    <cellStyle name="Millares [0] 2 2 2 2 2 2 7" xfId="10079" xr:uid="{125A0434-B0DB-4D7F-B9E4-7D8258ADCE94}"/>
    <cellStyle name="Millares [0] 2 2 2 2 2 2 8" xfId="12919" xr:uid="{2AB4B41A-7709-4ED4-B133-7FE0B0335D90}"/>
    <cellStyle name="Millares [0] 2 2 2 2 2 2 9" xfId="15517" xr:uid="{5EC5B310-2CB1-4292-BF0B-AC8FB5CDC4A9}"/>
    <cellStyle name="Millares [0] 2 2 2 2 2 3" xfId="2140" xr:uid="{803DC38A-E2C3-4459-923A-E86F1653C9C7}"/>
    <cellStyle name="Millares [0] 2 2 2 2 2 3 2" xfId="7609" xr:uid="{4BC870A5-ED4B-4A50-BAC5-525AE6BA4E65}"/>
    <cellStyle name="Millares [0] 2 2 2 2 2 3 2 2" xfId="12344" xr:uid="{29A48201-25F5-40E4-B07A-1E903FF96AAA}"/>
    <cellStyle name="Millares [0] 2 2 2 2 2 3 2 3" xfId="15185" xr:uid="{8FF31C82-456D-4F89-9BA8-DC25A0471A24}"/>
    <cellStyle name="Millares [0] 2 2 2 2 2 3 3" xfId="10411" xr:uid="{E37AE25F-1292-4262-815D-078EFF6FAB59}"/>
    <cellStyle name="Millares [0] 2 2 2 2 2 3 4" xfId="13251" xr:uid="{FEF5A72A-5C40-4C75-9C33-70831A667D9C}"/>
    <cellStyle name="Millares [0] 2 2 2 2 2 3 5" xfId="15632" xr:uid="{A9B47EAD-BB08-4B83-A53B-4BC7B9C86BD1}"/>
    <cellStyle name="Millares [0] 2 2 2 2 2 4" xfId="2558" xr:uid="{FD8F7E35-171E-4416-B5D7-6A7B78D94FA6}"/>
    <cellStyle name="Millares [0] 2 2 2 2 2 4 2" xfId="10829" xr:uid="{50EE0C69-A1C8-4DBD-8143-F1E29C3D502B}"/>
    <cellStyle name="Millares [0] 2 2 2 2 2 4 3" xfId="13669" xr:uid="{F94F4E9E-598E-492C-90C1-736C76533724}"/>
    <cellStyle name="Millares [0] 2 2 2 2 2 5" xfId="3102" xr:uid="{4397D295-707D-436D-B030-7C2BC2049FA8}"/>
    <cellStyle name="Millares [0] 2 2 2 2 2 5 2" xfId="11373" xr:uid="{FEF34DA3-1EFC-4FA5-B1AF-84E7651F0780}"/>
    <cellStyle name="Millares [0] 2 2 2 2 2 5 3" xfId="14213" xr:uid="{906156B5-5884-4C3E-B991-ADF6D8594BE0}"/>
    <cellStyle name="Millares [0] 2 2 2 2 2 6" xfId="3604" xr:uid="{BCB83297-605C-4888-826B-DF4C8691006E}"/>
    <cellStyle name="Millares [0] 2 2 2 2 2 6 2" xfId="11845" xr:uid="{1E8B6DFB-F9E4-4D43-9A2A-09D3CB3F3FC3}"/>
    <cellStyle name="Millares [0] 2 2 2 2 2 6 3" xfId="14685" xr:uid="{19BDA1A5-AF06-4FFA-A053-9748C9F10C3F}"/>
    <cellStyle name="Millares [0] 2 2 2 2 2 7" xfId="4745" xr:uid="{AA489008-ADF7-4360-8402-0CD34FF4404B}"/>
    <cellStyle name="Millares [0] 2 2 2 2 2 7 2" xfId="12157" xr:uid="{CD1EB7CE-FBC5-41BB-A875-D8B94858EDE0}"/>
    <cellStyle name="Millares [0] 2 2 2 2 2 7 3" xfId="14998" xr:uid="{9BDB6DA1-C1C9-47CC-A3A0-5387DEE21AD8}"/>
    <cellStyle name="Millares [0] 2 2 2 2 2 8" xfId="9867" xr:uid="{C9156098-0C5A-4065-8418-E4A5BF94ED4F}"/>
    <cellStyle name="Millares [0] 2 2 2 2 2 9" xfId="12707" xr:uid="{271D0B38-6F18-44B1-B127-71C6C0552AF6}"/>
    <cellStyle name="Millares [0] 2 2 2 2 3" xfId="435" xr:uid="{00000000-0005-0000-0000-0000F2000000}"/>
    <cellStyle name="Millares [0] 2 2 2 2 3 10" xfId="16162" xr:uid="{0982744B-FA58-4929-87BA-CF9BAF9E7C99}"/>
    <cellStyle name="Millares [0] 2 2 2 2 3 11" xfId="16705" xr:uid="{05968A98-0BFA-4834-B1FA-3C247D0EB347}"/>
    <cellStyle name="Millares [0] 2 2 2 2 3 12" xfId="17249" xr:uid="{43A726B5-EA54-4E54-AB73-C7139C25DFA2}"/>
    <cellStyle name="Millares [0] 2 2 2 2 3 2" xfId="2252" xr:uid="{5F9BD467-CB21-45C0-8452-5E717C5F5720}"/>
    <cellStyle name="Millares [0] 2 2 2 2 3 2 2" xfId="8096" xr:uid="{7BA99E05-946A-4867-B002-35DDBBBCBD0F}"/>
    <cellStyle name="Millares [0] 2 2 2 2 3 2 2 2" xfId="12380" xr:uid="{183C26BE-A363-437F-AB8D-E3CF4B4443B8}"/>
    <cellStyle name="Millares [0] 2 2 2 2 3 2 2 3" xfId="15221" xr:uid="{360B9AAE-21B3-4F08-898E-2527C647000E}"/>
    <cellStyle name="Millares [0] 2 2 2 2 3 2 3" xfId="10523" xr:uid="{DB826464-AC54-4EC0-BA4A-988AC42ACA1B}"/>
    <cellStyle name="Millares [0] 2 2 2 2 3 2 4" xfId="13363" xr:uid="{B368893F-3E19-4F43-B4B4-62F2FFE5F2BD}"/>
    <cellStyle name="Millares [0] 2 2 2 2 3 2 5" xfId="15668" xr:uid="{8B042000-19D1-433F-9906-02A3FACCBEB4}"/>
    <cellStyle name="Millares [0] 2 2 2 2 3 3" xfId="2670" xr:uid="{46C47AFD-F399-435C-811F-EC025B5EEA60}"/>
    <cellStyle name="Millares [0] 2 2 2 2 3 3 2" xfId="10941" xr:uid="{30D714EF-B9EC-429B-86C7-91A102BF3E2A}"/>
    <cellStyle name="Millares [0] 2 2 2 2 3 3 3" xfId="13781" xr:uid="{860B4449-977F-49E3-9BD7-B8A8166BD56E}"/>
    <cellStyle name="Millares [0] 2 2 2 2 3 4" xfId="3214" xr:uid="{1FC7A5FB-4EA4-4B5E-B891-4E0A60726435}"/>
    <cellStyle name="Millares [0] 2 2 2 2 3 4 2" xfId="11485" xr:uid="{354E0146-4A13-4986-A2EE-981006A3B5D4}"/>
    <cellStyle name="Millares [0] 2 2 2 2 3 4 3" xfId="14325" xr:uid="{CD035607-6439-43E3-B5C1-DF8A0A4BD208}"/>
    <cellStyle name="Millares [0] 2 2 2 2 3 5" xfId="3716" xr:uid="{704E2356-93C4-48F9-813E-34F547C9DF7F}"/>
    <cellStyle name="Millares [0] 2 2 2 2 3 5 2" xfId="11957" xr:uid="{7DD8EB9A-6AAF-4D6D-9E9B-57948BBF5F92}"/>
    <cellStyle name="Millares [0] 2 2 2 2 3 5 3" xfId="14797" xr:uid="{C289485E-5AC9-443D-A0FA-883C15DFA37B}"/>
    <cellStyle name="Millares [0] 2 2 2 2 3 6" xfId="5229" xr:uid="{5C2A8C6F-CED4-471A-9771-7617459518CC}"/>
    <cellStyle name="Millares [0] 2 2 2 2 3 6 2" xfId="12193" xr:uid="{82450D3D-9DB0-476C-82CC-5A380492D415}"/>
    <cellStyle name="Millares [0] 2 2 2 2 3 6 3" xfId="15034" xr:uid="{CE7D993F-95D7-4F5E-B811-472F8F522A71}"/>
    <cellStyle name="Millares [0] 2 2 2 2 3 7" xfId="9979" xr:uid="{BBC3A7E5-F2CA-4F24-8DD3-D5A18A4998FE}"/>
    <cellStyle name="Millares [0] 2 2 2 2 3 8" xfId="12819" xr:uid="{35ECC168-D7B8-4AAB-89FE-2E2C8AE7F6D7}"/>
    <cellStyle name="Millares [0] 2 2 2 2 3 9" xfId="15480" xr:uid="{F04CE76D-9643-4946-BC34-CE826B03F065}"/>
    <cellStyle name="Millares [0] 2 2 2 2 4" xfId="638" xr:uid="{00000000-0005-0000-0000-0000F3000000}"/>
    <cellStyle name="Millares [0] 2 2 2 2 4 2" xfId="2872" xr:uid="{C3799DAE-1325-4FB3-9CD8-739FE90C29EE}"/>
    <cellStyle name="Millares [0] 2 2 2 2 4 2 2" xfId="11143" xr:uid="{0CE0DE7B-D278-4CB6-87BA-61801D2AD1BD}"/>
    <cellStyle name="Millares [0] 2 2 2 2 4 2 3" xfId="13983" xr:uid="{168254F6-9074-4B62-BCE9-F0FCB37DBCEB}"/>
    <cellStyle name="Millares [0] 2 2 2 2 4 3" xfId="7124" xr:uid="{1EAAB843-ECE8-4CD8-B455-B3E07366ED15}"/>
    <cellStyle name="Millares [0] 2 2 2 2 4 3 2" xfId="12308" xr:uid="{17BB510E-9A6C-47D3-AD35-40213DCFDFAB}"/>
    <cellStyle name="Millares [0] 2 2 2 2 4 3 3" xfId="15149" xr:uid="{3FFE62DB-DE81-49CF-8E0B-547F600149BF}"/>
    <cellStyle name="Millares [0] 2 2 2 2 4 4" xfId="10181" xr:uid="{53238768-D5FB-4BCF-B5D7-204C8BB40331}"/>
    <cellStyle name="Millares [0] 2 2 2 2 4 5" xfId="13021" xr:uid="{57649EB1-A6B8-42F3-A6E2-2F121F8DF02E}"/>
    <cellStyle name="Millares [0] 2 2 2 2 4 6" xfId="15596" xr:uid="{3E3ECBEE-AA9D-4ED5-ADB3-3282607D5A24}"/>
    <cellStyle name="Millares [0] 2 2 2 2 4 7" xfId="16364" xr:uid="{5C448E92-2369-4389-BB4D-507A7D12A1CF}"/>
    <cellStyle name="Millares [0] 2 2 2 2 4 8" xfId="16907" xr:uid="{A5F7FD80-1D31-4FA8-A9F2-00CD36B3A033}"/>
    <cellStyle name="Millares [0] 2 2 2 2 4 9" xfId="17451" xr:uid="{83C41BAC-1DA6-4F1E-AC41-F89D836A369E}"/>
    <cellStyle name="Millares [0] 2 2 2 2 5" xfId="2036" xr:uid="{BBFF4E6F-077D-4299-AA7A-B60E3A8C00EA}"/>
    <cellStyle name="Millares [0] 2 2 2 2 5 2" xfId="10307" xr:uid="{1263A5A5-9B53-4BB4-B985-ADA7720D010C}"/>
    <cellStyle name="Millares [0] 2 2 2 2 5 3" xfId="13147" xr:uid="{377E9EBA-4508-432E-B457-13E10C7D7222}"/>
    <cellStyle name="Millares [0] 2 2 2 2 6" xfId="2454" xr:uid="{0990CE3D-7B39-48F0-8B19-03E231399644}"/>
    <cellStyle name="Millares [0] 2 2 2 2 6 2" xfId="10725" xr:uid="{2E1E5551-B810-427F-9DBD-72F99C054BF4}"/>
    <cellStyle name="Millares [0] 2 2 2 2 6 3" xfId="13565" xr:uid="{DECD3DB3-C017-4A37-BBD1-1FCB765E6E41}"/>
    <cellStyle name="Millares [0] 2 2 2 2 7" xfId="2998" xr:uid="{F0BC531D-B7B2-4841-AC68-E7B4E97ADC50}"/>
    <cellStyle name="Millares [0] 2 2 2 2 7 2" xfId="11269" xr:uid="{4C324443-DA95-403B-9CA0-A67AE49857DE}"/>
    <cellStyle name="Millares [0] 2 2 2 2 7 3" xfId="14109" xr:uid="{2D782864-D7F5-4CCD-A6A7-9073C5D3B835}"/>
    <cellStyle name="Millares [0] 2 2 2 2 8" xfId="3500" xr:uid="{DCB824A8-707A-4D80-BA9E-570468DC158E}"/>
    <cellStyle name="Millares [0] 2 2 2 2 8 2" xfId="11741" xr:uid="{0C431270-048E-4B12-838B-79D3D538824D}"/>
    <cellStyle name="Millares [0] 2 2 2 2 8 3" xfId="14581" xr:uid="{01E0405A-8523-4EB4-900A-E126D9B20E92}"/>
    <cellStyle name="Millares [0] 2 2 2 2 9" xfId="4266" xr:uid="{7FF4782A-F0FF-4006-90FB-490F9F675FC0}"/>
    <cellStyle name="Millares [0] 2 2 2 2 9 2" xfId="12121" xr:uid="{0BB4C99E-7983-4F45-941F-7B29463E0447}"/>
    <cellStyle name="Millares [0] 2 2 2 2 9 3" xfId="14962" xr:uid="{6A99C676-F3F4-43E8-9218-347BC0F47ABF}"/>
    <cellStyle name="Millares [0] 2 2 2 3" xfId="153" xr:uid="{00000000-0005-0000-0000-0000F4000000}"/>
    <cellStyle name="Millares [0] 2 2 2 3 10" xfId="9721" xr:uid="{A066A997-1379-439B-A2B5-3CA0F54F1C3B}"/>
    <cellStyle name="Millares [0] 2 2 2 3 11" xfId="12561" xr:uid="{69321CCC-EFAF-41BE-84FB-D5BFB5EEDC15}"/>
    <cellStyle name="Millares [0] 2 2 2 3 12" xfId="15548" xr:uid="{7332E1D2-9D96-4B12-8F3E-D92B650BD175}"/>
    <cellStyle name="Millares [0] 2 2 2 3 13" xfId="15904" xr:uid="{665B2FC6-C8F6-4CEB-A04F-53088FB44A17}"/>
    <cellStyle name="Millares [0] 2 2 2 3 14" xfId="16447" xr:uid="{1303B2D1-CD2D-4987-8CC0-F82AD0801255}"/>
    <cellStyle name="Millares [0] 2 2 2 3 15" xfId="16991" xr:uid="{1562AC8F-45C3-4E7E-8919-652631E4F9FC}"/>
    <cellStyle name="Millares [0] 2 2 2 3 2" xfId="267" xr:uid="{00000000-0005-0000-0000-0000F5000000}"/>
    <cellStyle name="Millares [0] 2 2 2 3 2 10" xfId="15733" xr:uid="{1F013801-585A-4E6B-9255-617FB2A6A28D}"/>
    <cellStyle name="Millares [0] 2 2 2 3 2 11" xfId="16008" xr:uid="{AA4ACE69-879C-451B-8403-10E8BC8A5ACF}"/>
    <cellStyle name="Millares [0] 2 2 2 3 2 12" xfId="16551" xr:uid="{C1AE4B32-EC79-4121-952D-8E5F6DF77046}"/>
    <cellStyle name="Millares [0] 2 2 2 3 2 13" xfId="17095" xr:uid="{A936DC5B-DCD8-46C8-BD51-3A1C294BBC4C}"/>
    <cellStyle name="Millares [0] 2 2 2 3 2 2" xfId="494" xr:uid="{00000000-0005-0000-0000-0000F6000000}"/>
    <cellStyle name="Millares [0] 2 2 2 3 2 2 10" xfId="17307" xr:uid="{ECD66273-3958-4895-9342-3BEF30E7D6C3}"/>
    <cellStyle name="Millares [0] 2 2 2 3 2 2 2" xfId="2310" xr:uid="{3BCF9FA4-9A63-42AA-97DC-538233EF7695}"/>
    <cellStyle name="Millares [0] 2 2 2 3 2 2 2 2" xfId="10581" xr:uid="{419F898B-1202-440F-8947-4A6F4514FCA3}"/>
    <cellStyle name="Millares [0] 2 2 2 3 2 2 2 3" xfId="13421" xr:uid="{ECFF85B9-84E8-4CF6-8D0B-C75507350B4A}"/>
    <cellStyle name="Millares [0] 2 2 2 3 2 2 3" xfId="2728" xr:uid="{BC12F477-4172-4642-8512-7A27CBC03C66}"/>
    <cellStyle name="Millares [0] 2 2 2 3 2 2 3 2" xfId="10999" xr:uid="{94969E26-AD04-45DF-ACAB-60C51C12BFD9}"/>
    <cellStyle name="Millares [0] 2 2 2 3 2 2 3 3" xfId="13839" xr:uid="{CF3290A3-00B5-4333-AB2A-487A120A5C3D}"/>
    <cellStyle name="Millares [0] 2 2 2 3 2 2 4" xfId="3272" xr:uid="{55322046-1E14-4A59-9CBB-70107AD92426}"/>
    <cellStyle name="Millares [0] 2 2 2 3 2 2 4 2" xfId="11543" xr:uid="{DE63DADA-F2B8-4A76-B4EF-CE29243BF9AC}"/>
    <cellStyle name="Millares [0] 2 2 2 3 2 2 4 3" xfId="14383" xr:uid="{47C0D9F1-E41F-4140-B151-9B6C6FF8FAE2}"/>
    <cellStyle name="Millares [0] 2 2 2 3 2 2 5" xfId="3774" xr:uid="{E49E2EAD-DAB1-415E-AAC6-744272D16420}"/>
    <cellStyle name="Millares [0] 2 2 2 3 2 2 5 2" xfId="12015" xr:uid="{35D68D91-4B6F-4D1B-A680-CC94D9FADB5D}"/>
    <cellStyle name="Millares [0] 2 2 2 3 2 2 5 3" xfId="14855" xr:uid="{4008E661-3BCF-43AD-91AC-41EC66D2E89D}"/>
    <cellStyle name="Millares [0] 2 2 2 3 2 2 6" xfId="10037" xr:uid="{AFAFB7CC-6B98-48B0-80F7-FB6B2F4148AF}"/>
    <cellStyle name="Millares [0] 2 2 2 3 2 2 7" xfId="12877" xr:uid="{3AF70DCA-3BE7-4406-B995-A25FA34D7E58}"/>
    <cellStyle name="Millares [0] 2 2 2 3 2 2 8" xfId="16220" xr:uid="{0D7E0338-D6BA-49B3-AABB-767D1D3E2F7C}"/>
    <cellStyle name="Millares [0] 2 2 2 3 2 2 9" xfId="16763" xr:uid="{A43E45D7-19CD-434C-B499-23A79D644076}"/>
    <cellStyle name="Millares [0] 2 2 2 3 2 3" xfId="2098" xr:uid="{A95F98A6-387B-4222-994B-59EF6CC2A358}"/>
    <cellStyle name="Millares [0] 2 2 2 3 2 3 2" xfId="10369" xr:uid="{F8311BD6-57B6-4832-AAC5-C8DC561A911E}"/>
    <cellStyle name="Millares [0] 2 2 2 3 2 3 3" xfId="13209" xr:uid="{ECF8CC15-60D8-48F0-AD90-D8547580392F}"/>
    <cellStyle name="Millares [0] 2 2 2 3 2 4" xfId="2516" xr:uid="{56011BE9-6A3B-490B-ABD0-280A4C797781}"/>
    <cellStyle name="Millares [0] 2 2 2 3 2 4 2" xfId="10787" xr:uid="{76860572-6307-445E-B7D2-5BA8C544A09B}"/>
    <cellStyle name="Millares [0] 2 2 2 3 2 4 3" xfId="13627" xr:uid="{6E64D367-5852-4EA5-AABD-C6C0069CD92F}"/>
    <cellStyle name="Millares [0] 2 2 2 3 2 5" xfId="3060" xr:uid="{59D095CE-F2CD-4780-B067-47199B89727B}"/>
    <cellStyle name="Millares [0] 2 2 2 3 2 5 2" xfId="11331" xr:uid="{C413D916-1C6D-473E-9649-3760FCD54AA3}"/>
    <cellStyle name="Millares [0] 2 2 2 3 2 5 3" xfId="14171" xr:uid="{5731B234-A127-446F-A025-64E371FD7D60}"/>
    <cellStyle name="Millares [0] 2 2 2 3 2 6" xfId="3562" xr:uid="{19AC9BDD-40F9-4B8B-93BB-33FFFBB0659A}"/>
    <cellStyle name="Millares [0] 2 2 2 3 2 6 2" xfId="11803" xr:uid="{7D933067-8D96-49E4-B97A-8CE3414F81FF}"/>
    <cellStyle name="Millares [0] 2 2 2 3 2 6 3" xfId="14643" xr:uid="{13FF1B39-5427-447E-93DC-18BB9D21D26E}"/>
    <cellStyle name="Millares [0] 2 2 2 3 2 7" xfId="9188" xr:uid="{824A0363-0AA1-45BA-8B11-95C563CA74ED}"/>
    <cellStyle name="Millares [0] 2 2 2 3 2 7 2" xfId="12443" xr:uid="{8932AB26-50E4-41AB-B289-7C045B4C4E2D}"/>
    <cellStyle name="Millares [0] 2 2 2 3 2 7 3" xfId="15284" xr:uid="{922C8534-C5F2-497E-86F8-94E291DC7ED5}"/>
    <cellStyle name="Millares [0] 2 2 2 3 2 8" xfId="9825" xr:uid="{9676F7A5-A32C-46A1-A997-D5A0CF816659}"/>
    <cellStyle name="Millares [0] 2 2 2 3 2 9" xfId="12665" xr:uid="{9129CA2B-A67E-4ECE-8534-379366E9CDE5}"/>
    <cellStyle name="Millares [0] 2 2 2 3 3" xfId="393" xr:uid="{00000000-0005-0000-0000-0000F7000000}"/>
    <cellStyle name="Millares [0] 2 2 2 3 3 10" xfId="17207" xr:uid="{2687C37E-6E5C-4610-AECB-95C9A99D8769}"/>
    <cellStyle name="Millares [0] 2 2 2 3 3 2" xfId="2210" xr:uid="{19E11E87-405D-4B3B-9911-CE75BA22325C}"/>
    <cellStyle name="Millares [0] 2 2 2 3 3 2 2" xfId="10481" xr:uid="{CDEBF13B-7AE8-46A6-B3C1-2DDEE40DA374}"/>
    <cellStyle name="Millares [0] 2 2 2 3 3 2 3" xfId="13321" xr:uid="{8F19525A-DC85-4D11-B68B-4EAC2BE18B85}"/>
    <cellStyle name="Millares [0] 2 2 2 3 3 3" xfId="2628" xr:uid="{A30A5EF4-7290-4C5B-91AE-773747742B81}"/>
    <cellStyle name="Millares [0] 2 2 2 3 3 3 2" xfId="10899" xr:uid="{CC9E3460-B19A-4EC2-8ACE-BEDA71398845}"/>
    <cellStyle name="Millares [0] 2 2 2 3 3 3 3" xfId="13739" xr:uid="{67AB22B8-EFD5-4B46-A2E0-A3FE9E9F8633}"/>
    <cellStyle name="Millares [0] 2 2 2 3 3 4" xfId="3172" xr:uid="{A796217F-AAD9-48A2-9644-73E44938CE5A}"/>
    <cellStyle name="Millares [0] 2 2 2 3 3 4 2" xfId="11443" xr:uid="{44CAC04C-0BAD-44CB-A824-3EAD93837891}"/>
    <cellStyle name="Millares [0] 2 2 2 3 3 4 3" xfId="14283" xr:uid="{460FF8AA-0F6A-4550-A3C9-90766BF9B2EE}"/>
    <cellStyle name="Millares [0] 2 2 2 3 3 5" xfId="3674" xr:uid="{BAEA3A29-7805-4E20-9925-DA33E04D671D}"/>
    <cellStyle name="Millares [0] 2 2 2 3 3 5 2" xfId="11915" xr:uid="{574CF069-E7C1-4783-ACA3-168C147196FE}"/>
    <cellStyle name="Millares [0] 2 2 2 3 3 5 3" xfId="14755" xr:uid="{93FD5664-7FB7-4DA2-9FDD-2A2ED698151E}"/>
    <cellStyle name="Millares [0] 2 2 2 3 3 6" xfId="9937" xr:uid="{8AA4FFCE-AAE2-4344-9A00-EE760D2CAD5E}"/>
    <cellStyle name="Millares [0] 2 2 2 3 3 7" xfId="12777" xr:uid="{CFEE16DF-5BD7-4430-A847-10C8F35FCD81}"/>
    <cellStyle name="Millares [0] 2 2 2 3 3 8" xfId="16120" xr:uid="{8E6284A1-B815-4DD3-9ED0-3A5A1632DF8A}"/>
    <cellStyle name="Millares [0] 2 2 2 3 3 9" xfId="16663" xr:uid="{512FE1DE-7F70-45D7-AB0A-715745E3B721}"/>
    <cellStyle name="Millares [0] 2 2 2 3 4" xfId="596" xr:uid="{00000000-0005-0000-0000-0000F8000000}"/>
    <cellStyle name="Millares [0] 2 2 2 3 4 2" xfId="2830" xr:uid="{53ACF8C5-EC62-439E-8309-FB8819E6F520}"/>
    <cellStyle name="Millares [0] 2 2 2 3 4 2 2" xfId="11101" xr:uid="{48C6C905-AA0F-47D0-A0FC-6273F4FF720D}"/>
    <cellStyle name="Millares [0] 2 2 2 3 4 2 3" xfId="13941" xr:uid="{22D4F359-C340-4E9A-9A9A-B88F6DBAB3A5}"/>
    <cellStyle name="Millares [0] 2 2 2 3 4 3" xfId="10139" xr:uid="{A76251F0-3E11-4504-A1F3-C5AD396BB4F5}"/>
    <cellStyle name="Millares [0] 2 2 2 3 4 4" xfId="12979" xr:uid="{EA7715BB-DA07-4A50-AF46-96FD4B49A666}"/>
    <cellStyle name="Millares [0] 2 2 2 3 4 5" xfId="16322" xr:uid="{7714D987-8563-4E7F-9800-A2BA3FB1A143}"/>
    <cellStyle name="Millares [0] 2 2 2 3 4 6" xfId="16865" xr:uid="{EC454C37-2F6D-46B3-9AA2-4A5B7B0B6CEE}"/>
    <cellStyle name="Millares [0] 2 2 2 3 4 7" xfId="17409" xr:uid="{307668B2-69A5-4EE3-AD0D-0A188263F40B}"/>
    <cellStyle name="Millares [0] 2 2 2 3 5" xfId="1994" xr:uid="{7F92C0D7-2DBA-4DBB-A23E-2AFD7C4DBAA7}"/>
    <cellStyle name="Millares [0] 2 2 2 3 5 2" xfId="10265" xr:uid="{C10FF4B9-A446-4D78-B8D5-60F7FA23FA2D}"/>
    <cellStyle name="Millares [0] 2 2 2 3 5 3" xfId="13105" xr:uid="{CAD6D3EB-71EA-41CA-8BE5-4699A44FDB59}"/>
    <cellStyle name="Millares [0] 2 2 2 3 6" xfId="2412" xr:uid="{272C01D6-0AE3-4FDA-8E6C-75227F4B0479}"/>
    <cellStyle name="Millares [0] 2 2 2 3 6 2" xfId="10683" xr:uid="{149D433F-1FD7-406C-BB63-D7D2EDD1B5F3}"/>
    <cellStyle name="Millares [0] 2 2 2 3 6 3" xfId="13523" xr:uid="{DFB36D32-7B68-48F7-ABEA-749DFCD47882}"/>
    <cellStyle name="Millares [0] 2 2 2 3 7" xfId="2956" xr:uid="{145B5873-2D2A-4B83-B83B-4BADE1FD3A5B}"/>
    <cellStyle name="Millares [0] 2 2 2 3 7 2" xfId="11227" xr:uid="{58F5123F-18CF-412B-AC5F-41AEACB27286}"/>
    <cellStyle name="Millares [0] 2 2 2 3 7 3" xfId="14067" xr:uid="{C61A55F8-25DF-47D5-A328-CC3FFDFED17C}"/>
    <cellStyle name="Millares [0] 2 2 2 3 8" xfId="3458" xr:uid="{34EC6354-7145-4A7F-BDC7-F76C84046CCD}"/>
    <cellStyle name="Millares [0] 2 2 2 3 8 2" xfId="11699" xr:uid="{FD3E29AD-4389-4579-8CD9-979913FAB44F}"/>
    <cellStyle name="Millares [0] 2 2 2 3 8 3" xfId="14539" xr:uid="{250B284A-0863-4900-880D-1E6ABCF39C30}"/>
    <cellStyle name="Millares [0] 2 2 2 3 9" xfId="6323" xr:uid="{2780C354-B936-4369-BF42-78513F7229AE}"/>
    <cellStyle name="Millares [0] 2 2 2 3 9 2" xfId="12260" xr:uid="{1815A0AB-5ACC-4780-A1D5-3EAA2BBB5C1A}"/>
    <cellStyle name="Millares [0] 2 2 2 3 9 3" xfId="15101" xr:uid="{7CF1DEBD-F7E6-486F-8598-5CC96E1C00DB}"/>
    <cellStyle name="Millares [0] 2 2 2 4" xfId="240" xr:uid="{00000000-0005-0000-0000-0000F9000000}"/>
    <cellStyle name="Millares [0] 2 2 2 4 10" xfId="15981" xr:uid="{04CE82FE-DD82-4485-80B9-93FDBCF20489}"/>
    <cellStyle name="Millares [0] 2 2 2 4 11" xfId="16524" xr:uid="{0C42DFA4-FE37-4542-9BAC-35A68B0BF727}"/>
    <cellStyle name="Millares [0] 2 2 2 4 12" xfId="17068" xr:uid="{D4544A16-9534-4965-BE53-022821A33D67}"/>
    <cellStyle name="Millares [0] 2 2 2 4 2" xfId="467" xr:uid="{00000000-0005-0000-0000-0000FA000000}"/>
    <cellStyle name="Millares [0] 2 2 2 4 2 10" xfId="17280" xr:uid="{571F2237-5EED-4E91-AED6-AB8935CC261A}"/>
    <cellStyle name="Millares [0] 2 2 2 4 2 2" xfId="2283" xr:uid="{188B89A9-E27D-4175-BDD8-6806C3C7422D}"/>
    <cellStyle name="Millares [0] 2 2 2 4 2 2 2" xfId="10554" xr:uid="{A43ADCA0-0944-4584-A80B-69B263819034}"/>
    <cellStyle name="Millares [0] 2 2 2 4 2 2 3" xfId="13394" xr:uid="{D7568F4D-73B3-4B1A-8A66-453E1A8FEF83}"/>
    <cellStyle name="Millares [0] 2 2 2 4 2 3" xfId="2701" xr:uid="{BCACDF13-9AC1-47EB-BF4A-E1AA410C1A8D}"/>
    <cellStyle name="Millares [0] 2 2 2 4 2 3 2" xfId="10972" xr:uid="{56F285D7-B32D-483F-BED3-4E69D0EECCD0}"/>
    <cellStyle name="Millares [0] 2 2 2 4 2 3 3" xfId="13812" xr:uid="{DF6239C7-DD8A-4408-9375-83FE1AE614A2}"/>
    <cellStyle name="Millares [0] 2 2 2 4 2 4" xfId="3245" xr:uid="{B4E68C85-E1BE-4214-BF35-0B5172B08502}"/>
    <cellStyle name="Millares [0] 2 2 2 4 2 4 2" xfId="11516" xr:uid="{432FC887-23C5-4FD2-B997-F478139BFA44}"/>
    <cellStyle name="Millares [0] 2 2 2 4 2 4 3" xfId="14356" xr:uid="{A3227A77-267B-4688-AF1C-14830AE916AA}"/>
    <cellStyle name="Millares [0] 2 2 2 4 2 5" xfId="3747" xr:uid="{4D7B3EC3-3A1B-4AA3-BD2E-06D049319705}"/>
    <cellStyle name="Millares [0] 2 2 2 4 2 5 2" xfId="11988" xr:uid="{E4AD0F8E-D7AE-4F95-B87E-83F4DC44C7CD}"/>
    <cellStyle name="Millares [0] 2 2 2 4 2 5 3" xfId="14828" xr:uid="{4A594A02-583C-4160-8A4A-B4C2A5F64D18}"/>
    <cellStyle name="Millares [0] 2 2 2 4 2 6" xfId="10010" xr:uid="{199C1E71-5D91-46AD-ABAD-ABA377262309}"/>
    <cellStyle name="Millares [0] 2 2 2 4 2 7" xfId="12850" xr:uid="{D88C41B3-7E8B-4B20-9721-454E03DAAC49}"/>
    <cellStyle name="Millares [0] 2 2 2 4 2 8" xfId="16193" xr:uid="{2E9ACCC9-4108-4B86-A182-B5DDC58C1152}"/>
    <cellStyle name="Millares [0] 2 2 2 4 2 9" xfId="16736" xr:uid="{2BE0B646-DB6A-4E10-8FD9-6DB2E382F151}"/>
    <cellStyle name="Millares [0] 2 2 2 4 3" xfId="2071" xr:uid="{CCADD54A-0304-40F6-806F-D2D50F835BC9}"/>
    <cellStyle name="Millares [0] 2 2 2 4 3 2" xfId="10342" xr:uid="{BB8F5CE2-039F-44E6-AC5E-41750C8A46F6}"/>
    <cellStyle name="Millares [0] 2 2 2 4 3 3" xfId="13182" xr:uid="{D4C5D380-2F22-4F9F-ABFE-2BDF10F220C1}"/>
    <cellStyle name="Millares [0] 2 2 2 4 4" xfId="2489" xr:uid="{3316F466-96B3-446A-A398-97C8AF2E6622}"/>
    <cellStyle name="Millares [0] 2 2 2 4 4 2" xfId="10760" xr:uid="{AB7CA8C3-07A8-4F02-81D1-40BC1C5A07E4}"/>
    <cellStyle name="Millares [0] 2 2 2 4 4 3" xfId="13600" xr:uid="{DE709D75-3392-4907-A590-7E69F53F624A}"/>
    <cellStyle name="Millares [0] 2 2 2 4 5" xfId="3033" xr:uid="{A3BFB432-922E-4160-B156-145F99122028}"/>
    <cellStyle name="Millares [0] 2 2 2 4 5 2" xfId="11304" xr:uid="{1DFE1A86-4EDC-4E3E-BB27-512432F2C0B7}"/>
    <cellStyle name="Millares [0] 2 2 2 4 5 3" xfId="14144" xr:uid="{A44BD85B-35E1-4410-B59E-0139EAE1D8E7}"/>
    <cellStyle name="Millares [0] 2 2 2 4 6" xfId="3535" xr:uid="{7F70AF5F-D760-4CB5-94A1-6A3BC515FD2F}"/>
    <cellStyle name="Millares [0] 2 2 2 4 6 2" xfId="11776" xr:uid="{7E827761-C444-478D-9A25-536F8F87AD23}"/>
    <cellStyle name="Millares [0] 2 2 2 4 6 3" xfId="14616" xr:uid="{2156D8EF-F60C-470A-A42D-1F7B01488420}"/>
    <cellStyle name="Millares [0] 2 2 2 4 7" xfId="9798" xr:uid="{AD5C14DF-1446-4022-8220-E3273E370EC3}"/>
    <cellStyle name="Millares [0] 2 2 2 4 8" xfId="12638" xr:uid="{72829489-56EB-4B14-9C41-F801A776BDE4}"/>
    <cellStyle name="Millares [0] 2 2 2 4 9" xfId="15842" xr:uid="{0D0E0F97-0BE3-4675-94FC-E534D1C665A0}"/>
    <cellStyle name="Millares [0] 2 2 2 5" xfId="366" xr:uid="{00000000-0005-0000-0000-0000FB000000}"/>
    <cellStyle name="Millares [0] 2 2 2 5 10" xfId="17180" xr:uid="{961393C9-D3B9-4DD5-9EC0-22505AEA4025}"/>
    <cellStyle name="Millares [0] 2 2 2 5 2" xfId="2183" xr:uid="{14D7A1B1-AB6A-4EBA-9DC2-3CB25F53D5EC}"/>
    <cellStyle name="Millares [0] 2 2 2 5 2 2" xfId="10454" xr:uid="{5D2FA693-E7BE-4DFD-A63E-D580AAEC934C}"/>
    <cellStyle name="Millares [0] 2 2 2 5 2 3" xfId="13294" xr:uid="{644EBE3C-A898-4B74-BE04-55E9BE3ED2B5}"/>
    <cellStyle name="Millares [0] 2 2 2 5 3" xfId="2601" xr:uid="{3737BF0A-B672-47F5-AB5E-6A071298FA88}"/>
    <cellStyle name="Millares [0] 2 2 2 5 3 2" xfId="10872" xr:uid="{E6218E0A-446C-4D54-96A6-29E6AF49AD71}"/>
    <cellStyle name="Millares [0] 2 2 2 5 3 3" xfId="13712" xr:uid="{4BC59706-D6D4-4929-A180-B8A1B2A7110B}"/>
    <cellStyle name="Millares [0] 2 2 2 5 4" xfId="3145" xr:uid="{6431D209-C5B5-4CE3-8B80-04D8664C10E2}"/>
    <cellStyle name="Millares [0] 2 2 2 5 4 2" xfId="11416" xr:uid="{AC0866CF-9469-4053-80C3-38A419B4E74A}"/>
    <cellStyle name="Millares [0] 2 2 2 5 4 3" xfId="14256" xr:uid="{6E7BFF0D-2F2B-45D8-B3F0-A41403247E6F}"/>
    <cellStyle name="Millares [0] 2 2 2 5 5" xfId="3647" xr:uid="{1932D763-BAD4-4FE5-BE8A-21FB4279340A}"/>
    <cellStyle name="Millares [0] 2 2 2 5 5 2" xfId="11888" xr:uid="{2B834367-EB2D-4B01-A5FE-5F19AD7363BE}"/>
    <cellStyle name="Millares [0] 2 2 2 5 5 3" xfId="14728" xr:uid="{5BAB8694-EEB4-42CE-8748-CBB4C500FAFC}"/>
    <cellStyle name="Millares [0] 2 2 2 5 6" xfId="9910" xr:uid="{7A747091-1659-47EB-B564-AAA7346F23A2}"/>
    <cellStyle name="Millares [0] 2 2 2 5 7" xfId="12750" xr:uid="{1B20028E-A609-4714-8808-4C553D1B5970}"/>
    <cellStyle name="Millares [0] 2 2 2 5 8" xfId="16093" xr:uid="{E244CB88-1866-456F-B25B-DE8020F6F441}"/>
    <cellStyle name="Millares [0] 2 2 2 5 9" xfId="16636" xr:uid="{D7CD94E6-A1DF-4D4F-92BE-D7CDEF5B3E25}"/>
    <cellStyle name="Millares [0] 2 2 2 6" xfId="569" xr:uid="{00000000-0005-0000-0000-0000FC000000}"/>
    <cellStyle name="Millares [0] 2 2 2 6 2" xfId="2803" xr:uid="{FDE71F76-ADB6-4D3A-BA9F-472D2FB14E21}"/>
    <cellStyle name="Millares [0] 2 2 2 6 2 2" xfId="11074" xr:uid="{7856F42B-87D6-4D47-94BA-847CFCEB313F}"/>
    <cellStyle name="Millares [0] 2 2 2 6 2 3" xfId="13914" xr:uid="{8874B127-99F3-4899-A1E1-DE518FF52434}"/>
    <cellStyle name="Millares [0] 2 2 2 6 3" xfId="10112" xr:uid="{A97EEB6A-1CC0-439D-9C05-BE5311D0C703}"/>
    <cellStyle name="Millares [0] 2 2 2 6 4" xfId="12952" xr:uid="{63146D13-2604-498A-A637-7EA3CB1235A6}"/>
    <cellStyle name="Millares [0] 2 2 2 6 5" xfId="16295" xr:uid="{472A96B4-58D9-4897-B48E-8141F959F5CD}"/>
    <cellStyle name="Millares [0] 2 2 2 6 6" xfId="16838" xr:uid="{AA7AF8DE-CF11-4151-8582-A405501B0DAD}"/>
    <cellStyle name="Millares [0] 2 2 2 6 7" xfId="17382" xr:uid="{6388E4D6-531E-4979-A2FD-DF773F72E2A8}"/>
    <cellStyle name="Millares [0] 2 2 2 7" xfId="1967" xr:uid="{CB0876A5-4618-431E-B81D-7D5671BC965F}"/>
    <cellStyle name="Millares [0] 2 2 2 7 2" xfId="10238" xr:uid="{241E67C4-B1E1-4F32-82BC-0206936943CF}"/>
    <cellStyle name="Millares [0] 2 2 2 7 3" xfId="13078" xr:uid="{4C62401F-260A-4870-9493-125007F19195}"/>
    <cellStyle name="Millares [0] 2 2 2 8" xfId="2385" xr:uid="{3732516A-8CA5-4449-A0BF-12F72A610446}"/>
    <cellStyle name="Millares [0] 2 2 2 8 2" xfId="10656" xr:uid="{4C269590-4C54-4B31-8743-3974D15ADC4B}"/>
    <cellStyle name="Millares [0] 2 2 2 8 3" xfId="13496" xr:uid="{78DDF669-618C-4EFB-9A2F-ABC173212C52}"/>
    <cellStyle name="Millares [0] 2 2 2 9" xfId="2929" xr:uid="{BA2FB586-0FF1-49E4-8E1E-ABF58C891902}"/>
    <cellStyle name="Millares [0] 2 2 2 9 2" xfId="11200" xr:uid="{05529288-35D6-4885-B539-EC51550E8C53}"/>
    <cellStyle name="Millares [0] 2 2 2 9 3" xfId="14040" xr:uid="{CB91D43D-95D6-427B-95E0-02B36D7FC3A7}"/>
    <cellStyle name="Millares [0] 2 2 20" xfId="15357" xr:uid="{89A929C5-F47B-45C7-947D-07E25038DE69}"/>
    <cellStyle name="Millares [0] 2 2 21" xfId="15866" xr:uid="{6DD83B30-806D-49BE-8A36-3E06AB1D9D3C}"/>
    <cellStyle name="Millares [0] 2 2 22" xfId="16409" xr:uid="{1A383661-D8C5-477E-A715-FD37071E2ECC}"/>
    <cellStyle name="Millares [0] 2 2 23" xfId="16953" xr:uid="{172A56DA-F37C-4741-9543-F16C0BA444BC}"/>
    <cellStyle name="Millares [0] 2 2 3" xfId="188" xr:uid="{00000000-0005-0000-0000-0000FD000000}"/>
    <cellStyle name="Millares [0] 2 2 3 10" xfId="9752" xr:uid="{0789FC1A-97A2-4A95-B6F7-A624D3781ADC}"/>
    <cellStyle name="Millares [0] 2 2 3 11" xfId="12592" xr:uid="{4EC835E9-2405-483A-8575-64DF2017225D}"/>
    <cellStyle name="Millares [0] 2 2 3 12" xfId="15369" xr:uid="{4706F90B-3ADF-4809-ACF3-34A5A186BEC4}"/>
    <cellStyle name="Millares [0] 2 2 3 13" xfId="15935" xr:uid="{FB5D403D-A17B-4370-AA29-DD6C444D1B25}"/>
    <cellStyle name="Millares [0] 2 2 3 14" xfId="16478" xr:uid="{F27D130A-C9DA-4FA4-ACDC-E03ECE31249E}"/>
    <cellStyle name="Millares [0] 2 2 3 15" xfId="17022" xr:uid="{F311DD36-A391-435C-9CBE-E4256BF5B2A3}"/>
    <cellStyle name="Millares [0] 2 2 3 2" xfId="298" xr:uid="{00000000-0005-0000-0000-0000FE000000}"/>
    <cellStyle name="Millares [0] 2 2 3 2 10" xfId="16582" xr:uid="{7BBF9054-22D5-4126-B0B6-88FFA3769932}"/>
    <cellStyle name="Millares [0] 2 2 3 2 11" xfId="17126" xr:uid="{2BF0C3A1-4BA2-44F2-B6E9-DD6AEC422F76}"/>
    <cellStyle name="Millares [0] 2 2 3 2 2" xfId="525" xr:uid="{00000000-0005-0000-0000-0000FF000000}"/>
    <cellStyle name="Millares [0] 2 2 3 2 2 10" xfId="17338" xr:uid="{9B3F1C6D-405F-4379-8121-BD2A1631062F}"/>
    <cellStyle name="Millares [0] 2 2 3 2 2 2" xfId="2341" xr:uid="{1EF5E6B9-614D-4A70-B19C-4076D9B897AD}"/>
    <cellStyle name="Millares [0] 2 2 3 2 2 2 2" xfId="10612" xr:uid="{EEC42B19-161F-4579-92DF-73FD76AB061E}"/>
    <cellStyle name="Millares [0] 2 2 3 2 2 2 3" xfId="13452" xr:uid="{3272528C-7032-401E-B482-6FBCEEF5FB41}"/>
    <cellStyle name="Millares [0] 2 2 3 2 2 3" xfId="2759" xr:uid="{99457798-963D-4367-82EC-6C1BA3D4CF6F}"/>
    <cellStyle name="Millares [0] 2 2 3 2 2 3 2" xfId="11030" xr:uid="{3EC73CE9-42F4-4B44-893E-E115DA8970A4}"/>
    <cellStyle name="Millares [0] 2 2 3 2 2 3 3" xfId="13870" xr:uid="{9CB2B35F-6CCB-45E6-AF07-D9E266200C43}"/>
    <cellStyle name="Millares [0] 2 2 3 2 2 4" xfId="3303" xr:uid="{3976C433-7038-4376-8E50-CB8689311DBB}"/>
    <cellStyle name="Millares [0] 2 2 3 2 2 4 2" xfId="11574" xr:uid="{FEBB1990-2D53-4400-B91C-EC916751996E}"/>
    <cellStyle name="Millares [0] 2 2 3 2 2 4 3" xfId="14414" xr:uid="{C7E4CFA6-4895-435A-BAB5-B2EC6163FA6C}"/>
    <cellStyle name="Millares [0] 2 2 3 2 2 5" xfId="3805" xr:uid="{7AF83AE8-F82B-421A-9727-FBDEC1165FD1}"/>
    <cellStyle name="Millares [0] 2 2 3 2 2 5 2" xfId="12046" xr:uid="{8AF1BD02-7567-4844-A65E-ADBF80A84516}"/>
    <cellStyle name="Millares [0] 2 2 3 2 2 5 3" xfId="14886" xr:uid="{8A6EA802-BE8A-470E-9B08-61E1B9C43277}"/>
    <cellStyle name="Millares [0] 2 2 3 2 2 6" xfId="10068" xr:uid="{03987F22-1CC2-4E75-ABD3-42EA9F3134B7}"/>
    <cellStyle name="Millares [0] 2 2 3 2 2 7" xfId="12908" xr:uid="{1BF7368C-33E3-4D74-927B-227FE4F3A3B2}"/>
    <cellStyle name="Millares [0] 2 2 3 2 2 8" xfId="16251" xr:uid="{B63EBD1F-123A-4A0F-B3E6-C55DE568AF7F}"/>
    <cellStyle name="Millares [0] 2 2 3 2 2 9" xfId="16794" xr:uid="{0446D2E2-DDC0-4C39-B088-83AE8F5616C7}"/>
    <cellStyle name="Millares [0] 2 2 3 2 3" xfId="2129" xr:uid="{D2A0706E-BBE5-4D52-8AC1-FC5BDE59DE2A}"/>
    <cellStyle name="Millares [0] 2 2 3 2 3 2" xfId="10400" xr:uid="{D109CEA6-FB97-4F72-A162-0EF90494AE47}"/>
    <cellStyle name="Millares [0] 2 2 3 2 3 3" xfId="13240" xr:uid="{4AFD80AD-A4FC-439F-A0CE-064C7C0132DE}"/>
    <cellStyle name="Millares [0] 2 2 3 2 4" xfId="2547" xr:uid="{C92EB110-3302-45C2-9E9E-0CF08AC9F268}"/>
    <cellStyle name="Millares [0] 2 2 3 2 4 2" xfId="10818" xr:uid="{104AC497-8EE1-4969-BC05-6941D5CF1046}"/>
    <cellStyle name="Millares [0] 2 2 3 2 4 3" xfId="13658" xr:uid="{3847AA30-224D-4143-A9E8-4C709F4A10C9}"/>
    <cellStyle name="Millares [0] 2 2 3 2 5" xfId="3091" xr:uid="{E084C2B5-299C-45D0-91D4-98E1798FE53A}"/>
    <cellStyle name="Millares [0] 2 2 3 2 5 2" xfId="11362" xr:uid="{DD08AB7F-B146-4F01-AD7C-4DB2FD202230}"/>
    <cellStyle name="Millares [0] 2 2 3 2 5 3" xfId="14202" xr:uid="{EE8CDE25-6166-49B0-87B6-731EE6EDA7EF}"/>
    <cellStyle name="Millares [0] 2 2 3 2 6" xfId="3593" xr:uid="{38B66228-E8A3-445D-A581-1D991060878A}"/>
    <cellStyle name="Millares [0] 2 2 3 2 6 2" xfId="11834" xr:uid="{66D07C74-8048-4A1A-85AE-8E93B5397C2E}"/>
    <cellStyle name="Millares [0] 2 2 3 2 6 3" xfId="14674" xr:uid="{4059E06E-0EE1-4738-838E-8FDC15B31A49}"/>
    <cellStyle name="Millares [0] 2 2 3 2 7" xfId="9856" xr:uid="{CBC3C474-98F2-4AA0-884E-434817684819}"/>
    <cellStyle name="Millares [0] 2 2 3 2 8" xfId="12696" xr:uid="{973DA614-CE33-4D8A-9F89-238172874E01}"/>
    <cellStyle name="Millares [0] 2 2 3 2 9" xfId="16039" xr:uid="{42EC8E73-2833-4BEE-B2FB-88E2A7A723EE}"/>
    <cellStyle name="Millares [0] 2 2 3 3" xfId="424" xr:uid="{00000000-0005-0000-0000-000000010000}"/>
    <cellStyle name="Millares [0] 2 2 3 3 10" xfId="17238" xr:uid="{2E473A99-AC64-4611-B2A9-6EA6074A5A32}"/>
    <cellStyle name="Millares [0] 2 2 3 3 2" xfId="2241" xr:uid="{59440E3B-FDCC-4077-82C9-934D59FDA51B}"/>
    <cellStyle name="Millares [0] 2 2 3 3 2 2" xfId="10512" xr:uid="{5661C759-E5BF-4A7E-A847-DE4707CB9F96}"/>
    <cellStyle name="Millares [0] 2 2 3 3 2 3" xfId="13352" xr:uid="{34423B48-66B6-4D09-9BAE-BAE3CB51C87A}"/>
    <cellStyle name="Millares [0] 2 2 3 3 3" xfId="2659" xr:uid="{30CE69D0-1BE5-4A3F-81EA-E586C38A5D1B}"/>
    <cellStyle name="Millares [0] 2 2 3 3 3 2" xfId="10930" xr:uid="{139066CA-C849-453F-8400-EAB2254C6E79}"/>
    <cellStyle name="Millares [0] 2 2 3 3 3 3" xfId="13770" xr:uid="{F11B36A2-4559-427E-897F-346F914EE090}"/>
    <cellStyle name="Millares [0] 2 2 3 3 4" xfId="3203" xr:uid="{8CD2DCEC-03C8-4495-BCB4-65167EDE5DD1}"/>
    <cellStyle name="Millares [0] 2 2 3 3 4 2" xfId="11474" xr:uid="{8D340ACA-485F-4DAA-8255-B8921A0912B8}"/>
    <cellStyle name="Millares [0] 2 2 3 3 4 3" xfId="14314" xr:uid="{8BFB4D41-FE81-4341-9F94-38E6D472FFFE}"/>
    <cellStyle name="Millares [0] 2 2 3 3 5" xfId="3705" xr:uid="{C3B664EB-2A54-49A6-B915-500A67A51FD4}"/>
    <cellStyle name="Millares [0] 2 2 3 3 5 2" xfId="11946" xr:uid="{827C8555-D4ED-459C-B8A7-5F7069BF084E}"/>
    <cellStyle name="Millares [0] 2 2 3 3 5 3" xfId="14786" xr:uid="{C3AB36D7-F446-416E-BBCF-F016D946E23C}"/>
    <cellStyle name="Millares [0] 2 2 3 3 6" xfId="9968" xr:uid="{FB43A562-0E79-4408-AB95-AC46B55327DB}"/>
    <cellStyle name="Millares [0] 2 2 3 3 7" xfId="12808" xr:uid="{F12531E9-25CC-482D-A0DB-20AF61B0C870}"/>
    <cellStyle name="Millares [0] 2 2 3 3 8" xfId="16151" xr:uid="{DE67E1C6-AE20-4DFB-8B9A-066D3F6DE362}"/>
    <cellStyle name="Millares [0] 2 2 3 3 9" xfId="16694" xr:uid="{9382DB48-B376-4B64-91AA-E9903CAE2DB7}"/>
    <cellStyle name="Millares [0] 2 2 3 4" xfId="627" xr:uid="{00000000-0005-0000-0000-000001010000}"/>
    <cellStyle name="Millares [0] 2 2 3 4 2" xfId="2861" xr:uid="{7C769BAB-4BF7-4722-BC43-5CF3F9AC16D8}"/>
    <cellStyle name="Millares [0] 2 2 3 4 2 2" xfId="11132" xr:uid="{7A1625C3-A15C-4E8C-B48E-CD7D34C61C93}"/>
    <cellStyle name="Millares [0] 2 2 3 4 2 3" xfId="13972" xr:uid="{7A381A0A-5B1B-4D07-9037-90F47797B40D}"/>
    <cellStyle name="Millares [0] 2 2 3 4 3" xfId="10170" xr:uid="{5DB12531-A183-45A4-A974-DEEBD005F1E7}"/>
    <cellStyle name="Millares [0] 2 2 3 4 4" xfId="13010" xr:uid="{F21478AC-0F7A-4D18-B6A8-01D1B848F00A}"/>
    <cellStyle name="Millares [0] 2 2 3 4 5" xfId="16353" xr:uid="{BFEFBF04-A00B-4488-8CCB-19992465D727}"/>
    <cellStyle name="Millares [0] 2 2 3 4 6" xfId="16896" xr:uid="{E2416780-8C9A-4FCB-B34F-B1672CC42D5B}"/>
    <cellStyle name="Millares [0] 2 2 3 4 7" xfId="17440" xr:uid="{F7A4C6AE-7808-414B-AEED-A689B174E276}"/>
    <cellStyle name="Millares [0] 2 2 3 5" xfId="2025" xr:uid="{F7DB0631-1A21-4D80-8D79-B49A84BEEC63}"/>
    <cellStyle name="Millares [0] 2 2 3 5 2" xfId="10296" xr:uid="{FDE065CE-7A91-4C66-96CC-D2C75BD1EDF7}"/>
    <cellStyle name="Millares [0] 2 2 3 5 3" xfId="13136" xr:uid="{4C166169-94B6-4285-ABC5-D31F1F43B9CE}"/>
    <cellStyle name="Millares [0] 2 2 3 6" xfId="2443" xr:uid="{2D3DD081-CFB4-453A-A15A-7100EE9DE004}"/>
    <cellStyle name="Millares [0] 2 2 3 6 2" xfId="10714" xr:uid="{8A39B952-EC84-4821-9459-7E518699C11B}"/>
    <cellStyle name="Millares [0] 2 2 3 6 3" xfId="13554" xr:uid="{15D172D0-1D31-47E0-BBDC-049B24718245}"/>
    <cellStyle name="Millares [0] 2 2 3 7" xfId="2987" xr:uid="{65DDCBFB-90B0-47FF-88DE-95C5AA6C1569}"/>
    <cellStyle name="Millares [0] 2 2 3 7 2" xfId="11258" xr:uid="{82A2378E-AB91-46FA-8B2B-7FEC6557AB5A}"/>
    <cellStyle name="Millares [0] 2 2 3 7 3" xfId="14098" xr:uid="{A35E034A-445B-46C1-A010-5115EEC6F259}"/>
    <cellStyle name="Millares [0] 2 2 3 8" xfId="3489" xr:uid="{12AD5DA1-26CB-49D2-BD9D-3E0251467A03}"/>
    <cellStyle name="Millares [0] 2 2 3 8 2" xfId="11730" xr:uid="{AA67E7F9-5449-4123-9E02-E4F9B3AB02A8}"/>
    <cellStyle name="Millares [0] 2 2 3 8 3" xfId="14570" xr:uid="{66991CCB-8BF8-43C8-AA6E-E6924F2CB9E6}"/>
    <cellStyle name="Millares [0] 2 2 3 9" xfId="3904" xr:uid="{EFCEE903-94BB-4AC1-9CB0-7AFC755AF937}"/>
    <cellStyle name="Millares [0] 2 2 3 9 2" xfId="12083" xr:uid="{3CCFA70D-9C92-420D-8912-DE5924A2C987}"/>
    <cellStyle name="Millares [0] 2 2 3 9 3" xfId="14924" xr:uid="{E4FA8FE6-928C-4FB8-8B8E-44F9C3BA6C20}"/>
    <cellStyle name="Millares [0] 2 2 4" xfId="142" xr:uid="{00000000-0005-0000-0000-000002010000}"/>
    <cellStyle name="Millares [0] 2 2 4 10" xfId="9710" xr:uid="{C32D319E-54DF-454A-B680-AAE25A7D7600}"/>
    <cellStyle name="Millares [0] 2 2 4 11" xfId="12550" xr:uid="{FB4CB521-C364-4425-8939-2FDDFC24EC71}"/>
    <cellStyle name="Millares [0] 2 2 4 12" xfId="15383" xr:uid="{923AA829-5FDE-49C2-AA25-62FDEE5ACE35}"/>
    <cellStyle name="Millares [0] 2 2 4 13" xfId="15893" xr:uid="{739BF292-6800-48D3-A5C0-557742B78DE1}"/>
    <cellStyle name="Millares [0] 2 2 4 14" xfId="16436" xr:uid="{84FD1910-3F07-4C81-9E37-7DA154D31F76}"/>
    <cellStyle name="Millares [0] 2 2 4 15" xfId="16980" xr:uid="{5BFA55F0-3904-4781-9B57-A5B357BAD966}"/>
    <cellStyle name="Millares [0] 2 2 4 2" xfId="256" xr:uid="{00000000-0005-0000-0000-000003010000}"/>
    <cellStyle name="Millares [0] 2 2 4 2 10" xfId="16540" xr:uid="{659205AE-6874-44DD-974D-61F9B0140A4D}"/>
    <cellStyle name="Millares [0] 2 2 4 2 11" xfId="17084" xr:uid="{8DA0202B-85F0-4E6F-A09B-C3F073B6DEA6}"/>
    <cellStyle name="Millares [0] 2 2 4 2 2" xfId="483" xr:uid="{00000000-0005-0000-0000-000004010000}"/>
    <cellStyle name="Millares [0] 2 2 4 2 2 10" xfId="17296" xr:uid="{371118D8-70B5-4941-9412-194754D9CF63}"/>
    <cellStyle name="Millares [0] 2 2 4 2 2 2" xfId="2299" xr:uid="{7CDC0E23-D818-4EAA-AEA9-4EADA3209E4B}"/>
    <cellStyle name="Millares [0] 2 2 4 2 2 2 2" xfId="10570" xr:uid="{5B617C2B-C366-4430-98F4-750C22C9E36C}"/>
    <cellStyle name="Millares [0] 2 2 4 2 2 2 3" xfId="13410" xr:uid="{A63F633E-F522-4ED2-870C-79D6CB0F8D58}"/>
    <cellStyle name="Millares [0] 2 2 4 2 2 3" xfId="2717" xr:uid="{E6135197-518E-4066-AF11-309DBD062ED3}"/>
    <cellStyle name="Millares [0] 2 2 4 2 2 3 2" xfId="10988" xr:uid="{A69E5E29-5AA8-49E5-88B6-8C2AD7C194CA}"/>
    <cellStyle name="Millares [0] 2 2 4 2 2 3 3" xfId="13828" xr:uid="{9BE9363C-287C-42A7-B8C5-4703D9898913}"/>
    <cellStyle name="Millares [0] 2 2 4 2 2 4" xfId="3261" xr:uid="{8925C802-8BA4-40A1-9311-9DECDA05BCA2}"/>
    <cellStyle name="Millares [0] 2 2 4 2 2 4 2" xfId="11532" xr:uid="{AE529E1B-F6C3-4D40-A83B-1AF3E2149C7B}"/>
    <cellStyle name="Millares [0] 2 2 4 2 2 4 3" xfId="14372" xr:uid="{D60DAF99-2A79-410D-B0D5-B04C95761CF5}"/>
    <cellStyle name="Millares [0] 2 2 4 2 2 5" xfId="3763" xr:uid="{F707CDC4-FF0C-41A9-9C01-CF1017E23F38}"/>
    <cellStyle name="Millares [0] 2 2 4 2 2 5 2" xfId="12004" xr:uid="{31AFFD0A-72F3-433B-8739-53350AE8F1F0}"/>
    <cellStyle name="Millares [0] 2 2 4 2 2 5 3" xfId="14844" xr:uid="{7843CECA-5419-4CD9-8605-D8DE6D5C291A}"/>
    <cellStyle name="Millares [0] 2 2 4 2 2 6" xfId="10026" xr:uid="{AE33FE58-08DA-4E30-8019-41193CCBC498}"/>
    <cellStyle name="Millares [0] 2 2 4 2 2 7" xfId="12866" xr:uid="{9194AFD3-144C-49E5-BD4D-3F43BD5937E2}"/>
    <cellStyle name="Millares [0] 2 2 4 2 2 8" xfId="16209" xr:uid="{970CDD65-433D-46E2-9DAD-447F13368BD0}"/>
    <cellStyle name="Millares [0] 2 2 4 2 2 9" xfId="16752" xr:uid="{8C4E0C62-A464-4578-9169-6BE332009EBE}"/>
    <cellStyle name="Millares [0] 2 2 4 2 3" xfId="2087" xr:uid="{E1DE2632-0A10-4C36-8207-B80870E82077}"/>
    <cellStyle name="Millares [0] 2 2 4 2 3 2" xfId="10358" xr:uid="{BAA4746E-1470-4BB6-A355-7F7DDB294A69}"/>
    <cellStyle name="Millares [0] 2 2 4 2 3 3" xfId="13198" xr:uid="{6EED9362-5295-4E29-B891-D7FEE702A194}"/>
    <cellStyle name="Millares [0] 2 2 4 2 4" xfId="2505" xr:uid="{0F4AF54A-6A5A-4AE5-8EBF-2012FD27A4CC}"/>
    <cellStyle name="Millares [0] 2 2 4 2 4 2" xfId="10776" xr:uid="{795FE364-6261-40F3-8AAC-B12DAF02B986}"/>
    <cellStyle name="Millares [0] 2 2 4 2 4 3" xfId="13616" xr:uid="{1609EB1E-DA18-44B5-BAF6-A04C67708555}"/>
    <cellStyle name="Millares [0] 2 2 4 2 5" xfId="3049" xr:uid="{4E139D44-9253-4892-A1EE-FA3FCD65B663}"/>
    <cellStyle name="Millares [0] 2 2 4 2 5 2" xfId="11320" xr:uid="{5C02134F-D750-4632-8CE6-973B860BA8B4}"/>
    <cellStyle name="Millares [0] 2 2 4 2 5 3" xfId="14160" xr:uid="{369E7FDE-F1CC-4741-B1C6-02DC04387FAC}"/>
    <cellStyle name="Millares [0] 2 2 4 2 6" xfId="3551" xr:uid="{97538A9A-5641-41F4-91E3-EE90843C7A95}"/>
    <cellStyle name="Millares [0] 2 2 4 2 6 2" xfId="11792" xr:uid="{D134960E-CE62-41B8-9D21-D15A524BBB2F}"/>
    <cellStyle name="Millares [0] 2 2 4 2 6 3" xfId="14632" xr:uid="{061F74E0-BC46-49C1-A6BB-6E6226D3CA8E}"/>
    <cellStyle name="Millares [0] 2 2 4 2 7" xfId="9814" xr:uid="{EECBC3BB-89B0-4B69-84FD-F0505E52FB86}"/>
    <cellStyle name="Millares [0] 2 2 4 2 8" xfId="12654" xr:uid="{BBC48643-3CF2-4447-836C-A6E4D46336F5}"/>
    <cellStyle name="Millares [0] 2 2 4 2 9" xfId="15997" xr:uid="{FAB87FA0-DB07-483D-8B39-25A3377B9DC0}"/>
    <cellStyle name="Millares [0] 2 2 4 3" xfId="382" xr:uid="{00000000-0005-0000-0000-000005010000}"/>
    <cellStyle name="Millares [0] 2 2 4 3 10" xfId="17196" xr:uid="{C5A7109A-D20B-49E5-BB1E-364355198746}"/>
    <cellStyle name="Millares [0] 2 2 4 3 2" xfId="2199" xr:uid="{5D25A2D7-7CA9-4356-976A-390D0644EC4F}"/>
    <cellStyle name="Millares [0] 2 2 4 3 2 2" xfId="10470" xr:uid="{C9EFB5B9-1934-46E0-8658-B8B666F4A99D}"/>
    <cellStyle name="Millares [0] 2 2 4 3 2 3" xfId="13310" xr:uid="{3B1530B7-9CFE-4CB8-AA68-E37E1B6A5FAD}"/>
    <cellStyle name="Millares [0] 2 2 4 3 3" xfId="2617" xr:uid="{FA61DB76-ED54-4319-84A0-FA9EC98E2085}"/>
    <cellStyle name="Millares [0] 2 2 4 3 3 2" xfId="10888" xr:uid="{BC359733-D590-45B8-B55D-B2E2033E752F}"/>
    <cellStyle name="Millares [0] 2 2 4 3 3 3" xfId="13728" xr:uid="{A3D0A5F3-7B1B-4E9F-82FE-D63E4D2F5667}"/>
    <cellStyle name="Millares [0] 2 2 4 3 4" xfId="3161" xr:uid="{E422AC87-FF67-40CD-A57C-DE21F3B636EF}"/>
    <cellStyle name="Millares [0] 2 2 4 3 4 2" xfId="11432" xr:uid="{AD915AA8-5B48-4B82-8D8F-D41A14972AA9}"/>
    <cellStyle name="Millares [0] 2 2 4 3 4 3" xfId="14272" xr:uid="{11A2A683-4B4B-4F6C-B6D7-1274493C6527}"/>
    <cellStyle name="Millares [0] 2 2 4 3 5" xfId="3663" xr:uid="{38A7E496-3561-4F6C-B827-4190B3F941AA}"/>
    <cellStyle name="Millares [0] 2 2 4 3 5 2" xfId="11904" xr:uid="{83377EE1-8BAF-4C29-8A78-9E92044836C7}"/>
    <cellStyle name="Millares [0] 2 2 4 3 5 3" xfId="14744" xr:uid="{D24A0125-403D-4324-93B3-A981D6FA8691}"/>
    <cellStyle name="Millares [0] 2 2 4 3 6" xfId="9926" xr:uid="{14EDC583-13D1-4623-BB4D-5D6382C82E5B}"/>
    <cellStyle name="Millares [0] 2 2 4 3 7" xfId="12766" xr:uid="{47C89CF1-423A-48DB-983C-0AFE8E70150B}"/>
    <cellStyle name="Millares [0] 2 2 4 3 8" xfId="16109" xr:uid="{3EF64E5A-CF89-4D95-A77B-0CE18C366092}"/>
    <cellStyle name="Millares [0] 2 2 4 3 9" xfId="16652" xr:uid="{02FA78DA-5592-47B4-9099-928597545A84}"/>
    <cellStyle name="Millares [0] 2 2 4 4" xfId="585" xr:uid="{00000000-0005-0000-0000-000006010000}"/>
    <cellStyle name="Millares [0] 2 2 4 4 2" xfId="2819" xr:uid="{C1513BEE-A07D-4F16-9A23-E977B0024DC8}"/>
    <cellStyle name="Millares [0] 2 2 4 4 2 2" xfId="11090" xr:uid="{F122A70D-AD21-494B-BC98-FA5573370561}"/>
    <cellStyle name="Millares [0] 2 2 4 4 2 3" xfId="13930" xr:uid="{EC2EF07A-8489-4C66-95FE-C0B8090BC919}"/>
    <cellStyle name="Millares [0] 2 2 4 4 3" xfId="10128" xr:uid="{75B49884-5603-4A3B-BA0C-3AB4738CD83B}"/>
    <cellStyle name="Millares [0] 2 2 4 4 4" xfId="12968" xr:uid="{66678092-0AD2-48FD-913E-3252CE0644F7}"/>
    <cellStyle name="Millares [0] 2 2 4 4 5" xfId="16311" xr:uid="{4EB3CAD9-42C5-4C33-9C51-99F1A9708BD9}"/>
    <cellStyle name="Millares [0] 2 2 4 4 6" xfId="16854" xr:uid="{7E7CE370-D99F-433F-86AE-59D071449290}"/>
    <cellStyle name="Millares [0] 2 2 4 4 7" xfId="17398" xr:uid="{7E0F3C23-BC7A-42BC-8C41-3A4B991553E8}"/>
    <cellStyle name="Millares [0] 2 2 4 5" xfId="1983" xr:uid="{9BD74CC9-D0A1-48F8-A035-2046D4E6602B}"/>
    <cellStyle name="Millares [0] 2 2 4 5 2" xfId="10254" xr:uid="{E587B316-B38F-40E5-9FBA-5C96976DB3D4}"/>
    <cellStyle name="Millares [0] 2 2 4 5 3" xfId="13094" xr:uid="{0954C242-B00E-4C4E-82E2-25D881E41D22}"/>
    <cellStyle name="Millares [0] 2 2 4 6" xfId="2401" xr:uid="{B56CB776-DFC5-47B2-B068-BFF99689FA29}"/>
    <cellStyle name="Millares [0] 2 2 4 6 2" xfId="10672" xr:uid="{FCABC241-126C-4467-8F88-383E9ACD71AB}"/>
    <cellStyle name="Millares [0] 2 2 4 6 3" xfId="13512" xr:uid="{5C8BE421-8E15-4C87-997E-FE52E30AEF57}"/>
    <cellStyle name="Millares [0] 2 2 4 7" xfId="2945" xr:uid="{DDE0E551-5D6E-412E-81EE-BE97A188D4CE}"/>
    <cellStyle name="Millares [0] 2 2 4 7 2" xfId="11216" xr:uid="{8533C9EB-BEC3-40B6-B993-D2049AE2D4EA}"/>
    <cellStyle name="Millares [0] 2 2 4 7 3" xfId="14056" xr:uid="{3A009148-6651-4717-9340-BD3785388420}"/>
    <cellStyle name="Millares [0] 2 2 4 8" xfId="3447" xr:uid="{BC16BF7D-543A-4882-A96D-81DD4495FB94}"/>
    <cellStyle name="Millares [0] 2 2 4 8 2" xfId="11688" xr:uid="{4298D6F1-E3AF-4727-AF96-04AB045361F9}"/>
    <cellStyle name="Millares [0] 2 2 4 8 3" xfId="14528" xr:uid="{973457EF-1A8C-48F0-9CF3-A8E267BBF4D4}"/>
    <cellStyle name="Millares [0] 2 2 4 9" xfId="4005" xr:uid="{82C53247-BEFE-4949-8845-2B688CEE8024}"/>
    <cellStyle name="Millares [0] 2 2 4 9 2" xfId="12097" xr:uid="{5E4FD661-7501-487C-859F-E924CBCD3830}"/>
    <cellStyle name="Millares [0] 2 2 4 9 3" xfId="14938" xr:uid="{8FB23C35-1483-4DCD-8325-B7D2C371D2B0}"/>
    <cellStyle name="Millares [0] 2 2 5" xfId="229" xr:uid="{00000000-0005-0000-0000-000007010000}"/>
    <cellStyle name="Millares [0] 2 2 5 10" xfId="15405" xr:uid="{A4998FE8-5EED-4D47-AA94-CD15A4E698F4}"/>
    <cellStyle name="Millares [0] 2 2 5 11" xfId="15970" xr:uid="{4257B2EC-8713-4940-9F01-A8D2DEDD9012}"/>
    <cellStyle name="Millares [0] 2 2 5 12" xfId="16513" xr:uid="{8B4A7C2C-96BC-41E1-ABA6-925607FAECCD}"/>
    <cellStyle name="Millares [0] 2 2 5 13" xfId="17057" xr:uid="{354ACF16-9AAD-49BE-8C4F-30407A14C030}"/>
    <cellStyle name="Millares [0] 2 2 5 2" xfId="355" xr:uid="{00000000-0005-0000-0000-000008010000}"/>
    <cellStyle name="Millares [0] 2 2 5 2 10" xfId="16082" xr:uid="{699DD7F8-4205-4661-9914-36359A064428}"/>
    <cellStyle name="Millares [0] 2 2 5 2 11" xfId="16625" xr:uid="{A8A72E52-B9C3-4368-8E5A-FAA25B6C109F}"/>
    <cellStyle name="Millares [0] 2 2 5 2 12" xfId="17169" xr:uid="{FB30AD4A-2BF2-48A7-A288-19B03FB25303}"/>
    <cellStyle name="Millares [0] 2 2 5 2 2" xfId="2172" xr:uid="{B73CD839-5F0B-4904-ACCA-1C2A07D32F02}"/>
    <cellStyle name="Millares [0] 2 2 5 2 2 2" xfId="8579" xr:uid="{B3E83D71-13C6-444B-B972-BEA1559B3885}"/>
    <cellStyle name="Millares [0] 2 2 5 2 2 2 2" xfId="12415" xr:uid="{AC57DD23-08F4-456C-93B7-101CADE9293D}"/>
    <cellStyle name="Millares [0] 2 2 5 2 2 2 3" xfId="15256" xr:uid="{7E684D82-89D3-4D92-A91B-CBB897907046}"/>
    <cellStyle name="Millares [0] 2 2 5 2 2 2 4" xfId="15704" xr:uid="{CCC73332-D6DF-4DA7-B4EE-E492FBC30EAC}"/>
    <cellStyle name="Millares [0] 2 2 5 2 2 3" xfId="5711" xr:uid="{8B26E5E7-E874-4957-9A32-E5BF5541A48C}"/>
    <cellStyle name="Millares [0] 2 2 5 2 2 3 2" xfId="12228" xr:uid="{117092BB-E801-4AA1-8547-4EAC96887C50}"/>
    <cellStyle name="Millares [0] 2 2 5 2 2 3 3" xfId="15069" xr:uid="{591E8BEA-B4F2-45A8-9C77-B0DFEA0A10FD}"/>
    <cellStyle name="Millares [0] 2 2 5 2 2 4" xfId="10443" xr:uid="{CC952BF4-7FF4-42B1-952B-D47768370E85}"/>
    <cellStyle name="Millares [0] 2 2 5 2 2 5" xfId="13283" xr:uid="{421D367A-9CF7-4706-BEA0-B0C8134FDE6D}"/>
    <cellStyle name="Millares [0] 2 2 5 2 2 6" xfId="15516" xr:uid="{B91529D2-F061-427C-8AFB-677D835FF4C8}"/>
    <cellStyle name="Millares [0] 2 2 5 2 3" xfId="2590" xr:uid="{EA7116A3-E008-4A93-9DCA-C49BF475EA71}"/>
    <cellStyle name="Millares [0] 2 2 5 2 3 2" xfId="7607" xr:uid="{39EC8201-D73D-4786-81E8-65E4BEBEB68F}"/>
    <cellStyle name="Millares [0] 2 2 5 2 3 2 2" xfId="12343" xr:uid="{09B1220D-9C9D-4DB8-A413-94FEC09CC343}"/>
    <cellStyle name="Millares [0] 2 2 5 2 3 2 3" xfId="15184" xr:uid="{3734BFC7-3F22-4222-B8A7-2E3FCFFEBD32}"/>
    <cellStyle name="Millares [0] 2 2 5 2 3 3" xfId="10861" xr:uid="{5B0C132D-9DF8-492A-9B08-BB8D3BD152CA}"/>
    <cellStyle name="Millares [0] 2 2 5 2 3 4" xfId="13701" xr:uid="{BE982865-ADC0-4D95-97B2-0FD145A78A61}"/>
    <cellStyle name="Millares [0] 2 2 5 2 3 5" xfId="15631" xr:uid="{C1F3C1FB-BE14-43EF-93A6-4B2E6884CB2C}"/>
    <cellStyle name="Millares [0] 2 2 5 2 4" xfId="3134" xr:uid="{833FDF3A-C952-4AED-ADE0-83A7BFF4979C}"/>
    <cellStyle name="Millares [0] 2 2 5 2 4 2" xfId="11405" xr:uid="{F9B247B4-99ED-423B-9F71-F405487786C7}"/>
    <cellStyle name="Millares [0] 2 2 5 2 4 3" xfId="14245" xr:uid="{B5F27823-E634-4CFD-86F1-FFF0F0A85ACF}"/>
    <cellStyle name="Millares [0] 2 2 5 2 5" xfId="3636" xr:uid="{A932014C-991B-4D33-8D60-6582B9260650}"/>
    <cellStyle name="Millares [0] 2 2 5 2 5 2" xfId="11877" xr:uid="{F6DEE28B-8554-4413-903B-B6E3A6D0A671}"/>
    <cellStyle name="Millares [0] 2 2 5 2 5 3" xfId="14717" xr:uid="{18745D76-611B-49B0-93C5-340FA5DE1669}"/>
    <cellStyle name="Millares [0] 2 2 5 2 6" xfId="4743" xr:uid="{6EE2F025-F528-4973-AE1F-1AFFFAFA10DD}"/>
    <cellStyle name="Millares [0] 2 2 5 2 6 2" xfId="12156" xr:uid="{18082B7B-DC88-43B5-B614-F603893B5C21}"/>
    <cellStyle name="Millares [0] 2 2 5 2 6 3" xfId="14997" xr:uid="{22E97BB3-6272-46A0-93D8-1435775BA760}"/>
    <cellStyle name="Millares [0] 2 2 5 2 7" xfId="9899" xr:uid="{241D6FCC-6A11-4689-9D43-2AEE47F40DB8}"/>
    <cellStyle name="Millares [0] 2 2 5 2 8" xfId="12739" xr:uid="{862588F1-D0D9-4B6A-8C2A-A2622A521809}"/>
    <cellStyle name="Millares [0] 2 2 5 2 9" xfId="15443" xr:uid="{0616F863-7AEB-4914-AA89-675DF2570A26}"/>
    <cellStyle name="Millares [0] 2 2 5 3" xfId="2060" xr:uid="{5C65F005-C6E1-4770-923D-CD6794A7949E}"/>
    <cellStyle name="Millares [0] 2 2 5 3 2" xfId="8094" xr:uid="{20666026-8376-45A6-B8AC-700EEF077758}"/>
    <cellStyle name="Millares [0] 2 2 5 3 2 2" xfId="12379" xr:uid="{C46E3B25-8A6B-4731-A842-28B924B9567F}"/>
    <cellStyle name="Millares [0] 2 2 5 3 2 3" xfId="15220" xr:uid="{58F8163E-667E-45B5-BEDB-51911C5661A3}"/>
    <cellStyle name="Millares [0] 2 2 5 3 2 4" xfId="15667" xr:uid="{9533EEEC-D6F3-4FAE-9DE8-43E2FCD1F55A}"/>
    <cellStyle name="Millares [0] 2 2 5 3 3" xfId="5227" xr:uid="{7CA402F0-34F1-45D3-9F28-F50303CE26BA}"/>
    <cellStyle name="Millares [0] 2 2 5 3 3 2" xfId="12192" xr:uid="{B835C190-DAC4-4282-98B5-DA38DE2A8B47}"/>
    <cellStyle name="Millares [0] 2 2 5 3 3 3" xfId="15033" xr:uid="{D8B26700-7510-4265-8397-C392BEF2077E}"/>
    <cellStyle name="Millares [0] 2 2 5 3 4" xfId="10331" xr:uid="{CD3459B8-DDED-4AAC-87E3-2E7861FCC54D}"/>
    <cellStyle name="Millares [0] 2 2 5 3 5" xfId="13171" xr:uid="{1A2A6B8C-17EC-401C-A55A-59C5DC604DC3}"/>
    <cellStyle name="Millares [0] 2 2 5 3 6" xfId="15479" xr:uid="{5AF4165D-9510-4642-BBA4-C3CE68AF6AC6}"/>
    <cellStyle name="Millares [0] 2 2 5 4" xfId="2478" xr:uid="{3F57148D-F13A-476B-9FD3-3FDA54DDE69B}"/>
    <cellStyle name="Millares [0] 2 2 5 4 2" xfId="7122" xr:uid="{46EA8E7F-5F9A-40EA-B952-3843311E1134}"/>
    <cellStyle name="Millares [0] 2 2 5 4 2 2" xfId="12307" xr:uid="{13E41178-18BE-498F-BF60-FC579B445B6B}"/>
    <cellStyle name="Millares [0] 2 2 5 4 2 3" xfId="15148" xr:uid="{E6CA6AE2-A9BB-4DFB-9101-40ACB0C2DC59}"/>
    <cellStyle name="Millares [0] 2 2 5 4 3" xfId="10749" xr:uid="{885D5CC5-D091-4225-9FD8-0628B8243F3F}"/>
    <cellStyle name="Millares [0] 2 2 5 4 4" xfId="13589" xr:uid="{703A3C98-8833-4CE1-B048-CF0A84895828}"/>
    <cellStyle name="Millares [0] 2 2 5 4 5" xfId="15595" xr:uid="{7D621710-04E5-4F13-8154-445042955326}"/>
    <cellStyle name="Millares [0] 2 2 5 5" xfId="3022" xr:uid="{6527BF1A-0533-4E7C-91C8-A3440D183D2B}"/>
    <cellStyle name="Millares [0] 2 2 5 5 2" xfId="11293" xr:uid="{AA8AB2C5-8257-466C-A501-A8BB10F5BF34}"/>
    <cellStyle name="Millares [0] 2 2 5 5 3" xfId="14133" xr:uid="{A1E50C16-4625-441C-9D5C-BBB8FF833A8D}"/>
    <cellStyle name="Millares [0] 2 2 5 6" xfId="3524" xr:uid="{24EE032B-9FBF-42D3-A540-86E5D8AC59EA}"/>
    <cellStyle name="Millares [0] 2 2 5 6 2" xfId="11765" xr:uid="{45ACF1AF-D1ED-4912-8328-23A15B67E4DB}"/>
    <cellStyle name="Millares [0] 2 2 5 6 3" xfId="14605" xr:uid="{840D38B2-1A15-48E9-ADD4-4F3F9372DD66}"/>
    <cellStyle name="Millares [0] 2 2 5 7" xfId="4263" xr:uid="{142882F1-CABC-402F-B8E7-4D3FE9A567BF}"/>
    <cellStyle name="Millares [0] 2 2 5 7 2" xfId="12119" xr:uid="{CC70C815-BB9A-4D41-BE03-FD08E773229C}"/>
    <cellStyle name="Millares [0] 2 2 5 7 3" xfId="14960" xr:uid="{63457B83-9F04-4B37-805A-6A43E5867721}"/>
    <cellStyle name="Millares [0] 2 2 5 8" xfId="9787" xr:uid="{F0B8DE8F-4382-4739-8BA8-4CE8B2EF2BBF}"/>
    <cellStyle name="Millares [0] 2 2 5 9" xfId="12627" xr:uid="{7D92F735-6CC6-477F-A844-0AB3BC53F790}"/>
    <cellStyle name="Millares [0] 2 2 6" xfId="333" xr:uid="{00000000-0005-0000-0000-000009010000}"/>
    <cellStyle name="Millares [0] 2 2 6 10" xfId="15537" xr:uid="{01F9ECA3-58F0-4B7A-818C-222DF5163537}"/>
    <cellStyle name="Millares [0] 2 2 6 11" xfId="16064" xr:uid="{7C9E8EF2-E639-4E72-8A26-5ACE588A9258}"/>
    <cellStyle name="Millares [0] 2 2 6 12" xfId="16607" xr:uid="{7989428A-9EA5-47F7-8BB7-44CE57B09B36}"/>
    <cellStyle name="Millares [0] 2 2 6 13" xfId="17151" xr:uid="{D91B5633-FA6A-420C-9F6D-FE1AA29975AA}"/>
    <cellStyle name="Millares [0] 2 2 6 2" xfId="456" xr:uid="{00000000-0005-0000-0000-00000A010000}"/>
    <cellStyle name="Millares [0] 2 2 6 2 10" xfId="16182" xr:uid="{331A4D76-169B-4846-9D32-F846B8831748}"/>
    <cellStyle name="Millares [0] 2 2 6 2 11" xfId="16725" xr:uid="{2DE054AD-3C72-4117-A86E-F67DFBF3BDF9}"/>
    <cellStyle name="Millares [0] 2 2 6 2 12" xfId="17269" xr:uid="{62BE1E28-41FC-43D8-8716-CDC3583B2F84}"/>
    <cellStyle name="Millares [0] 2 2 6 2 2" xfId="2272" xr:uid="{DF5251CA-C619-44DB-BDA8-77E55E8F8F32}"/>
    <cellStyle name="Millares [0] 2 2 6 2 2 2" xfId="10543" xr:uid="{C4BDE5DE-E2FD-499A-887A-76B6E399664C}"/>
    <cellStyle name="Millares [0] 2 2 6 2 2 3" xfId="13383" xr:uid="{2852B672-2551-460D-90F0-9911F8252FFC}"/>
    <cellStyle name="Millares [0] 2 2 6 2 3" xfId="2690" xr:uid="{9522BAC4-628D-45C4-873A-8F73DAF31799}"/>
    <cellStyle name="Millares [0] 2 2 6 2 3 2" xfId="10961" xr:uid="{F81F1581-1992-40F7-BA0C-9217D8B385F0}"/>
    <cellStyle name="Millares [0] 2 2 6 2 3 3" xfId="13801" xr:uid="{229055E6-2B4D-4122-9197-465FA60B6035}"/>
    <cellStyle name="Millares [0] 2 2 6 2 4" xfId="3234" xr:uid="{90C50DBC-9D7E-4301-AC42-48E6200D77E6}"/>
    <cellStyle name="Millares [0] 2 2 6 2 4 2" xfId="11505" xr:uid="{63533EB0-5AF3-4B2D-9BB6-D9F921C24D7F}"/>
    <cellStyle name="Millares [0] 2 2 6 2 4 3" xfId="14345" xr:uid="{E98E22A1-BBD1-4B1B-B753-F4ACAEEE0DFA}"/>
    <cellStyle name="Millares [0] 2 2 6 2 5" xfId="3736" xr:uid="{1443F311-1C53-492A-BCB4-1E09F4857591}"/>
    <cellStyle name="Millares [0] 2 2 6 2 5 2" xfId="11977" xr:uid="{852CDD84-F9E2-47E7-850F-D6A2D936D891}"/>
    <cellStyle name="Millares [0] 2 2 6 2 5 3" xfId="14817" xr:uid="{A72E990C-C3EC-4D5B-A165-5C33897B3505}"/>
    <cellStyle name="Millares [0] 2 2 6 2 6" xfId="9094" xr:uid="{88DF9C0B-123E-4A22-BDB2-38130A1AB6F4}"/>
    <cellStyle name="Millares [0] 2 2 6 2 6 2" xfId="12436" xr:uid="{55818B2F-1C2E-4A95-81CD-F2831483D40E}"/>
    <cellStyle name="Millares [0] 2 2 6 2 6 3" xfId="15277" xr:uid="{0F10880E-64ED-4BD4-A740-DFE289CD5227}"/>
    <cellStyle name="Millares [0] 2 2 6 2 7" xfId="9999" xr:uid="{D4724762-8874-4493-BF42-6C5FF162FBCA}"/>
    <cellStyle name="Millares [0] 2 2 6 2 8" xfId="12839" xr:uid="{4D60EDFD-E598-4FA4-9FD8-3F250178BBC6}"/>
    <cellStyle name="Millares [0] 2 2 6 2 9" xfId="15726" xr:uid="{BB1EAC48-C0DF-426F-BA73-A5C11E84811F}"/>
    <cellStyle name="Millares [0] 2 2 6 3" xfId="2154" xr:uid="{1BF70268-8E37-4C2C-BC2F-4F17A03896C4}"/>
    <cellStyle name="Millares [0] 2 2 6 3 2" xfId="10425" xr:uid="{567B4EC7-A6A7-4D2F-A21B-D9E63E18FA40}"/>
    <cellStyle name="Millares [0] 2 2 6 3 3" xfId="13265" xr:uid="{9A5C3D96-141C-4053-9334-5354CBEB4136}"/>
    <cellStyle name="Millares [0] 2 2 6 4" xfId="2572" xr:uid="{5048CD2A-DBCE-4488-B122-422290011EB1}"/>
    <cellStyle name="Millares [0] 2 2 6 4 2" xfId="10843" xr:uid="{72BEBB9D-27AB-44A8-B600-C2558C74D7F4}"/>
    <cellStyle name="Millares [0] 2 2 6 4 3" xfId="13683" xr:uid="{AC57BEB3-8087-4C87-95FA-2AC76C3A5F90}"/>
    <cellStyle name="Millares [0] 2 2 6 5" xfId="3116" xr:uid="{5A588C45-9AB2-4543-96BB-D1D99CDD9D70}"/>
    <cellStyle name="Millares [0] 2 2 6 5 2" xfId="11387" xr:uid="{A7A5F7CF-0E1F-45A9-A48B-27C01CEEBBAC}"/>
    <cellStyle name="Millares [0] 2 2 6 5 3" xfId="14227" xr:uid="{91C42D14-906A-49A0-8158-7EF5A24C2D4F}"/>
    <cellStyle name="Millares [0] 2 2 6 6" xfId="3618" xr:uid="{B8E4DDBA-65B0-48D4-AAF6-E64BE19F677D}"/>
    <cellStyle name="Millares [0] 2 2 6 6 2" xfId="11859" xr:uid="{53ABE5EB-CB73-41DB-8384-99A9F06BF39B}"/>
    <cellStyle name="Millares [0] 2 2 6 6 3" xfId="14699" xr:uid="{227BC146-B74B-4CA0-A3EF-9453BBEDD078}"/>
    <cellStyle name="Millares [0] 2 2 6 7" xfId="6225" xr:uid="{36382316-4EAC-4107-B375-3881F5F84CDD}"/>
    <cellStyle name="Millares [0] 2 2 6 7 2" xfId="12249" xr:uid="{A4DE6CE5-7316-41CF-A94D-30BE840E1BEE}"/>
    <cellStyle name="Millares [0] 2 2 6 7 3" xfId="15090" xr:uid="{156A8E65-8D2C-4781-9D2C-D51D755E407A}"/>
    <cellStyle name="Millares [0] 2 2 6 8" xfId="9881" xr:uid="{B47C9229-E4D7-42DC-B5E3-23BC78A1063A}"/>
    <cellStyle name="Millares [0] 2 2 6 9" xfId="12721" xr:uid="{0426DCB0-8BD3-4938-AABA-61F496403974}"/>
    <cellStyle name="Millares [0] 2 2 7" xfId="337" xr:uid="{00000000-0005-0000-0000-00000B010000}"/>
    <cellStyle name="Millares [0] 2 2 7 10" xfId="16067" xr:uid="{03F49111-DE92-44DE-AA99-A3356D502C8C}"/>
    <cellStyle name="Millares [0] 2 2 7 11" xfId="16610" xr:uid="{FF7C8655-D7C6-41E3-9A81-F264E88AF1C3}"/>
    <cellStyle name="Millares [0] 2 2 7 12" xfId="17154" xr:uid="{4761A9BC-654A-4A52-BB25-8517C7123702}"/>
    <cellStyle name="Millares [0] 2 2 7 2" xfId="2157" xr:uid="{EA7A5F5C-E6E0-4216-9648-24FEDB4D5741}"/>
    <cellStyle name="Millares [0] 2 2 7 2 2" xfId="10428" xr:uid="{37CB3F55-ADF3-4F76-AEA3-BCB9AAB30105}"/>
    <cellStyle name="Millares [0] 2 2 7 2 3" xfId="13268" xr:uid="{A7AB3E8E-AA81-4D2D-B802-C204DB85453D}"/>
    <cellStyle name="Millares [0] 2 2 7 3" xfId="2575" xr:uid="{A00E35A7-2877-483C-8C9D-8C416BF1FE21}"/>
    <cellStyle name="Millares [0] 2 2 7 3 2" xfId="10846" xr:uid="{0C47B76D-2EC8-4394-A5EA-0CEABCA88AF1}"/>
    <cellStyle name="Millares [0] 2 2 7 3 3" xfId="13686" xr:uid="{6BE0E170-606C-4E28-8F52-55F88FC5301C}"/>
    <cellStyle name="Millares [0] 2 2 7 4" xfId="3119" xr:uid="{2F081373-5313-44B3-B6A6-4FE9EF0FF589}"/>
    <cellStyle name="Millares [0] 2 2 7 4 2" xfId="11390" xr:uid="{84A80460-4A31-4300-A2C2-BA8407A3A6CA}"/>
    <cellStyle name="Millares [0] 2 2 7 4 3" xfId="14230" xr:uid="{33A125B8-3C76-4E1F-9088-E5660C02F107}"/>
    <cellStyle name="Millares [0] 2 2 7 5" xfId="3621" xr:uid="{AAFBFDC3-B93B-4015-A9A7-5D2FDEBFE496}"/>
    <cellStyle name="Millares [0] 2 2 7 5 2" xfId="11862" xr:uid="{E9F48D66-E184-461B-9BB1-DFFD064E8E85}"/>
    <cellStyle name="Millares [0] 2 2 7 5 3" xfId="14702" xr:uid="{7EF70081-68EF-4AF0-B6FD-813AAD2666BB}"/>
    <cellStyle name="Millares [0] 2 2 7 6" xfId="6318" xr:uid="{A7CAE555-6A01-44BB-A286-15093BEFB137}"/>
    <cellStyle name="Millares [0] 2 2 7 6 2" xfId="12255" xr:uid="{5A11C6DF-88A7-4F06-B384-FED94170FD66}"/>
    <cellStyle name="Millares [0] 2 2 7 6 3" xfId="15096" xr:uid="{FD8C4BA1-BF39-4895-AFB0-0330D4BE1D2B}"/>
    <cellStyle name="Millares [0] 2 2 7 7" xfId="9884" xr:uid="{28F149F6-8707-4C6C-A38C-7783E8AA7E5F}"/>
    <cellStyle name="Millares [0] 2 2 7 8" xfId="12724" xr:uid="{7EC84BD2-4648-43C3-A22F-A30A52C70331}"/>
    <cellStyle name="Millares [0] 2 2 7 9" xfId="15543" xr:uid="{7340780B-DBE1-442E-AF8C-D697BFB17650}"/>
    <cellStyle name="Millares [0] 2 2 8" xfId="558" xr:uid="{00000000-0005-0000-0000-00000C010000}"/>
    <cellStyle name="Millares [0] 2 2 8 2" xfId="2792" xr:uid="{1BC4CB17-A1BD-4119-B622-82A900685F71}"/>
    <cellStyle name="Millares [0] 2 2 8 2 2" xfId="11063" xr:uid="{1B61831D-3E68-473E-9A66-8E2F20072509}"/>
    <cellStyle name="Millares [0] 2 2 8 2 3" xfId="13903" xr:uid="{B404A0AE-DB29-4BEC-9AFF-778747F4709B}"/>
    <cellStyle name="Millares [0] 2 2 8 3" xfId="9581" xr:uid="{DDE63B24-0187-463A-8146-2260C168F8DF}"/>
    <cellStyle name="Millares [0] 2 2 8 3 2" xfId="12459" xr:uid="{6587583C-60D4-4CDA-96DF-17CDC7B5115B}"/>
    <cellStyle name="Millares [0] 2 2 8 3 3" xfId="15300" xr:uid="{8CD5D5AA-B204-4B15-9ECC-5EC1A2449D69}"/>
    <cellStyle name="Millares [0] 2 2 8 4" xfId="10101" xr:uid="{5CC669C3-9CFB-47C8-9280-E4BE50AF8EF8}"/>
    <cellStyle name="Millares [0] 2 2 8 5" xfId="12941" xr:uid="{0DD178E3-23CB-43E7-B927-6C565ED713E3}"/>
    <cellStyle name="Millares [0] 2 2 8 6" xfId="15750" xr:uid="{9C99D5AC-753F-42C4-9E6F-40E4E960153D}"/>
    <cellStyle name="Millares [0] 2 2 8 7" xfId="16284" xr:uid="{093B179E-2E8F-409C-B7E5-0D63C7BEAC00}"/>
    <cellStyle name="Millares [0] 2 2 8 8" xfId="16827" xr:uid="{0C10748B-90B2-4112-95D0-DAE76D8B4700}"/>
    <cellStyle name="Millares [0] 2 2 8 9" xfId="17371" xr:uid="{D1C86616-F9E6-4425-B864-A5630E4B31AA}"/>
    <cellStyle name="Millares [0] 2 2 9" xfId="653" xr:uid="{00000000-0005-0000-0000-00000D010000}"/>
    <cellStyle name="Millares [0] 2 2 9 2" xfId="2884" xr:uid="{D119ACED-DBC3-44CC-BCD6-4F8AEB449506}"/>
    <cellStyle name="Millares [0] 2 2 9 2 2" xfId="11155" xr:uid="{FE3756ED-DB00-4A50-BB16-832D707DBF28}"/>
    <cellStyle name="Millares [0] 2 2 9 2 3" xfId="13995" xr:uid="{DD258C5B-3B84-4D73-8BE9-6979DA0DFB8B}"/>
    <cellStyle name="Millares [0] 2 2 9 3" xfId="10193" xr:uid="{F998C7E7-F58F-4336-8655-D8AC732DD5BF}"/>
    <cellStyle name="Millares [0] 2 2 9 4" xfId="13033" xr:uid="{47229BAA-5725-4BBC-8543-7E68A23722D3}"/>
    <cellStyle name="Millares [0] 2 2 9 5" xfId="15837" xr:uid="{CA41DE3A-0807-49A1-A00F-96B0280D9DDE}"/>
    <cellStyle name="Millares [0] 2 2 9 6" xfId="16376" xr:uid="{C69CBDE5-83DA-4650-8642-86EE4F4279C6}"/>
    <cellStyle name="Millares [0] 2 2 9 7" xfId="16919" xr:uid="{089CB11C-B88C-4F97-924C-9FDFDE9DC0E8}"/>
    <cellStyle name="Millares [0] 2 2 9 8" xfId="17463" xr:uid="{ACB2A36B-148A-4093-ADE0-F9E52348C5CE}"/>
    <cellStyle name="Millares [0] 2 3" xfId="129" xr:uid="{00000000-0005-0000-0000-00000E010000}"/>
    <cellStyle name="Millares [0] 2 3 2" xfId="1928" xr:uid="{00000000-0005-0000-0000-00000F010000}"/>
    <cellStyle name="Millares [0] 2 3 2 2" xfId="4738" xr:uid="{31153BBA-0535-46BC-8702-4B4F5759B5B0}"/>
    <cellStyle name="Millares [0] 2 3 2 2 2" xfId="5706" xr:uid="{E79CFE6B-470D-4C36-B6FA-9F4145809DE4}"/>
    <cellStyle name="Millares [0] 2 3 2 2 2 2" xfId="8574" xr:uid="{F458092D-0B60-4AA3-BCDC-038807E5DB39}"/>
    <cellStyle name="Millares [0] 2 3 2 2 2 2 2" xfId="12412" xr:uid="{BDE4DE64-4E7B-4E8A-9F9C-C08E8449B9A8}"/>
    <cellStyle name="Millares [0] 2 3 2 2 2 2 3" xfId="15253" xr:uid="{B2248F65-C01F-4DD5-8C6B-8159CCA15CF0}"/>
    <cellStyle name="Millares [0] 2 3 2 2 2 2 4" xfId="15701" xr:uid="{7584A9EB-5FC8-417E-A1ED-1F550847DF3B}"/>
    <cellStyle name="Millares [0] 2 3 2 2 2 3" xfId="12225" xr:uid="{6B9B3752-828A-47D1-9BD2-0748C7C2D1DD}"/>
    <cellStyle name="Millares [0] 2 3 2 2 2 4" xfId="15066" xr:uid="{215ADDED-356B-4724-82B9-E35237C0A31D}"/>
    <cellStyle name="Millares [0] 2 3 2 2 2 5" xfId="15513" xr:uid="{84A102A3-49BE-468E-8902-906DE17E857D}"/>
    <cellStyle name="Millares [0] 2 3 2 2 3" xfId="7602" xr:uid="{CB7C42F2-927B-4FF0-A68F-9BD76815D2BA}"/>
    <cellStyle name="Millares [0] 2 3 2 2 3 2" xfId="12340" xr:uid="{4DF2CA7E-A453-4C2B-972C-469BCB8F5272}"/>
    <cellStyle name="Millares [0] 2 3 2 2 3 3" xfId="15181" xr:uid="{00E677ED-B17F-45F3-9EFD-4953A2B40A42}"/>
    <cellStyle name="Millares [0] 2 3 2 2 3 4" xfId="15628" xr:uid="{5DEC0CF7-2DDE-45A1-AD60-F6DA2DF94810}"/>
    <cellStyle name="Millares [0] 2 3 2 2 4" xfId="12153" xr:uid="{6961C2DA-A87C-4F56-9636-CFA9AEC73647}"/>
    <cellStyle name="Millares [0] 2 3 2 2 5" xfId="14994" xr:uid="{DE00A58D-E2A2-47E7-9C35-C0442AE8A46A}"/>
    <cellStyle name="Millares [0] 2 3 2 2 6" xfId="15440" xr:uid="{8BB5E185-00F1-48B4-B6D8-E964EE7BA6D1}"/>
    <cellStyle name="Millares [0] 2 3 2 3" xfId="5222" xr:uid="{FE307C1C-BCAC-4E85-9F11-DC290F320EAA}"/>
    <cellStyle name="Millares [0] 2 3 2 3 2" xfId="8089" xr:uid="{CD46E554-5AF4-4FD0-8A19-A9A3ECA9BEB9}"/>
    <cellStyle name="Millares [0] 2 3 2 3 2 2" xfId="12376" xr:uid="{22F1FF9D-7BEF-4A63-9C33-B49F596B19D0}"/>
    <cellStyle name="Millares [0] 2 3 2 3 2 3" xfId="15217" xr:uid="{D4903D29-07FC-45C9-9D0C-559ADE164CFC}"/>
    <cellStyle name="Millares [0] 2 3 2 3 2 4" xfId="15664" xr:uid="{D7EE77D7-2597-4223-9B22-8E9D781A6C1E}"/>
    <cellStyle name="Millares [0] 2 3 2 3 3" xfId="12189" xr:uid="{3739F115-2F03-4D98-A029-8576D45D9E13}"/>
    <cellStyle name="Millares [0] 2 3 2 3 4" xfId="15030" xr:uid="{4EDAEA3B-0268-41AC-B52A-E7F445CA2538}"/>
    <cellStyle name="Millares [0] 2 3 2 3 5" xfId="15476" xr:uid="{EC7DCA05-315C-44B1-9F0E-02B8E7C69745}"/>
    <cellStyle name="Millares [0] 2 3 2 4" xfId="7117" xr:uid="{39E17FF1-6A26-4E7A-8168-2A6BD292ACC4}"/>
    <cellStyle name="Millares [0] 2 3 2 4 2" xfId="12304" xr:uid="{2C459D7D-F6C6-4D9F-91A2-0619812B467C}"/>
    <cellStyle name="Millares [0] 2 3 2 4 3" xfId="15145" xr:uid="{5F6D9333-3A3A-40B4-9C69-67873D8750EC}"/>
    <cellStyle name="Millares [0] 2 3 2 4 4" xfId="15592" xr:uid="{BAE997BC-03B4-4885-A8FB-6AAA40364BCE}"/>
    <cellStyle name="Millares [0] 2 3 2 5" xfId="4258" xr:uid="{9879FD25-280A-49E0-A81C-B55B48917875}"/>
    <cellStyle name="Millares [0] 2 3 2 5 2" xfId="12116" xr:uid="{4ACC04F9-1C2F-4EA9-BFC7-E07A9C56F9E4}"/>
    <cellStyle name="Millares [0] 2 3 2 5 3" xfId="14957" xr:uid="{D530DE45-5FEB-4F7A-B991-09A2AFF51EDE}"/>
    <cellStyle name="Millares [0] 2 3 2 6" xfId="15402" xr:uid="{5B492038-8E0E-4199-B1C6-6360F7013AEC}"/>
    <cellStyle name="Millares [0] 2 3 3" xfId="3383" xr:uid="{BAA5D951-7486-4DF3-A1AC-61CA45860B66}"/>
    <cellStyle name="Millares [0] 2 3 3 2" xfId="9089" xr:uid="{C08884FB-DCD2-4127-A5F9-40D086BE5441}"/>
    <cellStyle name="Millares [0] 2 3 3 2 2" xfId="12433" xr:uid="{D0B7A4C9-06C2-4AF6-90C2-DFBA3281987B}"/>
    <cellStyle name="Millares [0] 2 3 3 2 3" xfId="15274" xr:uid="{9B285BD6-6193-49D8-95AD-9243128F2772}"/>
    <cellStyle name="Millares [0] 2 3 3 2 4" xfId="15723" xr:uid="{FE6B1F74-9B02-45F3-A439-58164F71D232}"/>
    <cellStyle name="Millares [0] 2 3 3 3" xfId="6220" xr:uid="{C968A2F8-F26B-43F5-9A09-E2114606B87F}"/>
    <cellStyle name="Millares [0] 2 3 3 3 2" xfId="12246" xr:uid="{39E02E8E-73F5-4AF4-AE9A-CDB1E0750624}"/>
    <cellStyle name="Millares [0] 2 3 3 3 3" xfId="15087" xr:uid="{865404EE-D9CE-48A4-8570-FEA9E4F3CB2A}"/>
    <cellStyle name="Millares [0] 2 3 3 4" xfId="11631" xr:uid="{94585553-8036-4861-B696-3E4AE0873716}"/>
    <cellStyle name="Millares [0] 2 3 3 5" xfId="14471" xr:uid="{F4247B78-98DD-42C1-A324-8498149E0907}"/>
    <cellStyle name="Millares [0] 2 3 3 6" xfId="15534" xr:uid="{7CCD46B4-B082-4BD7-997B-700B16CE854F}"/>
    <cellStyle name="Millares [0] 2 3 4" xfId="6326" xr:uid="{9488F19E-7F35-4771-88DB-2C29DAACD53B}"/>
    <cellStyle name="Millares [0] 2 3 4 2" xfId="9191" xr:uid="{F0D3517A-85EC-438F-8AE6-4E00304F06D2}"/>
    <cellStyle name="Millares [0] 2 3 4 2 2" xfId="12446" xr:uid="{78609303-191B-40E2-A26E-878F8B16FDAE}"/>
    <cellStyle name="Millares [0] 2 3 4 2 3" xfId="15287" xr:uid="{A8DB317F-C81F-41C6-8D5C-DA8167FD1F3C}"/>
    <cellStyle name="Millares [0] 2 3 4 2 4" xfId="15736" xr:uid="{7EEA3175-896B-43CE-8774-837928F2853D}"/>
    <cellStyle name="Millares [0] 2 3 4 3" xfId="12263" xr:uid="{8AA83D7D-3882-4E64-A772-E7953672A36D}"/>
    <cellStyle name="Millares [0] 2 3 4 4" xfId="15104" xr:uid="{FDE5C1BA-1483-46EE-B6CE-8D5E340822A9}"/>
    <cellStyle name="Millares [0] 2 3 4 5" xfId="15551" xr:uid="{0DC5511E-650A-4F75-B06C-A1AABA4B94EA}"/>
    <cellStyle name="Millares [0] 2 3 5" xfId="9582" xr:uid="{05C6F7EC-37BE-4D37-94F1-028C1653CB3B}"/>
    <cellStyle name="Millares [0] 2 3 5 2" xfId="12460" xr:uid="{D29BA27E-E7DE-4392-A07F-F2287ABCF12A}"/>
    <cellStyle name="Millares [0] 2 3 5 3" xfId="15301" xr:uid="{3EAE0D25-7D46-44AA-A623-23448A5A2426}"/>
    <cellStyle name="Millares [0] 2 3 5 4" xfId="15751" xr:uid="{3B7278A2-0B6C-4763-8478-3573B2036B4F}"/>
    <cellStyle name="Millares [0] 2 3 6" xfId="3855" xr:uid="{86704428-9CC8-4EE4-9196-28C42A838441}"/>
    <cellStyle name="Millares [0] 2 3 6 2" xfId="12074" xr:uid="{50474163-016B-4513-8E5B-E30638D8DD4A}"/>
    <cellStyle name="Millares [0] 2 3 6 3" xfId="14915" xr:uid="{7D6945F4-F928-4EDD-84B0-F801D5878F12}"/>
    <cellStyle name="Millares [0] 2 3 6 4" xfId="15845" xr:uid="{65C426CF-AF50-4B47-8A63-AE0CE1808185}"/>
    <cellStyle name="Millares [0] 2 3 7" xfId="9667" xr:uid="{0BE0F647-BBCE-416A-A557-0A1A01A0A391}"/>
    <cellStyle name="Millares [0] 2 3 7 2" xfId="12507" xr:uid="{5F68A5ED-4BEC-4A2B-929E-3C37C185098C}"/>
    <cellStyle name="Millares [0] 2 3 7 3" xfId="15348" xr:uid="{C70924D8-1FCE-41EF-BD2A-1FF7D65D7ABB}"/>
    <cellStyle name="Millares [0] 2 3 8" xfId="15360" xr:uid="{A956C728-B1F6-4153-A952-5E9CDCB62E15}"/>
    <cellStyle name="Millares [0] 2 4" xfId="162" xr:uid="{00000000-0005-0000-0000-000010010000}"/>
    <cellStyle name="Millares [0] 2 4 10" xfId="9730" xr:uid="{A965C669-E450-4F0F-AB41-3104BC37DC62}"/>
    <cellStyle name="Millares [0] 2 4 11" xfId="12570" xr:uid="{5644EE51-EE88-4B88-B792-80180DC2A6C0}"/>
    <cellStyle name="Millares [0] 2 4 12" xfId="15366" xr:uid="{247D3052-3D7B-4AB1-BAFE-E33CE9226209}"/>
    <cellStyle name="Millares [0] 2 4 13" xfId="15913" xr:uid="{428DE0D4-701A-4C9C-B7B4-38EE5269E438}"/>
    <cellStyle name="Millares [0] 2 4 14" xfId="16456" xr:uid="{843AB5F0-ED63-4495-A201-B28F508AD19F}"/>
    <cellStyle name="Millares [0] 2 4 15" xfId="17000" xr:uid="{720311FA-FFA5-4570-B974-BD07E720D313}"/>
    <cellStyle name="Millares [0] 2 4 2" xfId="276" xr:uid="{00000000-0005-0000-0000-000011010000}"/>
    <cellStyle name="Millares [0] 2 4 2 10" xfId="15408" xr:uid="{52831713-5BB7-4BB5-99FC-B56537D410AA}"/>
    <cellStyle name="Millares [0] 2 4 2 11" xfId="16017" xr:uid="{E0A2BD2C-78B6-44E5-9D63-3B7F4FFF0663}"/>
    <cellStyle name="Millares [0] 2 4 2 12" xfId="16560" xr:uid="{43F0F8CE-0E90-4452-9098-6EFD6C94484E}"/>
    <cellStyle name="Millares [0] 2 4 2 13" xfId="17104" xr:uid="{3F97544F-6933-4A09-99B1-A506A2FD922A}"/>
    <cellStyle name="Millares [0] 2 4 2 2" xfId="503" xr:uid="{00000000-0005-0000-0000-000012010000}"/>
    <cellStyle name="Millares [0] 2 4 2 2 10" xfId="16229" xr:uid="{EEE8DE22-D840-4213-8747-5B9D224968FD}"/>
    <cellStyle name="Millares [0] 2 4 2 2 11" xfId="16772" xr:uid="{769002A5-583D-4061-8F55-8A7F10186712}"/>
    <cellStyle name="Millares [0] 2 4 2 2 12" xfId="17316" xr:uid="{FE52FA7E-5ECA-46D7-B759-7436108AD9C0}"/>
    <cellStyle name="Millares [0] 2 4 2 2 2" xfId="2319" xr:uid="{061F2D76-5D58-4C72-9AEE-DB63AF7748C1}"/>
    <cellStyle name="Millares [0] 2 4 2 2 2 2" xfId="8593" xr:uid="{B47DECCB-BA1F-437F-BEF4-3E9D332F4E9A}"/>
    <cellStyle name="Millares [0] 2 4 2 2 2 2 2" xfId="12417" xr:uid="{05E471E8-E88D-4092-8C6E-032074BB56A1}"/>
    <cellStyle name="Millares [0] 2 4 2 2 2 2 3" xfId="15258" xr:uid="{97E771E1-5701-47E8-B086-98E5AADEB5CF}"/>
    <cellStyle name="Millares [0] 2 4 2 2 2 2 4" xfId="15706" xr:uid="{8118D03A-22CD-4417-9D51-B8CB476C67B0}"/>
    <cellStyle name="Millares [0] 2 4 2 2 2 3" xfId="5725" xr:uid="{04E9118D-E2FA-4242-8FC4-9E6B8A3DA27D}"/>
    <cellStyle name="Millares [0] 2 4 2 2 2 3 2" xfId="12230" xr:uid="{05511261-641F-4879-AFA3-9CB5C5559A38}"/>
    <cellStyle name="Millares [0] 2 4 2 2 2 3 3" xfId="15071" xr:uid="{F6523A35-21BF-479A-B2F6-15F78D0D2728}"/>
    <cellStyle name="Millares [0] 2 4 2 2 2 4" xfId="10590" xr:uid="{14FE7875-4384-4CE8-9456-F27CD71B4828}"/>
    <cellStyle name="Millares [0] 2 4 2 2 2 5" xfId="13430" xr:uid="{13735B9B-3041-49F0-B73A-989E10A0E968}"/>
    <cellStyle name="Millares [0] 2 4 2 2 2 6" xfId="15518" xr:uid="{F306E261-B16A-46EA-B41C-E3D225293C8E}"/>
    <cellStyle name="Millares [0] 2 4 2 2 3" xfId="2737" xr:uid="{80A2C7BC-B241-4545-B9CB-59442AD7148C}"/>
    <cellStyle name="Millares [0] 2 4 2 2 3 2" xfId="7621" xr:uid="{8825AE7D-8BAE-4882-8E80-06280337CBCA}"/>
    <cellStyle name="Millares [0] 2 4 2 2 3 2 2" xfId="12345" xr:uid="{974DD787-ECFE-4DD5-BABF-482EE1B1665C}"/>
    <cellStyle name="Millares [0] 2 4 2 2 3 2 3" xfId="15186" xr:uid="{9EA891C5-B2A9-4F8C-9552-BF5C514E8601}"/>
    <cellStyle name="Millares [0] 2 4 2 2 3 3" xfId="11008" xr:uid="{8F34A165-19E1-4E9A-889A-3F8DCB25ED7D}"/>
    <cellStyle name="Millares [0] 2 4 2 2 3 4" xfId="13848" xr:uid="{057411BD-F1BA-4EC8-AFD9-02903DB68512}"/>
    <cellStyle name="Millares [0] 2 4 2 2 3 5" xfId="15633" xr:uid="{E51F3BBB-E846-4A18-B5C3-8F441EDF29E7}"/>
    <cellStyle name="Millares [0] 2 4 2 2 4" xfId="3281" xr:uid="{5CA4749C-F05C-4442-B71B-B0165ACD94AC}"/>
    <cellStyle name="Millares [0] 2 4 2 2 4 2" xfId="11552" xr:uid="{11C0D53F-3CC2-4E88-821C-69BB9C317BAB}"/>
    <cellStyle name="Millares [0] 2 4 2 2 4 3" xfId="14392" xr:uid="{2A7F31D3-70AB-4516-BC71-AD8B93A01932}"/>
    <cellStyle name="Millares [0] 2 4 2 2 5" xfId="3783" xr:uid="{D274B55D-83CC-4770-9774-1863EF3181EB}"/>
    <cellStyle name="Millares [0] 2 4 2 2 5 2" xfId="12024" xr:uid="{F010E3EB-F9FF-4597-85FD-1A518C7A42A2}"/>
    <cellStyle name="Millares [0] 2 4 2 2 5 3" xfId="14864" xr:uid="{F4AC06B1-8587-4125-B352-659197A49D79}"/>
    <cellStyle name="Millares [0] 2 4 2 2 6" xfId="4757" xr:uid="{053D08FA-850E-4EB3-9F63-B97CAB3BC240}"/>
    <cellStyle name="Millares [0] 2 4 2 2 6 2" xfId="12158" xr:uid="{FD7F05A4-6B63-490A-9979-45E4B5992C07}"/>
    <cellStyle name="Millares [0] 2 4 2 2 6 3" xfId="14999" xr:uid="{08B765BA-3B95-4792-B1F8-F71500B9E330}"/>
    <cellStyle name="Millares [0] 2 4 2 2 7" xfId="10046" xr:uid="{3E497ED7-5E6C-490B-94BA-2E8F88869DE6}"/>
    <cellStyle name="Millares [0] 2 4 2 2 8" xfId="12886" xr:uid="{D7D481D3-AAFA-48CC-8EDB-6BF1BDAD8663}"/>
    <cellStyle name="Millares [0] 2 4 2 2 9" xfId="15445" xr:uid="{DE83AF7A-60AA-4C97-AF94-FB03536515B8}"/>
    <cellStyle name="Millares [0] 2 4 2 3" xfId="2107" xr:uid="{80C74DD5-9E95-452C-962F-0ABD207B2928}"/>
    <cellStyle name="Millares [0] 2 4 2 3 2" xfId="8108" xr:uid="{53278695-A7DE-4AA8-A200-757A2A85F274}"/>
    <cellStyle name="Millares [0] 2 4 2 3 2 2" xfId="12381" xr:uid="{279A28AD-272D-4229-BD8C-BE6D346924FB}"/>
    <cellStyle name="Millares [0] 2 4 2 3 2 3" xfId="15222" xr:uid="{C93D6199-0140-47B5-BFC9-69B189BA7429}"/>
    <cellStyle name="Millares [0] 2 4 2 3 2 4" xfId="15669" xr:uid="{50AE2305-C9B2-4A85-B0D7-7A8455787106}"/>
    <cellStyle name="Millares [0] 2 4 2 3 3" xfId="5241" xr:uid="{8D869789-37B1-4C59-BF6A-F89A5CD972AA}"/>
    <cellStyle name="Millares [0] 2 4 2 3 3 2" xfId="12194" xr:uid="{40EB2344-1954-4EF4-8073-15E3C4C29E29}"/>
    <cellStyle name="Millares [0] 2 4 2 3 3 3" xfId="15035" xr:uid="{D8E9C63A-6A89-4C47-A38F-DAFC4D75FA03}"/>
    <cellStyle name="Millares [0] 2 4 2 3 4" xfId="10378" xr:uid="{492E1F48-F4C2-43E8-A977-513189B48FAC}"/>
    <cellStyle name="Millares [0] 2 4 2 3 5" xfId="13218" xr:uid="{CB00C8FA-670D-45C5-98E1-A6BDAF059435}"/>
    <cellStyle name="Millares [0] 2 4 2 3 6" xfId="15481" xr:uid="{DD1F0A5E-B738-4C23-B0B5-18680E475022}"/>
    <cellStyle name="Millares [0] 2 4 2 4" xfId="2525" xr:uid="{D3C8352D-C7F0-4F15-BBD0-C84D3D5EE289}"/>
    <cellStyle name="Millares [0] 2 4 2 4 2" xfId="7136" xr:uid="{F01E98D0-1618-4B83-878F-821F8D7C98FA}"/>
    <cellStyle name="Millares [0] 2 4 2 4 2 2" xfId="12309" xr:uid="{6A082517-C2D5-4937-90AA-BDEC3A5257C9}"/>
    <cellStyle name="Millares [0] 2 4 2 4 2 3" xfId="15150" xr:uid="{2CDAFB2D-16B5-4D5B-8AB1-F7AB08389694}"/>
    <cellStyle name="Millares [0] 2 4 2 4 3" xfId="10796" xr:uid="{B89E2FE0-4C48-4BA7-9020-D9C388E3682B}"/>
    <cellStyle name="Millares [0] 2 4 2 4 4" xfId="13636" xr:uid="{0D30C2E8-0690-4834-B936-10C35F653FA5}"/>
    <cellStyle name="Millares [0] 2 4 2 4 5" xfId="15597" xr:uid="{7A8E9B20-1CF7-43DC-81F9-3C9BCEE32AB2}"/>
    <cellStyle name="Millares [0] 2 4 2 5" xfId="3069" xr:uid="{190CE4C9-59F9-49CD-88ED-EDB3C57EE13C}"/>
    <cellStyle name="Millares [0] 2 4 2 5 2" xfId="11340" xr:uid="{2DE8800D-C124-46F4-8D39-542CC88F0EA7}"/>
    <cellStyle name="Millares [0] 2 4 2 5 3" xfId="14180" xr:uid="{CDB2032C-BF76-485C-AC07-2238D6D003A1}"/>
    <cellStyle name="Millares [0] 2 4 2 6" xfId="3571" xr:uid="{F3AA427C-E550-48AB-AE27-08441A978729}"/>
    <cellStyle name="Millares [0] 2 4 2 6 2" xfId="11812" xr:uid="{CE05F4BE-FA79-4612-B8F8-06994258DFFA}"/>
    <cellStyle name="Millares [0] 2 4 2 6 3" xfId="14652" xr:uid="{C42B9658-02BD-4C9E-92D6-6D514DA063CF}"/>
    <cellStyle name="Millares [0] 2 4 2 7" xfId="4276" xr:uid="{2565A4EF-7720-4558-8DCC-652F3DDB5573}"/>
    <cellStyle name="Millares [0] 2 4 2 7 2" xfId="12122" xr:uid="{56EA8CE8-7938-44E4-891D-D4F261A37C6D}"/>
    <cellStyle name="Millares [0] 2 4 2 7 3" xfId="14963" xr:uid="{01482077-78C9-48C7-9585-274F7AC03B92}"/>
    <cellStyle name="Millares [0] 2 4 2 8" xfId="9834" xr:uid="{55DD0824-5B7A-485E-B933-B87ECF09AF56}"/>
    <cellStyle name="Millares [0] 2 4 2 9" xfId="12674" xr:uid="{FB5DC5A2-4C42-4F3B-8643-75275C5EE327}"/>
    <cellStyle name="Millares [0] 2 4 3" xfId="402" xr:uid="{00000000-0005-0000-0000-000013010000}"/>
    <cellStyle name="Millares [0] 2 4 3 10" xfId="16129" xr:uid="{78EDE544-3B54-4240-BDE7-0B38DB129AC7}"/>
    <cellStyle name="Millares [0] 2 4 3 11" xfId="16672" xr:uid="{40B4D4FE-55EB-4EAC-8877-551E7FB80E26}"/>
    <cellStyle name="Millares [0] 2 4 3 12" xfId="17216" xr:uid="{363AE3CC-4643-4942-AF25-7DBEF0618679}"/>
    <cellStyle name="Millares [0] 2 4 3 2" xfId="2219" xr:uid="{BE2B64A8-CD2D-49AA-B62D-027EDAF7B6E0}"/>
    <cellStyle name="Millares [0] 2 4 3 2 2" xfId="9186" xr:uid="{C1F8E922-A9E7-4619-A3E1-CD07175ED7AD}"/>
    <cellStyle name="Millares [0] 2 4 3 2 2 2" xfId="12441" xr:uid="{504C72CF-8112-4D3A-9C9B-4271CD7FBC27}"/>
    <cellStyle name="Millares [0] 2 4 3 2 2 3" xfId="15282" xr:uid="{10570D5C-4594-4256-B6BD-8807C9855526}"/>
    <cellStyle name="Millares [0] 2 4 3 2 3" xfId="10490" xr:uid="{E2CA39D3-8EB9-4AEB-8653-F52EF12A1144}"/>
    <cellStyle name="Millares [0] 2 4 3 2 4" xfId="13330" xr:uid="{D2ECD510-A4AE-4274-B250-8AA33E249911}"/>
    <cellStyle name="Millares [0] 2 4 3 2 5" xfId="15731" xr:uid="{A4C42B11-378E-4B3B-8713-BEDD3CEE0F9C}"/>
    <cellStyle name="Millares [0] 2 4 3 3" xfId="2637" xr:uid="{CD543963-434B-4EF7-B09E-91B2A898AEEF}"/>
    <cellStyle name="Millares [0] 2 4 3 3 2" xfId="10908" xr:uid="{A9ED284A-4BAD-454E-A60F-F9CDAC09B8DE}"/>
    <cellStyle name="Millares [0] 2 4 3 3 3" xfId="13748" xr:uid="{EABDC4F7-5EB5-4552-AA50-7CB63CE85AFD}"/>
    <cellStyle name="Millares [0] 2 4 3 4" xfId="3181" xr:uid="{DD9E7D88-3289-499C-A9CC-3B889F0E5048}"/>
    <cellStyle name="Millares [0] 2 4 3 4 2" xfId="11452" xr:uid="{0D7BED05-69F7-43D9-93CB-A527963B8361}"/>
    <cellStyle name="Millares [0] 2 4 3 4 3" xfId="14292" xr:uid="{4B384FC5-AC53-4EC3-8074-517CF59C502E}"/>
    <cellStyle name="Millares [0] 2 4 3 5" xfId="3683" xr:uid="{060990F1-FE30-47AF-B080-0048BC32B3FA}"/>
    <cellStyle name="Millares [0] 2 4 3 5 2" xfId="11924" xr:uid="{00DD046F-E35B-4354-B0A3-02C1E96A17A7}"/>
    <cellStyle name="Millares [0] 2 4 3 5 3" xfId="14764" xr:uid="{EC7100F8-B6D1-409B-BB31-11E8281D98D1}"/>
    <cellStyle name="Millares [0] 2 4 3 6" xfId="6321" xr:uid="{46C03BF0-4001-4E54-9CAF-70429625F679}"/>
    <cellStyle name="Millares [0] 2 4 3 6 2" xfId="12258" xr:uid="{FC15416C-888B-4938-A52B-6D37611F7BCA}"/>
    <cellStyle name="Millares [0] 2 4 3 6 3" xfId="15099" xr:uid="{23FAA664-59A1-40F6-BF0D-8E1AA384C7C7}"/>
    <cellStyle name="Millares [0] 2 4 3 7" xfId="9946" xr:uid="{409E05CD-2E13-4068-82D5-33C186D516D4}"/>
    <cellStyle name="Millares [0] 2 4 3 8" xfId="12786" xr:uid="{C8AF3810-D409-4E2B-B05A-3CC50FB9CCCF}"/>
    <cellStyle name="Millares [0] 2 4 3 9" xfId="15546" xr:uid="{822393F8-7C88-4641-85E3-33A4D9F23A3D}"/>
    <cellStyle name="Millares [0] 2 4 4" xfId="605" xr:uid="{00000000-0005-0000-0000-000014010000}"/>
    <cellStyle name="Millares [0] 2 4 4 2" xfId="2839" xr:uid="{FE93B185-C16E-452A-82D5-24F3FFF55AA7}"/>
    <cellStyle name="Millares [0] 2 4 4 2 2" xfId="11110" xr:uid="{CC72F4BE-BFFC-4219-ABC7-052BE916D50F}"/>
    <cellStyle name="Millares [0] 2 4 4 2 3" xfId="13950" xr:uid="{0FCF91F6-BDF4-4364-BAB8-20A521550B01}"/>
    <cellStyle name="Millares [0] 2 4 4 3" xfId="10148" xr:uid="{F9A4B3A6-07C4-4B6D-A597-40756EAF4153}"/>
    <cellStyle name="Millares [0] 2 4 4 4" xfId="12988" xr:uid="{AA92E1B9-113B-4897-9955-BACDE3EABEED}"/>
    <cellStyle name="Millares [0] 2 4 4 5" xfId="15840" xr:uid="{17FB3BC8-F002-4371-B7B7-9C6FC4FC9790}"/>
    <cellStyle name="Millares [0] 2 4 4 6" xfId="16331" xr:uid="{E9A3885A-90E4-4E10-8EBB-BC560C78D872}"/>
    <cellStyle name="Millares [0] 2 4 4 7" xfId="16874" xr:uid="{9BCFC508-4C88-44DE-B490-7833B27BE885}"/>
    <cellStyle name="Millares [0] 2 4 4 8" xfId="17418" xr:uid="{C65BCA5D-7852-42F6-BF40-B000E022BCA3}"/>
    <cellStyle name="Millares [0] 2 4 5" xfId="2003" xr:uid="{FD4C96B3-201D-443B-ADA4-A942D41540C2}"/>
    <cellStyle name="Millares [0] 2 4 5 2" xfId="10274" xr:uid="{21A2CC6F-9041-4725-97BE-7D9B7249A129}"/>
    <cellStyle name="Millares [0] 2 4 5 3" xfId="13114" xr:uid="{5903D977-0BE5-4976-B641-CA29FA0F0602}"/>
    <cellStyle name="Millares [0] 2 4 6" xfId="2421" xr:uid="{164E93D0-7DBE-4EC7-939A-0E72A553ECDF}"/>
    <cellStyle name="Millares [0] 2 4 6 2" xfId="10692" xr:uid="{158F0142-030D-4B63-BC64-6D970D1FC3D5}"/>
    <cellStyle name="Millares [0] 2 4 6 3" xfId="13532" xr:uid="{670402F2-D9AB-4A54-AC49-524E14E5DBFA}"/>
    <cellStyle name="Millares [0] 2 4 7" xfId="2965" xr:uid="{41644C3D-D792-4461-BA51-08A846F69302}"/>
    <cellStyle name="Millares [0] 2 4 7 2" xfId="11236" xr:uid="{4ECCA5E8-F365-4B19-A38A-706642E5F640}"/>
    <cellStyle name="Millares [0] 2 4 7 3" xfId="14076" xr:uid="{D8EBBBDC-7242-4194-8746-D93CA4957A32}"/>
    <cellStyle name="Millares [0] 2 4 8" xfId="3467" xr:uid="{205EDCA0-4E95-46E2-B151-DA1BD83BD0BA}"/>
    <cellStyle name="Millares [0] 2 4 8 2" xfId="11708" xr:uid="{EE536765-CEC5-4014-AFB3-FEA36B1AE246}"/>
    <cellStyle name="Millares [0] 2 4 8 3" xfId="14548" xr:uid="{2F527723-B2B1-4F88-937C-88E83D0CC413}"/>
    <cellStyle name="Millares [0] 2 4 9" xfId="3882" xr:uid="{E1DF95CB-7DD9-4990-B3D7-FE3B7176C2F2}"/>
    <cellStyle name="Millares [0] 2 4 9 2" xfId="12080" xr:uid="{EAF1BC05-6A9F-432F-873F-326AD684D6C8}"/>
    <cellStyle name="Millares [0] 2 4 9 3" xfId="14921" xr:uid="{CBF79C2F-82EC-4629-AABD-17B360A0309F}"/>
    <cellStyle name="Millares [0] 2 5" xfId="83" xr:uid="{00000000-0005-0000-0000-000015010000}"/>
    <cellStyle name="Millares [0] 2 5 10" xfId="9679" xr:uid="{E727613E-D901-4069-A8FD-B32852B5BC33}"/>
    <cellStyle name="Millares [0] 2 5 11" xfId="12519" xr:uid="{4EECC1FB-1151-4C0A-8C59-71075EE981BB}"/>
    <cellStyle name="Millares [0] 2 5 12" xfId="15373" xr:uid="{ED19CF1B-3A87-4DE1-A1CA-5B8A3A97D28B}"/>
    <cellStyle name="Millares [0] 2 5 13" xfId="15862" xr:uid="{0EF00A0C-8872-4341-9BE7-F1CA30E469EC}"/>
    <cellStyle name="Millares [0] 2 5 14" xfId="16405" xr:uid="{8E61A790-7F87-4987-A9E8-940D6E4EA9D7}"/>
    <cellStyle name="Millares [0] 2 5 15" xfId="16949" xr:uid="{F35C1801-D040-43EA-88CE-8E530A1E9D54}"/>
    <cellStyle name="Millares [0] 2 5 2" xfId="225" xr:uid="{00000000-0005-0000-0000-000016010000}"/>
    <cellStyle name="Millares [0] 2 5 2 10" xfId="16509" xr:uid="{D2E0ABC9-A3C0-48ED-B0CD-71E4336F9628}"/>
    <cellStyle name="Millares [0] 2 5 2 11" xfId="17053" xr:uid="{FB73CF88-880E-4CE8-9A37-9B8583365ADC}"/>
    <cellStyle name="Millares [0] 2 5 2 2" xfId="452" xr:uid="{00000000-0005-0000-0000-000017010000}"/>
    <cellStyle name="Millares [0] 2 5 2 2 10" xfId="17265" xr:uid="{F380086B-305F-4E85-97C8-C341921A32F3}"/>
    <cellStyle name="Millares [0] 2 5 2 2 2" xfId="2268" xr:uid="{0AEE9281-C322-442B-8846-8EF543C4E1B3}"/>
    <cellStyle name="Millares [0] 2 5 2 2 2 2" xfId="10539" xr:uid="{DC2BC5E2-F154-4E29-AC5C-F2955C03DAD4}"/>
    <cellStyle name="Millares [0] 2 5 2 2 2 3" xfId="13379" xr:uid="{F3E5551D-34AB-4964-B47F-229CC7CB8AC8}"/>
    <cellStyle name="Millares [0] 2 5 2 2 3" xfId="2686" xr:uid="{B16B49BE-313A-4165-89FE-2655C62E9C28}"/>
    <cellStyle name="Millares [0] 2 5 2 2 3 2" xfId="10957" xr:uid="{357BF669-7FF6-4A87-8AAF-534BD78E9280}"/>
    <cellStyle name="Millares [0] 2 5 2 2 3 3" xfId="13797" xr:uid="{394CC9F5-F917-43D4-903C-5595025FBB9F}"/>
    <cellStyle name="Millares [0] 2 5 2 2 4" xfId="3230" xr:uid="{C18FF968-3C3B-46F4-8A94-89CD9D98BABF}"/>
    <cellStyle name="Millares [0] 2 5 2 2 4 2" xfId="11501" xr:uid="{B63A76D4-F0C5-4206-A647-1B6E7C87A5FB}"/>
    <cellStyle name="Millares [0] 2 5 2 2 4 3" xfId="14341" xr:uid="{31E59D35-BF8B-40B5-973F-F74C431CFE03}"/>
    <cellStyle name="Millares [0] 2 5 2 2 5" xfId="3732" xr:uid="{6B38C99B-5D63-4746-B4BD-2AE596C827A9}"/>
    <cellStyle name="Millares [0] 2 5 2 2 5 2" xfId="11973" xr:uid="{F0C47C55-7917-487A-9DBB-105AB4F3AE57}"/>
    <cellStyle name="Millares [0] 2 5 2 2 5 3" xfId="14813" xr:uid="{ECBEAC37-BC9C-4838-AA2F-4A9DE97C0429}"/>
    <cellStyle name="Millares [0] 2 5 2 2 6" xfId="9995" xr:uid="{5DCC5F32-7E71-451C-90E4-C5BC16E44E6E}"/>
    <cellStyle name="Millares [0] 2 5 2 2 7" xfId="12835" xr:uid="{7C7F3AE5-D600-42DF-94D1-375BB4A3EA00}"/>
    <cellStyle name="Millares [0] 2 5 2 2 8" xfId="16178" xr:uid="{FA7FDA2E-EC2B-485C-9E83-C76097A26E49}"/>
    <cellStyle name="Millares [0] 2 5 2 2 9" xfId="16721" xr:uid="{F1E5EAAB-B56A-4F65-93F0-FF36B901680F}"/>
    <cellStyle name="Millares [0] 2 5 2 3" xfId="2056" xr:uid="{F49C0DA6-326E-4A4D-8EDC-0101546EF010}"/>
    <cellStyle name="Millares [0] 2 5 2 3 2" xfId="10327" xr:uid="{8E743292-DA4E-412F-98F4-642BB18B0F75}"/>
    <cellStyle name="Millares [0] 2 5 2 3 3" xfId="13167" xr:uid="{B273D847-718F-4C38-BF59-F7465588CF48}"/>
    <cellStyle name="Millares [0] 2 5 2 4" xfId="2474" xr:uid="{6687B3BC-E005-4640-AC02-B8F7416FBB7A}"/>
    <cellStyle name="Millares [0] 2 5 2 4 2" xfId="10745" xr:uid="{66C0A052-A725-4655-AD43-DE753D8D2702}"/>
    <cellStyle name="Millares [0] 2 5 2 4 3" xfId="13585" xr:uid="{7C2FF3ED-B3CE-4E10-B5BC-B8AA56A7E6F6}"/>
    <cellStyle name="Millares [0] 2 5 2 5" xfId="3018" xr:uid="{E6999CA4-7D57-4700-8A28-5DBF3AE0D144}"/>
    <cellStyle name="Millares [0] 2 5 2 5 2" xfId="11289" xr:uid="{3B47F0B1-C93B-45BE-B1EE-732C6D4E99C7}"/>
    <cellStyle name="Millares [0] 2 5 2 5 3" xfId="14129" xr:uid="{05832349-6D94-4EA5-A757-A7DD3455CF29}"/>
    <cellStyle name="Millares [0] 2 5 2 6" xfId="3520" xr:uid="{FAEBCAEC-FF3C-42BF-A552-1F5C95E66F82}"/>
    <cellStyle name="Millares [0] 2 5 2 6 2" xfId="11761" xr:uid="{E26BA110-C438-480D-B54D-FE82893C8129}"/>
    <cellStyle name="Millares [0] 2 5 2 6 3" xfId="14601" xr:uid="{181E2AE7-BBC0-43CC-B67A-8540693C3A39}"/>
    <cellStyle name="Millares [0] 2 5 2 7" xfId="9783" xr:uid="{882F864B-8051-4EBF-A92D-74BE84472063}"/>
    <cellStyle name="Millares [0] 2 5 2 8" xfId="12623" xr:uid="{30A6B35E-9463-452C-A801-DB06033B88B1}"/>
    <cellStyle name="Millares [0] 2 5 2 9" xfId="15966" xr:uid="{42136324-362E-4953-83CD-24A8CC0815ED}"/>
    <cellStyle name="Millares [0] 2 5 3" xfId="351" xr:uid="{00000000-0005-0000-0000-000018010000}"/>
    <cellStyle name="Millares [0] 2 5 3 10" xfId="17165" xr:uid="{4756AF74-C1DC-4CEB-8AA6-154BE79A2C4A}"/>
    <cellStyle name="Millares [0] 2 5 3 2" xfId="2168" xr:uid="{EFCAEFBD-33C3-4C71-A28C-027974738CD3}"/>
    <cellStyle name="Millares [0] 2 5 3 2 2" xfId="10439" xr:uid="{188DCDE3-CAF3-4BC5-BCCE-924B97864A7A}"/>
    <cellStyle name="Millares [0] 2 5 3 2 3" xfId="13279" xr:uid="{ADF1E154-1134-4991-AAC5-ACA83BADE578}"/>
    <cellStyle name="Millares [0] 2 5 3 3" xfId="2586" xr:uid="{208F145E-2637-49DC-8BE1-FA0A9BC52793}"/>
    <cellStyle name="Millares [0] 2 5 3 3 2" xfId="10857" xr:uid="{485A6CB7-52FF-460B-B70B-E1B041260CD7}"/>
    <cellStyle name="Millares [0] 2 5 3 3 3" xfId="13697" xr:uid="{6D84BF9E-6E1F-4755-ACD9-C79813D87C1B}"/>
    <cellStyle name="Millares [0] 2 5 3 4" xfId="3130" xr:uid="{324D0378-F1E4-47C2-887E-F5134FDF802F}"/>
    <cellStyle name="Millares [0] 2 5 3 4 2" xfId="11401" xr:uid="{7678760F-319F-4A3A-B686-A39545BE5A53}"/>
    <cellStyle name="Millares [0] 2 5 3 4 3" xfId="14241" xr:uid="{5E954A56-07EA-4E18-953F-FA80E164DE45}"/>
    <cellStyle name="Millares [0] 2 5 3 5" xfId="3632" xr:uid="{73E9C4EE-BADF-4AC4-A0D8-4B12788FE70D}"/>
    <cellStyle name="Millares [0] 2 5 3 5 2" xfId="11873" xr:uid="{00201D8F-9554-4333-B041-3AF54BD9FA9B}"/>
    <cellStyle name="Millares [0] 2 5 3 5 3" xfId="14713" xr:uid="{81221753-306B-4B3C-B6B2-16DBB5681C0F}"/>
    <cellStyle name="Millares [0] 2 5 3 6" xfId="9895" xr:uid="{4B660295-5E55-4821-A3C3-4A35027E0A91}"/>
    <cellStyle name="Millares [0] 2 5 3 7" xfId="12735" xr:uid="{D7BA477E-C246-4BAB-9DB5-3CE775E1CAEE}"/>
    <cellStyle name="Millares [0] 2 5 3 8" xfId="16078" xr:uid="{C431F8FF-791A-4F5E-BB46-1A87F42C65E0}"/>
    <cellStyle name="Millares [0] 2 5 3 9" xfId="16621" xr:uid="{720AD4A6-4E38-47D0-A69F-B769F462E80E}"/>
    <cellStyle name="Millares [0] 2 5 4" xfId="554" xr:uid="{00000000-0005-0000-0000-000019010000}"/>
    <cellStyle name="Millares [0] 2 5 4 2" xfId="2788" xr:uid="{2F5F501C-5F5A-4D93-BBCB-BA75E2D5BC61}"/>
    <cellStyle name="Millares [0] 2 5 4 2 2" xfId="11059" xr:uid="{78342879-0D96-4210-8CD3-D6368B051C5D}"/>
    <cellStyle name="Millares [0] 2 5 4 2 3" xfId="13899" xr:uid="{49A05CB6-4C0B-42C4-9EE9-7B4D55822217}"/>
    <cellStyle name="Millares [0] 2 5 4 3" xfId="10097" xr:uid="{26BEA21A-C390-4CC0-BFD1-46BCB598FF7A}"/>
    <cellStyle name="Millares [0] 2 5 4 4" xfId="12937" xr:uid="{575EEEC9-C189-4D09-88A8-C14CF12D2817}"/>
    <cellStyle name="Millares [0] 2 5 4 5" xfId="16280" xr:uid="{95AFD54E-520A-4CFB-A4C7-252712C236FB}"/>
    <cellStyle name="Millares [0] 2 5 4 6" xfId="16823" xr:uid="{05986AA5-45DF-44AC-9676-E1F1D2807928}"/>
    <cellStyle name="Millares [0] 2 5 4 7" xfId="17367" xr:uid="{6802862B-F32E-4EC9-9E09-6C4D62F29F63}"/>
    <cellStyle name="Millares [0] 2 5 5" xfId="1952" xr:uid="{3152CE62-9334-4996-BC72-7928138CA9E8}"/>
    <cellStyle name="Millares [0] 2 5 5 2" xfId="10223" xr:uid="{4AA0A7C9-0BCD-42CD-B48A-1CC3D5F33C98}"/>
    <cellStyle name="Millares [0] 2 5 5 3" xfId="13063" xr:uid="{D49691D4-801B-458B-BF54-CC5EB0D3971F}"/>
    <cellStyle name="Millares [0] 2 5 6" xfId="2370" xr:uid="{98A9DD13-C53D-45C9-A1F7-DAD0D34CB386}"/>
    <cellStyle name="Millares [0] 2 5 6 2" xfId="10641" xr:uid="{E7A538D6-94F3-4204-A373-CC56F309C92F}"/>
    <cellStyle name="Millares [0] 2 5 6 3" xfId="13481" xr:uid="{D8C50CEC-AE77-4A5C-8908-4CB97EE90622}"/>
    <cellStyle name="Millares [0] 2 5 7" xfId="2914" xr:uid="{7FEF750F-1E92-43DB-813A-E2BE2FF3E711}"/>
    <cellStyle name="Millares [0] 2 5 7 2" xfId="11185" xr:uid="{4D1F5E2E-DBA6-47CA-A1C7-1EE7A6FD8C30}"/>
    <cellStyle name="Millares [0] 2 5 7 3" xfId="14025" xr:uid="{6240E49C-77F4-4CA9-BB87-9793D3AE9B88}"/>
    <cellStyle name="Millares [0] 2 5 8" xfId="3416" xr:uid="{8D43CFB6-F385-4AE8-972E-8731B554D2FB}"/>
    <cellStyle name="Millares [0] 2 5 8 2" xfId="11657" xr:uid="{93A3D42A-B33B-4D4B-9CA2-E6D2ABB117A3}"/>
    <cellStyle name="Millares [0] 2 5 8 3" xfId="14497" xr:uid="{1AE06A07-8568-4A97-BD64-0955BE62B0D7}"/>
    <cellStyle name="Millares [0] 2 5 9" xfId="3932" xr:uid="{6D584CB3-08AC-41DF-B57C-87E584FB2084}"/>
    <cellStyle name="Millares [0] 2 5 9 2" xfId="12087" xr:uid="{BE5083F8-E8E3-4A5C-8FFB-C01B80370E4D}"/>
    <cellStyle name="Millares [0] 2 5 9 3" xfId="14928" xr:uid="{39261758-36FA-47CB-888B-9C39C4BEF417}"/>
    <cellStyle name="Millares [0] 2 6" xfId="323" xr:uid="{00000000-0005-0000-0000-00001A010000}"/>
    <cellStyle name="Millares [0] 2 6 10" xfId="16061" xr:uid="{3331E5C1-C7B1-4B96-9765-5B2503E4AE95}"/>
    <cellStyle name="Millares [0] 2 6 11" xfId="16604" xr:uid="{6DE6DC9E-4EE6-4657-B65C-1C97456E6359}"/>
    <cellStyle name="Millares [0] 2 6 12" xfId="17148" xr:uid="{24E0D00D-E5DD-4FC4-9945-E7392B8ABFE7}"/>
    <cellStyle name="Millares [0] 2 6 2" xfId="2151" xr:uid="{E10473A1-976D-4172-8E03-B48AC3ECB18D}"/>
    <cellStyle name="Millares [0] 2 6 2 2" xfId="10422" xr:uid="{2B1E14A2-46EE-4D32-A6FF-0A923DA8B67B}"/>
    <cellStyle name="Millares [0] 2 6 2 3" xfId="13262" xr:uid="{8F9F3CB0-D198-4321-B176-6D8BCD4B2440}"/>
    <cellStyle name="Millares [0] 2 6 3" xfId="2569" xr:uid="{8F3E86A6-1657-49F0-9948-724E3C1AD386}"/>
    <cellStyle name="Millares [0] 2 6 3 2" xfId="10840" xr:uid="{27CBF48B-6378-43C8-80AF-7E7F46859C22}"/>
    <cellStyle name="Millares [0] 2 6 3 3" xfId="13680" xr:uid="{19595051-26BE-492D-AFB6-90CE8DF6FE8A}"/>
    <cellStyle name="Millares [0] 2 6 4" xfId="3113" xr:uid="{DD10B77C-ADDB-4EE4-9C49-485FFA0748FD}"/>
    <cellStyle name="Millares [0] 2 6 4 2" xfId="11384" xr:uid="{2665C09A-DAF6-46C7-BC86-1C3395FCD54A}"/>
    <cellStyle name="Millares [0] 2 6 4 3" xfId="14224" xr:uid="{1DD49CF8-1DD2-4C1E-A120-65E5A3799833}"/>
    <cellStyle name="Millares [0] 2 6 5" xfId="3615" xr:uid="{546DBB91-8A35-4760-875C-2C4401E950A0}"/>
    <cellStyle name="Millares [0] 2 6 5 2" xfId="11856" xr:uid="{CC4E9DBC-0A1D-4181-9ED2-F0004CE13C6A}"/>
    <cellStyle name="Millares [0] 2 6 5 3" xfId="14696" xr:uid="{92B094BD-DABD-45E6-A964-0783298B065D}"/>
    <cellStyle name="Millares [0] 2 6 6" xfId="3955" xr:uid="{871083D8-F915-4EE5-94AE-831B607A48FC}"/>
    <cellStyle name="Millares [0] 2 6 6 2" xfId="12090" xr:uid="{0CD0411F-8467-4FA0-9630-15D0243EFD8B}"/>
    <cellStyle name="Millares [0] 2 6 6 3" xfId="14931" xr:uid="{4E03BF54-22CB-4D18-91B3-DB239A2068D4}"/>
    <cellStyle name="Millares [0] 2 6 7" xfId="9878" xr:uid="{EBC70B8A-9FF9-4981-B840-121CFEA53E19}"/>
    <cellStyle name="Millares [0] 2 6 8" xfId="12718" xr:uid="{ECF2E5EC-3717-40C7-983B-66947481CC87}"/>
    <cellStyle name="Millares [0] 2 6 9" xfId="15376" xr:uid="{1A93D1AD-8654-495D-9397-1C371011C46C}"/>
    <cellStyle name="Millares [0] 2 7" xfId="648" xr:uid="{00000000-0005-0000-0000-00001B010000}"/>
    <cellStyle name="Millares [0] 2 7 2" xfId="2881" xr:uid="{8625D805-CB64-4625-99FC-023B0B920509}"/>
    <cellStyle name="Millares [0] 2 7 2 2" xfId="11152" xr:uid="{214665A1-7132-4ECD-9E6A-70EDF6998459}"/>
    <cellStyle name="Millares [0] 2 7 2 3" xfId="13992" xr:uid="{A8D13F40-7754-465D-8239-7B4795A8FC66}"/>
    <cellStyle name="Millares [0] 2 7 3" xfId="3982" xr:uid="{C256A712-8365-4EA1-BD87-D621C700FF2E}"/>
    <cellStyle name="Millares [0] 2 7 3 2" xfId="12094" xr:uid="{C38C0994-7A39-4990-B9BC-149A0C38E80C}"/>
    <cellStyle name="Millares [0] 2 7 3 3" xfId="14935" xr:uid="{34C972B2-18BC-4C79-85CB-A1F8DAB68550}"/>
    <cellStyle name="Millares [0] 2 7 4" xfId="10190" xr:uid="{B0DEBFE5-BC85-43D3-B2EA-902158920482}"/>
    <cellStyle name="Millares [0] 2 7 5" xfId="13030" xr:uid="{1A8C471A-17B4-42FF-850F-B7286237E43F}"/>
    <cellStyle name="Millares [0] 2 7 6" xfId="15380" xr:uid="{96549A5C-5705-4845-9135-54BB2FCFFB5B}"/>
    <cellStyle name="Millares [0] 2 7 7" xfId="16373" xr:uid="{B18F737D-2997-4EBC-B062-79B699DC7C4C}"/>
    <cellStyle name="Millares [0] 2 7 8" xfId="16916" xr:uid="{C45FCEA7-4DBA-4BD6-B49F-1A0B57521DEA}"/>
    <cellStyle name="Millares [0] 2 7 9" xfId="17460" xr:uid="{071173F2-6D07-4339-A74A-48F644009856}"/>
    <cellStyle name="Millares [0] 2 8" xfId="659" xr:uid="{00000000-0005-0000-0000-00001C010000}"/>
    <cellStyle name="Millares [0] 2 8 2" xfId="2886" xr:uid="{B7091736-CF69-423B-8A91-86D9E4324BBE}"/>
    <cellStyle name="Millares [0] 2 8 2 2" xfId="11157" xr:uid="{557910E1-DCB7-444A-9A4A-E23C03C17CC7}"/>
    <cellStyle name="Millares [0] 2 8 2 3" xfId="13997" xr:uid="{328D287D-1F39-4CAB-96C3-C49F13CB2B0E}"/>
    <cellStyle name="Millares [0] 2 8 3" xfId="6296" xr:uid="{5D36725C-83C4-461D-9508-10872016FAB4}"/>
    <cellStyle name="Millares [0] 2 8 3 2" xfId="12252" xr:uid="{ED79CF2E-0F82-426E-B770-7D617DD53D4C}"/>
    <cellStyle name="Millares [0] 2 8 3 3" xfId="15093" xr:uid="{4448B5D3-C2B0-4729-B99F-720695B5E1B3}"/>
    <cellStyle name="Millares [0] 2 8 4" xfId="10195" xr:uid="{A5A34AD2-7979-4229-855D-B20386C2E1AE}"/>
    <cellStyle name="Millares [0] 2 8 5" xfId="13035" xr:uid="{4298E2D5-AAB8-4E51-8AA5-4734AD071028}"/>
    <cellStyle name="Millares [0] 2 8 6" xfId="15540" xr:uid="{5DB19D42-341C-41B6-BC64-1D68A06F7EEF}"/>
    <cellStyle name="Millares [0] 2 8 7" xfId="16378" xr:uid="{5D74F654-A8D0-4108-ABE4-4B3040F62780}"/>
    <cellStyle name="Millares [0] 2 8 8" xfId="16921" xr:uid="{86E3EC5D-5EC2-4C68-B23D-E69AFBEE5E80}"/>
    <cellStyle name="Millares [0] 2 8 9" xfId="17465" xr:uid="{1BE008B8-7F4E-40FB-ABD3-54ABB0BABFF1}"/>
    <cellStyle name="Millares [0] 2 9" xfId="3356" xr:uid="{D4E43B56-AF59-4A9E-A30B-8E924AA60CD3}"/>
    <cellStyle name="Millares [0] 2 9 2" xfId="6409" xr:uid="{89BF84C5-0D94-4C99-BB4D-10F6D837A5BB}"/>
    <cellStyle name="Millares [0] 2 9 2 2" xfId="12264" xr:uid="{29EC8A55-7270-49BA-96D0-47EB955F9243}"/>
    <cellStyle name="Millares [0] 2 9 2 3" xfId="15105" xr:uid="{497225CE-5F3F-49FB-B9D7-7DCEA077C565}"/>
    <cellStyle name="Millares [0] 2 9 3" xfId="11608" xr:uid="{23060779-8C79-4B9D-920C-C235E3E72299}"/>
    <cellStyle name="Millares [0] 2 9 4" xfId="14448" xr:uid="{38CA9C59-A988-4AD5-A0CA-C3F32DA57992}"/>
    <cellStyle name="Millares [0] 2 9 5" xfId="15552" xr:uid="{F3141AFE-076D-4A77-8D0E-D4459C8F76A2}"/>
    <cellStyle name="Millares [0] 20" xfId="2906" xr:uid="{EE3A4B5C-8A7F-435F-85EE-DE971560F668}"/>
    <cellStyle name="Millares [0] 20 2" xfId="9274" xr:uid="{2E71C267-6DFC-4CAF-8037-DDA7EB29DD69}"/>
    <cellStyle name="Millares [0] 20 2 2" xfId="12447" xr:uid="{95E2DA1E-487D-4B63-9F7F-EAA44C4B778B}"/>
    <cellStyle name="Millares [0] 20 2 3" xfId="15288" xr:uid="{ED00438B-DF80-4197-9016-6FF5F75B84D5}"/>
    <cellStyle name="Millares [0] 20 2 4" xfId="15737" xr:uid="{C837E652-F7CD-4A70-8043-7CB8B4EF6CEC}"/>
    <cellStyle name="Millares [0] 20 3" xfId="6410" xr:uid="{04F999DD-3594-489D-A23F-5644BE3F4BCF}"/>
    <cellStyle name="Millares [0] 20 3 2" xfId="12265" xr:uid="{D0EBB2FF-975A-419D-8866-58C828896680}"/>
    <cellStyle name="Millares [0] 20 3 3" xfId="15106" xr:uid="{F179B232-EDAB-4FBC-AAC5-ADF61E13A1AB}"/>
    <cellStyle name="Millares [0] 20 4" xfId="11177" xr:uid="{5AEACB7A-74ED-4DB3-9A19-498FFCD3871D}"/>
    <cellStyle name="Millares [0] 20 5" xfId="14017" xr:uid="{156DB3B8-8E65-4D50-AC6A-B6E49F8990BE}"/>
    <cellStyle name="Millares [0] 20 6" xfId="15553" xr:uid="{873BEA58-55EC-4259-BF8C-99E3E4166E71}"/>
    <cellStyle name="Millares [0] 21" xfId="3325" xr:uid="{672A8414-D7F2-4652-A709-5D97533AC908}"/>
    <cellStyle name="Millares [0] 21 2" xfId="9280" xr:uid="{ED7FB63F-A5CB-4669-A368-A6B1DD7846C9}"/>
    <cellStyle name="Millares [0] 21 2 2" xfId="12448" xr:uid="{7C856978-292D-44BC-AEBF-4821C46FE005}"/>
    <cellStyle name="Millares [0] 21 2 3" xfId="15289" xr:uid="{95E67FAC-8AB5-4D41-AFBB-E6C3733D9BCA}"/>
    <cellStyle name="Millares [0] 21 2 4" xfId="15739" xr:uid="{7B5BBEF5-F682-4BDC-84E8-C7A5D9A0E490}"/>
    <cellStyle name="Millares [0] 21 3" xfId="6417" xr:uid="{A3FC5738-D3D7-4424-866C-C0BF2700CE36}"/>
    <cellStyle name="Millares [0] 21 3 2" xfId="12267" xr:uid="{476A14DC-DD4C-4E16-8784-60BA56D04904}"/>
    <cellStyle name="Millares [0] 21 3 3" xfId="15108" xr:uid="{55C0BFD8-352C-46F5-A118-512B7859F79F}"/>
    <cellStyle name="Millares [0] 21 4" xfId="11595" xr:uid="{558EC088-17FC-4161-BADC-91377B4724FC}"/>
    <cellStyle name="Millares [0] 21 5" xfId="14435" xr:uid="{88D1FA7A-48F6-423F-BE02-841618C6D472}"/>
    <cellStyle name="Millares [0] 21 6" xfId="15555" xr:uid="{35423776-79D6-4BC7-97D0-BB01F22D8EBB}"/>
    <cellStyle name="Millares [0] 22" xfId="3408" xr:uid="{2B07E011-CC78-4A4D-BB2D-03568E2CA7D0}"/>
    <cellStyle name="Millares [0] 22 2" xfId="9414" xr:uid="{DA882FB7-A456-432E-A99B-D6CFE39E3994}"/>
    <cellStyle name="Millares [0] 22 2 2" xfId="12450" xr:uid="{2B30DE0F-A4A0-4C83-AFE6-C2F3930001A8}"/>
    <cellStyle name="Millares [0] 22 2 3" xfId="15291" xr:uid="{098BD998-72EB-434E-8D2E-CCEE80563531}"/>
    <cellStyle name="Millares [0] 22 2 4" xfId="15741" xr:uid="{4D760AC5-1DBB-43F3-87D0-0AC4461A8216}"/>
    <cellStyle name="Millares [0] 22 3" xfId="6553" xr:uid="{6FF35730-7264-4D17-9412-D89872E884D5}"/>
    <cellStyle name="Millares [0] 22 3 2" xfId="12271" xr:uid="{8E19AAA3-AB52-49D4-8DB7-DDBDC694CBA3}"/>
    <cellStyle name="Millares [0] 22 3 3" xfId="15112" xr:uid="{1E0DD894-D3A2-4D45-8EC1-8C8B489758B3}"/>
    <cellStyle name="Millares [0] 22 4" xfId="11649" xr:uid="{AB4B52DE-3FD2-4DED-994A-48B2E28D87BF}"/>
    <cellStyle name="Millares [0] 22 5" xfId="14489" xr:uid="{404D8859-095A-4C5D-900A-5B776625E415}"/>
    <cellStyle name="Millares [0] 22 6" xfId="15559" xr:uid="{91022494-65DE-4513-93EA-26D38EC33C04}"/>
    <cellStyle name="Millares [0] 23" xfId="6581" xr:uid="{5F896350-C095-449F-941F-3E61E4729D87}"/>
    <cellStyle name="Millares [0] 23 2" xfId="9441" xr:uid="{49EB2873-F65A-4802-8ADE-0683E198544D}"/>
    <cellStyle name="Millares [0] 23 2 2" xfId="12451" xr:uid="{8735A246-15E7-4705-83B8-4227A74BDB35}"/>
    <cellStyle name="Millares [0] 23 2 3" xfId="15292" xr:uid="{A14C6A5A-24D4-44F3-8E83-048F11B92853}"/>
    <cellStyle name="Millares [0] 23 2 4" xfId="15742" xr:uid="{FF0D9829-8A8C-4E2D-AEE7-9170B99B0CB6}"/>
    <cellStyle name="Millares [0] 23 3" xfId="12272" xr:uid="{AF625C0A-422D-4A30-BBEC-BCBA8F71F62E}"/>
    <cellStyle name="Millares [0] 23 4" xfId="15113" xr:uid="{D2CC2BFD-CE7B-4D34-AEA3-EEE7AF217294}"/>
    <cellStyle name="Millares [0] 23 5" xfId="15560" xr:uid="{487C4D72-72B8-4D6D-8151-24D74FBE2321}"/>
    <cellStyle name="Millares [0] 24" xfId="6630" xr:uid="{25444DD2-1FA3-4530-8307-90DF348F107C}"/>
    <cellStyle name="Millares [0] 24 2" xfId="12273" xr:uid="{EAB6494C-381E-45C6-9A1F-678C1E718DA6}"/>
    <cellStyle name="Millares [0] 24 3" xfId="15114" xr:uid="{A6D66E96-41B3-4FE5-BA02-B6B05271958D}"/>
    <cellStyle name="Millares [0] 24 4" xfId="15561" xr:uid="{840D1807-EE28-4B25-BCD0-8016895C5AC1}"/>
    <cellStyle name="Millares [0] 25" xfId="6660" xr:uid="{9BF5A04E-6C2D-46E2-959C-8A1EB3B9F5D3}"/>
    <cellStyle name="Millares [0] 26" xfId="9550" xr:uid="{E2E1D458-C228-4F1E-AB9B-CB461B21B67E}"/>
    <cellStyle name="Millares [0] 26 2" xfId="12452" xr:uid="{CCAAF861-27EC-4E76-9456-6D34198ACE7C}"/>
    <cellStyle name="Millares [0] 26 3" xfId="15293" xr:uid="{3EBFBA07-99B1-43A5-9970-F5F998E5AE6F}"/>
    <cellStyle name="Millares [0] 26 4" xfId="15743" xr:uid="{78F226FC-B246-439A-864B-875D37935394}"/>
    <cellStyle name="Millares [0] 27" xfId="9624" xr:uid="{55CCDCD1-AEEF-4244-9F9B-C52E2436336F}"/>
    <cellStyle name="Millares [0] 27 2" xfId="12464" xr:uid="{71E906CA-619A-4D7F-B744-6CD55BF28DB9}"/>
    <cellStyle name="Millares [0] 27 3" xfId="15305" xr:uid="{2CC4C56B-3C94-4522-94A7-23C8BFC91DCD}"/>
    <cellStyle name="Millares [0] 27 4" xfId="15755" xr:uid="{BF10D8B6-9D5B-44B8-BCA4-407E3EB2F4F9}"/>
    <cellStyle name="Millares [0] 28" xfId="9671" xr:uid="{6B8461E3-0026-4CE0-ACD8-9F9D8B780E32}"/>
    <cellStyle name="Millares [0] 28 2" xfId="15779" xr:uid="{960D0929-B4F7-4875-B916-FB862D025231}"/>
    <cellStyle name="Millares [0] 29" xfId="12511" xr:uid="{5D0EA1C9-EF73-4898-9D80-DDC8EBF03F7C}"/>
    <cellStyle name="Millares [0] 29 2" xfId="15810" xr:uid="{6C26189D-2B4A-4154-B1B7-1D113A925AE4}"/>
    <cellStyle name="Millares [0] 3" xfId="55" xr:uid="{00000000-0005-0000-0000-00001D010000}"/>
    <cellStyle name="Millares [0] 3 10" xfId="1879" xr:uid="{00000000-0005-0000-0000-00001E010000}"/>
    <cellStyle name="Millares [0] 3 10 2" xfId="6438" xr:uid="{D7B1888D-19F2-4E2D-8590-4EBD75359198}"/>
    <cellStyle name="Millares [0] 3 10 2 2" xfId="12269" xr:uid="{0B3C6748-8512-43A8-A3FE-736BFD4C459B}"/>
    <cellStyle name="Millares [0] 3 10 2 3" xfId="15110" xr:uid="{7FA1AB32-5ED9-4ADA-8F55-DC0C2CA486CA}"/>
    <cellStyle name="Millares [0] 3 10 3" xfId="15557" xr:uid="{991E20D5-5730-440B-8C28-F71F71379DDE}"/>
    <cellStyle name="Millares [0] 3 11" xfId="9580" xr:uid="{6C1DDC35-9C63-4C74-948B-398F6C4A5A1D}"/>
    <cellStyle name="Millares [0] 3 11 2" xfId="12458" xr:uid="{2760F1FB-B601-4682-82A1-D0C2C72BB8A5}"/>
    <cellStyle name="Millares [0] 3 11 3" xfId="15299" xr:uid="{2D4A5CD1-6A02-46A8-BA76-E75C237F44D8}"/>
    <cellStyle name="Millares [0] 3 11 4" xfId="15749" xr:uid="{CF37451F-A863-4028-B490-F1D71A76D67C}"/>
    <cellStyle name="Millares [0] 3 12" xfId="3832" xr:uid="{08D17576-A015-40E9-A533-3A921F429D96}"/>
    <cellStyle name="Millares [0] 3 12 2" xfId="12069" xr:uid="{E77339FA-ADC9-4A14-98B0-5B1C4577F481}"/>
    <cellStyle name="Millares [0] 3 12 3" xfId="14910" xr:uid="{D55FBF23-3A1B-4BFA-B349-3C7A63F05A1F}"/>
    <cellStyle name="Millares [0] 3 12 4" xfId="15835" xr:uid="{37CCE916-F4A1-4A17-996C-55DEAF5E1839}"/>
    <cellStyle name="Millares [0] 3 13" xfId="15354" xr:uid="{DABF3177-EE31-4D22-BE63-3AFBC2B20827}"/>
    <cellStyle name="Millares [0] 3 2" xfId="104" xr:uid="{00000000-0005-0000-0000-00001F010000}"/>
    <cellStyle name="Millares [0] 3 2 10" xfId="1966" xr:uid="{F1D1BE39-8F36-4FD7-8512-C95AA2F31AB8}"/>
    <cellStyle name="Millares [0] 3 2 10 2" xfId="10237" xr:uid="{421EEC34-60CA-46C3-8939-84672FD3D783}"/>
    <cellStyle name="Millares [0] 3 2 10 3" xfId="13077" xr:uid="{E02817EE-0896-48B9-9DDF-F3CC1261F727}"/>
    <cellStyle name="Millares [0] 3 2 11" xfId="2384" xr:uid="{D906B33B-5509-40A6-9BEE-5DDC61C9DD21}"/>
    <cellStyle name="Millares [0] 3 2 11 2" xfId="10655" xr:uid="{0034E329-4BFD-4952-8459-3206D08D2756}"/>
    <cellStyle name="Millares [0] 3 2 11 3" xfId="13495" xr:uid="{FBDE585F-4CF6-425A-AAD2-61A9FB9CEB7B}"/>
    <cellStyle name="Millares [0] 3 2 12" xfId="2928" xr:uid="{786E1630-114E-4468-BD3E-FF8674F1601A}"/>
    <cellStyle name="Millares [0] 3 2 12 2" xfId="11199" xr:uid="{8EEDD2EA-5862-41B3-BA15-792B0915E3B5}"/>
    <cellStyle name="Millares [0] 3 2 12 3" xfId="14039" xr:uid="{AD731955-F3A1-421E-A3DB-DC9D9D8504DA}"/>
    <cellStyle name="Millares [0] 3 2 13" xfId="3362" xr:uid="{055AFCA2-0C62-4620-82F5-256B69A03307}"/>
    <cellStyle name="Millares [0] 3 2 13 2" xfId="11613" xr:uid="{34DF950A-A2AA-44C3-B117-BFD21C46A7C0}"/>
    <cellStyle name="Millares [0] 3 2 13 3" xfId="14453" xr:uid="{1E263223-0CB4-4363-B0A7-772BDE10DC76}"/>
    <cellStyle name="Millares [0] 3 2 14" xfId="3430" xr:uid="{E0203A1D-00B2-49C8-BD1C-EBFBCA4E7F3C}"/>
    <cellStyle name="Millares [0] 3 2 14 2" xfId="11671" xr:uid="{56E32865-BB6F-4CB7-A861-F030C4FE3D44}"/>
    <cellStyle name="Millares [0] 3 2 14 3" xfId="14511" xr:uid="{3F0BC825-0AF5-41B3-B9E3-D199AACB6F2C}"/>
    <cellStyle name="Millares [0] 3 2 15" xfId="3852" xr:uid="{BE60EC29-7346-4613-80BE-1B95B2DEA5C7}"/>
    <cellStyle name="Millares [0] 3 2 15 2" xfId="12072" xr:uid="{CCFF4E15-A943-40F3-926C-E0F57C5DC249}"/>
    <cellStyle name="Millares [0] 3 2 15 3" xfId="14913" xr:uid="{A020223B-6992-4653-8C7E-23F03C94DB75}"/>
    <cellStyle name="Millares [0] 3 2 16" xfId="9653" xr:uid="{D94F328D-F50C-4F7A-A3F2-C6E1185A7EE1}"/>
    <cellStyle name="Millares [0] 3 2 16 2" xfId="12493" xr:uid="{0B2EA622-5239-44CD-AB1F-685D500166C7}"/>
    <cellStyle name="Millares [0] 3 2 16 3" xfId="15334" xr:uid="{CF21CDDC-7FF5-4E28-BAC9-81865E91C4C0}"/>
    <cellStyle name="Millares [0] 3 2 17" xfId="9693" xr:uid="{FD14F251-42D9-4864-B739-9872591125CA}"/>
    <cellStyle name="Millares [0] 3 2 18" xfId="12533" xr:uid="{4D76CB46-C06B-45A5-9C14-F64DFB4252E0}"/>
    <cellStyle name="Millares [0] 3 2 19" xfId="15358" xr:uid="{DE11732F-2897-4535-81D8-6AD6D8310023}"/>
    <cellStyle name="Millares [0] 3 2 2" xfId="199" xr:uid="{00000000-0005-0000-0000-000020010000}"/>
    <cellStyle name="Millares [0] 3 2 2 10" xfId="9762" xr:uid="{B6D7A863-5A31-4627-8C4A-8AB2028448B8}"/>
    <cellStyle name="Millares [0] 3 2 2 11" xfId="12602" xr:uid="{0CF046F0-20E1-4A61-9D4E-82C72005A0F0}"/>
    <cellStyle name="Millares [0] 3 2 2 12" xfId="15364" xr:uid="{63BE51EE-6AF1-4C99-9B08-C30ACB13046B}"/>
    <cellStyle name="Millares [0] 3 2 2 13" xfId="15945" xr:uid="{4A50657B-A082-4120-AF36-ED662344C434}"/>
    <cellStyle name="Millares [0] 3 2 2 14" xfId="16488" xr:uid="{E4ECBAF7-CB75-48A5-A558-6E9AF9FDD996}"/>
    <cellStyle name="Millares [0] 3 2 2 15" xfId="17032" xr:uid="{FC012E40-594F-4C6C-BCF5-2B8C76FEFA60}"/>
    <cellStyle name="Millares [0] 3 2 2 2" xfId="308" xr:uid="{00000000-0005-0000-0000-000021010000}"/>
    <cellStyle name="Millares [0] 3 2 2 2 10" xfId="16592" xr:uid="{EAC220BB-E368-4E01-8707-42E0001EE6B7}"/>
    <cellStyle name="Millares [0] 3 2 2 2 11" xfId="17136" xr:uid="{E1D53588-E219-4BD6-B8FD-69AE743CA9BC}"/>
    <cellStyle name="Millares [0] 3 2 2 2 2" xfId="535" xr:uid="{00000000-0005-0000-0000-000022010000}"/>
    <cellStyle name="Millares [0] 3 2 2 2 2 10" xfId="17348" xr:uid="{E90493E0-6A78-4C57-A407-22B761CEC2B0}"/>
    <cellStyle name="Millares [0] 3 2 2 2 2 2" xfId="2351" xr:uid="{A389E413-E0CF-45FB-B965-3F47BEDFFFF1}"/>
    <cellStyle name="Millares [0] 3 2 2 2 2 2 2" xfId="10622" xr:uid="{7A2ED5FE-3B7D-4516-AB9E-9B540A366DA1}"/>
    <cellStyle name="Millares [0] 3 2 2 2 2 2 3" xfId="13462" xr:uid="{A9E261EA-48B9-435D-91DD-366F1A44A69F}"/>
    <cellStyle name="Millares [0] 3 2 2 2 2 3" xfId="2769" xr:uid="{5746AD9B-C00D-4E3E-A0E6-C0B639ED397C}"/>
    <cellStyle name="Millares [0] 3 2 2 2 2 3 2" xfId="11040" xr:uid="{7845D655-6E0E-4FE3-88F0-DF72EA6E927F}"/>
    <cellStyle name="Millares [0] 3 2 2 2 2 3 3" xfId="13880" xr:uid="{0E6F0C90-45B3-4310-AA8B-46FA854296FF}"/>
    <cellStyle name="Millares [0] 3 2 2 2 2 4" xfId="3313" xr:uid="{DCF605A1-FAF9-4AF6-8BF4-E7DAA7AB3CCF}"/>
    <cellStyle name="Millares [0] 3 2 2 2 2 4 2" xfId="11584" xr:uid="{FB78861D-85AF-4705-913F-83147C63C888}"/>
    <cellStyle name="Millares [0] 3 2 2 2 2 4 3" xfId="14424" xr:uid="{97F728C9-77FD-4EC6-A832-06D963FDA0C1}"/>
    <cellStyle name="Millares [0] 3 2 2 2 2 5" xfId="3815" xr:uid="{D3FF207D-A9FA-4863-BEA8-C4E592524199}"/>
    <cellStyle name="Millares [0] 3 2 2 2 2 5 2" xfId="12056" xr:uid="{E990DA3B-88E9-491C-8129-72D91E0DCB7C}"/>
    <cellStyle name="Millares [0] 3 2 2 2 2 5 3" xfId="14896" xr:uid="{ABE0FBE3-1423-48F4-9CE6-814A9924FB2B}"/>
    <cellStyle name="Millares [0] 3 2 2 2 2 6" xfId="10078" xr:uid="{DBF3A1D5-E53C-4932-AC38-73BECEACEEF5}"/>
    <cellStyle name="Millares [0] 3 2 2 2 2 7" xfId="12918" xr:uid="{B438749F-FAA2-4EC2-896F-73D8D330E218}"/>
    <cellStyle name="Millares [0] 3 2 2 2 2 8" xfId="16261" xr:uid="{3714B543-378C-4467-BEE0-5194F3F71A0E}"/>
    <cellStyle name="Millares [0] 3 2 2 2 2 9" xfId="16804" xr:uid="{A90C5410-F3BD-4370-92B1-7DF82B88E820}"/>
    <cellStyle name="Millares [0] 3 2 2 2 3" xfId="2139" xr:uid="{81E4DFEC-748E-4C81-88B0-436AD0092A3E}"/>
    <cellStyle name="Millares [0] 3 2 2 2 3 2" xfId="10410" xr:uid="{6B55EB7C-8BDC-449E-8E7E-94B8FFE6D738}"/>
    <cellStyle name="Millares [0] 3 2 2 2 3 3" xfId="13250" xr:uid="{8F0DC637-F0DB-475A-8668-8169D7BAD781}"/>
    <cellStyle name="Millares [0] 3 2 2 2 4" xfId="2557" xr:uid="{4017DE83-0D1C-4B8E-993B-9D7A8D3037A2}"/>
    <cellStyle name="Millares [0] 3 2 2 2 4 2" xfId="10828" xr:uid="{1CF5DF2F-4706-481A-B089-3E6E45ACA8C3}"/>
    <cellStyle name="Millares [0] 3 2 2 2 4 3" xfId="13668" xr:uid="{75A333B5-6EC1-447E-9C32-18B61ECE81B8}"/>
    <cellStyle name="Millares [0] 3 2 2 2 5" xfId="3101" xr:uid="{6F1FE9EE-4A8E-49AD-9856-F8858DAE6E1F}"/>
    <cellStyle name="Millares [0] 3 2 2 2 5 2" xfId="11372" xr:uid="{4499D854-EF15-4B0D-8809-9CA2A3861C55}"/>
    <cellStyle name="Millares [0] 3 2 2 2 5 3" xfId="14212" xr:uid="{D779E01A-E786-4339-8C6E-97C25B9D5F33}"/>
    <cellStyle name="Millares [0] 3 2 2 2 6" xfId="3603" xr:uid="{5522CE41-A4A9-4005-B05E-2E4B94AA69E6}"/>
    <cellStyle name="Millares [0] 3 2 2 2 6 2" xfId="11844" xr:uid="{CC43281B-4429-4D83-835E-63136D475E70}"/>
    <cellStyle name="Millares [0] 3 2 2 2 6 3" xfId="14684" xr:uid="{4D07977C-A1C0-4422-8608-5E264558C153}"/>
    <cellStyle name="Millares [0] 3 2 2 2 7" xfId="9866" xr:uid="{0D79B8F6-0916-48A5-AD60-61CC029A42D8}"/>
    <cellStyle name="Millares [0] 3 2 2 2 8" xfId="12706" xr:uid="{97C8EB5F-A212-49AE-9BD4-C9A9F7DDEA2F}"/>
    <cellStyle name="Millares [0] 3 2 2 2 9" xfId="16049" xr:uid="{191E48A3-0274-4074-9769-B0C3C0CACF8A}"/>
    <cellStyle name="Millares [0] 3 2 2 3" xfId="434" xr:uid="{00000000-0005-0000-0000-000023010000}"/>
    <cellStyle name="Millares [0] 3 2 2 3 10" xfId="17248" xr:uid="{C54C43CF-EF12-431A-8BA5-1E83CDCB5CC0}"/>
    <cellStyle name="Millares [0] 3 2 2 3 2" xfId="2251" xr:uid="{534DAB74-9DA9-4707-B281-0EAA826FA735}"/>
    <cellStyle name="Millares [0] 3 2 2 3 2 2" xfId="10522" xr:uid="{1A4C046D-DE7D-4F29-A059-591B664DF5E7}"/>
    <cellStyle name="Millares [0] 3 2 2 3 2 3" xfId="13362" xr:uid="{0E23D16A-7D9A-47E1-9221-2C022671EE45}"/>
    <cellStyle name="Millares [0] 3 2 2 3 3" xfId="2669" xr:uid="{AFCC3AF8-1A89-404E-B554-8BC5D0F91EF4}"/>
    <cellStyle name="Millares [0] 3 2 2 3 3 2" xfId="10940" xr:uid="{3352434F-0511-4A49-82DE-B7FE9E9D6F1D}"/>
    <cellStyle name="Millares [0] 3 2 2 3 3 3" xfId="13780" xr:uid="{B7B66DE6-E1E2-4DC6-A6A1-C683D009FA6E}"/>
    <cellStyle name="Millares [0] 3 2 2 3 4" xfId="3213" xr:uid="{77E6AFEB-C30B-4792-82D9-78FCEF73E52C}"/>
    <cellStyle name="Millares [0] 3 2 2 3 4 2" xfId="11484" xr:uid="{C17EC516-5BA5-41C2-A9EE-7728B9D6C686}"/>
    <cellStyle name="Millares [0] 3 2 2 3 4 3" xfId="14324" xr:uid="{F68593F0-86A0-457A-AFBE-01B8302832F5}"/>
    <cellStyle name="Millares [0] 3 2 2 3 5" xfId="3715" xr:uid="{EE5A3326-4634-4DBC-BA8B-19C9F214A082}"/>
    <cellStyle name="Millares [0] 3 2 2 3 5 2" xfId="11956" xr:uid="{AC0F6E47-2782-4011-AFB2-F69C3571774E}"/>
    <cellStyle name="Millares [0] 3 2 2 3 5 3" xfId="14796" xr:uid="{962D71A6-0FFD-44C0-A52E-0A53DF1BB606}"/>
    <cellStyle name="Millares [0] 3 2 2 3 6" xfId="9978" xr:uid="{069480D3-599D-4120-A27A-D6C24EC900EE}"/>
    <cellStyle name="Millares [0] 3 2 2 3 7" xfId="12818" xr:uid="{FC1D1ACA-690B-413B-87EA-AAED946E8DE5}"/>
    <cellStyle name="Millares [0] 3 2 2 3 8" xfId="16161" xr:uid="{9B381DC3-CFBB-488C-B24C-A070E2347FB9}"/>
    <cellStyle name="Millares [0] 3 2 2 3 9" xfId="16704" xr:uid="{E4E46BE1-49BF-4F26-8278-9DEEBADF7BB5}"/>
    <cellStyle name="Millares [0] 3 2 2 4" xfId="637" xr:uid="{00000000-0005-0000-0000-000024010000}"/>
    <cellStyle name="Millares [0] 3 2 2 4 2" xfId="2871" xr:uid="{B48CDDA1-D633-4AF8-8A8B-04FF8DD7CD53}"/>
    <cellStyle name="Millares [0] 3 2 2 4 2 2" xfId="11142" xr:uid="{9D90E67A-D5BC-4A46-8717-43E56A01E9F1}"/>
    <cellStyle name="Millares [0] 3 2 2 4 2 3" xfId="13982" xr:uid="{55E311D8-2DC1-4587-8738-40221AD443E5}"/>
    <cellStyle name="Millares [0] 3 2 2 4 3" xfId="10180" xr:uid="{B90D306F-6443-487A-8278-99ACA9BD08BD}"/>
    <cellStyle name="Millares [0] 3 2 2 4 4" xfId="13020" xr:uid="{34AB9D53-A917-4EF3-9820-A190AD3D29FF}"/>
    <cellStyle name="Millares [0] 3 2 2 4 5" xfId="16363" xr:uid="{DA2A456C-DF67-4023-8A2D-D97AC1E66854}"/>
    <cellStyle name="Millares [0] 3 2 2 4 6" xfId="16906" xr:uid="{41351642-04DD-428D-96BD-4B694649DCFA}"/>
    <cellStyle name="Millares [0] 3 2 2 4 7" xfId="17450" xr:uid="{3A814602-6931-4969-899F-E3BDF6ADD8B9}"/>
    <cellStyle name="Millares [0] 3 2 2 5" xfId="2035" xr:uid="{75B9F8CB-5DD1-4494-B0E8-DFC6DDA99E24}"/>
    <cellStyle name="Millares [0] 3 2 2 5 2" xfId="10306" xr:uid="{FD5DC1A2-3E2A-4439-9263-9B9D19E3D2D8}"/>
    <cellStyle name="Millares [0] 3 2 2 5 3" xfId="13146" xr:uid="{98BE7F07-F971-4A95-9647-32B37F8A6B6F}"/>
    <cellStyle name="Millares [0] 3 2 2 6" xfId="2453" xr:uid="{59733730-1BA9-42BE-B810-850498B7A299}"/>
    <cellStyle name="Millares [0] 3 2 2 6 2" xfId="10724" xr:uid="{F2B3D582-A5EC-406C-A53E-5123BB981303}"/>
    <cellStyle name="Millares [0] 3 2 2 6 3" xfId="13564" xr:uid="{3A4FD57A-5C67-4FB8-A27F-A10F761CCC36}"/>
    <cellStyle name="Millares [0] 3 2 2 7" xfId="2997" xr:uid="{852EBA7A-210C-4D2C-B93C-100DE0D40035}"/>
    <cellStyle name="Millares [0] 3 2 2 7 2" xfId="11268" xr:uid="{E8CA1B83-3A8C-4BCA-9089-83592F439366}"/>
    <cellStyle name="Millares [0] 3 2 2 7 3" xfId="14108" xr:uid="{0C5204C8-BEBD-4785-BF38-B049A3F9FA5B}"/>
    <cellStyle name="Millares [0] 3 2 2 8" xfId="3499" xr:uid="{173D945E-193B-488F-B94A-6817FC1027CE}"/>
    <cellStyle name="Millares [0] 3 2 2 8 2" xfId="11740" xr:uid="{16BB5D58-861B-4335-ABE2-F55CE744F656}"/>
    <cellStyle name="Millares [0] 3 2 2 8 3" xfId="14580" xr:uid="{C6CBFAD5-E74D-4403-8C19-4C606AC29DDC}"/>
    <cellStyle name="Millares [0] 3 2 2 9" xfId="3878" xr:uid="{6EF06E82-1E01-46AB-8A7E-3183F940EB7D}"/>
    <cellStyle name="Millares [0] 3 2 2 9 2" xfId="12078" xr:uid="{AE1DADF3-8B56-40D8-8A86-3A7B0381FC00}"/>
    <cellStyle name="Millares [0] 3 2 2 9 3" xfId="14919" xr:uid="{12791BB0-589A-4147-949C-F3A7771E88C2}"/>
    <cellStyle name="Millares [0] 3 2 20" xfId="15876" xr:uid="{2D4765C2-896A-4366-BAC2-EED83CA9EB04}"/>
    <cellStyle name="Millares [0] 3 2 21" xfId="16419" xr:uid="{9DA78B89-3C1D-4A2E-A666-6F1A6C50374F}"/>
    <cellStyle name="Millares [0] 3 2 22" xfId="16963" xr:uid="{9D36A3B6-90FC-4D33-95DE-9C1D8B26E276}"/>
    <cellStyle name="Millares [0] 3 2 3" xfId="152" xr:uid="{00000000-0005-0000-0000-000025010000}"/>
    <cellStyle name="Millares [0] 3 2 3 10" xfId="9720" xr:uid="{6E475B6E-A970-452D-AC50-26C06C1CD61B}"/>
    <cellStyle name="Millares [0] 3 2 3 11" xfId="12560" xr:uid="{642B0468-1845-4500-B76A-577BFD213CDB}"/>
    <cellStyle name="Millares [0] 3 2 3 12" xfId="15370" xr:uid="{0EC118FD-D1C7-450D-A8ED-953FB149D960}"/>
    <cellStyle name="Millares [0] 3 2 3 13" xfId="15903" xr:uid="{A47E04EA-E00E-45D5-8ED4-1C4A369D6632}"/>
    <cellStyle name="Millares [0] 3 2 3 14" xfId="16446" xr:uid="{D7B36AE4-4556-4DC2-8B5E-41C9518127CA}"/>
    <cellStyle name="Millares [0] 3 2 3 15" xfId="16990" xr:uid="{B2EA23A4-BF1B-4FC2-AC38-8D50AAF51CB2}"/>
    <cellStyle name="Millares [0] 3 2 3 2" xfId="266" xr:uid="{00000000-0005-0000-0000-000026010000}"/>
    <cellStyle name="Millares [0] 3 2 3 2 10" xfId="16550" xr:uid="{16B2E145-E135-4720-BC09-E79936F8DE3E}"/>
    <cellStyle name="Millares [0] 3 2 3 2 11" xfId="17094" xr:uid="{C29E843B-8B1A-4F83-A343-FCCC0096AE69}"/>
    <cellStyle name="Millares [0] 3 2 3 2 2" xfId="493" xr:uid="{00000000-0005-0000-0000-000027010000}"/>
    <cellStyle name="Millares [0] 3 2 3 2 2 10" xfId="17306" xr:uid="{CD9E5879-E25B-4A8D-B974-6EFE2BBFE639}"/>
    <cellStyle name="Millares [0] 3 2 3 2 2 2" xfId="2309" xr:uid="{A16AC3F7-8095-45AB-8B14-A1CD2775210B}"/>
    <cellStyle name="Millares [0] 3 2 3 2 2 2 2" xfId="10580" xr:uid="{4313E3C0-744A-4597-82CF-5B2A5C1D404D}"/>
    <cellStyle name="Millares [0] 3 2 3 2 2 2 3" xfId="13420" xr:uid="{CBDFDA35-9752-42C7-8E2C-2AEA475BA12A}"/>
    <cellStyle name="Millares [0] 3 2 3 2 2 3" xfId="2727" xr:uid="{4CA3EC03-B433-42ED-9ED4-500B82B74F60}"/>
    <cellStyle name="Millares [0] 3 2 3 2 2 3 2" xfId="10998" xr:uid="{863FF713-D195-40F8-8C9A-AF5F6304046F}"/>
    <cellStyle name="Millares [0] 3 2 3 2 2 3 3" xfId="13838" xr:uid="{C4781924-F878-4625-972B-D34B8C5CE24F}"/>
    <cellStyle name="Millares [0] 3 2 3 2 2 4" xfId="3271" xr:uid="{AF0C54D0-95DA-41FF-B0BB-17E1BF7B775E}"/>
    <cellStyle name="Millares [0] 3 2 3 2 2 4 2" xfId="11542" xr:uid="{B1803D35-6338-4F0F-A57E-39D7C0733A5D}"/>
    <cellStyle name="Millares [0] 3 2 3 2 2 4 3" xfId="14382" xr:uid="{A6353FD8-359F-4EC4-AD96-29A743CC7069}"/>
    <cellStyle name="Millares [0] 3 2 3 2 2 5" xfId="3773" xr:uid="{5D82C92C-9769-44D9-89E0-DC84851DB9EE}"/>
    <cellStyle name="Millares [0] 3 2 3 2 2 5 2" xfId="12014" xr:uid="{10CBCB54-5395-4719-9394-BB44C11E1F02}"/>
    <cellStyle name="Millares [0] 3 2 3 2 2 5 3" xfId="14854" xr:uid="{25F40E69-A5F4-4563-8610-A170A5E6C041}"/>
    <cellStyle name="Millares [0] 3 2 3 2 2 6" xfId="10036" xr:uid="{6AE97DB0-C896-414E-B07C-D7B8DA6AFE26}"/>
    <cellStyle name="Millares [0] 3 2 3 2 2 7" xfId="12876" xr:uid="{2FA39B27-34FC-4B27-AA78-269D9271DE63}"/>
    <cellStyle name="Millares [0] 3 2 3 2 2 8" xfId="16219" xr:uid="{F22CC270-5CB7-4D0B-81D3-F3E26963CCFE}"/>
    <cellStyle name="Millares [0] 3 2 3 2 2 9" xfId="16762" xr:uid="{60B04477-3D89-47D9-94D7-1F9EAB9485DE}"/>
    <cellStyle name="Millares [0] 3 2 3 2 3" xfId="2097" xr:uid="{F6D0D041-04DB-4870-ADCC-C7E5642C5B73}"/>
    <cellStyle name="Millares [0] 3 2 3 2 3 2" xfId="10368" xr:uid="{71F734A2-31E9-4983-A179-C61C7E680923}"/>
    <cellStyle name="Millares [0] 3 2 3 2 3 3" xfId="13208" xr:uid="{5FC4866C-45EC-4379-8437-4A60DA45DC92}"/>
    <cellStyle name="Millares [0] 3 2 3 2 4" xfId="2515" xr:uid="{3450092E-02AB-401A-872F-7DBE516F3436}"/>
    <cellStyle name="Millares [0] 3 2 3 2 4 2" xfId="10786" xr:uid="{74A6D22E-96EE-474B-84EE-C23B958789AD}"/>
    <cellStyle name="Millares [0] 3 2 3 2 4 3" xfId="13626" xr:uid="{DA8F7C81-684F-4A6B-9D58-510C20418BE7}"/>
    <cellStyle name="Millares [0] 3 2 3 2 5" xfId="3059" xr:uid="{67E0BB40-56A8-4E74-82A8-2E4A5144E6CD}"/>
    <cellStyle name="Millares [0] 3 2 3 2 5 2" xfId="11330" xr:uid="{40675481-DAB9-46E6-9FD2-82B2198C8F07}"/>
    <cellStyle name="Millares [0] 3 2 3 2 5 3" xfId="14170" xr:uid="{6A05BE6E-6CA6-463B-BCC5-8AD986CCA340}"/>
    <cellStyle name="Millares [0] 3 2 3 2 6" xfId="3561" xr:uid="{D0F107F6-5EA5-4E49-ABA4-AA61ED8DCE2E}"/>
    <cellStyle name="Millares [0] 3 2 3 2 6 2" xfId="11802" xr:uid="{A8CBB70C-4C17-4C0D-9B4D-FA544F14B29B}"/>
    <cellStyle name="Millares [0] 3 2 3 2 6 3" xfId="14642" xr:uid="{3F201320-8789-4679-8D56-BEC2ED23BD14}"/>
    <cellStyle name="Millares [0] 3 2 3 2 7" xfId="9824" xr:uid="{D67CD97E-4A1C-45A5-AE75-FF6551E3F574}"/>
    <cellStyle name="Millares [0] 3 2 3 2 8" xfId="12664" xr:uid="{AE076933-6970-46CB-A1F5-87A9222A12E7}"/>
    <cellStyle name="Millares [0] 3 2 3 2 9" xfId="16007" xr:uid="{62DD6528-C0F9-46EC-B3CD-2F92E146DDA0}"/>
    <cellStyle name="Millares [0] 3 2 3 3" xfId="392" xr:uid="{00000000-0005-0000-0000-000028010000}"/>
    <cellStyle name="Millares [0] 3 2 3 3 10" xfId="17206" xr:uid="{DE157F6F-77F9-4F1B-9F81-B9A6B7177F72}"/>
    <cellStyle name="Millares [0] 3 2 3 3 2" xfId="2209" xr:uid="{B346F81D-D871-41C1-B12B-A1F4D68F9625}"/>
    <cellStyle name="Millares [0] 3 2 3 3 2 2" xfId="10480" xr:uid="{E61627C5-7914-44FF-9647-BB5158EE716F}"/>
    <cellStyle name="Millares [0] 3 2 3 3 2 3" xfId="13320" xr:uid="{60AAB0F5-DFA4-490E-BE2A-AAB8C6DE9BD0}"/>
    <cellStyle name="Millares [0] 3 2 3 3 3" xfId="2627" xr:uid="{7DBA0653-5C2A-49DD-B1E3-D84BD550D1E9}"/>
    <cellStyle name="Millares [0] 3 2 3 3 3 2" xfId="10898" xr:uid="{F9904D21-8588-49BE-9681-3299966DE936}"/>
    <cellStyle name="Millares [0] 3 2 3 3 3 3" xfId="13738" xr:uid="{523FBB30-1390-4421-A83C-EA6B1DCC6294}"/>
    <cellStyle name="Millares [0] 3 2 3 3 4" xfId="3171" xr:uid="{4CB44B05-56CA-4E63-A238-D87A72364851}"/>
    <cellStyle name="Millares [0] 3 2 3 3 4 2" xfId="11442" xr:uid="{FE7C4CF9-0EFA-4286-BBB0-952477D10D37}"/>
    <cellStyle name="Millares [0] 3 2 3 3 4 3" xfId="14282" xr:uid="{15E84862-92F1-45D6-BBB5-A58F07BE38F3}"/>
    <cellStyle name="Millares [0] 3 2 3 3 5" xfId="3673" xr:uid="{BE392AD7-12AC-4193-A7F2-E867AD12A038}"/>
    <cellStyle name="Millares [0] 3 2 3 3 5 2" xfId="11914" xr:uid="{8E7A089F-CF2E-4200-9CB4-871EA5A75282}"/>
    <cellStyle name="Millares [0] 3 2 3 3 5 3" xfId="14754" xr:uid="{7344613D-F55F-4A66-B4B0-CDC8BC47CD1B}"/>
    <cellStyle name="Millares [0] 3 2 3 3 6" xfId="9936" xr:uid="{A8F263C7-968E-4852-9D2E-B52E6F6B5D7F}"/>
    <cellStyle name="Millares [0] 3 2 3 3 7" xfId="12776" xr:uid="{E6DBA643-2AE0-4DCE-98F5-09B8EC0886F8}"/>
    <cellStyle name="Millares [0] 3 2 3 3 8" xfId="16119" xr:uid="{FB9B66A0-CE40-46F0-86E6-03A38737DC9D}"/>
    <cellStyle name="Millares [0] 3 2 3 3 9" xfId="16662" xr:uid="{E4E44E8A-A38F-408B-BECF-17F63D546936}"/>
    <cellStyle name="Millares [0] 3 2 3 4" xfId="595" xr:uid="{00000000-0005-0000-0000-000029010000}"/>
    <cellStyle name="Millares [0] 3 2 3 4 2" xfId="2829" xr:uid="{6EB90357-C3EE-43CC-89E5-68C8B776788C}"/>
    <cellStyle name="Millares [0] 3 2 3 4 2 2" xfId="11100" xr:uid="{AB85529C-45EA-4F00-92CC-B89FB3B8173E}"/>
    <cellStyle name="Millares [0] 3 2 3 4 2 3" xfId="13940" xr:uid="{9491C84F-5FF7-496A-92B8-505F756D5564}"/>
    <cellStyle name="Millares [0] 3 2 3 4 3" xfId="10138" xr:uid="{6081D862-D346-48E2-BD79-FD78ACA29B0D}"/>
    <cellStyle name="Millares [0] 3 2 3 4 4" xfId="12978" xr:uid="{9233F704-AC87-487D-8206-3BABDFFE2F48}"/>
    <cellStyle name="Millares [0] 3 2 3 4 5" xfId="16321" xr:uid="{243651E2-C78B-4070-BACF-C33FD9FD1987}"/>
    <cellStyle name="Millares [0] 3 2 3 4 6" xfId="16864" xr:uid="{298DC4DE-07B5-4E70-A29E-789B63D63A9E}"/>
    <cellStyle name="Millares [0] 3 2 3 4 7" xfId="17408" xr:uid="{FDB3BA63-D102-4038-85B6-77D044317400}"/>
    <cellStyle name="Millares [0] 3 2 3 5" xfId="1993" xr:uid="{A45A42D7-3C38-41E4-B3FA-202A1BAB2C84}"/>
    <cellStyle name="Millares [0] 3 2 3 5 2" xfId="10264" xr:uid="{0BAECD30-A4CB-46A2-9620-4D9C67B42A53}"/>
    <cellStyle name="Millares [0] 3 2 3 5 3" xfId="13104" xr:uid="{18C888B3-CD62-493C-BF27-65BC7625A472}"/>
    <cellStyle name="Millares [0] 3 2 3 6" xfId="2411" xr:uid="{1224C707-CFB7-41D3-A0C8-B7435CFB997B}"/>
    <cellStyle name="Millares [0] 3 2 3 6 2" xfId="10682" xr:uid="{5A096FE7-32D7-4060-B1C2-70BE3BE071C5}"/>
    <cellStyle name="Millares [0] 3 2 3 6 3" xfId="13522" xr:uid="{4CEC7987-6AE3-4D5E-A28E-9B3CCAAB020E}"/>
    <cellStyle name="Millares [0] 3 2 3 7" xfId="2955" xr:uid="{BF6191F4-FB18-43E8-83EF-BE4B7C3AFA48}"/>
    <cellStyle name="Millares [0] 3 2 3 7 2" xfId="11226" xr:uid="{922ED0CB-677E-461C-B727-2E14A64AF7C1}"/>
    <cellStyle name="Millares [0] 3 2 3 7 3" xfId="14066" xr:uid="{BFEC3DCA-50EE-4A66-B008-439DBB996CB4}"/>
    <cellStyle name="Millares [0] 3 2 3 8" xfId="3457" xr:uid="{4F79DD2C-794E-4AED-9845-F4B0C0C57D1A}"/>
    <cellStyle name="Millares [0] 3 2 3 8 2" xfId="11698" xr:uid="{A9860874-04D0-4D2E-A438-489CF1A2E027}"/>
    <cellStyle name="Millares [0] 3 2 3 8 3" xfId="14538" xr:uid="{48454BCA-E19E-45FE-9E8F-3F4B1A0F395C}"/>
    <cellStyle name="Millares [0] 3 2 3 9" xfId="3905" xr:uid="{C28F4C4B-CC5E-4543-A20C-AA2A76C6553F}"/>
    <cellStyle name="Millares [0] 3 2 3 9 2" xfId="12084" xr:uid="{DAA85E7B-96F0-470A-9A0F-0AE2B18003B7}"/>
    <cellStyle name="Millares [0] 3 2 3 9 3" xfId="14925" xr:uid="{7AC352BA-774A-4ED9-9995-A075E0E30587}"/>
    <cellStyle name="Millares [0] 3 2 4" xfId="239" xr:uid="{00000000-0005-0000-0000-00002A010000}"/>
    <cellStyle name="Millares [0] 3 2 4 10" xfId="15384" xr:uid="{D21E6FF5-62D4-432E-8302-697CCB4B987C}"/>
    <cellStyle name="Millares [0] 3 2 4 11" xfId="15980" xr:uid="{368D38B8-53B3-45A3-92E6-F0F953FDB951}"/>
    <cellStyle name="Millares [0] 3 2 4 12" xfId="16523" xr:uid="{2228E95D-7F7E-4519-95F0-98D6B58D1F58}"/>
    <cellStyle name="Millares [0] 3 2 4 13" xfId="17067" xr:uid="{258FEA77-53D1-4A23-AF10-B44EA059E138}"/>
    <cellStyle name="Millares [0] 3 2 4 2" xfId="466" xr:uid="{00000000-0005-0000-0000-00002B010000}"/>
    <cellStyle name="Millares [0] 3 2 4 2 10" xfId="17279" xr:uid="{B6FA9FB7-8083-4F9E-944D-ED309519A8CD}"/>
    <cellStyle name="Millares [0] 3 2 4 2 2" xfId="2282" xr:uid="{8D07F9C1-668D-4ABA-8E80-B748E75AFCA2}"/>
    <cellStyle name="Millares [0] 3 2 4 2 2 2" xfId="10553" xr:uid="{7862FC3B-13EA-4713-94FC-1FF4DE014BE1}"/>
    <cellStyle name="Millares [0] 3 2 4 2 2 3" xfId="13393" xr:uid="{F04DC2C6-D394-42B9-86CD-84BF013AAD93}"/>
    <cellStyle name="Millares [0] 3 2 4 2 3" xfId="2700" xr:uid="{53997DA1-2D11-45E7-B7A7-64A9B0D00A6F}"/>
    <cellStyle name="Millares [0] 3 2 4 2 3 2" xfId="10971" xr:uid="{E7F97E19-9355-4AA2-9FD8-55A7904B2CD7}"/>
    <cellStyle name="Millares [0] 3 2 4 2 3 3" xfId="13811" xr:uid="{7B0347A6-6696-41D8-BD4A-E9633CF3892F}"/>
    <cellStyle name="Millares [0] 3 2 4 2 4" xfId="3244" xr:uid="{FAB18392-19CA-4C1E-AE8A-DCE9E5F0D03B}"/>
    <cellStyle name="Millares [0] 3 2 4 2 4 2" xfId="11515" xr:uid="{99B6D996-B516-4798-B9B4-F2D8174F5FB3}"/>
    <cellStyle name="Millares [0] 3 2 4 2 4 3" xfId="14355" xr:uid="{86A43453-73E1-4CE1-8481-C1941750380F}"/>
    <cellStyle name="Millares [0] 3 2 4 2 5" xfId="3746" xr:uid="{9D788E60-5162-47E9-BE51-8791CC27CEA6}"/>
    <cellStyle name="Millares [0] 3 2 4 2 5 2" xfId="11987" xr:uid="{83161014-7823-475D-89A9-81429A192932}"/>
    <cellStyle name="Millares [0] 3 2 4 2 5 3" xfId="14827" xr:uid="{E1C1EE24-B21E-40D3-8562-140CF4DDAFFC}"/>
    <cellStyle name="Millares [0] 3 2 4 2 6" xfId="10009" xr:uid="{3048C5E1-ABEF-486A-A112-38C197553C68}"/>
    <cellStyle name="Millares [0] 3 2 4 2 7" xfId="12849" xr:uid="{54CD02EF-64D7-476B-A3C1-F904BEBD3323}"/>
    <cellStyle name="Millares [0] 3 2 4 2 8" xfId="16192" xr:uid="{115A355A-9645-498F-A473-D59FA912791A}"/>
    <cellStyle name="Millares [0] 3 2 4 2 9" xfId="16735" xr:uid="{6ED83343-11FF-4E7E-9F33-340568C99C62}"/>
    <cellStyle name="Millares [0] 3 2 4 3" xfId="2070" xr:uid="{8B70D3C7-A0A1-4186-8D38-2204737219A8}"/>
    <cellStyle name="Millares [0] 3 2 4 3 2" xfId="10341" xr:uid="{D4E032DB-7D2A-4D11-A73E-775225161ACA}"/>
    <cellStyle name="Millares [0] 3 2 4 3 3" xfId="13181" xr:uid="{08E99B00-80E1-4BA1-B54F-79D5016061A9}"/>
    <cellStyle name="Millares [0] 3 2 4 4" xfId="2488" xr:uid="{DC86244C-49C3-4E69-9ED9-D624025306A8}"/>
    <cellStyle name="Millares [0] 3 2 4 4 2" xfId="10759" xr:uid="{EF2BAB2B-04FD-4FB2-B11A-6615622A881F}"/>
    <cellStyle name="Millares [0] 3 2 4 4 3" xfId="13599" xr:uid="{2CF2C555-8471-4394-9407-6B43CFC05C8A}"/>
    <cellStyle name="Millares [0] 3 2 4 5" xfId="3032" xr:uid="{C0679C8A-F11A-4662-B93F-FF0126EFEF09}"/>
    <cellStyle name="Millares [0] 3 2 4 5 2" xfId="11303" xr:uid="{DB7F63D2-1D3B-4B0E-896E-D78DDE65E2F6}"/>
    <cellStyle name="Millares [0] 3 2 4 5 3" xfId="14143" xr:uid="{662AEAE4-96F5-4924-B5F7-FE0D1C42E9D5}"/>
    <cellStyle name="Millares [0] 3 2 4 6" xfId="3534" xr:uid="{6EC789CA-4F1A-40DE-8242-B59D6B9415FA}"/>
    <cellStyle name="Millares [0] 3 2 4 6 2" xfId="11775" xr:uid="{012534A4-DA3E-4BCC-94F3-FD97191467E0}"/>
    <cellStyle name="Millares [0] 3 2 4 6 3" xfId="14615" xr:uid="{5C7E28A8-E000-47BC-BE8C-903BFB507425}"/>
    <cellStyle name="Millares [0] 3 2 4 7" xfId="4006" xr:uid="{33C53837-31C0-4A79-8B6C-6FB19EAE2A3D}"/>
    <cellStyle name="Millares [0] 3 2 4 7 2" xfId="12098" xr:uid="{F0E5BD36-595F-43B9-BFE1-2FE954FBF23C}"/>
    <cellStyle name="Millares [0] 3 2 4 7 3" xfId="14939" xr:uid="{D2BCF077-5F51-43ED-A0D0-C1F239C50E9F}"/>
    <cellStyle name="Millares [0] 3 2 4 8" xfId="9797" xr:uid="{3E8AA29B-29D3-4CCB-958E-F4D7DA5C83DA}"/>
    <cellStyle name="Millares [0] 3 2 4 9" xfId="12637" xr:uid="{66CCD97C-DF9C-4CB6-9DD4-D07E167E2B20}"/>
    <cellStyle name="Millares [0] 3 2 5" xfId="334" xr:uid="{00000000-0005-0000-0000-00002C010000}"/>
    <cellStyle name="Millares [0] 3 2 5 10" xfId="16065" xr:uid="{42C42180-F54F-4F71-8183-E2BCFE89E9A2}"/>
    <cellStyle name="Millares [0] 3 2 5 11" xfId="16608" xr:uid="{3C94217D-4233-426C-B3CF-895698DA21F0}"/>
    <cellStyle name="Millares [0] 3 2 5 12" xfId="17152" xr:uid="{F5411B95-ECBA-45BB-8057-EA3A1678C49A}"/>
    <cellStyle name="Millares [0] 3 2 5 2" xfId="2155" xr:uid="{25C6EC29-E321-4BB2-BD82-B5FD78A9BCC7}"/>
    <cellStyle name="Millares [0] 3 2 5 2 2" xfId="5704" xr:uid="{3D7EBB56-39CF-4EA8-B31A-01BF152CBABE}"/>
    <cellStyle name="Millares [0] 3 2 5 2 2 2" xfId="8572" xr:uid="{F250234D-CF0A-487C-83C7-2B8DA3D45896}"/>
    <cellStyle name="Millares [0] 3 2 5 2 2 2 2" xfId="12411" xr:uid="{0AD28F48-0F8C-4179-90B9-5C9DF1DF3A01}"/>
    <cellStyle name="Millares [0] 3 2 5 2 2 2 3" xfId="15252" xr:uid="{D7A9435F-40B5-440F-9CBF-3CA608A424AB}"/>
    <cellStyle name="Millares [0] 3 2 5 2 2 2 4" xfId="15700" xr:uid="{90EFF55D-EB77-46AF-AE38-768597056D3E}"/>
    <cellStyle name="Millares [0] 3 2 5 2 2 3" xfId="12224" xr:uid="{7C0192B1-44ED-4805-B74C-BF69088D1A5F}"/>
    <cellStyle name="Millares [0] 3 2 5 2 2 4" xfId="15065" xr:uid="{67678C97-6327-4AE6-9584-A0A358CB19FC}"/>
    <cellStyle name="Millares [0] 3 2 5 2 2 5" xfId="15512" xr:uid="{81A72E9C-6BCE-40D9-9088-C01EB5F5F653}"/>
    <cellStyle name="Millares [0] 3 2 5 2 3" xfId="7600" xr:uid="{39F50E1C-2877-4A88-B5C0-82F5BCDEEF01}"/>
    <cellStyle name="Millares [0] 3 2 5 2 3 2" xfId="12339" xr:uid="{B14ADC40-33F5-4259-BEE4-2BEFD345405A}"/>
    <cellStyle name="Millares [0] 3 2 5 2 3 3" xfId="15180" xr:uid="{051E0C23-24EF-42B5-96FA-36E25B094754}"/>
    <cellStyle name="Millares [0] 3 2 5 2 3 4" xfId="15627" xr:uid="{4AB0BFEC-19B8-4749-A1EB-4FC9ABF07689}"/>
    <cellStyle name="Millares [0] 3 2 5 2 4" xfId="4736" xr:uid="{5AC793D7-5D88-4AEC-A749-2285497C9464}"/>
    <cellStyle name="Millares [0] 3 2 5 2 4 2" xfId="12152" xr:uid="{BDBEE90C-B566-4AB5-9A5B-02C333031FB0}"/>
    <cellStyle name="Millares [0] 3 2 5 2 4 3" xfId="14993" xr:uid="{3B07EE99-3DFD-4004-8712-EF4D67CBFA90}"/>
    <cellStyle name="Millares [0] 3 2 5 2 5" xfId="10426" xr:uid="{FB43A733-6369-49F5-B9FE-19078A5E749C}"/>
    <cellStyle name="Millares [0] 3 2 5 2 6" xfId="13266" xr:uid="{C9A8A952-800E-445F-860F-21106BEF1317}"/>
    <cellStyle name="Millares [0] 3 2 5 2 7" xfId="15439" xr:uid="{9CF6F47C-5C85-43BB-9D47-D5C27CEB6316}"/>
    <cellStyle name="Millares [0] 3 2 5 3" xfId="2573" xr:uid="{A2880432-6F24-4532-95D1-9D72B36983C1}"/>
    <cellStyle name="Millares [0] 3 2 5 3 2" xfId="8087" xr:uid="{27DA335A-1E8E-4528-AFE0-3F8079774C52}"/>
    <cellStyle name="Millares [0] 3 2 5 3 2 2" xfId="12375" xr:uid="{F4B10614-B59D-4D3D-BA39-D989AD8CC459}"/>
    <cellStyle name="Millares [0] 3 2 5 3 2 3" xfId="15216" xr:uid="{AFE004AE-2FB7-4260-AC50-E0A807AC3103}"/>
    <cellStyle name="Millares [0] 3 2 5 3 2 4" xfId="15663" xr:uid="{076B0096-E954-4C45-A63D-91E35CD70E94}"/>
    <cellStyle name="Millares [0] 3 2 5 3 3" xfId="5220" xr:uid="{DE50BA1C-B5C9-4A76-9CF5-7161C2DFBA3E}"/>
    <cellStyle name="Millares [0] 3 2 5 3 3 2" xfId="12188" xr:uid="{E1B428D2-9D8D-4C61-B7EF-B3DC22CA4942}"/>
    <cellStyle name="Millares [0] 3 2 5 3 3 3" xfId="15029" xr:uid="{7BA30FDA-EAC5-4157-8EE1-537EE6339A0C}"/>
    <cellStyle name="Millares [0] 3 2 5 3 4" xfId="10844" xr:uid="{FA5B5246-3BBA-4128-80EE-C8C851F52367}"/>
    <cellStyle name="Millares [0] 3 2 5 3 5" xfId="13684" xr:uid="{A6C228C4-3F6B-4DD8-845D-0FD3E542F784}"/>
    <cellStyle name="Millares [0] 3 2 5 3 6" xfId="15475" xr:uid="{A01F117D-51A0-46D3-A316-181882E4E057}"/>
    <cellStyle name="Millares [0] 3 2 5 4" xfId="3117" xr:uid="{1B173BF9-2CBC-4AD2-A97B-1AA772F68766}"/>
    <cellStyle name="Millares [0] 3 2 5 4 2" xfId="7115" xr:uid="{D1432018-2830-4AC9-8843-821F2C7C3FB9}"/>
    <cellStyle name="Millares [0] 3 2 5 4 2 2" xfId="12303" xr:uid="{F976F415-BCF6-4EC7-B889-29F1B6026151}"/>
    <cellStyle name="Millares [0] 3 2 5 4 2 3" xfId="15144" xr:uid="{C0D66A28-1754-4DE0-9383-EEFF75356761}"/>
    <cellStyle name="Millares [0] 3 2 5 4 3" xfId="11388" xr:uid="{572C73B3-8AEF-4F3A-AC18-F41D47A43C43}"/>
    <cellStyle name="Millares [0] 3 2 5 4 4" xfId="14228" xr:uid="{991B9529-FF62-41D4-84A3-B2A8D0067EE9}"/>
    <cellStyle name="Millares [0] 3 2 5 4 5" xfId="15591" xr:uid="{3D65321C-0226-40FD-ADF7-BA0140307E94}"/>
    <cellStyle name="Millares [0] 3 2 5 5" xfId="3619" xr:uid="{861DB9A7-AA6C-4F9E-89E6-E2E115A105AA}"/>
    <cellStyle name="Millares [0] 3 2 5 5 2" xfId="11860" xr:uid="{75CE82DA-33D3-4B43-8C4B-451DC1DCDFB2}"/>
    <cellStyle name="Millares [0] 3 2 5 5 3" xfId="14700" xr:uid="{1AD1DC95-A705-4A7F-B821-071D4749D575}"/>
    <cellStyle name="Millares [0] 3 2 5 6" xfId="4256" xr:uid="{E328BA54-8BBC-4C53-AA8C-9343B6898FEA}"/>
    <cellStyle name="Millares [0] 3 2 5 6 2" xfId="12115" xr:uid="{10EDAA08-C0CB-4C9A-9797-2E878C88CD9D}"/>
    <cellStyle name="Millares [0] 3 2 5 6 3" xfId="14956" xr:uid="{696261EA-6872-4F5D-BC25-1A6750891922}"/>
    <cellStyle name="Millares [0] 3 2 5 7" xfId="9882" xr:uid="{F3CF8F8B-3BC3-48EB-9C3C-FA27A027C522}"/>
    <cellStyle name="Millares [0] 3 2 5 8" xfId="12722" xr:uid="{61CB8014-1207-4856-8EC9-AE0C3A969D31}"/>
    <cellStyle name="Millares [0] 3 2 5 9" xfId="15401" xr:uid="{FA44EDFF-CA84-40E9-814B-5E0817A5CB76}"/>
    <cellStyle name="Millares [0] 3 2 6" xfId="365" xr:uid="{00000000-0005-0000-0000-00002D010000}"/>
    <cellStyle name="Millares [0] 3 2 6 10" xfId="16092" xr:uid="{8AE69CD4-ED80-40AC-BB47-C6567DFA2981}"/>
    <cellStyle name="Millares [0] 3 2 6 11" xfId="16635" xr:uid="{53137DC2-D195-4367-B0E5-94DB3089AE00}"/>
    <cellStyle name="Millares [0] 3 2 6 12" xfId="17179" xr:uid="{240B777F-1B10-406A-BFAB-DC9B945DC196}"/>
    <cellStyle name="Millares [0] 3 2 6 2" xfId="2182" xr:uid="{09E2B567-F64D-400F-82B0-EAF7E9E322C7}"/>
    <cellStyle name="Millares [0] 3 2 6 2 2" xfId="9087" xr:uid="{E5082FB3-BAA7-49A8-AAAE-972991A75220}"/>
    <cellStyle name="Millares [0] 3 2 6 2 2 2" xfId="12432" xr:uid="{2E648BD0-4011-4A0B-A705-5F4E172DBD77}"/>
    <cellStyle name="Millares [0] 3 2 6 2 2 3" xfId="15273" xr:uid="{88A121CE-D061-4600-A11B-5B0BB70DA29C}"/>
    <cellStyle name="Millares [0] 3 2 6 2 3" xfId="10453" xr:uid="{1F064DC9-9B6B-4B0E-B280-F89FEB8F6784}"/>
    <cellStyle name="Millares [0] 3 2 6 2 4" xfId="13293" xr:uid="{E79D3A78-A3D6-4627-B9FB-537C37FAC75C}"/>
    <cellStyle name="Millares [0] 3 2 6 2 5" xfId="15722" xr:uid="{C0202853-EFBA-4583-9F69-B4A6D9B277D7}"/>
    <cellStyle name="Millares [0] 3 2 6 3" xfId="2600" xr:uid="{058B35A6-3E6B-464C-90EA-00C82EA7AD94}"/>
    <cellStyle name="Millares [0] 3 2 6 3 2" xfId="10871" xr:uid="{3074FF54-F2DE-4568-8E4A-78A2673631A7}"/>
    <cellStyle name="Millares [0] 3 2 6 3 3" xfId="13711" xr:uid="{58CAA8CE-D309-4848-B333-472EE277A725}"/>
    <cellStyle name="Millares [0] 3 2 6 4" xfId="3144" xr:uid="{F6450D7F-55E8-4FC6-9600-C2DA4E020ADD}"/>
    <cellStyle name="Millares [0] 3 2 6 4 2" xfId="11415" xr:uid="{35E9F8CA-69A8-4500-B8E2-3DEE5E871C69}"/>
    <cellStyle name="Millares [0] 3 2 6 4 3" xfId="14255" xr:uid="{C0A30826-AAD7-4710-837C-5F222DAF67A4}"/>
    <cellStyle name="Millares [0] 3 2 6 5" xfId="3646" xr:uid="{A2901563-6998-495A-AD5E-D2541FDF7847}"/>
    <cellStyle name="Millares [0] 3 2 6 5 2" xfId="11887" xr:uid="{47957BA4-7F3C-4E15-8CB9-AB5435274D49}"/>
    <cellStyle name="Millares [0] 3 2 6 5 3" xfId="14727" xr:uid="{2E6D4360-5879-41D6-9B87-B08D8B636E2F}"/>
    <cellStyle name="Millares [0] 3 2 6 6" xfId="6218" xr:uid="{56ADFDB9-257E-4072-9638-451F6E8A8739}"/>
    <cellStyle name="Millares [0] 3 2 6 6 2" xfId="12245" xr:uid="{E5DA0B59-3FE1-4BA6-854E-5E50B3FB60AB}"/>
    <cellStyle name="Millares [0] 3 2 6 6 3" xfId="15086" xr:uid="{A04B88D3-C545-4504-A1EB-97C42E496B17}"/>
    <cellStyle name="Millares [0] 3 2 6 7" xfId="9909" xr:uid="{E41C9BD0-219B-43F7-9048-3F1D19286CD7}"/>
    <cellStyle name="Millares [0] 3 2 6 8" xfId="12749" xr:uid="{1C1740C1-9C0A-413A-B4D1-F2177CA4409A}"/>
    <cellStyle name="Millares [0] 3 2 6 9" xfId="15533" xr:uid="{63DC987D-0DEC-4FAE-9156-8C26287471E3}"/>
    <cellStyle name="Millares [0] 3 2 7" xfId="568" xr:uid="{00000000-0005-0000-0000-00002E010000}"/>
    <cellStyle name="Millares [0] 3 2 7 2" xfId="2802" xr:uid="{2330E643-D100-42AD-9EBF-E3D2B5F37FD0}"/>
    <cellStyle name="Millares [0] 3 2 7 2 2" xfId="11073" xr:uid="{3BE90A77-3E2F-40E4-9230-7CD1F1EE3C48}"/>
    <cellStyle name="Millares [0] 3 2 7 2 3" xfId="13913" xr:uid="{C43F1539-5E02-4C8E-A3E1-32C9F509F747}"/>
    <cellStyle name="Millares [0] 3 2 7 3" xfId="6319" xr:uid="{D816906D-57AF-4A24-8610-F9F404544BF5}"/>
    <cellStyle name="Millares [0] 3 2 7 3 2" xfId="12256" xr:uid="{C7FAABCA-9BD7-463F-99D2-A72C2341A851}"/>
    <cellStyle name="Millares [0] 3 2 7 3 3" xfId="15097" xr:uid="{D8EBDDD3-96A4-4B96-9291-7B51734FA28F}"/>
    <cellStyle name="Millares [0] 3 2 7 4" xfId="10111" xr:uid="{F63389A7-63DC-4175-9773-7EB2A3ADFC0C}"/>
    <cellStyle name="Millares [0] 3 2 7 5" xfId="12951" xr:uid="{36049E82-CEC6-4731-8468-A2E70AC1E41E}"/>
    <cellStyle name="Millares [0] 3 2 7 6" xfId="15544" xr:uid="{497B18EE-672F-4989-ADF0-152FE849FC5A}"/>
    <cellStyle name="Millares [0] 3 2 7 7" xfId="16294" xr:uid="{938CDF0F-3A44-45C7-8D81-7A1FA6A20028}"/>
    <cellStyle name="Millares [0] 3 2 7 8" xfId="16837" xr:uid="{F8E6E7C0-C83D-4FFB-95FC-79EA442D59E8}"/>
    <cellStyle name="Millares [0] 3 2 7 9" xfId="17381" xr:uid="{6DD93DD9-7B2C-4EDF-A9CB-58ADE82EEB24}"/>
    <cellStyle name="Millares [0] 3 2 8" xfId="654" xr:uid="{00000000-0005-0000-0000-00002F010000}"/>
    <cellStyle name="Millares [0] 3 2 8 2" xfId="2885" xr:uid="{B93AFE3F-976E-4363-B274-F4B6F6807F3C}"/>
    <cellStyle name="Millares [0] 3 2 8 2 2" xfId="11156" xr:uid="{5DDD4A28-941A-4FAC-AA90-B87DAEC584DE}"/>
    <cellStyle name="Millares [0] 3 2 8 2 3" xfId="13996" xr:uid="{AD7FCCBF-1021-4E48-9E13-6228F717D706}"/>
    <cellStyle name="Millares [0] 3 2 8 3" xfId="10194" xr:uid="{970BFB60-5C70-4737-9B48-5B317761B434}"/>
    <cellStyle name="Millares [0] 3 2 8 4" xfId="13034" xr:uid="{EC676F8C-AE0E-4633-A3D0-0AA3518C9F5D}"/>
    <cellStyle name="Millares [0] 3 2 8 5" xfId="15838" xr:uid="{36297E56-EFC2-4DB0-8E10-4DE127D6EBB6}"/>
    <cellStyle name="Millares [0] 3 2 8 6" xfId="16377" xr:uid="{D9BA1899-AAA4-40B7-8A3F-346F71A86831}"/>
    <cellStyle name="Millares [0] 3 2 8 7" xfId="16920" xr:uid="{68D1A0B7-A90F-45C2-B3E0-4D52C85EB4AC}"/>
    <cellStyle name="Millares [0] 3 2 8 8" xfId="17464" xr:uid="{7547BD3D-A9BA-4109-AD90-957A177731F0}"/>
    <cellStyle name="Millares [0] 3 2 9" xfId="1926" xr:uid="{00000000-0005-0000-0000-000030010000}"/>
    <cellStyle name="Millares [0] 3 3" xfId="187" xr:uid="{00000000-0005-0000-0000-000031010000}"/>
    <cellStyle name="Millares [0] 3 3 10" xfId="3875" xr:uid="{10B71D9E-0C7A-43EB-AC82-A39C2D35DEE7}"/>
    <cellStyle name="Millares [0] 3 3 10 2" xfId="12075" xr:uid="{B211CEA4-A76C-4D2A-9BB8-077ECA96D7B0}"/>
    <cellStyle name="Millares [0] 3 3 10 3" xfId="14916" xr:uid="{7346EC27-392B-40C3-9455-DCD11B62801B}"/>
    <cellStyle name="Millares [0] 3 3 11" xfId="9658" xr:uid="{9D0FACA8-40E2-47EF-89DD-4A5F7F9EEAE0}"/>
    <cellStyle name="Millares [0] 3 3 11 2" xfId="12498" xr:uid="{07D86D2C-3F8F-4792-8766-9C2C2201F20B}"/>
    <cellStyle name="Millares [0] 3 3 11 3" xfId="15339" xr:uid="{D53189BA-CFCC-4D78-BF10-6E2890286D58}"/>
    <cellStyle name="Millares [0] 3 3 12" xfId="9751" xr:uid="{343DD552-EBF4-4FAA-8BBF-2FC6678D2FD6}"/>
    <cellStyle name="Millares [0] 3 3 13" xfId="12591" xr:uid="{F77DD402-9F0A-4852-AFE6-4D28C87B0F67}"/>
    <cellStyle name="Millares [0] 3 3 14" xfId="15361" xr:uid="{67498554-858E-403F-8595-366337713436}"/>
    <cellStyle name="Millares [0] 3 3 15" xfId="15934" xr:uid="{50059D9D-0BE6-48F9-8653-5CC17DB5E699}"/>
    <cellStyle name="Millares [0] 3 3 16" xfId="16477" xr:uid="{4DE438C4-1D61-46E1-A86B-0FC37A888ECA}"/>
    <cellStyle name="Millares [0] 3 3 17" xfId="17021" xr:uid="{73D385DE-70AE-4E93-BCF4-F349775872F4}"/>
    <cellStyle name="Millares [0] 3 3 2" xfId="297" xr:uid="{00000000-0005-0000-0000-000032010000}"/>
    <cellStyle name="Millares [0] 3 3 2 10" xfId="15400" xr:uid="{C1172A63-C7DC-439F-9DDC-066191BE230B}"/>
    <cellStyle name="Millares [0] 3 3 2 11" xfId="16038" xr:uid="{4EAEBBFB-CEB0-4E44-B24C-17341D3DA8DA}"/>
    <cellStyle name="Millares [0] 3 3 2 12" xfId="16581" xr:uid="{9ADB6449-3258-4461-B1AD-4F12486EEDFD}"/>
    <cellStyle name="Millares [0] 3 3 2 13" xfId="17125" xr:uid="{723D80DE-F6D2-4BBD-B117-0DBA3B7E5CCD}"/>
    <cellStyle name="Millares [0] 3 3 2 2" xfId="524" xr:uid="{00000000-0005-0000-0000-000033010000}"/>
    <cellStyle name="Millares [0] 3 3 2 2 10" xfId="16250" xr:uid="{103EA38B-0565-4C45-AE87-CAEB7BEEBD6B}"/>
    <cellStyle name="Millares [0] 3 3 2 2 11" xfId="16793" xr:uid="{C96B4079-E274-4321-932F-C81E428EC0C3}"/>
    <cellStyle name="Millares [0] 3 3 2 2 12" xfId="17337" xr:uid="{68EAE69B-29E6-4BE6-A549-396FD32189B8}"/>
    <cellStyle name="Millares [0] 3 3 2 2 2" xfId="2340" xr:uid="{E4B31EAA-EC41-4841-A8D0-63BC78B8FC84}"/>
    <cellStyle name="Millares [0] 3 3 2 2 2 2" xfId="8544" xr:uid="{8C92C751-A5FB-4F3F-8AD2-9EE82D2FC713}"/>
    <cellStyle name="Millares [0] 3 3 2 2 2 2 2" xfId="12410" xr:uid="{5C0A3957-5850-45BA-B141-82164BF2F796}"/>
    <cellStyle name="Millares [0] 3 3 2 2 2 2 3" xfId="15251" xr:uid="{339DAC31-C86D-4427-B9C8-3663525B28A5}"/>
    <cellStyle name="Millares [0] 3 3 2 2 2 2 4" xfId="15699" xr:uid="{2FA8DAE8-D6DD-47FD-A3F3-B5C9A11189A4}"/>
    <cellStyle name="Millares [0] 3 3 2 2 2 3" xfId="5676" xr:uid="{FA4261D2-D922-4E07-91F4-C315CB53DE67}"/>
    <cellStyle name="Millares [0] 3 3 2 2 2 3 2" xfId="12223" xr:uid="{363C3726-2D00-4DF5-BB47-6C731AA9CCF6}"/>
    <cellStyle name="Millares [0] 3 3 2 2 2 3 3" xfId="15064" xr:uid="{677B2A97-A083-44FD-B585-9788B570F608}"/>
    <cellStyle name="Millares [0] 3 3 2 2 2 4" xfId="10611" xr:uid="{9AD5F165-53D1-4239-BF63-CFE832D633E8}"/>
    <cellStyle name="Millares [0] 3 3 2 2 2 5" xfId="13451" xr:uid="{8A4C915D-7465-4DEC-B406-07AC3EECA299}"/>
    <cellStyle name="Millares [0] 3 3 2 2 2 6" xfId="15511" xr:uid="{791BE8CE-B65D-4370-BCFB-95BD91C2465C}"/>
    <cellStyle name="Millares [0] 3 3 2 2 3" xfId="2758" xr:uid="{11C792F5-3E4E-403E-9FB8-15C0FED262AD}"/>
    <cellStyle name="Millares [0] 3 3 2 2 3 2" xfId="7572" xr:uid="{2C7D49F9-80A4-49E0-9BEC-57105F273B08}"/>
    <cellStyle name="Millares [0] 3 3 2 2 3 2 2" xfId="12338" xr:uid="{5D4F8D50-958D-4053-BA9B-C76FE0911E66}"/>
    <cellStyle name="Millares [0] 3 3 2 2 3 2 3" xfId="15179" xr:uid="{9806EC1C-E1D7-4766-8C71-CE85D465D402}"/>
    <cellStyle name="Millares [0] 3 3 2 2 3 3" xfId="11029" xr:uid="{DD6D2BBD-9D0C-41E3-8C71-0D4D0CDB6EEC}"/>
    <cellStyle name="Millares [0] 3 3 2 2 3 4" xfId="13869" xr:uid="{6B6D6041-1CD4-4556-80C0-EEC8500E94D0}"/>
    <cellStyle name="Millares [0] 3 3 2 2 3 5" xfId="15626" xr:uid="{DF9F728C-DD6E-4DE5-A065-5674D78D868E}"/>
    <cellStyle name="Millares [0] 3 3 2 2 4" xfId="3302" xr:uid="{7396A24D-0DBD-48E6-BD8E-1187AC8A35D5}"/>
    <cellStyle name="Millares [0] 3 3 2 2 4 2" xfId="11573" xr:uid="{4B70B771-721E-4885-9DB5-4CCA7F08E5E5}"/>
    <cellStyle name="Millares [0] 3 3 2 2 4 3" xfId="14413" xr:uid="{A050FA37-866B-47D9-9FB1-B419A7448158}"/>
    <cellStyle name="Millares [0] 3 3 2 2 5" xfId="3804" xr:uid="{6AD9228B-BAF1-4B88-B54C-7E76AEFFE9E8}"/>
    <cellStyle name="Millares [0] 3 3 2 2 5 2" xfId="12045" xr:uid="{95FD675A-591A-4A2D-B2B6-CF0CE1F18AC3}"/>
    <cellStyle name="Millares [0] 3 3 2 2 5 3" xfId="14885" xr:uid="{FD7D636F-6EC3-48F0-B85B-C1050C32CA63}"/>
    <cellStyle name="Millares [0] 3 3 2 2 6" xfId="4708" xr:uid="{FEDA12C6-A8CB-4B30-8EDA-1DD62E901C7D}"/>
    <cellStyle name="Millares [0] 3 3 2 2 6 2" xfId="12151" xr:uid="{7CB9F76C-B9F4-45D8-A3B2-21DAA3561B94}"/>
    <cellStyle name="Millares [0] 3 3 2 2 6 3" xfId="14992" xr:uid="{CD7C5A15-DE34-4EC5-8214-955B165F0434}"/>
    <cellStyle name="Millares [0] 3 3 2 2 7" xfId="10067" xr:uid="{1AF65630-AC06-4E61-BAFA-0E648FFD32A2}"/>
    <cellStyle name="Millares [0] 3 3 2 2 8" xfId="12907" xr:uid="{471FC7E4-F85D-4D1C-A046-519F1B787542}"/>
    <cellStyle name="Millares [0] 3 3 2 2 9" xfId="15438" xr:uid="{3C7360D9-F29B-49F5-892F-892087685E1A}"/>
    <cellStyle name="Millares [0] 3 3 2 3" xfId="2128" xr:uid="{398CDA04-DEE3-450F-A297-2AC598A42B67}"/>
    <cellStyle name="Millares [0] 3 3 2 3 2" xfId="8059" xr:uid="{2D6ED79E-6DDF-43A5-AA0E-951C75FF88F0}"/>
    <cellStyle name="Millares [0] 3 3 2 3 2 2" xfId="12374" xr:uid="{618C11D1-9246-48A5-B77D-95D9C1B24720}"/>
    <cellStyle name="Millares [0] 3 3 2 3 2 3" xfId="15215" xr:uid="{E8090E49-0AEE-41B6-8AE6-533026E99A10}"/>
    <cellStyle name="Millares [0] 3 3 2 3 2 4" xfId="15662" xr:uid="{73BA6146-E9BE-402E-AE6A-98B32B170474}"/>
    <cellStyle name="Millares [0] 3 3 2 3 3" xfId="5192" xr:uid="{0045DCE3-D51D-4416-96DD-C7D31916A11A}"/>
    <cellStyle name="Millares [0] 3 3 2 3 3 2" xfId="12187" xr:uid="{46E35B53-018E-4022-B30D-3823E5BB5B99}"/>
    <cellStyle name="Millares [0] 3 3 2 3 3 3" xfId="15028" xr:uid="{C1D07F54-9183-486B-B4FF-BA490B7E621F}"/>
    <cellStyle name="Millares [0] 3 3 2 3 4" xfId="10399" xr:uid="{002F6DDD-85C0-4B73-A9C2-8C220A239F01}"/>
    <cellStyle name="Millares [0] 3 3 2 3 5" xfId="13239" xr:uid="{A5B6327A-A138-407A-AF2B-C9D0646A59DB}"/>
    <cellStyle name="Millares [0] 3 3 2 3 6" xfId="15474" xr:uid="{AF30F606-9DF4-4A8E-9C31-C355800601AD}"/>
    <cellStyle name="Millares [0] 3 3 2 4" xfId="2546" xr:uid="{C51B1EE5-E8DE-468A-8CDA-98D0F154CF5A}"/>
    <cellStyle name="Millares [0] 3 3 2 4 2" xfId="7087" xr:uid="{D801DB84-C623-46F5-96E7-ED4BB2351DA4}"/>
    <cellStyle name="Millares [0] 3 3 2 4 2 2" xfId="12302" xr:uid="{863ADCF4-C5F1-43A7-A65A-EC23BD51C1DE}"/>
    <cellStyle name="Millares [0] 3 3 2 4 2 3" xfId="15143" xr:uid="{E6C3D8E9-84C7-41CF-9ACB-D018B2447ACE}"/>
    <cellStyle name="Millares [0] 3 3 2 4 3" xfId="10817" xr:uid="{EB5785BA-99F1-4B9C-A203-F810AB298EBB}"/>
    <cellStyle name="Millares [0] 3 3 2 4 4" xfId="13657" xr:uid="{8A277875-15AB-4E1D-A412-02C682612D1F}"/>
    <cellStyle name="Millares [0] 3 3 2 4 5" xfId="15590" xr:uid="{4422F030-B8B2-4B07-908C-9579EA69AA74}"/>
    <cellStyle name="Millares [0] 3 3 2 5" xfId="3090" xr:uid="{A92F47B6-2B09-4419-BF2F-7F73081E0CE4}"/>
    <cellStyle name="Millares [0] 3 3 2 5 2" xfId="11361" xr:uid="{9D3C2CA3-FA15-426E-ABF0-FFDF654D42C7}"/>
    <cellStyle name="Millares [0] 3 3 2 5 3" xfId="14201" xr:uid="{EEE86CCD-FF86-4D67-9EAA-B277CAA28EB7}"/>
    <cellStyle name="Millares [0] 3 3 2 6" xfId="3592" xr:uid="{6833B103-E671-4447-B36A-71B984A08E0E}"/>
    <cellStyle name="Millares [0] 3 3 2 6 2" xfId="11833" xr:uid="{6C122A7B-EC9C-4D2C-AC86-E2ED54773E00}"/>
    <cellStyle name="Millares [0] 3 3 2 6 3" xfId="14673" xr:uid="{680964EC-EB5B-404E-9639-265F4F48BCCA}"/>
    <cellStyle name="Millares [0] 3 3 2 7" xfId="4229" xr:uid="{13AC7F5A-B465-488A-9158-6602DF4AC2FE}"/>
    <cellStyle name="Millares [0] 3 3 2 7 2" xfId="12114" xr:uid="{3FCA09A2-96AC-4D14-AC6B-8FFAF6B4A6B1}"/>
    <cellStyle name="Millares [0] 3 3 2 7 3" xfId="14955" xr:uid="{633796EF-B409-431F-8BBB-1976E2CEA039}"/>
    <cellStyle name="Millares [0] 3 3 2 8" xfId="9855" xr:uid="{2D1CB87B-04FE-4E5C-A641-54C0E4C82A86}"/>
    <cellStyle name="Millares [0] 3 3 2 9" xfId="12695" xr:uid="{92B72B17-5577-4369-ACFE-1A42ED02F65B}"/>
    <cellStyle name="Millares [0] 3 3 3" xfId="423" xr:uid="{00000000-0005-0000-0000-000034010000}"/>
    <cellStyle name="Millares [0] 3 3 3 10" xfId="16150" xr:uid="{BEA9F7BB-4B93-4885-944F-4F48E70D45EE}"/>
    <cellStyle name="Millares [0] 3 3 3 11" xfId="16693" xr:uid="{F9EC18D7-4BDB-43A5-8574-7CEB880EAD06}"/>
    <cellStyle name="Millares [0] 3 3 3 12" xfId="17237" xr:uid="{55217868-0649-48CD-B80A-38696521BE6C}"/>
    <cellStyle name="Millares [0] 3 3 3 2" xfId="2240" xr:uid="{5C2C962F-46EE-4456-A714-3EC34CA39C91}"/>
    <cellStyle name="Millares [0] 3 3 3 2 2" xfId="9185" xr:uid="{F4016AC7-1C57-448E-A772-D8003EC47B04}"/>
    <cellStyle name="Millares [0] 3 3 3 2 2 2" xfId="12440" xr:uid="{C52EE355-924B-4CE8-A380-E4296EDD5E76}"/>
    <cellStyle name="Millares [0] 3 3 3 2 2 3" xfId="15281" xr:uid="{316B4674-E0DB-4F4A-9230-733CC7B04CF4}"/>
    <cellStyle name="Millares [0] 3 3 3 2 3" xfId="10511" xr:uid="{D67750A3-DCDE-4352-85B7-43FB20A6C78B}"/>
    <cellStyle name="Millares [0] 3 3 3 2 4" xfId="13351" xr:uid="{43A78274-D770-4D94-9F56-EFCEF5EE4F17}"/>
    <cellStyle name="Millares [0] 3 3 3 2 5" xfId="15730" xr:uid="{75CD3434-226B-4789-AC74-4B59059F9974}"/>
    <cellStyle name="Millares [0] 3 3 3 3" xfId="2658" xr:uid="{94716EA7-1C17-44BE-BDDA-DDC09B1782DC}"/>
    <cellStyle name="Millares [0] 3 3 3 3 2" xfId="10929" xr:uid="{766FCEB6-3B1C-424A-8688-DFFAF795863A}"/>
    <cellStyle name="Millares [0] 3 3 3 3 3" xfId="13769" xr:uid="{7BE6DABC-2F4F-4407-A5AB-9AF685112F05}"/>
    <cellStyle name="Millares [0] 3 3 3 4" xfId="3202" xr:uid="{7A54F277-E32A-447E-B87D-7E0EFCB2EBE3}"/>
    <cellStyle name="Millares [0] 3 3 3 4 2" xfId="11473" xr:uid="{7B2C4E26-DD40-460D-9E7B-49C03B2A2B08}"/>
    <cellStyle name="Millares [0] 3 3 3 4 3" xfId="14313" xr:uid="{9C029B6D-79D3-4306-8B83-135279048F33}"/>
    <cellStyle name="Millares [0] 3 3 3 5" xfId="3704" xr:uid="{5770787C-4FF2-4FF7-9B09-0EBFEA4CE60B}"/>
    <cellStyle name="Millares [0] 3 3 3 5 2" xfId="11945" xr:uid="{3B0EE1BC-9C24-4CC8-9262-2C65A7313546}"/>
    <cellStyle name="Millares [0] 3 3 3 5 3" xfId="14785" xr:uid="{6A36CF5D-67C7-4AE9-9AE4-6D8AC75D3CED}"/>
    <cellStyle name="Millares [0] 3 3 3 6" xfId="6320" xr:uid="{9BF247BC-7C4F-414D-9BFA-A5888581195A}"/>
    <cellStyle name="Millares [0] 3 3 3 6 2" xfId="12257" xr:uid="{A6138537-B718-4E49-B641-3A88E15C7561}"/>
    <cellStyle name="Millares [0] 3 3 3 6 3" xfId="15098" xr:uid="{4C474038-2A9E-4D0E-9B0F-151A702B6DD8}"/>
    <cellStyle name="Millares [0] 3 3 3 7" xfId="9967" xr:uid="{02151C98-89B3-4DE1-85FD-ED3E5C0EA316}"/>
    <cellStyle name="Millares [0] 3 3 3 8" xfId="12807" xr:uid="{37A6CE3B-6940-4BD6-83CE-F55A80DD2BF7}"/>
    <cellStyle name="Millares [0] 3 3 3 9" xfId="15545" xr:uid="{C735C5E5-6C02-4493-9534-9639C68989BF}"/>
    <cellStyle name="Millares [0] 3 3 4" xfId="626" xr:uid="{00000000-0005-0000-0000-000035010000}"/>
    <cellStyle name="Millares [0] 3 3 4 2" xfId="2860" xr:uid="{154EFA0C-07A6-4CC2-874E-94E7AE3DC04E}"/>
    <cellStyle name="Millares [0] 3 3 4 2 2" xfId="11131" xr:uid="{6C9E6C3F-B298-4355-AC7A-304CF1A867B0}"/>
    <cellStyle name="Millares [0] 3 3 4 2 3" xfId="13971" xr:uid="{D31E3806-BA21-40D2-BB04-F6A7E56FE875}"/>
    <cellStyle name="Millares [0] 3 3 4 3" xfId="10169" xr:uid="{168EF5C7-91D1-4CBC-A304-459C1C9369E5}"/>
    <cellStyle name="Millares [0] 3 3 4 4" xfId="13009" xr:uid="{3B14B347-AACF-4749-8B3F-8A8AFFEB58BF}"/>
    <cellStyle name="Millares [0] 3 3 4 5" xfId="15839" xr:uid="{B775AAE4-EF73-472F-A8CE-A55407C1957D}"/>
    <cellStyle name="Millares [0] 3 3 4 6" xfId="16352" xr:uid="{D0903A7C-422D-4E28-BD3C-9BE9F2F75B3F}"/>
    <cellStyle name="Millares [0] 3 3 4 7" xfId="16895" xr:uid="{5D0BC5C9-44D6-4318-B90C-451BA6FFAE27}"/>
    <cellStyle name="Millares [0] 3 3 4 8" xfId="17439" xr:uid="{4072EC1F-FC7A-426A-A841-FB083F29265C}"/>
    <cellStyle name="Millares [0] 3 3 5" xfId="2024" xr:uid="{B8D0BAFE-36C2-4ADF-BDF7-33DFBF2F68B0}"/>
    <cellStyle name="Millares [0] 3 3 5 2" xfId="10295" xr:uid="{1B57391F-11A9-4D01-B68C-AEA7FED956F9}"/>
    <cellStyle name="Millares [0] 3 3 5 3" xfId="13135" xr:uid="{5AA25E0A-479A-4D6D-B47D-33ADB6F8AE38}"/>
    <cellStyle name="Millares [0] 3 3 6" xfId="2442" xr:uid="{CAB5A0A7-26DF-4106-ADB8-A8222A7B3D43}"/>
    <cellStyle name="Millares [0] 3 3 6 2" xfId="10713" xr:uid="{71E21880-A5C1-479A-892F-A34CB0D63533}"/>
    <cellStyle name="Millares [0] 3 3 6 3" xfId="13553" xr:uid="{B86D6C8C-21A2-4A20-A4E3-CF2C94998338}"/>
    <cellStyle name="Millares [0] 3 3 7" xfId="2986" xr:uid="{85DD1129-EE96-41E0-9AEF-B5A92E5F56CA}"/>
    <cellStyle name="Millares [0] 3 3 7 2" xfId="11257" xr:uid="{9511986B-5DC8-437A-9F69-CC6DF022BAAE}"/>
    <cellStyle name="Millares [0] 3 3 7 3" xfId="14097" xr:uid="{2A57BBD3-E0DA-443D-9C9E-0544AD0FE85F}"/>
    <cellStyle name="Millares [0] 3 3 8" xfId="3374" xr:uid="{F389C435-30F5-4637-867E-6AE736679872}"/>
    <cellStyle name="Millares [0] 3 3 8 2" xfId="11622" xr:uid="{20EC1FEC-B9E5-4938-900A-ECF7877AEEF2}"/>
    <cellStyle name="Millares [0] 3 3 8 3" xfId="14462" xr:uid="{BAB81994-D15A-4D90-890C-CD240E72CDDE}"/>
    <cellStyle name="Millares [0] 3 3 9" xfId="3488" xr:uid="{CDDEECC7-0266-46A1-9516-9B57D11E1F05}"/>
    <cellStyle name="Millares [0] 3 3 9 2" xfId="11729" xr:uid="{8426AC2E-44B0-421A-A9E3-DB3823B7FBFA}"/>
    <cellStyle name="Millares [0] 3 3 9 3" xfId="14569" xr:uid="{D1EA26EB-CDF7-43C8-857C-49B9A74F2A51}"/>
    <cellStyle name="Millares [0] 3 4" xfId="171" xr:uid="{00000000-0005-0000-0000-000036010000}"/>
    <cellStyle name="Millares [0] 3 4 10" xfId="9738" xr:uid="{69E09695-F130-4056-9057-9475B4B89938}"/>
    <cellStyle name="Millares [0] 3 4 11" xfId="12578" xr:uid="{C658CCB9-8894-4A31-BE47-888727BCEB0F}"/>
    <cellStyle name="Millares [0] 3 4 12" xfId="15367" xr:uid="{CF84EAB6-CF09-4803-B0EC-5867A51C1165}"/>
    <cellStyle name="Millares [0] 3 4 13" xfId="15921" xr:uid="{57973EF9-F3A7-498B-B81C-97D6A893DF33}"/>
    <cellStyle name="Millares [0] 3 4 14" xfId="16464" xr:uid="{5E4243D9-A392-4AFD-8AC2-DEACEB904F97}"/>
    <cellStyle name="Millares [0] 3 4 15" xfId="17008" xr:uid="{2789465F-1C94-4186-8B21-A9DAFF8C625D}"/>
    <cellStyle name="Millares [0] 3 4 2" xfId="284" xr:uid="{00000000-0005-0000-0000-000037010000}"/>
    <cellStyle name="Millares [0] 3 4 2 10" xfId="16568" xr:uid="{6695BBAF-D472-4E3D-8664-B9A2E859DBAD}"/>
    <cellStyle name="Millares [0] 3 4 2 11" xfId="17112" xr:uid="{BD27B73E-64FC-42B1-A3BD-1E40E5E22362}"/>
    <cellStyle name="Millares [0] 3 4 2 2" xfId="511" xr:uid="{00000000-0005-0000-0000-000038010000}"/>
    <cellStyle name="Millares [0] 3 4 2 2 10" xfId="17324" xr:uid="{53CEC24B-BCDF-44C9-A722-28B6C1EAEC5A}"/>
    <cellStyle name="Millares [0] 3 4 2 2 2" xfId="2327" xr:uid="{BC0E0B2D-D2BA-4806-B79D-306495E08950}"/>
    <cellStyle name="Millares [0] 3 4 2 2 2 2" xfId="10598" xr:uid="{56883B88-0292-4C1C-BC85-52A0B361D1F0}"/>
    <cellStyle name="Millares [0] 3 4 2 2 2 3" xfId="13438" xr:uid="{4AA1454B-560E-43A3-A443-29D1282BDF25}"/>
    <cellStyle name="Millares [0] 3 4 2 2 3" xfId="2745" xr:uid="{E2C46A7B-6657-4C0D-BE60-A9945A6B6E0C}"/>
    <cellStyle name="Millares [0] 3 4 2 2 3 2" xfId="11016" xr:uid="{8FC78EFA-DC7E-4A5C-9C10-3EF29845C9E9}"/>
    <cellStyle name="Millares [0] 3 4 2 2 3 3" xfId="13856" xr:uid="{C5D69C39-10D1-49F9-B06C-AB683B485865}"/>
    <cellStyle name="Millares [0] 3 4 2 2 4" xfId="3289" xr:uid="{897D2282-A3C8-4A3B-9717-C9AEBA1A5C00}"/>
    <cellStyle name="Millares [0] 3 4 2 2 4 2" xfId="11560" xr:uid="{7B92CF5D-74BC-4091-9141-E5DCD3D79A9C}"/>
    <cellStyle name="Millares [0] 3 4 2 2 4 3" xfId="14400" xr:uid="{28CCE89D-3986-4C4D-A066-49813275154C}"/>
    <cellStyle name="Millares [0] 3 4 2 2 5" xfId="3791" xr:uid="{F53E31CF-949F-4C34-9C6D-6CB44DFBB5E2}"/>
    <cellStyle name="Millares [0] 3 4 2 2 5 2" xfId="12032" xr:uid="{D96EE9C4-BADC-46F2-A0B3-F1F0DA85AAB3}"/>
    <cellStyle name="Millares [0] 3 4 2 2 5 3" xfId="14872" xr:uid="{9FA0BEB8-E045-4C2B-BF30-A256AAD29C08}"/>
    <cellStyle name="Millares [0] 3 4 2 2 6" xfId="10054" xr:uid="{A5C62658-D552-4EB8-A883-4D0A4156660C}"/>
    <cellStyle name="Millares [0] 3 4 2 2 7" xfId="12894" xr:uid="{25005B41-7C4C-423A-9C82-0270F9512C10}"/>
    <cellStyle name="Millares [0] 3 4 2 2 8" xfId="16237" xr:uid="{95371C28-574D-4612-A213-75A261F80904}"/>
    <cellStyle name="Millares [0] 3 4 2 2 9" xfId="16780" xr:uid="{BE0304D0-23D7-437D-8E38-69B8327AFA22}"/>
    <cellStyle name="Millares [0] 3 4 2 3" xfId="2115" xr:uid="{C36357D2-05A1-4C85-BE29-FFACE013FF63}"/>
    <cellStyle name="Millares [0] 3 4 2 3 2" xfId="10386" xr:uid="{A4B0D0F5-6C11-41C5-AA8F-6BEAEE5554C2}"/>
    <cellStyle name="Millares [0] 3 4 2 3 3" xfId="13226" xr:uid="{BDDC0662-DDDD-4323-A8C0-FC59F2CBE960}"/>
    <cellStyle name="Millares [0] 3 4 2 4" xfId="2533" xr:uid="{378CFADC-25ED-4447-8B03-CB156C75ADE1}"/>
    <cellStyle name="Millares [0] 3 4 2 4 2" xfId="10804" xr:uid="{F909EB5F-3809-449C-AD54-0DBA9D56E185}"/>
    <cellStyle name="Millares [0] 3 4 2 4 3" xfId="13644" xr:uid="{6ADE100F-75DE-47FA-83A5-650BE21F40B2}"/>
    <cellStyle name="Millares [0] 3 4 2 5" xfId="3077" xr:uid="{159C928D-91D5-4949-B772-A62A135A701D}"/>
    <cellStyle name="Millares [0] 3 4 2 5 2" xfId="11348" xr:uid="{10918E44-F540-48CE-A954-5D8067C3A4BA}"/>
    <cellStyle name="Millares [0] 3 4 2 5 3" xfId="14188" xr:uid="{97AEEB50-D986-4462-877B-78A468A378E4}"/>
    <cellStyle name="Millares [0] 3 4 2 6" xfId="3579" xr:uid="{309DE54A-94BB-495B-8503-BDA900B891AD}"/>
    <cellStyle name="Millares [0] 3 4 2 6 2" xfId="11820" xr:uid="{78180C58-8D63-4D9F-B54B-A76C6CB732EB}"/>
    <cellStyle name="Millares [0] 3 4 2 6 3" xfId="14660" xr:uid="{623E7B2A-325A-4792-AB25-4204A8F83D81}"/>
    <cellStyle name="Millares [0] 3 4 2 7" xfId="9842" xr:uid="{C320BEE1-8ECA-4161-ACE1-AC516A31C0E7}"/>
    <cellStyle name="Millares [0] 3 4 2 8" xfId="12682" xr:uid="{D8C2BAAC-BB36-4F7C-A363-5530C5E66A70}"/>
    <cellStyle name="Millares [0] 3 4 2 9" xfId="16025" xr:uid="{67DD48B2-8AC9-47BD-9C92-2697E5372BDB}"/>
    <cellStyle name="Millares [0] 3 4 3" xfId="410" xr:uid="{00000000-0005-0000-0000-000039010000}"/>
    <cellStyle name="Millares [0] 3 4 3 10" xfId="17224" xr:uid="{06C476D2-32B6-43C3-BDBE-1276CEA9AB76}"/>
    <cellStyle name="Millares [0] 3 4 3 2" xfId="2227" xr:uid="{A45C06DB-7893-4BD5-932B-E4843C02694D}"/>
    <cellStyle name="Millares [0] 3 4 3 2 2" xfId="10498" xr:uid="{E7AC533B-6FB8-42F9-A195-978EDBE196B2}"/>
    <cellStyle name="Millares [0] 3 4 3 2 3" xfId="13338" xr:uid="{DC8122DB-2CB9-4587-BC60-18A15DEFDC7C}"/>
    <cellStyle name="Millares [0] 3 4 3 3" xfId="2645" xr:uid="{19799A06-DF05-41F3-838B-60CFF00DBB0A}"/>
    <cellStyle name="Millares [0] 3 4 3 3 2" xfId="10916" xr:uid="{7F04109C-F209-4194-A70A-020720DFA74B}"/>
    <cellStyle name="Millares [0] 3 4 3 3 3" xfId="13756" xr:uid="{A3177110-BD93-4F43-8EF3-303333DF4752}"/>
    <cellStyle name="Millares [0] 3 4 3 4" xfId="3189" xr:uid="{6257E877-2CB6-45CB-8EB4-E5F3FCC0CF89}"/>
    <cellStyle name="Millares [0] 3 4 3 4 2" xfId="11460" xr:uid="{D92FAF74-29EC-4FDD-88FE-CB7DCD6546BC}"/>
    <cellStyle name="Millares [0] 3 4 3 4 3" xfId="14300" xr:uid="{16902C72-6919-4D98-ABE5-7CFBCAF40D0E}"/>
    <cellStyle name="Millares [0] 3 4 3 5" xfId="3691" xr:uid="{68F5C3D1-DA42-42F5-A8E2-C75DAEBED0BC}"/>
    <cellStyle name="Millares [0] 3 4 3 5 2" xfId="11932" xr:uid="{89A44833-412D-4CC3-A978-AE91B54CAF41}"/>
    <cellStyle name="Millares [0] 3 4 3 5 3" xfId="14772" xr:uid="{80C93240-516F-4BE4-A719-145EA2716F2F}"/>
    <cellStyle name="Millares [0] 3 4 3 6" xfId="9954" xr:uid="{898BFAC0-9B94-4547-9D80-A8293318A6FD}"/>
    <cellStyle name="Millares [0] 3 4 3 7" xfId="12794" xr:uid="{AC6521D6-294D-4EF1-9803-C90E207144FD}"/>
    <cellStyle name="Millares [0] 3 4 3 8" xfId="16137" xr:uid="{0ADA5C32-AFD0-4A1E-8460-D1193304B91D}"/>
    <cellStyle name="Millares [0] 3 4 3 9" xfId="16680" xr:uid="{6A7CCE97-E573-4FF0-A31D-BF61F7E02944}"/>
    <cellStyle name="Millares [0] 3 4 4" xfId="613" xr:uid="{00000000-0005-0000-0000-00003A010000}"/>
    <cellStyle name="Millares [0] 3 4 4 2" xfId="2847" xr:uid="{9CAF8192-FAD7-4179-AD3F-A820A24BDC4E}"/>
    <cellStyle name="Millares [0] 3 4 4 2 2" xfId="11118" xr:uid="{8E23545A-283A-40E3-9E38-4BFA50514228}"/>
    <cellStyle name="Millares [0] 3 4 4 2 3" xfId="13958" xr:uid="{079A44AE-B602-46F5-AFE9-F0700231A2B1}"/>
    <cellStyle name="Millares [0] 3 4 4 3" xfId="10156" xr:uid="{EE88F2D2-8DC5-48AD-8527-79C48CCEEF75}"/>
    <cellStyle name="Millares [0] 3 4 4 4" xfId="12996" xr:uid="{079DE477-191C-4F4A-9793-2D8806D8078B}"/>
    <cellStyle name="Millares [0] 3 4 4 5" xfId="16339" xr:uid="{BB0E9FA7-CBF9-4363-9B25-A44FAB352E64}"/>
    <cellStyle name="Millares [0] 3 4 4 6" xfId="16882" xr:uid="{D7649E0D-A6B0-4F80-B9E7-E17EBD197904}"/>
    <cellStyle name="Millares [0] 3 4 4 7" xfId="17426" xr:uid="{CD10F4E7-DEB5-45CA-90BF-846CD7F3495E}"/>
    <cellStyle name="Millares [0] 3 4 5" xfId="2011" xr:uid="{271280E2-6C91-4A10-9A1D-8E541521CBDA}"/>
    <cellStyle name="Millares [0] 3 4 5 2" xfId="10282" xr:uid="{5645F48B-873D-4BD1-8FD3-4C9A6D2C68F7}"/>
    <cellStyle name="Millares [0] 3 4 5 3" xfId="13122" xr:uid="{A1AABF0B-84E5-46A6-ADA7-EB6C84F42747}"/>
    <cellStyle name="Millares [0] 3 4 6" xfId="2429" xr:uid="{DFB6D168-15BC-4812-B27C-58146941C459}"/>
    <cellStyle name="Millares [0] 3 4 6 2" xfId="10700" xr:uid="{BC44ADC6-1F53-4CEC-8FDD-304F576A4502}"/>
    <cellStyle name="Millares [0] 3 4 6 3" xfId="13540" xr:uid="{94DB935C-BD3B-4726-8ED5-6316D01CB0C4}"/>
    <cellStyle name="Millares [0] 3 4 7" xfId="2973" xr:uid="{D5079B0C-7A34-4F72-8DF6-005516386599}"/>
    <cellStyle name="Millares [0] 3 4 7 2" xfId="11244" xr:uid="{752FC601-527D-44DA-8FBF-3D6BEE80A2CE}"/>
    <cellStyle name="Millares [0] 3 4 7 3" xfId="14084" xr:uid="{119297D0-A69D-4B56-AB53-D725853096B8}"/>
    <cellStyle name="Millares [0] 3 4 8" xfId="3475" xr:uid="{BD7363E5-5197-460F-9EBC-78B9E0088136}"/>
    <cellStyle name="Millares [0] 3 4 8 2" xfId="11716" xr:uid="{18E7ED08-83F2-4593-B793-43DF619B8735}"/>
    <cellStyle name="Millares [0] 3 4 8 3" xfId="14556" xr:uid="{ADD33AB6-5835-491E-8198-6CE40C9E6F2A}"/>
    <cellStyle name="Millares [0] 3 4 9" xfId="3902" xr:uid="{70BDE446-134C-4E16-AD1A-5694062DBCF4}"/>
    <cellStyle name="Millares [0] 3 4 9 2" xfId="12081" xr:uid="{55E5607C-5F66-4A48-9283-2FE1922BE9A0}"/>
    <cellStyle name="Millares [0] 3 4 9 3" xfId="14922" xr:uid="{C312105F-30D1-4273-A864-A14E88AC34F2}"/>
    <cellStyle name="Millares [0] 3 5" xfId="141" xr:uid="{00000000-0005-0000-0000-00003B010000}"/>
    <cellStyle name="Millares [0] 3 5 10" xfId="9709" xr:uid="{17CC623D-33AE-4209-B3C1-F46B96C91E6D}"/>
    <cellStyle name="Millares [0] 3 5 11" xfId="12549" xr:uid="{DEBE1E4B-8E56-4EF5-BD5E-E0783561F1FD}"/>
    <cellStyle name="Millares [0] 3 5 12" xfId="15374" xr:uid="{15270A24-94A9-47C1-8E5E-68DA025EC9F5}"/>
    <cellStyle name="Millares [0] 3 5 13" xfId="15892" xr:uid="{E8B33FB2-0945-4402-B39D-C7F3A308C95C}"/>
    <cellStyle name="Millares [0] 3 5 14" xfId="16435" xr:uid="{B1BF5FC5-B5D3-4DDD-96F3-2C831A76ADAA}"/>
    <cellStyle name="Millares [0] 3 5 15" xfId="16979" xr:uid="{4179DB60-E043-4D27-AC80-A37E660DEBD1}"/>
    <cellStyle name="Millares [0] 3 5 2" xfId="255" xr:uid="{00000000-0005-0000-0000-00003C010000}"/>
    <cellStyle name="Millares [0] 3 5 2 10" xfId="16539" xr:uid="{C364C8C1-1AA2-4380-B528-ECB6CDF5F4ED}"/>
    <cellStyle name="Millares [0] 3 5 2 11" xfId="17083" xr:uid="{D67BCE19-E238-49C5-B631-4D4CECCF004C}"/>
    <cellStyle name="Millares [0] 3 5 2 2" xfId="482" xr:uid="{00000000-0005-0000-0000-00003D010000}"/>
    <cellStyle name="Millares [0] 3 5 2 2 10" xfId="17295" xr:uid="{4419B816-18CA-4547-9338-5BF14597C3F6}"/>
    <cellStyle name="Millares [0] 3 5 2 2 2" xfId="2298" xr:uid="{3CEE863F-28D0-4F4A-8143-9D6621947138}"/>
    <cellStyle name="Millares [0] 3 5 2 2 2 2" xfId="10569" xr:uid="{71C111B6-2005-4A2D-AAA5-618D16DEECDF}"/>
    <cellStyle name="Millares [0] 3 5 2 2 2 3" xfId="13409" xr:uid="{6D140CF7-66F0-405E-A59F-C3A0A62FD2BE}"/>
    <cellStyle name="Millares [0] 3 5 2 2 3" xfId="2716" xr:uid="{9B47B498-E44C-49C8-9806-13A29DF641D2}"/>
    <cellStyle name="Millares [0] 3 5 2 2 3 2" xfId="10987" xr:uid="{E54DFB4B-69C0-4E21-B337-A273381E4938}"/>
    <cellStyle name="Millares [0] 3 5 2 2 3 3" xfId="13827" xr:uid="{85EEC73B-15E1-4586-9BB0-F0D1416E3B9A}"/>
    <cellStyle name="Millares [0] 3 5 2 2 4" xfId="3260" xr:uid="{AA592037-D989-4B74-9206-886F42264D57}"/>
    <cellStyle name="Millares [0] 3 5 2 2 4 2" xfId="11531" xr:uid="{C5F5A421-ABB7-47DE-9A3C-0FC719DCE17E}"/>
    <cellStyle name="Millares [0] 3 5 2 2 4 3" xfId="14371" xr:uid="{1E1BE986-C910-4707-A0E5-953FF523B1DB}"/>
    <cellStyle name="Millares [0] 3 5 2 2 5" xfId="3762" xr:uid="{DBBD688E-D1DB-4443-8139-D9A210F4B01A}"/>
    <cellStyle name="Millares [0] 3 5 2 2 5 2" xfId="12003" xr:uid="{FE579FA4-D9EB-4F40-8EBF-2CF7EECB5DDD}"/>
    <cellStyle name="Millares [0] 3 5 2 2 5 3" xfId="14843" xr:uid="{8D4E0599-1747-4CCD-AAAF-F70883A65C3C}"/>
    <cellStyle name="Millares [0] 3 5 2 2 6" xfId="10025" xr:uid="{548CC51C-3CB3-4874-9EBE-57705101786F}"/>
    <cellStyle name="Millares [0] 3 5 2 2 7" xfId="12865" xr:uid="{ED91B16F-BFA6-43AD-BE1C-953889E87438}"/>
    <cellStyle name="Millares [0] 3 5 2 2 8" xfId="16208" xr:uid="{B4C35918-330B-4749-A091-CE0FD6D789B5}"/>
    <cellStyle name="Millares [0] 3 5 2 2 9" xfId="16751" xr:uid="{DAA9191D-9B52-486D-94C3-110DAC75ACA9}"/>
    <cellStyle name="Millares [0] 3 5 2 3" xfId="2086" xr:uid="{2A21F687-B555-4D1C-B442-FDB5E73F972A}"/>
    <cellStyle name="Millares [0] 3 5 2 3 2" xfId="10357" xr:uid="{62D2C821-BC24-4F98-9603-2BF642085166}"/>
    <cellStyle name="Millares [0] 3 5 2 3 3" xfId="13197" xr:uid="{8B2F4B52-F8A0-4B47-B81C-B941405A3EE4}"/>
    <cellStyle name="Millares [0] 3 5 2 4" xfId="2504" xr:uid="{EBA3F3EB-A9AE-4BDA-AACE-ADA9177939FA}"/>
    <cellStyle name="Millares [0] 3 5 2 4 2" xfId="10775" xr:uid="{CED6F93D-7B33-4506-9891-E2A79E4E2CE2}"/>
    <cellStyle name="Millares [0] 3 5 2 4 3" xfId="13615" xr:uid="{FF10F7E7-ED14-4182-B9B8-04AFE0F7A289}"/>
    <cellStyle name="Millares [0] 3 5 2 5" xfId="3048" xr:uid="{1D3F87C7-0DB7-4F2D-9BB3-42A7F8342EBF}"/>
    <cellStyle name="Millares [0] 3 5 2 5 2" xfId="11319" xr:uid="{D9459C22-3000-412D-ACC8-5EF3444374D4}"/>
    <cellStyle name="Millares [0] 3 5 2 5 3" xfId="14159" xr:uid="{6254FB2A-22B4-442D-BC63-2DABD00BFF5E}"/>
    <cellStyle name="Millares [0] 3 5 2 6" xfId="3550" xr:uid="{308108D1-0DFC-4474-92D7-9B89F44FB90E}"/>
    <cellStyle name="Millares [0] 3 5 2 6 2" xfId="11791" xr:uid="{112C6302-D2AA-428E-9A1A-C03963B4A5F7}"/>
    <cellStyle name="Millares [0] 3 5 2 6 3" xfId="14631" xr:uid="{895A2FFC-1AC8-4C5F-937E-F40037C5AD42}"/>
    <cellStyle name="Millares [0] 3 5 2 7" xfId="9813" xr:uid="{8722DDC1-D1ED-4DED-A56D-75CB73A00871}"/>
    <cellStyle name="Millares [0] 3 5 2 8" xfId="12653" xr:uid="{4D0C8A4B-8D49-4A54-97B0-D6C2C04D80FB}"/>
    <cellStyle name="Millares [0] 3 5 2 9" xfId="15996" xr:uid="{EDC876B0-4359-4562-AA6D-5A6C25FE6FD2}"/>
    <cellStyle name="Millares [0] 3 5 3" xfId="381" xr:uid="{00000000-0005-0000-0000-00003E010000}"/>
    <cellStyle name="Millares [0] 3 5 3 10" xfId="17195" xr:uid="{0B140993-A971-4447-8D7D-AF72B6138BC7}"/>
    <cellStyle name="Millares [0] 3 5 3 2" xfId="2198" xr:uid="{D0348F06-757B-4462-955B-1E5EAB2B5B76}"/>
    <cellStyle name="Millares [0] 3 5 3 2 2" xfId="10469" xr:uid="{DE38BFE1-59BB-491B-BAA6-AE231F1941E7}"/>
    <cellStyle name="Millares [0] 3 5 3 2 3" xfId="13309" xr:uid="{34DF8EAA-257D-4FE0-B12D-4CD2C1044938}"/>
    <cellStyle name="Millares [0] 3 5 3 3" xfId="2616" xr:uid="{99BB45AA-F19D-4264-B0FB-D9C1FD6DB916}"/>
    <cellStyle name="Millares [0] 3 5 3 3 2" xfId="10887" xr:uid="{F32CD951-C8D1-4E7F-972C-A8B2AD0AC88F}"/>
    <cellStyle name="Millares [0] 3 5 3 3 3" xfId="13727" xr:uid="{9EA9D8E7-1BA3-45A9-8336-2197994DBBF1}"/>
    <cellStyle name="Millares [0] 3 5 3 4" xfId="3160" xr:uid="{4005977E-DC71-4D23-AC8B-4AD94F615E36}"/>
    <cellStyle name="Millares [0] 3 5 3 4 2" xfId="11431" xr:uid="{D2C0C65B-D3B2-444E-B675-0681DC5ADD49}"/>
    <cellStyle name="Millares [0] 3 5 3 4 3" xfId="14271" xr:uid="{F91E262F-55B4-4331-8BD4-CC787DF6B5C3}"/>
    <cellStyle name="Millares [0] 3 5 3 5" xfId="3662" xr:uid="{286FEDA3-C638-4EA7-83FE-6DBE974402A8}"/>
    <cellStyle name="Millares [0] 3 5 3 5 2" xfId="11903" xr:uid="{38A01A32-18A4-4015-B319-D7853CD38EDD}"/>
    <cellStyle name="Millares [0] 3 5 3 5 3" xfId="14743" xr:uid="{FEF028A9-48F0-4C87-9FC8-4362FFEB1A9B}"/>
    <cellStyle name="Millares [0] 3 5 3 6" xfId="9925" xr:uid="{3C6B1FDB-9951-4D68-9962-F64496561DD1}"/>
    <cellStyle name="Millares [0] 3 5 3 7" xfId="12765" xr:uid="{0D091A81-E6ED-4836-A6B8-5675A4DAD955}"/>
    <cellStyle name="Millares [0] 3 5 3 8" xfId="16108" xr:uid="{60F70747-3D7A-4AE8-9AF1-21BF60D980A1}"/>
    <cellStyle name="Millares [0] 3 5 3 9" xfId="16651" xr:uid="{C7E29029-5EA1-424D-A613-5FEA67ED408D}"/>
    <cellStyle name="Millares [0] 3 5 4" xfId="584" xr:uid="{00000000-0005-0000-0000-00003F010000}"/>
    <cellStyle name="Millares [0] 3 5 4 2" xfId="2818" xr:uid="{77E7B272-1776-48C6-8CB0-93CB90C7D023}"/>
    <cellStyle name="Millares [0] 3 5 4 2 2" xfId="11089" xr:uid="{7D1D41CD-FBAE-4CBF-91DC-E03A6E0AF56D}"/>
    <cellStyle name="Millares [0] 3 5 4 2 3" xfId="13929" xr:uid="{87958393-EF01-4E97-AD3B-C4D19C870FEF}"/>
    <cellStyle name="Millares [0] 3 5 4 3" xfId="10127" xr:uid="{C821305F-7B85-4048-8DE3-1DA83F635C57}"/>
    <cellStyle name="Millares [0] 3 5 4 4" xfId="12967" xr:uid="{6901E3D4-3AF4-401C-BD46-3E5D5406B800}"/>
    <cellStyle name="Millares [0] 3 5 4 5" xfId="16310" xr:uid="{B73EC9D2-5009-4B63-9B98-1D074B9E03DE}"/>
    <cellStyle name="Millares [0] 3 5 4 6" xfId="16853" xr:uid="{0C3538B1-44E6-4B8E-B198-2F28EE63B1A6}"/>
    <cellStyle name="Millares [0] 3 5 4 7" xfId="17397" xr:uid="{DAFB329A-2FDB-40C9-A664-B0C766BB5280}"/>
    <cellStyle name="Millares [0] 3 5 5" xfId="1982" xr:uid="{A4D21818-1D6D-440E-88EA-12674C208C95}"/>
    <cellStyle name="Millares [0] 3 5 5 2" xfId="10253" xr:uid="{DD961809-A8B3-4D4B-9A9F-7F5BA1C06DA7}"/>
    <cellStyle name="Millares [0] 3 5 5 3" xfId="13093" xr:uid="{B6AED325-1582-47C4-9AD3-3EDBA98A0568}"/>
    <cellStyle name="Millares [0] 3 5 6" xfId="2400" xr:uid="{D726E0A2-DE52-4B00-9D34-25309640861B}"/>
    <cellStyle name="Millares [0] 3 5 6 2" xfId="10671" xr:uid="{7588DF3B-AB73-44BD-92E2-89E0201BF769}"/>
    <cellStyle name="Millares [0] 3 5 6 3" xfId="13511" xr:uid="{7CA9A479-049F-4197-97A1-4C6540F8939A}"/>
    <cellStyle name="Millares [0] 3 5 7" xfId="2944" xr:uid="{3164618B-823C-4D6B-BACC-77167448B385}"/>
    <cellStyle name="Millares [0] 3 5 7 2" xfId="11215" xr:uid="{0C24E4A5-4261-4212-AC00-15CE8E65F12D}"/>
    <cellStyle name="Millares [0] 3 5 7 3" xfId="14055" xr:uid="{29346CC6-3D15-4EE3-A1BD-07CF6475F5FF}"/>
    <cellStyle name="Millares [0] 3 5 8" xfId="3446" xr:uid="{747131AC-FA05-4D68-854C-4A7B79641168}"/>
    <cellStyle name="Millares [0] 3 5 8 2" xfId="11687" xr:uid="{15107CEB-3216-4ECD-B68A-D024ACCE0114}"/>
    <cellStyle name="Millares [0] 3 5 8 3" xfId="14527" xr:uid="{3ABA29DA-A90A-43C1-B7A6-14DC87FBC7F9}"/>
    <cellStyle name="Millares [0] 3 5 9" xfId="3952" xr:uid="{C75432DC-ADC7-41E2-A6B0-8C88E988D1A1}"/>
    <cellStyle name="Millares [0] 3 5 9 2" xfId="12088" xr:uid="{FE76BC81-1C39-49BA-8289-2965CE9D5FAB}"/>
    <cellStyle name="Millares [0] 3 5 9 3" xfId="14929" xr:uid="{0AD59AD8-92C1-4ACD-A414-13C2C12CC4C4}"/>
    <cellStyle name="Millares [0] 3 6" xfId="92" xr:uid="{00000000-0005-0000-0000-000040010000}"/>
    <cellStyle name="Millares [0] 3 6 10" xfId="9682" xr:uid="{3E9B214A-54A2-4629-BCC0-C4A88CE8672C}"/>
    <cellStyle name="Millares [0] 3 6 11" xfId="12522" xr:uid="{470DB83B-47AC-4BA2-92F4-8CD907CD68BD}"/>
    <cellStyle name="Millares [0] 3 6 12" xfId="15377" xr:uid="{AA0AC9CA-76FD-4A1C-AF1B-0480A8E6F7EB}"/>
    <cellStyle name="Millares [0] 3 6 13" xfId="15865" xr:uid="{2B0DBDC7-99A6-492F-8029-48BA5FB1FD16}"/>
    <cellStyle name="Millares [0] 3 6 14" xfId="16408" xr:uid="{15534EF4-EED6-4165-B001-644B2D43EF3F}"/>
    <cellStyle name="Millares [0] 3 6 15" xfId="16952" xr:uid="{DA6E40EC-1B5D-43E1-8572-579DFE65F854}"/>
    <cellStyle name="Millares [0] 3 6 2" xfId="228" xr:uid="{00000000-0005-0000-0000-000041010000}"/>
    <cellStyle name="Millares [0] 3 6 2 10" xfId="16512" xr:uid="{D55601CC-07E6-42ED-A57E-18681E4D0127}"/>
    <cellStyle name="Millares [0] 3 6 2 11" xfId="17056" xr:uid="{0EFF3F46-93F4-4B88-AE42-51652C27238E}"/>
    <cellStyle name="Millares [0] 3 6 2 2" xfId="455" xr:uid="{00000000-0005-0000-0000-000042010000}"/>
    <cellStyle name="Millares [0] 3 6 2 2 10" xfId="17268" xr:uid="{6644D2C7-4BB0-4208-8807-4DBE5ED565BB}"/>
    <cellStyle name="Millares [0] 3 6 2 2 2" xfId="2271" xr:uid="{91C27396-AAF3-477D-9F25-15585C8A54A0}"/>
    <cellStyle name="Millares [0] 3 6 2 2 2 2" xfId="10542" xr:uid="{B5B1AE42-5913-4721-B824-298402D7EB2E}"/>
    <cellStyle name="Millares [0] 3 6 2 2 2 3" xfId="13382" xr:uid="{4EB79779-5F52-4CF6-92C8-12F2D9AB41AD}"/>
    <cellStyle name="Millares [0] 3 6 2 2 3" xfId="2689" xr:uid="{AA305DBD-1447-4CC5-886F-106DAF3D9ACE}"/>
    <cellStyle name="Millares [0] 3 6 2 2 3 2" xfId="10960" xr:uid="{5791D337-60F4-4A61-9D20-CC4EE8E792CF}"/>
    <cellStyle name="Millares [0] 3 6 2 2 3 3" xfId="13800" xr:uid="{EA711A32-7B6E-4C9D-BB37-7D58CA60CC6C}"/>
    <cellStyle name="Millares [0] 3 6 2 2 4" xfId="3233" xr:uid="{2C3B42EA-CE70-46AC-BCC6-E5C817A10351}"/>
    <cellStyle name="Millares [0] 3 6 2 2 4 2" xfId="11504" xr:uid="{B3FDC7EC-8721-4108-A5FA-A87AF7CAA160}"/>
    <cellStyle name="Millares [0] 3 6 2 2 4 3" xfId="14344" xr:uid="{15FF2057-6E00-4AF0-9683-F2A2AC047A60}"/>
    <cellStyle name="Millares [0] 3 6 2 2 5" xfId="3735" xr:uid="{670E0675-1401-44A4-956C-7E9576311AEF}"/>
    <cellStyle name="Millares [0] 3 6 2 2 5 2" xfId="11976" xr:uid="{B812FE82-B379-41E7-8666-A6D9C9DB844F}"/>
    <cellStyle name="Millares [0] 3 6 2 2 5 3" xfId="14816" xr:uid="{4E5FFDB3-50DA-40F1-BB26-6C9656CB0125}"/>
    <cellStyle name="Millares [0] 3 6 2 2 6" xfId="9998" xr:uid="{B88E391B-C483-4859-8644-88CBB4C1F871}"/>
    <cellStyle name="Millares [0] 3 6 2 2 7" xfId="12838" xr:uid="{F610FF0B-6D0A-4C10-8424-7110124E292F}"/>
    <cellStyle name="Millares [0] 3 6 2 2 8" xfId="16181" xr:uid="{7311856A-0A94-4FDA-A458-BE22A1619303}"/>
    <cellStyle name="Millares [0] 3 6 2 2 9" xfId="16724" xr:uid="{942C6900-1821-440E-9528-C58D56698F9A}"/>
    <cellStyle name="Millares [0] 3 6 2 3" xfId="2059" xr:uid="{76F08946-84BB-4248-98DE-059435019F0C}"/>
    <cellStyle name="Millares [0] 3 6 2 3 2" xfId="10330" xr:uid="{EBD8C545-9E09-4CD3-B3E6-02468519168C}"/>
    <cellStyle name="Millares [0] 3 6 2 3 3" xfId="13170" xr:uid="{82B563F1-6BD5-4371-ADB6-30983B59181A}"/>
    <cellStyle name="Millares [0] 3 6 2 4" xfId="2477" xr:uid="{9E02F2A6-0E7F-4F7E-A3C1-C4D9A068671A}"/>
    <cellStyle name="Millares [0] 3 6 2 4 2" xfId="10748" xr:uid="{9C67E7E4-DAEA-44DD-BD1F-311A16F051BC}"/>
    <cellStyle name="Millares [0] 3 6 2 4 3" xfId="13588" xr:uid="{C2DC3B6B-E63C-42FC-9691-418E3F3AA78C}"/>
    <cellStyle name="Millares [0] 3 6 2 5" xfId="3021" xr:uid="{3BEAC910-E463-4BBB-8CC1-C7079A994DA1}"/>
    <cellStyle name="Millares [0] 3 6 2 5 2" xfId="11292" xr:uid="{2AE7C0B8-8A15-460C-943C-0202D3FF1CA8}"/>
    <cellStyle name="Millares [0] 3 6 2 5 3" xfId="14132" xr:uid="{0BD294C5-0794-4CCC-9416-D3625E869966}"/>
    <cellStyle name="Millares [0] 3 6 2 6" xfId="3523" xr:uid="{AAC6B9C6-3E3E-46A7-BC89-3D7593463B8B}"/>
    <cellStyle name="Millares [0] 3 6 2 6 2" xfId="11764" xr:uid="{0A94FEB9-4DA1-4836-9B3C-65EC7D2A95BE}"/>
    <cellStyle name="Millares [0] 3 6 2 6 3" xfId="14604" xr:uid="{397C5D4F-96F4-4378-B9DC-BAC4C083EE69}"/>
    <cellStyle name="Millares [0] 3 6 2 7" xfId="9786" xr:uid="{6A5124F7-145E-4139-B6C2-75C75E855FDB}"/>
    <cellStyle name="Millares [0] 3 6 2 8" xfId="12626" xr:uid="{17C93117-60E9-4D70-B0DC-9F364C6AB38B}"/>
    <cellStyle name="Millares [0] 3 6 2 9" xfId="15969" xr:uid="{1BD22EDE-F855-427C-9E0A-84C9927D73FD}"/>
    <cellStyle name="Millares [0] 3 6 3" xfId="354" xr:uid="{00000000-0005-0000-0000-000043010000}"/>
    <cellStyle name="Millares [0] 3 6 3 10" xfId="17168" xr:uid="{116E00A3-FA44-4A1D-A067-E3315148D08F}"/>
    <cellStyle name="Millares [0] 3 6 3 2" xfId="2171" xr:uid="{6612A592-0CFD-44EE-991C-90E31551FF3F}"/>
    <cellStyle name="Millares [0] 3 6 3 2 2" xfId="10442" xr:uid="{C3E2CBB2-5019-422F-BFDC-D2310B9386E4}"/>
    <cellStyle name="Millares [0] 3 6 3 2 3" xfId="13282" xr:uid="{D4F968FA-D01B-4FA7-ABBD-5F90A3008426}"/>
    <cellStyle name="Millares [0] 3 6 3 3" xfId="2589" xr:uid="{12B43130-C7FB-4AA3-8DA0-FB174664640E}"/>
    <cellStyle name="Millares [0] 3 6 3 3 2" xfId="10860" xr:uid="{7F230257-CD29-424A-BEFA-EAAEA5245420}"/>
    <cellStyle name="Millares [0] 3 6 3 3 3" xfId="13700" xr:uid="{75F57DF6-B2CB-4108-9A37-9A5E3F05610B}"/>
    <cellStyle name="Millares [0] 3 6 3 4" xfId="3133" xr:uid="{091688BD-E8C5-41BA-8A81-41C6DB59709C}"/>
    <cellStyle name="Millares [0] 3 6 3 4 2" xfId="11404" xr:uid="{1C34E4F3-4B2D-4358-873E-6669FCAEDC0F}"/>
    <cellStyle name="Millares [0] 3 6 3 4 3" xfId="14244" xr:uid="{236FD9A8-4019-425A-B24D-4A6C2C52D06F}"/>
    <cellStyle name="Millares [0] 3 6 3 5" xfId="3635" xr:uid="{D1825203-0D6F-4905-90A9-50532026F46C}"/>
    <cellStyle name="Millares [0] 3 6 3 5 2" xfId="11876" xr:uid="{408E9286-9FA8-493D-80D9-330E55A7AB2C}"/>
    <cellStyle name="Millares [0] 3 6 3 5 3" xfId="14716" xr:uid="{0D922FC3-91F9-4018-9634-B33703BDCD30}"/>
    <cellStyle name="Millares [0] 3 6 3 6" xfId="9898" xr:uid="{FD7F7EFB-4687-4BFB-B5AB-75A145553977}"/>
    <cellStyle name="Millares [0] 3 6 3 7" xfId="12738" xr:uid="{962464A4-50C9-4699-806E-A9A70F1FE845}"/>
    <cellStyle name="Millares [0] 3 6 3 8" xfId="16081" xr:uid="{F1E0AD58-7D0C-4813-9DA5-5B9FEF2A0111}"/>
    <cellStyle name="Millares [0] 3 6 3 9" xfId="16624" xr:uid="{BF8BC778-57A6-41F2-A5AE-5DEC9D82D461}"/>
    <cellStyle name="Millares [0] 3 6 4" xfId="557" xr:uid="{00000000-0005-0000-0000-000044010000}"/>
    <cellStyle name="Millares [0] 3 6 4 2" xfId="2791" xr:uid="{68F338AE-80F1-459B-9628-FBB2E7EB157F}"/>
    <cellStyle name="Millares [0] 3 6 4 2 2" xfId="11062" xr:uid="{2BC9A134-206C-41BD-8CB0-7DB2591FD3BA}"/>
    <cellStyle name="Millares [0] 3 6 4 2 3" xfId="13902" xr:uid="{F8200C7A-C92C-46F4-8594-37E6168FCAD5}"/>
    <cellStyle name="Millares [0] 3 6 4 3" xfId="10100" xr:uid="{8AA91EFD-2A2F-40B8-BED1-921CC6676420}"/>
    <cellStyle name="Millares [0] 3 6 4 4" xfId="12940" xr:uid="{52777874-978F-4B02-B803-8918ED9FF0BE}"/>
    <cellStyle name="Millares [0] 3 6 4 5" xfId="16283" xr:uid="{F51C1E2A-BB3E-4AA4-B2C1-EEDDBFDA8B48}"/>
    <cellStyle name="Millares [0] 3 6 4 6" xfId="16826" xr:uid="{7641B39F-8B9E-415D-94FA-3065ABE972A7}"/>
    <cellStyle name="Millares [0] 3 6 4 7" xfId="17370" xr:uid="{96FF4F2A-0A73-4190-8695-AC85D8D0D19B}"/>
    <cellStyle name="Millares [0] 3 6 5" xfId="1955" xr:uid="{C3CCAB6A-D0BC-4228-9AAE-5FB04B9DC5E6}"/>
    <cellStyle name="Millares [0] 3 6 5 2" xfId="10226" xr:uid="{0DBDEBA6-D255-4C49-9910-CF64E70E88F6}"/>
    <cellStyle name="Millares [0] 3 6 5 3" xfId="13066" xr:uid="{D9BB08A1-EC02-4A6D-AD82-6BB72FF17223}"/>
    <cellStyle name="Millares [0] 3 6 6" xfId="2373" xr:uid="{55AE62FF-4C48-4380-B200-5752B615DBDE}"/>
    <cellStyle name="Millares [0] 3 6 6 2" xfId="10644" xr:uid="{A6896714-D3DB-4BE3-B366-2E491E8E2C2E}"/>
    <cellStyle name="Millares [0] 3 6 6 3" xfId="13484" xr:uid="{546262A3-B0D9-4DFE-B7C6-96C9702C0F70}"/>
    <cellStyle name="Millares [0] 3 6 7" xfId="2917" xr:uid="{E7FC9E31-F6FF-4DC6-B4C2-4BD9591FF982}"/>
    <cellStyle name="Millares [0] 3 6 7 2" xfId="11188" xr:uid="{2A9B3EE5-61F3-48A1-AC53-64A38EFEADEE}"/>
    <cellStyle name="Millares [0] 3 6 7 3" xfId="14028" xr:uid="{0CFF8E3E-C28F-4617-9C62-915289EFCA54}"/>
    <cellStyle name="Millares [0] 3 6 8" xfId="3419" xr:uid="{D2DC94D5-4091-4304-A8B9-643F6D1C934F}"/>
    <cellStyle name="Millares [0] 3 6 8 2" xfId="11660" xr:uid="{5C6AAFD5-5F87-4FD8-B8A7-072B65560452}"/>
    <cellStyle name="Millares [0] 3 6 8 3" xfId="14500" xr:uid="{7590C836-D183-40B2-BEB1-425D629422CD}"/>
    <cellStyle name="Millares [0] 3 6 9" xfId="3976" xr:uid="{9601369E-264C-48C1-A608-06FA2BE41660}"/>
    <cellStyle name="Millares [0] 3 6 9 2" xfId="12091" xr:uid="{E4519BDC-1CBD-4F87-AD9F-C90BF984D12D}"/>
    <cellStyle name="Millares [0] 3 6 9 3" xfId="14932" xr:uid="{F11082D6-B7C0-40E9-8EFB-BD5766221AB4}"/>
    <cellStyle name="Millares [0] 3 7" xfId="331" xr:uid="{00000000-0005-0000-0000-000045010000}"/>
    <cellStyle name="Millares [0] 3 7 10" xfId="15381" xr:uid="{CF05271A-1E12-46E2-96B1-B858E355C9E6}"/>
    <cellStyle name="Millares [0] 3 7 11" xfId="16062" xr:uid="{F3378F40-3D5F-430D-B775-62A0EA078A50}"/>
    <cellStyle name="Millares [0] 3 7 12" xfId="16605" xr:uid="{83EACC73-1DD1-418D-9A61-911D99875B9D}"/>
    <cellStyle name="Millares [0] 3 7 13" xfId="17149" xr:uid="{5831445D-FDEE-4732-8370-2A96FEDB2AF5}"/>
    <cellStyle name="Millares [0] 3 7 2" xfId="342" xr:uid="{00000000-0005-0000-0000-000046010000}"/>
    <cellStyle name="Millares [0] 3 7 3" xfId="2152" xr:uid="{07EFF197-03C6-4E80-A29B-AC85F17A5F25}"/>
    <cellStyle name="Millares [0] 3 7 3 2" xfId="10423" xr:uid="{3954D45B-019A-43C0-8434-8A75A270315A}"/>
    <cellStyle name="Millares [0] 3 7 3 3" xfId="13263" xr:uid="{84CDAB32-30CB-4FCD-8849-FBB0C72E0939}"/>
    <cellStyle name="Millares [0] 3 7 4" xfId="2570" xr:uid="{39D8984B-3F29-4B8F-AD60-2FA1BC1C15BE}"/>
    <cellStyle name="Millares [0] 3 7 4 2" xfId="10841" xr:uid="{7187FA76-AE65-4A83-BA94-1BAA0E0ECE23}"/>
    <cellStyle name="Millares [0] 3 7 4 3" xfId="13681" xr:uid="{AFFF4F81-72DD-4211-86EB-2BA958ABAC7F}"/>
    <cellStyle name="Millares [0] 3 7 5" xfId="3114" xr:uid="{580D556D-67D8-4548-A308-A3354BFD8691}"/>
    <cellStyle name="Millares [0] 3 7 5 2" xfId="11385" xr:uid="{5685E57E-EEC2-4C3E-9CA0-29B3A81F4044}"/>
    <cellStyle name="Millares [0] 3 7 5 3" xfId="14225" xr:uid="{FEF2487A-44BE-4724-9F78-0379A1451841}"/>
    <cellStyle name="Millares [0] 3 7 6" xfId="3616" xr:uid="{BF626736-71B5-4D79-9125-167BA3FF1E15}"/>
    <cellStyle name="Millares [0] 3 7 6 2" xfId="11857" xr:uid="{145805B9-41EC-418E-BB06-8F54E473E2CF}"/>
    <cellStyle name="Millares [0] 3 7 6 3" xfId="14697" xr:uid="{FF3D467A-96DD-4D69-9A75-165C74E991ED}"/>
    <cellStyle name="Millares [0] 3 7 7" xfId="4002" xr:uid="{7BE9C98C-19C2-498F-86D5-D163185D0C05}"/>
    <cellStyle name="Millares [0] 3 7 7 2" xfId="12095" xr:uid="{D6B85540-8110-420B-A0C5-2A3B26C86BB4}"/>
    <cellStyle name="Millares [0] 3 7 7 3" xfId="14936" xr:uid="{96348388-564D-4463-8F8E-342EEAEF4C15}"/>
    <cellStyle name="Millares [0] 3 7 8" xfId="9879" xr:uid="{FA562959-68B8-4C46-8939-EB3FEE961365}"/>
    <cellStyle name="Millares [0] 3 7 9" xfId="12719" xr:uid="{35982BA0-B623-4ABC-8F40-D90B77359074}"/>
    <cellStyle name="Millares [0] 3 8" xfId="339" xr:uid="{00000000-0005-0000-0000-000047010000}"/>
    <cellStyle name="Millares [0] 3 8 10" xfId="16069" xr:uid="{8F41877E-4B07-4BB7-8234-25B6ADEEFCDC}"/>
    <cellStyle name="Millares [0] 3 8 11" xfId="16612" xr:uid="{E683FA1F-4278-435B-8C64-DAFCCA64AF9B}"/>
    <cellStyle name="Millares [0] 3 8 12" xfId="17156" xr:uid="{10D6E9D8-46BB-4E60-99D9-0E4A76CAF71B}"/>
    <cellStyle name="Millares [0] 3 8 2" xfId="2159" xr:uid="{5D9EFED1-494F-4E78-9256-F5DE50A78F02}"/>
    <cellStyle name="Millares [0] 3 8 2 2" xfId="10430" xr:uid="{94986CFB-9BB9-4A5F-80E9-809C759595AE}"/>
    <cellStyle name="Millares [0] 3 8 2 3" xfId="13270" xr:uid="{A23EA86C-1725-414A-84D3-56B0C9BE4B69}"/>
    <cellStyle name="Millares [0] 3 8 3" xfId="2577" xr:uid="{0BBB8B59-D777-4CDD-AB84-494015FC74ED}"/>
    <cellStyle name="Millares [0] 3 8 3 2" xfId="10848" xr:uid="{69D1EDCA-7FF7-49F8-8C95-E960AE1DC9F5}"/>
    <cellStyle name="Millares [0] 3 8 3 3" xfId="13688" xr:uid="{7F83F603-BE13-4050-8D34-65A53869B537}"/>
    <cellStyle name="Millares [0] 3 8 4" xfId="3121" xr:uid="{7E8EE476-F0FA-421E-93FC-BC7FE3724BF3}"/>
    <cellStyle name="Millares [0] 3 8 4 2" xfId="11392" xr:uid="{0685DB60-B655-4182-8596-A1ECA7CDF408}"/>
    <cellStyle name="Millares [0] 3 8 4 3" xfId="14232" xr:uid="{C3E80D00-C41A-4273-9E16-BA378DC3E61D}"/>
    <cellStyle name="Millares [0] 3 8 5" xfId="3623" xr:uid="{8310179E-E74B-4EC8-ABB9-F3F68D8870CB}"/>
    <cellStyle name="Millares [0] 3 8 5 2" xfId="11864" xr:uid="{D45D99E2-E511-4D12-91B7-F1DDED999E24}"/>
    <cellStyle name="Millares [0] 3 8 5 3" xfId="14704" xr:uid="{1C25DC5E-CEA5-4FD6-A07F-F206DA18D5FE}"/>
    <cellStyle name="Millares [0] 3 8 6" xfId="6316" xr:uid="{F6265DF1-A6C8-41A8-B271-103377C5BCDA}"/>
    <cellStyle name="Millares [0] 3 8 6 2" xfId="12253" xr:uid="{291033E8-A96E-4F35-844C-A7CDBFA006A4}"/>
    <cellStyle name="Millares [0] 3 8 6 3" xfId="15094" xr:uid="{8E60F93C-D281-4057-B535-53AFCEB1917D}"/>
    <cellStyle name="Millares [0] 3 8 7" xfId="9886" xr:uid="{342743DB-47D8-4CAA-A62A-1AA50BCBE5DF}"/>
    <cellStyle name="Millares [0] 3 8 8" xfId="12726" xr:uid="{5BBE7A76-7FD9-45A0-A021-A5626385A656}"/>
    <cellStyle name="Millares [0] 3 8 9" xfId="15541" xr:uid="{18C733F3-C30B-4936-A1DA-EF6CB75C2DD1}"/>
    <cellStyle name="Millares [0] 3 9" xfId="651" xr:uid="{00000000-0005-0000-0000-000048010000}"/>
    <cellStyle name="Millares [0] 3 9 2" xfId="2882" xr:uid="{E296E4DE-05FE-4CD6-81D7-27693C9D7A1A}"/>
    <cellStyle name="Millares [0] 3 9 2 2" xfId="11153" xr:uid="{2F450037-32F1-410F-BD8C-BFC4919B2A4E}"/>
    <cellStyle name="Millares [0] 3 9 2 3" xfId="13993" xr:uid="{B03F3D1A-5AAE-4A9B-A076-09E78D6E1A10}"/>
    <cellStyle name="Millares [0] 3 9 3" xfId="6411" xr:uid="{90F90F0E-8F04-4C20-A02D-7FA857F18AAF}"/>
    <cellStyle name="Millares [0] 3 9 3 2" xfId="12266" xr:uid="{1D738555-C819-4E89-AA5A-E6D9DF196165}"/>
    <cellStyle name="Millares [0] 3 9 3 3" xfId="15107" xr:uid="{D536C70A-9DDD-4197-A96C-C967CFE63F42}"/>
    <cellStyle name="Millares [0] 3 9 4" xfId="10191" xr:uid="{42914A9B-7E9F-433A-9903-EAA26AEEF9B3}"/>
    <cellStyle name="Millares [0] 3 9 5" xfId="13031" xr:uid="{3E04CE9B-A409-48D2-965D-70AF614FFB9D}"/>
    <cellStyle name="Millares [0] 3 9 6" xfId="15554" xr:uid="{8B7C556B-3E94-40E8-B30C-3A1C9AF034DF}"/>
    <cellStyle name="Millares [0] 3 9 7" xfId="16374" xr:uid="{789BC0CC-97CB-424D-B634-3221A96D0FBA}"/>
    <cellStyle name="Millares [0] 3 9 8" xfId="16917" xr:uid="{E8806912-1E23-4CC4-9AD6-AE05429DCE18}"/>
    <cellStyle name="Millares [0] 3 9 9" xfId="17461" xr:uid="{04C53ABA-8D7D-4CB1-BEA4-FC9D6A205404}"/>
    <cellStyle name="Millares [0] 30" xfId="15850" xr:uid="{4072AB6D-8DB0-4027-8651-1AEACD8ED2EF}"/>
    <cellStyle name="Millares [0] 31" xfId="16397" xr:uid="{04869145-F4A5-4F09-90F2-7E4EC2522D87}"/>
    <cellStyle name="Millares [0] 32" xfId="16941" xr:uid="{B0B0C6A5-35A6-4F90-A881-21A55124F241}"/>
    <cellStyle name="Millares [0] 4" xfId="101" xr:uid="{00000000-0005-0000-0000-000049010000}"/>
    <cellStyle name="Millares [0] 4 10" xfId="1963" xr:uid="{D089B14B-6343-4DFF-BF97-804434BE764F}"/>
    <cellStyle name="Millares [0] 4 10 2" xfId="9092" xr:uid="{30D52C36-10B3-48BE-85D5-D53B60023CC8}"/>
    <cellStyle name="Millares [0] 4 10 2 2" xfId="12435" xr:uid="{E6876F38-EBC6-4E2F-86F6-907169A4C886}"/>
    <cellStyle name="Millares [0] 4 10 2 3" xfId="15276" xr:uid="{CADDA5BF-CA2A-437D-A9EE-317B9100F2C7}"/>
    <cellStyle name="Millares [0] 4 10 2 4" xfId="15725" xr:uid="{CFF289E4-BAC4-4CEF-A811-CFEE47938B99}"/>
    <cellStyle name="Millares [0] 4 10 3" xfId="6223" xr:uid="{BEB9043A-E2A9-4230-BF6A-17C9B58C578A}"/>
    <cellStyle name="Millares [0] 4 10 3 2" xfId="12248" xr:uid="{D391D419-0C4D-40EF-9527-0CD2EF711716}"/>
    <cellStyle name="Millares [0] 4 10 3 3" xfId="15089" xr:uid="{5950613B-0BEF-4B6D-8A5F-E100654741CA}"/>
    <cellStyle name="Millares [0] 4 10 4" xfId="10234" xr:uid="{DF6ACBA1-05E7-4CE8-AEAB-05F2DE621954}"/>
    <cellStyle name="Millares [0] 4 10 5" xfId="13074" xr:uid="{F13363B0-F383-4068-8379-1D22726F8118}"/>
    <cellStyle name="Millares [0] 4 10 6" xfId="15536" xr:uid="{51AFE1AA-6BC3-4736-AD30-8AE2FA17365B}"/>
    <cellStyle name="Millares [0] 4 11" xfId="2381" xr:uid="{A2F8E6DB-C5CD-4E68-B393-AE6CBEFF0B40}"/>
    <cellStyle name="Millares [0] 4 11 2" xfId="9184" xr:uid="{8CD43329-6C57-4B80-A06F-7F8E9ED62408}"/>
    <cellStyle name="Millares [0] 4 11 2 2" xfId="12439" xr:uid="{C81F6F4C-EE6E-4B64-825F-53C1EEB4CF66}"/>
    <cellStyle name="Millares [0] 4 11 2 3" xfId="15280" xr:uid="{87190A48-9889-49FE-B6B8-88B23E5BD867}"/>
    <cellStyle name="Millares [0] 4 11 2 4" xfId="15729" xr:uid="{618D9CAC-2469-4CEB-873C-8104F0586FD8}"/>
    <cellStyle name="Millares [0] 4 11 3" xfId="6317" xr:uid="{ED1D68CF-3662-482A-9865-9EF3BC526FCF}"/>
    <cellStyle name="Millares [0] 4 11 3 2" xfId="12254" xr:uid="{807E9BB8-148A-464F-90E6-C32FA2068B22}"/>
    <cellStyle name="Millares [0] 4 11 3 3" xfId="15095" xr:uid="{D1854B4C-0123-477F-BE42-4950A385B3D6}"/>
    <cellStyle name="Millares [0] 4 11 4" xfId="10652" xr:uid="{DB0C8BDB-0A64-45B8-9091-323F5D31627A}"/>
    <cellStyle name="Millares [0] 4 11 5" xfId="13492" xr:uid="{5677F8C8-F0A3-42C0-85F9-A557051E1FE1}"/>
    <cellStyle name="Millares [0] 4 11 6" xfId="15542" xr:uid="{13D0AC5B-BE4D-456F-A187-5F0A5AFE3298}"/>
    <cellStyle name="Millares [0] 4 12" xfId="2925" xr:uid="{3187B448-192E-4ACB-AAD6-FAEAFFB1775B}"/>
    <cellStyle name="Millares [0] 4 12 2" xfId="9303" xr:uid="{0DA0E161-E75C-48D9-910A-739354C5CFE1}"/>
    <cellStyle name="Millares [0] 4 12 2 2" xfId="12449" xr:uid="{62702048-60EE-47D7-BAC0-7B00F01F12E6}"/>
    <cellStyle name="Millares [0] 4 12 2 3" xfId="15290" xr:uid="{0B443E5F-0DF3-421F-A0CA-1AB37C8CA103}"/>
    <cellStyle name="Millares [0] 4 12 2 4" xfId="15740" xr:uid="{75FCAD6C-F03C-4B0E-8DC8-5A3732146517}"/>
    <cellStyle name="Millares [0] 4 12 3" xfId="6442" xr:uid="{77BB117B-E4F0-4091-84EF-D992BAD07B1F}"/>
    <cellStyle name="Millares [0] 4 12 3 2" xfId="12270" xr:uid="{DE69BF48-8915-4A82-9031-02D2EC4BB75B}"/>
    <cellStyle name="Millares [0] 4 12 3 3" xfId="15111" xr:uid="{5505DF12-857D-49B9-A494-3C544C6D0747}"/>
    <cellStyle name="Millares [0] 4 12 4" xfId="11196" xr:uid="{B7243799-D412-4617-AF43-AC57EE8E8A8E}"/>
    <cellStyle name="Millares [0] 4 12 5" xfId="14036" xr:uid="{F2DA9CB9-467D-49DA-B243-D46B9648339E}"/>
    <cellStyle name="Millares [0] 4 12 6" xfId="15558" xr:uid="{3436C5ED-FCE8-4FD8-BEF3-950A2CAC657E}"/>
    <cellStyle name="Millares [0] 4 13" xfId="3358" xr:uid="{29DE68BE-CB56-4C23-B8AF-91C6BE93AD6A}"/>
    <cellStyle name="Millares [0] 4 13 2" xfId="6682" xr:uid="{C13F6ADC-38BB-4B15-BBD0-AF7BC1EEE552}"/>
    <cellStyle name="Millares [0] 4 13 2 2" xfId="12275" xr:uid="{279411BF-2001-4E58-B868-54F6B9ABA0D8}"/>
    <cellStyle name="Millares [0] 4 13 2 3" xfId="15116" xr:uid="{5757A5EC-98B8-4654-B256-44AFBB60A156}"/>
    <cellStyle name="Millares [0] 4 13 3" xfId="11610" xr:uid="{B27C6A36-EE1C-48D1-B73F-05F53220A28E}"/>
    <cellStyle name="Millares [0] 4 13 4" xfId="14450" xr:uid="{E450C6D9-0135-4E9A-A9FC-48B2D7CC406A}"/>
    <cellStyle name="Millares [0] 4 13 5" xfId="15563" xr:uid="{4AEEE72C-86FA-4770-81F4-8E896FDE28BB}"/>
    <cellStyle name="Millares [0] 4 14" xfId="3427" xr:uid="{7C3FB57E-ABFA-425D-9A33-F14217C8CEFE}"/>
    <cellStyle name="Millares [0] 4 14 2" xfId="9553" xr:uid="{8975A5C7-8C13-43B1-8753-352913C1F8B0}"/>
    <cellStyle name="Millares [0] 4 14 2 2" xfId="12453" xr:uid="{EC9FC22D-9607-4ADD-A382-63D1445BD309}"/>
    <cellStyle name="Millares [0] 4 14 2 3" xfId="15294" xr:uid="{E763F82E-61E0-4431-A8A2-91991EC79292}"/>
    <cellStyle name="Millares [0] 4 14 3" xfId="11668" xr:uid="{433A0222-7056-49E4-BE92-1F351319675C}"/>
    <cellStyle name="Millares [0] 4 14 4" xfId="14508" xr:uid="{0C1376A3-EE3D-4A8F-A375-B682C0C515F9}"/>
    <cellStyle name="Millares [0] 4 14 5" xfId="15744" xr:uid="{55495C7D-B6DB-424D-86F9-18BA11031FEE}"/>
    <cellStyle name="Millares [0] 4 15" xfId="3830" xr:uid="{53313B5B-FC50-4290-A305-6C0D583C4102}"/>
    <cellStyle name="Millares [0] 4 15 2" xfId="12067" xr:uid="{F4005542-C72B-49E0-96A5-48CC1DB5C309}"/>
    <cellStyle name="Millares [0] 4 15 3" xfId="14908" xr:uid="{B2A5A707-3820-4637-B428-5848683CB8FE}"/>
    <cellStyle name="Millares [0] 4 15 4" xfId="15836" xr:uid="{4CB6290F-AC35-4268-97F1-C8B4D6565BD0}"/>
    <cellStyle name="Millares [0] 4 16" xfId="9636" xr:uid="{3C70C238-6694-46B6-BA26-0AC89DBA93CD}"/>
    <cellStyle name="Millares [0] 4 16 2" xfId="12476" xr:uid="{CA86D855-2529-4529-8B7D-93E04DE6101B}"/>
    <cellStyle name="Millares [0] 4 16 3" xfId="15317" xr:uid="{89279B9D-6A0E-4508-A015-FB789674E5CF}"/>
    <cellStyle name="Millares [0] 4 17" xfId="9690" xr:uid="{85A3F1E9-1391-45CC-8E3B-20956AD60EA5}"/>
    <cellStyle name="Millares [0] 4 18" xfId="12530" xr:uid="{DC4740AC-1789-41B8-BEEF-E5BE96091961}"/>
    <cellStyle name="Millares [0] 4 19" xfId="15352" xr:uid="{E2C19846-EE20-491C-87C3-61FFD327EB4F}"/>
    <cellStyle name="Millares [0] 4 2" xfId="196" xr:uid="{00000000-0005-0000-0000-00004A010000}"/>
    <cellStyle name="Millares [0] 4 2 10" xfId="3496" xr:uid="{0464AC83-1076-4F05-BDC9-CD96DD461440}"/>
    <cellStyle name="Millares [0] 4 2 10 2" xfId="11737" xr:uid="{2BA5AE43-128D-4851-88A0-ABBCD76E2817}"/>
    <cellStyle name="Millares [0] 4 2 10 3" xfId="14577" xr:uid="{3400B3B7-7E9E-4BA7-9B17-64AD2C99DDD9}"/>
    <cellStyle name="Millares [0] 4 2 11" xfId="3876" xr:uid="{0539321F-EDC3-4516-95E1-15E05A6107AB}"/>
    <cellStyle name="Millares [0] 4 2 11 2" xfId="12076" xr:uid="{501EB382-A6D4-42C2-960C-351A30AF1F44}"/>
    <cellStyle name="Millares [0] 4 2 11 3" xfId="14917" xr:uid="{D59D5FF1-7798-4A8C-9FC5-C5E08CDC28BD}"/>
    <cellStyle name="Millares [0] 4 2 12" xfId="9759" xr:uid="{E54B22F0-4C40-410E-803B-CEA2AB4D311A}"/>
    <cellStyle name="Millares [0] 4 2 13" xfId="12599" xr:uid="{27CC1F3F-DD47-460A-81C1-3BC6CE0B8A2E}"/>
    <cellStyle name="Millares [0] 4 2 14" xfId="15362" xr:uid="{20119A55-1759-4D69-A793-928231BB89D5}"/>
    <cellStyle name="Millares [0] 4 2 15" xfId="15942" xr:uid="{B97B68D5-EBDE-474A-BED6-AB144E1E4921}"/>
    <cellStyle name="Millares [0] 4 2 16" xfId="16485" xr:uid="{E26294B1-5DEE-441F-80F8-F357CA473032}"/>
    <cellStyle name="Millares [0] 4 2 17" xfId="17029" xr:uid="{0A57CA15-F4D8-40DA-9407-7E441D808BD1}"/>
    <cellStyle name="Millares [0] 4 2 2" xfId="305" xr:uid="{00000000-0005-0000-0000-00004B010000}"/>
    <cellStyle name="Millares [0] 4 2 2 10" xfId="15388" xr:uid="{0DF604FE-1E39-4AA0-B804-FD8C5A2C04D4}"/>
    <cellStyle name="Millares [0] 4 2 2 11" xfId="16046" xr:uid="{CC99AF47-81B5-47B6-B798-83AB58A698DF}"/>
    <cellStyle name="Millares [0] 4 2 2 12" xfId="16589" xr:uid="{D674D989-6688-4AF3-8866-99EE1B85D92F}"/>
    <cellStyle name="Millares [0] 4 2 2 13" xfId="17133" xr:uid="{7D3DD55C-D6AE-4278-B731-F56FBE4D46A3}"/>
    <cellStyle name="Millares [0] 4 2 2 2" xfId="532" xr:uid="{00000000-0005-0000-0000-00004C010000}"/>
    <cellStyle name="Millares [0] 4 2 2 2 10" xfId="16258" xr:uid="{D9A76DA2-4857-4B5B-A6D5-49E9CFCC95C0}"/>
    <cellStyle name="Millares [0] 4 2 2 2 11" xfId="16801" xr:uid="{52DAAA08-4BC4-4D1F-9FE6-B3C3DB408E92}"/>
    <cellStyle name="Millares [0] 4 2 2 2 12" xfId="17345" xr:uid="{3656AE51-128E-4DF3-B093-AD716D078577}"/>
    <cellStyle name="Millares [0] 4 2 2 2 2" xfId="2348" xr:uid="{D2F59FB2-58EF-4728-B789-E7B8D9092332}"/>
    <cellStyle name="Millares [0] 4 2 2 2 2 2" xfId="8387" xr:uid="{AEE36BDA-C134-4BF5-9A14-D5739FA62399}"/>
    <cellStyle name="Millares [0] 4 2 2 2 2 2 2" xfId="12398" xr:uid="{07409421-AC03-41DB-980D-3F62F1ECDBBA}"/>
    <cellStyle name="Millares [0] 4 2 2 2 2 2 3" xfId="15239" xr:uid="{5DD5F247-C753-44EA-B7E3-69249DD2B05E}"/>
    <cellStyle name="Millares [0] 4 2 2 2 2 2 4" xfId="15686" xr:uid="{C7939149-51DB-486E-8537-243B065F9EC2}"/>
    <cellStyle name="Millares [0] 4 2 2 2 2 3" xfId="5520" xr:uid="{2D2C9207-C932-4CE1-9048-BADB4F93580F}"/>
    <cellStyle name="Millares [0] 4 2 2 2 2 3 2" xfId="12211" xr:uid="{0A449B30-AB10-4DAA-BAB4-7FBC1850A919}"/>
    <cellStyle name="Millares [0] 4 2 2 2 2 3 3" xfId="15052" xr:uid="{63AB4E0F-DE33-429A-A8D6-42333275088A}"/>
    <cellStyle name="Millares [0] 4 2 2 2 2 4" xfId="10619" xr:uid="{4AAA3C61-8200-4467-B675-92B286898042}"/>
    <cellStyle name="Millares [0] 4 2 2 2 2 5" xfId="13459" xr:uid="{9A6000AF-6693-4733-9DA5-B1E2CADEB9CC}"/>
    <cellStyle name="Millares [0] 4 2 2 2 2 6" xfId="15499" xr:uid="{840163AA-1D03-4350-86C1-AD6567B43F09}"/>
    <cellStyle name="Millares [0] 4 2 2 2 3" xfId="2766" xr:uid="{362D15E9-76B7-4661-9CB2-5AE890FBF829}"/>
    <cellStyle name="Millares [0] 4 2 2 2 3 2" xfId="7415" xr:uid="{B6823EC7-3E84-4C6B-8546-5EE11BB7E06A}"/>
    <cellStyle name="Millares [0] 4 2 2 2 3 2 2" xfId="12326" xr:uid="{7891D145-B94F-4EB8-8DD8-261D0CF94A62}"/>
    <cellStyle name="Millares [0] 4 2 2 2 3 2 3" xfId="15167" xr:uid="{C300CAA3-6778-4B38-9F31-42ACB13D0225}"/>
    <cellStyle name="Millares [0] 4 2 2 2 3 3" xfId="11037" xr:uid="{13AAF5E2-E0BA-4D2E-A56B-59A4995F2BAE}"/>
    <cellStyle name="Millares [0] 4 2 2 2 3 4" xfId="13877" xr:uid="{AD81E748-5ECB-4804-932F-4B0A9B2EF32C}"/>
    <cellStyle name="Millares [0] 4 2 2 2 3 5" xfId="15614" xr:uid="{AF27C1A4-C87C-4A65-97C7-C64BF212362F}"/>
    <cellStyle name="Millares [0] 4 2 2 2 4" xfId="3310" xr:uid="{912CADE7-2B49-40E1-8B35-8E020F0B0B30}"/>
    <cellStyle name="Millares [0] 4 2 2 2 4 2" xfId="11581" xr:uid="{8E3A0685-2E97-4611-BD4D-38DE8ED6429C}"/>
    <cellStyle name="Millares [0] 4 2 2 2 4 3" xfId="14421" xr:uid="{7EB2778B-07A3-4EA9-819B-23082B22E84C}"/>
    <cellStyle name="Millares [0] 4 2 2 2 5" xfId="3812" xr:uid="{ADAA3555-7034-4B66-9704-A192719710D1}"/>
    <cellStyle name="Millares [0] 4 2 2 2 5 2" xfId="12053" xr:uid="{EC00BF5D-1B35-4746-AE0E-3F0F697FEDCD}"/>
    <cellStyle name="Millares [0] 4 2 2 2 5 3" xfId="14893" xr:uid="{F9AC212C-2D4B-4C29-9075-F6FB24269BB4}"/>
    <cellStyle name="Millares [0] 4 2 2 2 6" xfId="4552" xr:uid="{F51361FA-C52C-4F3A-B380-21628BCFC603}"/>
    <cellStyle name="Millares [0] 4 2 2 2 6 2" xfId="12139" xr:uid="{456B0E9B-6339-4319-B75A-3DF8EB876D1B}"/>
    <cellStyle name="Millares [0] 4 2 2 2 6 3" xfId="14980" xr:uid="{C224A0B9-5C23-4681-8BCB-7124F7F68049}"/>
    <cellStyle name="Millares [0] 4 2 2 2 7" xfId="10075" xr:uid="{A309DCBA-78C0-439A-A200-21A1EF4E5959}"/>
    <cellStyle name="Millares [0] 4 2 2 2 8" xfId="12915" xr:uid="{669E1F57-1039-46D0-8E5C-C26F3041B13E}"/>
    <cellStyle name="Millares [0] 4 2 2 2 9" xfId="15425" xr:uid="{D8EF1175-60FA-4819-B01F-EEEB74D1BD41}"/>
    <cellStyle name="Millares [0] 4 2 2 3" xfId="2136" xr:uid="{2D0EDBCD-B02E-4878-B712-D3952D7BA6BF}"/>
    <cellStyle name="Millares [0] 4 2 2 3 2" xfId="7902" xr:uid="{70CA97BA-B987-4A34-A7AC-A33F8604ABDB}"/>
    <cellStyle name="Millares [0] 4 2 2 3 2 2" xfId="12362" xr:uid="{63286D04-289F-4C4E-A1DA-F55062A8FAD4}"/>
    <cellStyle name="Millares [0] 4 2 2 3 2 3" xfId="15203" xr:uid="{92F9FB0B-E6FB-4BAE-8B91-067F8557A66A}"/>
    <cellStyle name="Millares [0] 4 2 2 3 2 4" xfId="15650" xr:uid="{EC0DAEE3-A0D7-42E3-AAA7-B9F3C5854918}"/>
    <cellStyle name="Millares [0] 4 2 2 3 3" xfId="5035" xr:uid="{0AA929FB-F858-4268-817E-624F8A97431E}"/>
    <cellStyle name="Millares [0] 4 2 2 3 3 2" xfId="12175" xr:uid="{6ED9D44C-3D24-4AD6-AB02-42E3A4CE648A}"/>
    <cellStyle name="Millares [0] 4 2 2 3 3 3" xfId="15016" xr:uid="{9EC932AE-21C7-47A2-B4A0-C24D5FDD3A7B}"/>
    <cellStyle name="Millares [0] 4 2 2 3 4" xfId="10407" xr:uid="{9815E824-564D-45F1-B5CA-0E02D8F69945}"/>
    <cellStyle name="Millares [0] 4 2 2 3 5" xfId="13247" xr:uid="{91F76554-7FC2-4FC1-A79A-CCBB0AAE69A4}"/>
    <cellStyle name="Millares [0] 4 2 2 3 6" xfId="15462" xr:uid="{8F45EE4F-DE48-42A5-AE9F-9A522B0AE7CD}"/>
    <cellStyle name="Millares [0] 4 2 2 4" xfId="2554" xr:uid="{8635269D-B06E-496D-81DC-CC3BA8ED79B8}"/>
    <cellStyle name="Millares [0] 4 2 2 4 2" xfId="6930" xr:uid="{885E47B4-9CEE-40BD-8A59-C37A449DE0BD}"/>
    <cellStyle name="Millares [0] 4 2 2 4 2 2" xfId="12290" xr:uid="{7B1F5E52-7C73-43A8-A679-042EEA2CFEAF}"/>
    <cellStyle name="Millares [0] 4 2 2 4 2 3" xfId="15131" xr:uid="{298F7383-93DD-44EB-B432-14CFAEF6DA03}"/>
    <cellStyle name="Millares [0] 4 2 2 4 3" xfId="10825" xr:uid="{D5B7311A-EFBA-4731-A573-AE76B47AE0D2}"/>
    <cellStyle name="Millares [0] 4 2 2 4 4" xfId="13665" xr:uid="{24549C8D-8644-4B37-9BB0-868548F79602}"/>
    <cellStyle name="Millares [0] 4 2 2 4 5" xfId="15578" xr:uid="{E9951A8D-92E4-4D93-B36D-E9CD6B1355DE}"/>
    <cellStyle name="Millares [0] 4 2 2 5" xfId="3098" xr:uid="{AC8F2A51-4069-492D-8BE3-D86E213E6ECC}"/>
    <cellStyle name="Millares [0] 4 2 2 5 2" xfId="11369" xr:uid="{5708915D-9B81-4EBF-BCE9-B1C9F0139594}"/>
    <cellStyle name="Millares [0] 4 2 2 5 3" xfId="14209" xr:uid="{E8E7EA96-D6FB-442A-B8F2-FE2E1F5F7FE9}"/>
    <cellStyle name="Millares [0] 4 2 2 6" xfId="3600" xr:uid="{801397D0-3B81-4CF5-BF95-D0251EF8D1F4}"/>
    <cellStyle name="Millares [0] 4 2 2 6 2" xfId="11841" xr:uid="{42D31D6A-923D-472A-84EF-183151B829B4}"/>
    <cellStyle name="Millares [0] 4 2 2 6 3" xfId="14681" xr:uid="{21FC6562-AF66-42B0-B305-C859BA755D6C}"/>
    <cellStyle name="Millares [0] 4 2 2 7" xfId="4074" xr:uid="{528080F1-FB99-4624-B6C4-539EAF1B47A3}"/>
    <cellStyle name="Millares [0] 4 2 2 7 2" xfId="12102" xr:uid="{E12A226D-04D7-47AB-A98A-7620A6243CD2}"/>
    <cellStyle name="Millares [0] 4 2 2 7 3" xfId="14943" xr:uid="{16927D7B-C3CB-4B2C-8881-5EC18E7E8D6E}"/>
    <cellStyle name="Millares [0] 4 2 2 8" xfId="9863" xr:uid="{857C6E25-91DC-4B28-A3FB-22E8E499278B}"/>
    <cellStyle name="Millares [0] 4 2 2 9" xfId="12703" xr:uid="{77921C74-D046-4AFD-89F2-8FF7361C0A93}"/>
    <cellStyle name="Millares [0] 4 2 3" xfId="431" xr:uid="{00000000-0005-0000-0000-00004D010000}"/>
    <cellStyle name="Millares [0] 4 2 3 10" xfId="16158" xr:uid="{402148F8-E23A-46FD-9CE9-940CAE21DAD5}"/>
    <cellStyle name="Millares [0] 4 2 3 11" xfId="16701" xr:uid="{75BD25DD-8995-4F12-B256-DDEEBB69723F}"/>
    <cellStyle name="Millares [0] 4 2 3 12" xfId="17245" xr:uid="{DB3DD055-DC99-4F11-A7F1-1F35930058DB}"/>
    <cellStyle name="Millares [0] 4 2 3 2" xfId="2248" xr:uid="{6115C78A-C663-4E62-8CF0-F8AD5E1924FF}"/>
    <cellStyle name="Millares [0] 4 2 3 2 2" xfId="8191" xr:uid="{3C6A95D8-888C-4C87-BD56-5E12A30F6140}"/>
    <cellStyle name="Millares [0] 4 2 3 2 2 2" xfId="12386" xr:uid="{52D56472-559C-4B6F-8561-E4EB674D49AD}"/>
    <cellStyle name="Millares [0] 4 2 3 2 2 3" xfId="15227" xr:uid="{536ECD77-8C3F-4A21-9F32-FA378BBA9D22}"/>
    <cellStyle name="Millares [0] 4 2 3 2 2 4" xfId="15674" xr:uid="{2ED3F54B-CA64-4EB8-BAC3-894ECADEBFE8}"/>
    <cellStyle name="Millares [0] 4 2 3 2 3" xfId="5324" xr:uid="{E6938872-2834-4AF9-8910-948B4F7871F9}"/>
    <cellStyle name="Millares [0] 4 2 3 2 3 2" xfId="12199" xr:uid="{E72FC17D-3C5B-47C3-BC7B-FD6F8B4FE286}"/>
    <cellStyle name="Millares [0] 4 2 3 2 3 3" xfId="15040" xr:uid="{B433375D-1A4B-4801-9435-714046E0410E}"/>
    <cellStyle name="Millares [0] 4 2 3 2 4" xfId="10519" xr:uid="{61AAE453-8639-499F-A4AE-F4B3DD92CDD4}"/>
    <cellStyle name="Millares [0] 4 2 3 2 5" xfId="13359" xr:uid="{9ADE4B5C-8BDB-433C-A757-F4047E8D9C00}"/>
    <cellStyle name="Millares [0] 4 2 3 2 6" xfId="15486" xr:uid="{9233ADAE-7D51-4A43-9CF9-5905948A87F7}"/>
    <cellStyle name="Millares [0] 4 2 3 3" xfId="2666" xr:uid="{53CE4359-A517-4134-BCAB-A332569C505A}"/>
    <cellStyle name="Millares [0] 4 2 3 3 2" xfId="7219" xr:uid="{6A64B563-C7D5-41FD-AEAC-54BFAE44C901}"/>
    <cellStyle name="Millares [0] 4 2 3 3 2 2" xfId="12314" xr:uid="{F9C9439C-93BE-4484-8F39-B19B102790CA}"/>
    <cellStyle name="Millares [0] 4 2 3 3 2 3" xfId="15155" xr:uid="{535DF70D-6C33-43F0-BA80-B1D996916402}"/>
    <cellStyle name="Millares [0] 4 2 3 3 3" xfId="10937" xr:uid="{D1825429-62BD-455D-AC73-8DE5486120DA}"/>
    <cellStyle name="Millares [0] 4 2 3 3 4" xfId="13777" xr:uid="{C3961B78-2DD1-4C23-BF3E-BBC03E466377}"/>
    <cellStyle name="Millares [0] 4 2 3 3 5" xfId="15602" xr:uid="{D6D2BC33-4C17-480C-BB80-168B7A3E621B}"/>
    <cellStyle name="Millares [0] 4 2 3 4" xfId="3210" xr:uid="{C9AB557E-03FB-468C-A31C-88EB44B3CB7D}"/>
    <cellStyle name="Millares [0] 4 2 3 4 2" xfId="11481" xr:uid="{A9DD5A2C-8C32-4B79-8236-6C909207028F}"/>
    <cellStyle name="Millares [0] 4 2 3 4 3" xfId="14321" xr:uid="{9B746612-D233-4EAC-87EB-157795A37121}"/>
    <cellStyle name="Millares [0] 4 2 3 5" xfId="3712" xr:uid="{9EC54512-4D65-4B79-B4BC-2D2549564DA9}"/>
    <cellStyle name="Millares [0] 4 2 3 5 2" xfId="11953" xr:uid="{0E122B8E-34FF-4287-84D9-2413C49B38A0}"/>
    <cellStyle name="Millares [0] 4 2 3 5 3" xfId="14793" xr:uid="{C1393E32-3CD9-4719-A983-BCAFDA817DDF}"/>
    <cellStyle name="Millares [0] 4 2 3 6" xfId="4358" xr:uid="{E7987AC2-C877-4707-944B-DD74C95971FF}"/>
    <cellStyle name="Millares [0] 4 2 3 6 2" xfId="12127" xr:uid="{5B788534-C08B-4C42-A191-C23EB67B551D}"/>
    <cellStyle name="Millares [0] 4 2 3 6 3" xfId="14968" xr:uid="{852FC38F-734E-45E0-9309-B32E3DC42AB5}"/>
    <cellStyle name="Millares [0] 4 2 3 7" xfId="9975" xr:uid="{5881A519-957E-4D32-B567-DB6E13ED2026}"/>
    <cellStyle name="Millares [0] 4 2 3 8" xfId="12815" xr:uid="{27E66001-8FE7-4A09-844E-914A1CAAF943}"/>
    <cellStyle name="Millares [0] 4 2 3 9" xfId="15413" xr:uid="{2E5121B8-A7A7-4A9C-9068-26CF6CABB19B}"/>
    <cellStyle name="Millares [0] 4 2 4" xfId="634" xr:uid="{00000000-0005-0000-0000-00004E010000}"/>
    <cellStyle name="Millares [0] 4 2 4 2" xfId="2868" xr:uid="{31840CB4-D0D4-42FA-9E36-22A10CC95DF0}"/>
    <cellStyle name="Millares [0] 4 2 4 2 2" xfId="7706" xr:uid="{273A681E-D606-4EB4-80A6-FDB43BAE55F2}"/>
    <cellStyle name="Millares [0] 4 2 4 2 2 2" xfId="12350" xr:uid="{35E5456F-2195-4BC9-A41B-AF152102433C}"/>
    <cellStyle name="Millares [0] 4 2 4 2 2 3" xfId="15191" xr:uid="{0570046C-D45B-457B-B793-0EF1D71F1E00}"/>
    <cellStyle name="Millares [0] 4 2 4 2 3" xfId="11139" xr:uid="{2C0B1468-701F-4101-B520-A27257558305}"/>
    <cellStyle name="Millares [0] 4 2 4 2 4" xfId="13979" xr:uid="{4F5F4043-0D45-40B3-95B8-261A4F6409B1}"/>
    <cellStyle name="Millares [0] 4 2 4 2 5" xfId="15638" xr:uid="{972361E7-B346-42AD-A04A-684AEF416362}"/>
    <cellStyle name="Millares [0] 4 2 4 3" xfId="4840" xr:uid="{F3E329F4-93E2-4F54-8ACA-0B078B446C91}"/>
    <cellStyle name="Millares [0] 4 2 4 3 2" xfId="12163" xr:uid="{CD5F0522-9C3A-42C6-BE3B-15280BE9B25F}"/>
    <cellStyle name="Millares [0] 4 2 4 3 3" xfId="15004" xr:uid="{BE692730-8C0D-4007-BBAA-EC962905BD64}"/>
    <cellStyle name="Millares [0] 4 2 4 4" xfId="10177" xr:uid="{C0977864-018E-4BF1-A6CD-D38CD699A483}"/>
    <cellStyle name="Millares [0] 4 2 4 5" xfId="13017" xr:uid="{374B8F22-900C-462E-A6FA-530045D53164}"/>
    <cellStyle name="Millares [0] 4 2 4 6" xfId="15450" xr:uid="{6E309DDD-9911-4725-B696-8B97E58BD873}"/>
    <cellStyle name="Millares [0] 4 2 4 7" xfId="16360" xr:uid="{B20CF593-94D0-4527-BAC5-91A69AA3BA3F}"/>
    <cellStyle name="Millares [0] 4 2 4 8" xfId="16903" xr:uid="{347514B4-2752-41C6-A3C4-35AA535A3FEE}"/>
    <cellStyle name="Millares [0] 4 2 4 9" xfId="17447" xr:uid="{D346F9D7-03E8-438F-982B-191B9DE498EE}"/>
    <cellStyle name="Millares [0] 4 2 5" xfId="1930" xr:uid="{00000000-0005-0000-0000-00004F010000}"/>
    <cellStyle name="Millares [0] 4 2 5 2" xfId="8718" xr:uid="{D4930913-C956-408A-8387-D7843EF5134A}"/>
    <cellStyle name="Millares [0] 4 2 5 2 2" xfId="12422" xr:uid="{940F8668-5130-4AD3-AE6C-F6FF272DD748}"/>
    <cellStyle name="Millares [0] 4 2 5 2 3" xfId="15263" xr:uid="{9BDAFE36-AD6F-4592-BC54-7BB55BF5BB70}"/>
    <cellStyle name="Millares [0] 4 2 5 2 4" xfId="15712" xr:uid="{2A892C31-4209-415A-90D3-F0247263B434}"/>
    <cellStyle name="Millares [0] 4 2 5 3" xfId="5849" xr:uid="{C06AAB90-45CB-4A37-8AD0-1A1D7DABAC16}"/>
    <cellStyle name="Millares [0] 4 2 5 3 2" xfId="12235" xr:uid="{E21F27E8-F02B-47D0-A3EF-347ACA38E68B}"/>
    <cellStyle name="Millares [0] 4 2 5 3 3" xfId="15076" xr:uid="{18A89A5A-B762-4C85-B125-05371BDC5AA7}"/>
    <cellStyle name="Millares [0] 4 2 5 4" xfId="15523" xr:uid="{79F06BEC-506D-4921-8800-CB85FF3DE04D}"/>
    <cellStyle name="Millares [0] 4 2 6" xfId="2032" xr:uid="{4041F895-2459-4006-84BF-1E4457C5F37E}"/>
    <cellStyle name="Millares [0] 4 2 6 2" xfId="6735" xr:uid="{51E4E09D-C2DF-4BC3-BC9E-DFBBF6D8AB06}"/>
    <cellStyle name="Millares [0] 4 2 6 2 2" xfId="12278" xr:uid="{3948D284-3E1A-47BC-BDEE-41B026DCAF20}"/>
    <cellStyle name="Millares [0] 4 2 6 2 3" xfId="15119" xr:uid="{8CEC8602-6240-440F-B695-5775F9FCBBDB}"/>
    <cellStyle name="Millares [0] 4 2 6 3" xfId="10303" xr:uid="{E5E136D6-504F-4CDC-9DBA-B9AE26A6C2C8}"/>
    <cellStyle name="Millares [0] 4 2 6 4" xfId="13143" xr:uid="{FEBB9343-8E87-40E1-9F33-19049FAC1B87}"/>
    <cellStyle name="Millares [0] 4 2 6 5" xfId="15566" xr:uid="{C72B53B1-55EA-4DBB-9DC1-1EDB8E2B9A55}"/>
    <cellStyle name="Millares [0] 4 2 7" xfId="2450" xr:uid="{A35D9B3B-72FC-4990-809B-4A0816C7AE87}"/>
    <cellStyle name="Millares [0] 4 2 7 2" xfId="10721" xr:uid="{39874EAB-337B-4579-8B79-2B95D4E3C8A8}"/>
    <cellStyle name="Millares [0] 4 2 7 3" xfId="13561" xr:uid="{C34EAF50-41CF-4CE8-A1F2-0E490E4B493F}"/>
    <cellStyle name="Millares [0] 4 2 8" xfId="2994" xr:uid="{61E5C0D2-47E3-4E16-A793-0D4546BE8BBC}"/>
    <cellStyle name="Millares [0] 4 2 8 2" xfId="11265" xr:uid="{B92E615B-2028-44F9-B615-7176B95C7B1E}"/>
    <cellStyle name="Millares [0] 4 2 8 3" xfId="14105" xr:uid="{C1626B7D-A2B6-4E27-B76D-E7DA2AC7AE7C}"/>
    <cellStyle name="Millares [0] 4 2 9" xfId="3405" xr:uid="{69BF5603-6B04-45BB-B037-70F7F976B8A5}"/>
    <cellStyle name="Millares [0] 4 2 9 2" xfId="11646" xr:uid="{A97E5ACA-A268-4510-BF42-54FEEA62DA47}"/>
    <cellStyle name="Millares [0] 4 2 9 3" xfId="14486" xr:uid="{6CCE6A87-8E71-4A27-9562-5110DBE66939}"/>
    <cellStyle name="Millares [0] 4 20" xfId="15873" xr:uid="{91F472CB-A2C7-46AD-AF47-B7163C2EA330}"/>
    <cellStyle name="Millares [0] 4 21" xfId="16416" xr:uid="{71949BED-B10A-4DD6-B2B4-6DB47C1B535D}"/>
    <cellStyle name="Millares [0] 4 22" xfId="16960" xr:uid="{67B2B583-55D8-47A6-9D9D-8CF8F6D09CDC}"/>
    <cellStyle name="Millares [0] 4 3" xfId="175" xr:uid="{00000000-0005-0000-0000-000050010000}"/>
    <cellStyle name="Millares [0] 4 3 10" xfId="9742" xr:uid="{E79CEC28-4474-4382-A551-B7B488BCB07F}"/>
    <cellStyle name="Millares [0] 4 3 11" xfId="12582" xr:uid="{88C4DF3D-AF0B-4C63-95B4-C9F5A57BA1D4}"/>
    <cellStyle name="Millares [0] 4 3 12" xfId="15368" xr:uid="{1D083C2E-9B0B-448C-A221-2AB2DDB93EDE}"/>
    <cellStyle name="Millares [0] 4 3 13" xfId="15925" xr:uid="{49DE6038-7E22-47CD-8B44-16845413ABDF}"/>
    <cellStyle name="Millares [0] 4 3 14" xfId="16468" xr:uid="{65EF53B1-82A7-4EFD-A352-541637476EAD}"/>
    <cellStyle name="Millares [0] 4 3 15" xfId="17012" xr:uid="{0A32289A-C55E-46BE-87FD-54F19FDBE934}"/>
    <cellStyle name="Millares [0] 4 3 2" xfId="288" xr:uid="{00000000-0005-0000-0000-000051010000}"/>
    <cellStyle name="Millares [0] 4 3 2 10" xfId="15390" xr:uid="{CD715997-4E31-4D91-BB6A-FF60A8FF1136}"/>
    <cellStyle name="Millares [0] 4 3 2 11" xfId="16029" xr:uid="{551E019C-0C0B-4338-968F-B88B23176A39}"/>
    <cellStyle name="Millares [0] 4 3 2 12" xfId="16572" xr:uid="{D7419E3B-5BB5-43CE-90EF-4C4591247319}"/>
    <cellStyle name="Millares [0] 4 3 2 13" xfId="17116" xr:uid="{12F2E1AB-639A-4FB9-ABB1-50ECB163F4C9}"/>
    <cellStyle name="Millares [0] 4 3 2 2" xfId="515" xr:uid="{00000000-0005-0000-0000-000052010000}"/>
    <cellStyle name="Millares [0] 4 3 2 2 10" xfId="16241" xr:uid="{BFA798ED-C8B9-44D4-82DA-26490C250E88}"/>
    <cellStyle name="Millares [0] 4 3 2 2 11" xfId="16784" xr:uid="{FA0DBFD8-7545-483B-AE31-B0CC1A88112B}"/>
    <cellStyle name="Millares [0] 4 3 2 2 12" xfId="17328" xr:uid="{5D0E3E8F-AEE7-4B9A-B507-2EA63B447717}"/>
    <cellStyle name="Millares [0] 4 3 2 2 2" xfId="2331" xr:uid="{17F5AEE3-4395-42BD-91D3-9E990479D888}"/>
    <cellStyle name="Millares [0] 4 3 2 2 2 2" xfId="8412" xr:uid="{BBADE365-39F6-49AC-84BF-B6AEA348C6BA}"/>
    <cellStyle name="Millares [0] 4 3 2 2 2 2 2" xfId="12400" xr:uid="{9D7C61B6-003F-4228-9327-81134BF6AB06}"/>
    <cellStyle name="Millares [0] 4 3 2 2 2 2 3" xfId="15241" xr:uid="{FB1ECC2C-228D-49F9-A66D-7593F75E6E6E}"/>
    <cellStyle name="Millares [0] 4 3 2 2 2 2 4" xfId="15688" xr:uid="{516638C3-8F66-462D-8D98-4C4F1F0035D6}"/>
    <cellStyle name="Millares [0] 4 3 2 2 2 3" xfId="5545" xr:uid="{D31EEF28-9DAB-4AA4-B9D0-61B65C6E27EF}"/>
    <cellStyle name="Millares [0] 4 3 2 2 2 3 2" xfId="12213" xr:uid="{AADA3D99-BCA3-485B-B862-797B9DCC3743}"/>
    <cellStyle name="Millares [0] 4 3 2 2 2 3 3" xfId="15054" xr:uid="{709ED64B-7282-4966-9356-AB46C5B4F670}"/>
    <cellStyle name="Millares [0] 4 3 2 2 2 4" xfId="10602" xr:uid="{FB7CD759-E998-4CC4-B8A8-03BBDEACD65E}"/>
    <cellStyle name="Millares [0] 4 3 2 2 2 5" xfId="13442" xr:uid="{5E6C197B-1499-4CA9-8A47-FADCFB9C6612}"/>
    <cellStyle name="Millares [0] 4 3 2 2 2 6" xfId="15501" xr:uid="{963192B6-5560-477F-859E-E622D3885489}"/>
    <cellStyle name="Millares [0] 4 3 2 2 3" xfId="2749" xr:uid="{BEB95A28-3FB3-4B76-9F52-A2C1614EAACA}"/>
    <cellStyle name="Millares [0] 4 3 2 2 3 2" xfId="7440" xr:uid="{9CEA4CE8-62D6-46EF-A176-7C5A5C032DB1}"/>
    <cellStyle name="Millares [0] 4 3 2 2 3 2 2" xfId="12328" xr:uid="{39885678-1F43-48D8-84BE-288F7EC868F3}"/>
    <cellStyle name="Millares [0] 4 3 2 2 3 2 3" xfId="15169" xr:uid="{025D8653-2670-4453-893B-10956385EBFD}"/>
    <cellStyle name="Millares [0] 4 3 2 2 3 3" xfId="11020" xr:uid="{07C295A7-B89B-4214-86C0-F0AB3078B9DD}"/>
    <cellStyle name="Millares [0] 4 3 2 2 3 4" xfId="13860" xr:uid="{5FC037C0-BF7A-4157-96EE-3912A05802F7}"/>
    <cellStyle name="Millares [0] 4 3 2 2 3 5" xfId="15616" xr:uid="{AD256B8C-12F1-494C-ADAE-D4DD6A43380B}"/>
    <cellStyle name="Millares [0] 4 3 2 2 4" xfId="3293" xr:uid="{1ED1C1D4-BD30-487E-92F4-F46802B887EB}"/>
    <cellStyle name="Millares [0] 4 3 2 2 4 2" xfId="11564" xr:uid="{0294F791-A2BA-4F5C-A570-AAD11E1C6770}"/>
    <cellStyle name="Millares [0] 4 3 2 2 4 3" xfId="14404" xr:uid="{4FA4BA82-2B7B-45C9-B6F1-DCA208B954CF}"/>
    <cellStyle name="Millares [0] 4 3 2 2 5" xfId="3795" xr:uid="{684ADBB0-1B6F-4475-9A00-B362A0E4FE53}"/>
    <cellStyle name="Millares [0] 4 3 2 2 5 2" xfId="12036" xr:uid="{13298998-1520-45DD-B767-B107BA91FCFE}"/>
    <cellStyle name="Millares [0] 4 3 2 2 5 3" xfId="14876" xr:uid="{0A5DF917-4705-405F-AEA6-56D63A118034}"/>
    <cellStyle name="Millares [0] 4 3 2 2 6" xfId="4577" xr:uid="{28F24861-96EB-4B6A-A899-F8E2D1ED30E9}"/>
    <cellStyle name="Millares [0] 4 3 2 2 6 2" xfId="12141" xr:uid="{0CD20D53-6B8D-45A1-974D-3B6F54E1D0EA}"/>
    <cellStyle name="Millares [0] 4 3 2 2 6 3" xfId="14982" xr:uid="{882723D9-E8C4-4096-B8D7-4126A0662294}"/>
    <cellStyle name="Millares [0] 4 3 2 2 7" xfId="10058" xr:uid="{CA818813-9AE4-41BF-93DF-87513F71D609}"/>
    <cellStyle name="Millares [0] 4 3 2 2 8" xfId="12898" xr:uid="{1FE46460-C6A8-4035-AC0C-70B61E988609}"/>
    <cellStyle name="Millares [0] 4 3 2 2 9" xfId="15427" xr:uid="{B99E2632-47EA-4E9F-8375-A98B045696F3}"/>
    <cellStyle name="Millares [0] 4 3 2 3" xfId="2119" xr:uid="{C8DD8E69-2198-41DF-88F1-A8B37D05B846}"/>
    <cellStyle name="Millares [0] 4 3 2 3 2" xfId="7927" xr:uid="{5359D263-DD51-4DF6-9B8C-930B943507EC}"/>
    <cellStyle name="Millares [0] 4 3 2 3 2 2" xfId="12364" xr:uid="{FEC331D2-CA84-4DBF-8E7E-E75AB5CBD215}"/>
    <cellStyle name="Millares [0] 4 3 2 3 2 3" xfId="15205" xr:uid="{ECDC8144-C358-4549-82EC-6A78D8E7B209}"/>
    <cellStyle name="Millares [0] 4 3 2 3 2 4" xfId="15652" xr:uid="{A6D39203-8763-430A-AB6F-2801A4EBDC40}"/>
    <cellStyle name="Millares [0] 4 3 2 3 3" xfId="5060" xr:uid="{1199C3C6-5C5C-4CE4-960E-6069B32A3A45}"/>
    <cellStyle name="Millares [0] 4 3 2 3 3 2" xfId="12177" xr:uid="{5B794997-E73F-41E4-B5DA-45FA043584C1}"/>
    <cellStyle name="Millares [0] 4 3 2 3 3 3" xfId="15018" xr:uid="{C540C85A-54E8-4993-9452-C442B689A64C}"/>
    <cellStyle name="Millares [0] 4 3 2 3 4" xfId="10390" xr:uid="{8DBD0D84-9C17-4AC3-A1D3-F780CA85800A}"/>
    <cellStyle name="Millares [0] 4 3 2 3 5" xfId="13230" xr:uid="{3FE660C6-17AD-4531-B5B1-54A081A5BC1D}"/>
    <cellStyle name="Millares [0] 4 3 2 3 6" xfId="15464" xr:uid="{E8C55618-E460-4655-8950-FD2716BA5253}"/>
    <cellStyle name="Millares [0] 4 3 2 4" xfId="2537" xr:uid="{34BAAAC8-E019-4265-9461-B746CBA69549}"/>
    <cellStyle name="Millares [0] 4 3 2 4 2" xfId="6955" xr:uid="{A6CC276E-FEB9-4443-9006-0D6E51147245}"/>
    <cellStyle name="Millares [0] 4 3 2 4 2 2" xfId="12292" xr:uid="{25570E13-C2C2-4A18-A7F9-D77212F7EAE9}"/>
    <cellStyle name="Millares [0] 4 3 2 4 2 3" xfId="15133" xr:uid="{9FE7291E-D6C8-48CF-B014-86C155BD2276}"/>
    <cellStyle name="Millares [0] 4 3 2 4 3" xfId="10808" xr:uid="{D60F07A6-8E07-4633-91E6-F3B198D4D4C0}"/>
    <cellStyle name="Millares [0] 4 3 2 4 4" xfId="13648" xr:uid="{7CEB28E2-A1E0-45E4-8272-244059904660}"/>
    <cellStyle name="Millares [0] 4 3 2 4 5" xfId="15580" xr:uid="{C4BAFE1A-21C2-4D2B-B3B7-E9596F76507B}"/>
    <cellStyle name="Millares [0] 4 3 2 5" xfId="3081" xr:uid="{8D86A66A-ECAE-49B5-BBC4-E24C210A8F8B}"/>
    <cellStyle name="Millares [0] 4 3 2 5 2" xfId="11352" xr:uid="{8DFE1084-D2CA-4E1D-93B6-A593E69553B9}"/>
    <cellStyle name="Millares [0] 4 3 2 5 3" xfId="14192" xr:uid="{728F469B-B28C-46F8-94CA-0021F259EE1F}"/>
    <cellStyle name="Millares [0] 4 3 2 6" xfId="3583" xr:uid="{61F5F7C2-BCED-443F-84D8-8FB55700A0EE}"/>
    <cellStyle name="Millares [0] 4 3 2 6 2" xfId="11824" xr:uid="{AF62E3FE-EC04-41B3-8554-43AC3EC1BB13}"/>
    <cellStyle name="Millares [0] 4 3 2 6 3" xfId="14664" xr:uid="{FDA803A8-C25D-4D1C-8E1D-F42270C7B70E}"/>
    <cellStyle name="Millares [0] 4 3 2 7" xfId="4099" xr:uid="{3B07F300-C4DA-4BE8-80A2-631EE30D0FF0}"/>
    <cellStyle name="Millares [0] 4 3 2 7 2" xfId="12104" xr:uid="{62E7B879-F459-4379-ADBD-C8BD7C79D416}"/>
    <cellStyle name="Millares [0] 4 3 2 7 3" xfId="14945" xr:uid="{0D6B005C-1307-4A93-9E20-17C5CAB9E039}"/>
    <cellStyle name="Millares [0] 4 3 2 8" xfId="9846" xr:uid="{DB913261-50FC-4895-BA19-70F7DA611C38}"/>
    <cellStyle name="Millares [0] 4 3 2 9" xfId="12686" xr:uid="{F1C68D91-0577-48B3-86BB-C3FAB56656BB}"/>
    <cellStyle name="Millares [0] 4 3 3" xfId="414" xr:uid="{00000000-0005-0000-0000-000053010000}"/>
    <cellStyle name="Millares [0] 4 3 3 10" xfId="16141" xr:uid="{7054ECEA-0EDC-4F1A-97A8-ABC3E0813421}"/>
    <cellStyle name="Millares [0] 4 3 3 11" xfId="16684" xr:uid="{4DCE55B4-962C-4166-9287-0CD451CFC012}"/>
    <cellStyle name="Millares [0] 4 3 3 12" xfId="17228" xr:uid="{18BCE10A-7EA2-4CC8-9C1D-5F7E59619676}"/>
    <cellStyle name="Millares [0] 4 3 3 2" xfId="2231" xr:uid="{4A3DCB0A-0E29-45C7-A24C-3FE3542F4896}"/>
    <cellStyle name="Millares [0] 4 3 3 2 2" xfId="8216" xr:uid="{FAA3612E-8EDE-443E-A0C3-7402F155B1DE}"/>
    <cellStyle name="Millares [0] 4 3 3 2 2 2" xfId="12388" xr:uid="{1DDCD1C6-53F0-4440-88DE-EE0117B85C45}"/>
    <cellStyle name="Millares [0] 4 3 3 2 2 3" xfId="15229" xr:uid="{09F6FE85-F9E2-4A1B-9C13-23C474E830EE}"/>
    <cellStyle name="Millares [0] 4 3 3 2 2 4" xfId="15676" xr:uid="{223F3AD3-8AC1-4733-90CD-2A19C3E147D6}"/>
    <cellStyle name="Millares [0] 4 3 3 2 3" xfId="5349" xr:uid="{D9E74CFB-9220-4534-86E3-C0DF242FAB81}"/>
    <cellStyle name="Millares [0] 4 3 3 2 3 2" xfId="12201" xr:uid="{BF8E9F09-3EF3-4ED6-BAC2-74228771C760}"/>
    <cellStyle name="Millares [0] 4 3 3 2 3 3" xfId="15042" xr:uid="{CC20EA24-6087-4882-AF6C-B024284553E5}"/>
    <cellStyle name="Millares [0] 4 3 3 2 4" xfId="10502" xr:uid="{C3250897-6F4A-47C0-9EAB-8CA467C59E59}"/>
    <cellStyle name="Millares [0] 4 3 3 2 5" xfId="13342" xr:uid="{6D484D89-B717-4F44-8E4D-A85D49B42570}"/>
    <cellStyle name="Millares [0] 4 3 3 2 6" xfId="15488" xr:uid="{BFDCAEF7-5C0B-4640-90FD-95A6A5E4830A}"/>
    <cellStyle name="Millares [0] 4 3 3 3" xfId="2649" xr:uid="{55F37A1F-BB7D-4902-871B-ECF8F1091F2A}"/>
    <cellStyle name="Millares [0] 4 3 3 3 2" xfId="7244" xr:uid="{1681A0AF-E2F3-4B18-9CE0-C0D5FB31953B}"/>
    <cellStyle name="Millares [0] 4 3 3 3 2 2" xfId="12316" xr:uid="{DB4070AB-2AAF-43E4-80F9-3781FF44CB8D}"/>
    <cellStyle name="Millares [0] 4 3 3 3 2 3" xfId="15157" xr:uid="{2C7FB180-F486-4942-B080-839972C78A1C}"/>
    <cellStyle name="Millares [0] 4 3 3 3 3" xfId="10920" xr:uid="{B7696F86-9DE1-4329-8959-FC3352BF0958}"/>
    <cellStyle name="Millares [0] 4 3 3 3 4" xfId="13760" xr:uid="{1F08268D-9774-4605-8C7C-0DA45F4D9984}"/>
    <cellStyle name="Millares [0] 4 3 3 3 5" xfId="15604" xr:uid="{78BCE2FC-6D35-4C18-A671-FF12FB481567}"/>
    <cellStyle name="Millares [0] 4 3 3 4" xfId="3193" xr:uid="{77149CCD-407C-4A95-89FA-90D7EEDD29B1}"/>
    <cellStyle name="Millares [0] 4 3 3 4 2" xfId="11464" xr:uid="{1F35B377-8631-4B8D-B625-DFB05878E06B}"/>
    <cellStyle name="Millares [0] 4 3 3 4 3" xfId="14304" xr:uid="{5C8144D3-0B6E-45EA-836C-770644AD9F9A}"/>
    <cellStyle name="Millares [0] 4 3 3 5" xfId="3695" xr:uid="{C4DF9ACE-4D37-40C7-8B37-BC17C11CCE08}"/>
    <cellStyle name="Millares [0] 4 3 3 5 2" xfId="11936" xr:uid="{27516BFE-4096-4C92-8E2F-D3F19F205D23}"/>
    <cellStyle name="Millares [0] 4 3 3 5 3" xfId="14776" xr:uid="{35A9EAC6-E078-45A4-8ED0-C01CD3BDD432}"/>
    <cellStyle name="Millares [0] 4 3 3 6" xfId="4383" xr:uid="{98BD9663-6771-4033-818E-D473CB5E315D}"/>
    <cellStyle name="Millares [0] 4 3 3 6 2" xfId="12129" xr:uid="{5F9D952B-B2CD-43FD-9357-6D01B0124052}"/>
    <cellStyle name="Millares [0] 4 3 3 6 3" xfId="14970" xr:uid="{ABFC4DC9-A06A-4434-8E29-1804931B1B5A}"/>
    <cellStyle name="Millares [0] 4 3 3 7" xfId="9958" xr:uid="{493D04A4-15A6-45DF-B355-FAD44FA16CA6}"/>
    <cellStyle name="Millares [0] 4 3 3 8" xfId="12798" xr:uid="{6D14679E-E01C-4D12-94E5-9D57DD343798}"/>
    <cellStyle name="Millares [0] 4 3 3 9" xfId="15415" xr:uid="{6F8A32E4-2BEC-47FB-926C-BBC897B841F3}"/>
    <cellStyle name="Millares [0] 4 3 4" xfId="617" xr:uid="{00000000-0005-0000-0000-000054010000}"/>
    <cellStyle name="Millares [0] 4 3 4 2" xfId="2851" xr:uid="{1FF64C70-EF17-4565-9600-D6159D8E8E56}"/>
    <cellStyle name="Millares [0] 4 3 4 2 2" xfId="7731" xr:uid="{68AFECB8-DFCE-4EBB-B5E3-94A424050832}"/>
    <cellStyle name="Millares [0] 4 3 4 2 2 2" xfId="12352" xr:uid="{691FF132-2825-409E-BFB2-C4C02673D18E}"/>
    <cellStyle name="Millares [0] 4 3 4 2 2 3" xfId="15193" xr:uid="{1B79F13F-7C10-4B60-905D-BBD6636D6EFC}"/>
    <cellStyle name="Millares [0] 4 3 4 2 3" xfId="11122" xr:uid="{430AECC6-C775-4500-A4EC-F17E77BB13B9}"/>
    <cellStyle name="Millares [0] 4 3 4 2 4" xfId="13962" xr:uid="{9FC6CBC3-B8E4-4BE7-A3E8-41F130F75A7B}"/>
    <cellStyle name="Millares [0] 4 3 4 2 5" xfId="15640" xr:uid="{360FAFD8-80A1-478C-8227-A499BA3D591A}"/>
    <cellStyle name="Millares [0] 4 3 4 3" xfId="4865" xr:uid="{E79BC605-50EF-4983-8AD9-504E26E8720A}"/>
    <cellStyle name="Millares [0] 4 3 4 3 2" xfId="12165" xr:uid="{A2D6149F-0181-475E-86B4-E4EA7A5A63A4}"/>
    <cellStyle name="Millares [0] 4 3 4 3 3" xfId="15006" xr:uid="{976E8B73-9B8E-439D-B803-F84C765FB687}"/>
    <cellStyle name="Millares [0] 4 3 4 4" xfId="10160" xr:uid="{64A9AF4D-CEC5-4F0A-8FAA-6565F45C5E6C}"/>
    <cellStyle name="Millares [0] 4 3 4 5" xfId="13000" xr:uid="{609F02F1-65AD-4660-9C24-A539CA8420E4}"/>
    <cellStyle name="Millares [0] 4 3 4 6" xfId="15452" xr:uid="{BC3099E7-B682-42CE-B876-A957CD4A7B8D}"/>
    <cellStyle name="Millares [0] 4 3 4 7" xfId="16343" xr:uid="{38FC9E3B-003F-41BC-9725-010F73F9B939}"/>
    <cellStyle name="Millares [0] 4 3 4 8" xfId="16886" xr:uid="{4F586AF2-2EB9-4963-9987-C311497EA12C}"/>
    <cellStyle name="Millares [0] 4 3 4 9" xfId="17430" xr:uid="{9372A783-7806-440D-8E0C-5FAAB0DC74D2}"/>
    <cellStyle name="Millares [0] 4 3 5" xfId="2015" xr:uid="{C04F0013-DE49-40D6-B4B1-BCB86A92AEC3}"/>
    <cellStyle name="Millares [0] 4 3 5 2" xfId="8743" xr:uid="{01979143-B391-4DE6-A3A3-ECF2512A07DC}"/>
    <cellStyle name="Millares [0] 4 3 5 2 2" xfId="12424" xr:uid="{A0E763EF-062A-4DA6-888F-367D0120B176}"/>
    <cellStyle name="Millares [0] 4 3 5 2 3" xfId="15265" xr:uid="{679F6AB9-C7A4-44CC-B0DE-736243A5CCC1}"/>
    <cellStyle name="Millares [0] 4 3 5 2 4" xfId="15714" xr:uid="{F57C5A8F-6FBE-4E56-8BBE-53E97FCC45D7}"/>
    <cellStyle name="Millares [0] 4 3 5 3" xfId="5874" xr:uid="{858D4231-17A9-4CFB-B7A5-A03C841ABD00}"/>
    <cellStyle name="Millares [0] 4 3 5 3 2" xfId="12237" xr:uid="{D1943948-A18F-4FC8-A7FB-4F5D246F783C}"/>
    <cellStyle name="Millares [0] 4 3 5 3 3" xfId="15078" xr:uid="{84D4E40A-1012-4EC3-A7A2-2464F89C2EB8}"/>
    <cellStyle name="Millares [0] 4 3 5 4" xfId="10286" xr:uid="{CAE6B262-68C1-452F-9C0F-A386FF382E92}"/>
    <cellStyle name="Millares [0] 4 3 5 5" xfId="13126" xr:uid="{9009CEDF-10CF-461B-BC6B-47E4DC280A51}"/>
    <cellStyle name="Millares [0] 4 3 5 6" xfId="15525" xr:uid="{C623FEEB-DAC6-403A-98E2-1F4E86E73059}"/>
    <cellStyle name="Millares [0] 4 3 6" xfId="2433" xr:uid="{A03468CF-44A1-4C7C-9929-EEDEE764A287}"/>
    <cellStyle name="Millares [0] 4 3 6 2" xfId="6760" xr:uid="{5464F1E0-7849-4D56-9F9D-13E01A181258}"/>
    <cellStyle name="Millares [0] 4 3 6 2 2" xfId="12280" xr:uid="{E3EEBA4A-27F5-4077-BD0F-48FDA4A8D924}"/>
    <cellStyle name="Millares [0] 4 3 6 2 3" xfId="15121" xr:uid="{12FB8B57-7BD1-4E37-9E23-A83D16B15878}"/>
    <cellStyle name="Millares [0] 4 3 6 3" xfId="10704" xr:uid="{5F102170-8EBD-48A6-9C20-E29ED27EF55C}"/>
    <cellStyle name="Millares [0] 4 3 6 4" xfId="13544" xr:uid="{DD046076-321B-46FC-8360-3881C93373BD}"/>
    <cellStyle name="Millares [0] 4 3 6 5" xfId="15568" xr:uid="{E09FA78A-89C4-4816-9DB5-B22C51AC7DDA}"/>
    <cellStyle name="Millares [0] 4 3 7" xfId="2977" xr:uid="{980C8078-3B3C-461E-9A5B-F62CB6249E52}"/>
    <cellStyle name="Millares [0] 4 3 7 2" xfId="11248" xr:uid="{6921349B-0298-4B7E-8C66-7FB9755F41F9}"/>
    <cellStyle name="Millares [0] 4 3 7 3" xfId="14088" xr:uid="{20D80CF1-E261-4A04-A4D4-14E509BDB238}"/>
    <cellStyle name="Millares [0] 4 3 8" xfId="3479" xr:uid="{400D54A4-0BEF-4B46-8A5B-A526C8CD7052}"/>
    <cellStyle name="Millares [0] 4 3 8 2" xfId="11720" xr:uid="{D69F562F-6C6F-4111-94F7-B382DB871653}"/>
    <cellStyle name="Millares [0] 4 3 8 3" xfId="14560" xr:uid="{8F382C2D-76B0-4ABC-A7C9-755477DE82DB}"/>
    <cellStyle name="Millares [0] 4 3 9" xfId="3903" xr:uid="{77628DB0-6BB7-456B-8415-F3867F8D3561}"/>
    <cellStyle name="Millares [0] 4 3 9 2" xfId="12082" xr:uid="{EE61611C-AFA9-4657-8961-7D3EE9C9DD60}"/>
    <cellStyle name="Millares [0] 4 3 9 3" xfId="14923" xr:uid="{6474FF59-A1CF-4E04-B56C-6A52065A89AA}"/>
    <cellStyle name="Millares [0] 4 4" xfId="149" xr:uid="{00000000-0005-0000-0000-000055010000}"/>
    <cellStyle name="Millares [0] 4 4 10" xfId="9717" xr:uid="{6D55BD17-F6AB-4EFC-97A9-600717C5B1A9}"/>
    <cellStyle name="Millares [0] 4 4 11" xfId="12557" xr:uid="{E1AECD34-37E3-4F02-A71B-6756F04F6B47}"/>
    <cellStyle name="Millares [0] 4 4 12" xfId="15382" xr:uid="{FCBCFDA6-E4F1-474F-ADA7-1594AA7F709B}"/>
    <cellStyle name="Millares [0] 4 4 13" xfId="15900" xr:uid="{AE44556C-1B95-488D-A24C-BB329CCC51FF}"/>
    <cellStyle name="Millares [0] 4 4 14" xfId="16443" xr:uid="{7213D052-5269-4E4A-B836-D2FD97B516E6}"/>
    <cellStyle name="Millares [0] 4 4 15" xfId="16987" xr:uid="{A3DCA8D6-CB36-4AA7-BC20-5087B2269A8F}"/>
    <cellStyle name="Millares [0] 4 4 2" xfId="263" xr:uid="{00000000-0005-0000-0000-000056010000}"/>
    <cellStyle name="Millares [0] 4 4 2 10" xfId="15396" xr:uid="{133111A4-7E9A-4C19-8A10-C1A7014BA7A4}"/>
    <cellStyle name="Millares [0] 4 4 2 11" xfId="16004" xr:uid="{72F27358-5896-43D3-8DBB-138A75732AAC}"/>
    <cellStyle name="Millares [0] 4 4 2 12" xfId="16547" xr:uid="{C170DF05-FD10-4161-8272-0DD9B4C6A279}"/>
    <cellStyle name="Millares [0] 4 4 2 13" xfId="17091" xr:uid="{6C1B9F0B-FF18-4064-AC05-D103D2A5C24A}"/>
    <cellStyle name="Millares [0] 4 4 2 2" xfId="490" xr:uid="{00000000-0005-0000-0000-000057010000}"/>
    <cellStyle name="Millares [0] 4 4 2 2 10" xfId="16216" xr:uid="{1B73128B-89AE-4E81-8CBA-AE6157283D16}"/>
    <cellStyle name="Millares [0] 4 4 2 2 11" xfId="16759" xr:uid="{C3A044AE-51ED-43F0-A5C6-C81A79D52DA9}"/>
    <cellStyle name="Millares [0] 4 4 2 2 12" xfId="17303" xr:uid="{E7EA8C31-55E9-4A9C-B799-B8BA166FB5E7}"/>
    <cellStyle name="Millares [0] 4 4 2 2 2" xfId="2306" xr:uid="{EC50BA45-97A7-4C6C-A620-B0ED2A2996D8}"/>
    <cellStyle name="Millares [0] 4 4 2 2 2 2" xfId="8508" xr:uid="{CFE346B6-58AF-4B8F-8730-DFFB8B9FF16F}"/>
    <cellStyle name="Millares [0] 4 4 2 2 2 2 2" xfId="12406" xr:uid="{70DCD06C-F710-4AC8-AEB0-AFCC3AFA897B}"/>
    <cellStyle name="Millares [0] 4 4 2 2 2 2 3" xfId="15247" xr:uid="{A5E581DF-EDC1-4C5B-BFB2-9BB36F5B2ACC}"/>
    <cellStyle name="Millares [0] 4 4 2 2 2 2 4" xfId="15695" xr:uid="{92501E08-34AB-4472-87FA-D3F8D4D8868D}"/>
    <cellStyle name="Millares [0] 4 4 2 2 2 3" xfId="5641" xr:uid="{B90767D1-9C02-4043-986F-6C088C169623}"/>
    <cellStyle name="Millares [0] 4 4 2 2 2 3 2" xfId="12219" xr:uid="{2C67F297-20B2-4881-991B-F93DB7F4523D}"/>
    <cellStyle name="Millares [0] 4 4 2 2 2 3 3" xfId="15060" xr:uid="{5A1051FE-45AC-4BC2-A625-710B585DBFED}"/>
    <cellStyle name="Millares [0] 4 4 2 2 2 4" xfId="10577" xr:uid="{3F5FA881-F068-4885-B1EC-1C262657BE7E}"/>
    <cellStyle name="Millares [0] 4 4 2 2 2 5" xfId="13417" xr:uid="{BFDF06D0-8735-440A-AA48-491CAF035988}"/>
    <cellStyle name="Millares [0] 4 4 2 2 2 6" xfId="15507" xr:uid="{76EA1F09-536C-4E1B-92C0-AA3EAC01DAAD}"/>
    <cellStyle name="Millares [0] 4 4 2 2 3" xfId="2724" xr:uid="{A113F6A3-7738-4B24-88FF-1CE191E4A403}"/>
    <cellStyle name="Millares [0] 4 4 2 2 3 2" xfId="7536" xr:uid="{3094B38F-096A-46A0-ABE0-39F213F155A5}"/>
    <cellStyle name="Millares [0] 4 4 2 2 3 2 2" xfId="12334" xr:uid="{E73A182D-223D-497B-871B-41AAF7816A6D}"/>
    <cellStyle name="Millares [0] 4 4 2 2 3 2 3" xfId="15175" xr:uid="{60278556-3A22-4882-BAB7-66E0A7C6BF72}"/>
    <cellStyle name="Millares [0] 4 4 2 2 3 3" xfId="10995" xr:uid="{7DE9AD9E-11D3-4211-BD79-869E915FE98E}"/>
    <cellStyle name="Millares [0] 4 4 2 2 3 4" xfId="13835" xr:uid="{BA89D860-9FC7-47E7-B067-65B285D1C049}"/>
    <cellStyle name="Millares [0] 4 4 2 2 3 5" xfId="15622" xr:uid="{D8F8A093-41E5-4F69-A4CD-2A99A0328520}"/>
    <cellStyle name="Millares [0] 4 4 2 2 4" xfId="3268" xr:uid="{9B5C5D32-4E67-4EF2-8B94-B617D1DEDE8A}"/>
    <cellStyle name="Millares [0] 4 4 2 2 4 2" xfId="11539" xr:uid="{8D7C8974-BA7B-4945-9FDA-96D5FC0B293C}"/>
    <cellStyle name="Millares [0] 4 4 2 2 4 3" xfId="14379" xr:uid="{0988C653-6F3E-4C61-A77A-A8E7B608EA81}"/>
    <cellStyle name="Millares [0] 4 4 2 2 5" xfId="3770" xr:uid="{549B25EE-2BFC-41C9-ABD2-65391A49779E}"/>
    <cellStyle name="Millares [0] 4 4 2 2 5 2" xfId="12011" xr:uid="{801A9BFD-2956-4808-8315-F4132047952D}"/>
    <cellStyle name="Millares [0] 4 4 2 2 5 3" xfId="14851" xr:uid="{508D3057-FE54-43B8-92A3-8C81D334B9B7}"/>
    <cellStyle name="Millares [0] 4 4 2 2 6" xfId="4673" xr:uid="{84E69FD4-BB21-4EC4-ACE6-783C2BE02BCE}"/>
    <cellStyle name="Millares [0] 4 4 2 2 6 2" xfId="12147" xr:uid="{4A22123C-C22A-4C87-AEE1-2E93BA3C8FB6}"/>
    <cellStyle name="Millares [0] 4 4 2 2 6 3" xfId="14988" xr:uid="{B1BDE305-4861-489B-978A-BAC1B1CB976C}"/>
    <cellStyle name="Millares [0] 4 4 2 2 7" xfId="10033" xr:uid="{26D50D39-57CA-4052-8F79-025FAD4A51B2}"/>
    <cellStyle name="Millares [0] 4 4 2 2 8" xfId="12873" xr:uid="{8234F911-1796-4445-828A-2ECDF9DD6E47}"/>
    <cellStyle name="Millares [0] 4 4 2 2 9" xfId="15434" xr:uid="{A404EED5-6648-4E87-9EA8-85C926D10FE1}"/>
    <cellStyle name="Millares [0] 4 4 2 3" xfId="2094" xr:uid="{588224BD-0634-4F78-BDF8-C54EEEE75CF8}"/>
    <cellStyle name="Millares [0] 4 4 2 3 2" xfId="8023" xr:uid="{702CDA2B-8951-41FB-9DC0-476C6446F7EF}"/>
    <cellStyle name="Millares [0] 4 4 2 3 2 2" xfId="12370" xr:uid="{CF48A8D8-C872-4099-8B37-882BE7443FDF}"/>
    <cellStyle name="Millares [0] 4 4 2 3 2 3" xfId="15211" xr:uid="{DF0AD3D8-EF4D-4273-BCFD-8B6BE0549745}"/>
    <cellStyle name="Millares [0] 4 4 2 3 2 4" xfId="15658" xr:uid="{84AB03BD-0ADC-4266-8FDE-AE9076CE6836}"/>
    <cellStyle name="Millares [0] 4 4 2 3 3" xfId="5156" xr:uid="{4A76C5F2-1DF6-410F-87E3-3D4607834127}"/>
    <cellStyle name="Millares [0] 4 4 2 3 3 2" xfId="12183" xr:uid="{5821A432-B390-49B5-9936-D94F96B9F38B}"/>
    <cellStyle name="Millares [0] 4 4 2 3 3 3" xfId="15024" xr:uid="{6C20A376-A93B-4BB0-BBF1-440A29EE84A6}"/>
    <cellStyle name="Millares [0] 4 4 2 3 4" xfId="10365" xr:uid="{928EDCB2-D995-48B0-A929-E72E46AED089}"/>
    <cellStyle name="Millares [0] 4 4 2 3 5" xfId="13205" xr:uid="{39C4C029-5D7B-4E2C-9160-EE4379BCEC45}"/>
    <cellStyle name="Millares [0] 4 4 2 3 6" xfId="15470" xr:uid="{5DBBC47C-14BE-4E03-A0D6-6FD689FA943E}"/>
    <cellStyle name="Millares [0] 4 4 2 4" xfId="2512" xr:uid="{E9F4437F-4E9A-4A31-A486-03F5E795EC6A}"/>
    <cellStyle name="Millares [0] 4 4 2 4 2" xfId="7051" xr:uid="{009FF4AD-CD75-4EEC-82F9-4A4C5F742879}"/>
    <cellStyle name="Millares [0] 4 4 2 4 2 2" xfId="12298" xr:uid="{98EDC755-D66F-4831-8A19-2226A3D8A0D6}"/>
    <cellStyle name="Millares [0] 4 4 2 4 2 3" xfId="15139" xr:uid="{27B9942B-9CC1-4737-A535-6F0729AB35AE}"/>
    <cellStyle name="Millares [0] 4 4 2 4 3" xfId="10783" xr:uid="{95FD2038-DBC6-407C-8A39-50F6D3A6D18D}"/>
    <cellStyle name="Millares [0] 4 4 2 4 4" xfId="13623" xr:uid="{977BC831-8CDA-4504-BFC2-BFF512B96276}"/>
    <cellStyle name="Millares [0] 4 4 2 4 5" xfId="15586" xr:uid="{2BAD702A-224F-48A0-A1C1-43B21C10956B}"/>
    <cellStyle name="Millares [0] 4 4 2 5" xfId="3056" xr:uid="{23E93764-D8CB-4BD7-8CB8-B27E7E47CC9D}"/>
    <cellStyle name="Millares [0] 4 4 2 5 2" xfId="11327" xr:uid="{D56048AB-C021-45A1-B259-A5A6DE2A249C}"/>
    <cellStyle name="Millares [0] 4 4 2 5 3" xfId="14167" xr:uid="{899244FC-CF59-415E-9C35-8F7ED0BA6E29}"/>
    <cellStyle name="Millares [0] 4 4 2 6" xfId="3558" xr:uid="{CC636A39-BBFE-4E0F-A6A0-D0E26D066FF2}"/>
    <cellStyle name="Millares [0] 4 4 2 6 2" xfId="11799" xr:uid="{C6F1636B-0C0D-4992-8892-48733C3E15CD}"/>
    <cellStyle name="Millares [0] 4 4 2 6 3" xfId="14639" xr:uid="{9567F8D6-5BD9-4569-A775-FAA827F33061}"/>
    <cellStyle name="Millares [0] 4 4 2 7" xfId="4195" xr:uid="{257789AE-DD9A-4D38-8578-BF982159D6B3}"/>
    <cellStyle name="Millares [0] 4 4 2 7 2" xfId="12110" xr:uid="{F1C7D1F8-AD22-490A-A34C-DDB8CB2DA894}"/>
    <cellStyle name="Millares [0] 4 4 2 7 3" xfId="14951" xr:uid="{1319E559-E1C9-42CD-912A-DD7AEBD1474D}"/>
    <cellStyle name="Millares [0] 4 4 2 8" xfId="9821" xr:uid="{F7B2EFB4-F038-4953-99C5-07E7D7C7752E}"/>
    <cellStyle name="Millares [0] 4 4 2 9" xfId="12661" xr:uid="{97506FFB-9D61-4AB5-8CAB-D3FE4FA5F1FB}"/>
    <cellStyle name="Millares [0] 4 4 3" xfId="389" xr:uid="{00000000-0005-0000-0000-000058010000}"/>
    <cellStyle name="Millares [0] 4 4 3 10" xfId="16116" xr:uid="{DF92ECAF-83A8-402D-8D35-29207FA61620}"/>
    <cellStyle name="Millares [0] 4 4 3 11" xfId="16659" xr:uid="{5FA78F46-2542-4564-B5A6-2FDB81DE8B55}"/>
    <cellStyle name="Millares [0] 4 4 3 12" xfId="17203" xr:uid="{80D82448-AE83-4CC3-8EB2-586627D0A4BD}"/>
    <cellStyle name="Millares [0] 4 4 3 2" xfId="2206" xr:uid="{3D10ED5C-1B7E-4545-AF61-36EDA9F582EA}"/>
    <cellStyle name="Millares [0] 4 4 3 2 2" xfId="8312" xr:uid="{14120A23-C99C-4799-A2C9-BE777A8A3111}"/>
    <cellStyle name="Millares [0] 4 4 3 2 2 2" xfId="12394" xr:uid="{F5FE2E7E-A4AB-4CFC-91E7-5D3CA5F8B41F}"/>
    <cellStyle name="Millares [0] 4 4 3 2 2 3" xfId="15235" xr:uid="{EB865C51-418E-4E25-B353-4CB55B0DB2D4}"/>
    <cellStyle name="Millares [0] 4 4 3 2 2 4" xfId="15682" xr:uid="{A565E14D-985C-41EE-9A0A-F5E7D765A9FF}"/>
    <cellStyle name="Millares [0] 4 4 3 2 3" xfId="5445" xr:uid="{0797CD04-C13A-4CF5-BE75-7BA4AA63F3EF}"/>
    <cellStyle name="Millares [0] 4 4 3 2 3 2" xfId="12207" xr:uid="{BB819887-44F0-4C5B-955C-924AC3AB5E90}"/>
    <cellStyle name="Millares [0] 4 4 3 2 3 3" xfId="15048" xr:uid="{ACD30616-6F81-4D93-8C42-98F343D3E74A}"/>
    <cellStyle name="Millares [0] 4 4 3 2 4" xfId="10477" xr:uid="{D49049F8-B229-4400-BCA1-8BB71E7916CB}"/>
    <cellStyle name="Millares [0] 4 4 3 2 5" xfId="13317" xr:uid="{8538BDE5-BA3D-41BB-9852-17D7ADB6DE87}"/>
    <cellStyle name="Millares [0] 4 4 3 2 6" xfId="15495" xr:uid="{FC96FA45-66CD-4FFE-BA33-70D3581E69A3}"/>
    <cellStyle name="Millares [0] 4 4 3 3" xfId="2624" xr:uid="{6156F91C-225E-483C-9C52-66F8EBDFF2AC}"/>
    <cellStyle name="Millares [0] 4 4 3 3 2" xfId="7340" xr:uid="{17E8D343-B728-46E2-9819-C0863C1DBAFF}"/>
    <cellStyle name="Millares [0] 4 4 3 3 2 2" xfId="12322" xr:uid="{63E4D09D-D02A-4FE7-820B-D9BAB0BD17C5}"/>
    <cellStyle name="Millares [0] 4 4 3 3 2 3" xfId="15163" xr:uid="{B24243F7-DD0D-4C3D-8DE9-AAEC28096025}"/>
    <cellStyle name="Millares [0] 4 4 3 3 3" xfId="10895" xr:uid="{28EED137-4E14-47F8-8261-ACBB2F04ED57}"/>
    <cellStyle name="Millares [0] 4 4 3 3 4" xfId="13735" xr:uid="{CBB98B76-F24B-4684-BBB8-07C8FBE7922F}"/>
    <cellStyle name="Millares [0] 4 4 3 3 5" xfId="15610" xr:uid="{00A5D294-8287-4512-A55E-A880CD74754D}"/>
    <cellStyle name="Millares [0] 4 4 3 4" xfId="3168" xr:uid="{B480466E-9173-4959-AC69-36D8834CE944}"/>
    <cellStyle name="Millares [0] 4 4 3 4 2" xfId="11439" xr:uid="{3B9F9E86-FF37-4888-8AE3-62602386D87C}"/>
    <cellStyle name="Millares [0] 4 4 3 4 3" xfId="14279" xr:uid="{7A1A3D8B-9B7B-435C-81C7-81AAECB740D7}"/>
    <cellStyle name="Millares [0] 4 4 3 5" xfId="3670" xr:uid="{8DAB7BE1-4780-4F69-855E-01F55624CB46}"/>
    <cellStyle name="Millares [0] 4 4 3 5 2" xfId="11911" xr:uid="{D8A04ACE-51BC-4356-9F01-53473436EDC2}"/>
    <cellStyle name="Millares [0] 4 4 3 5 3" xfId="14751" xr:uid="{80CF4887-D283-41DA-9B6F-68EEB4944AE1}"/>
    <cellStyle name="Millares [0] 4 4 3 6" xfId="4477" xr:uid="{3EF35F07-A1F6-441B-A161-A128050A7201}"/>
    <cellStyle name="Millares [0] 4 4 3 6 2" xfId="12135" xr:uid="{7B10BC21-82C1-4BE3-89E8-37570CD8FBD9}"/>
    <cellStyle name="Millares [0] 4 4 3 6 3" xfId="14976" xr:uid="{F93C5667-45CD-4565-BB6A-9A4EDBA97DF9}"/>
    <cellStyle name="Millares [0] 4 4 3 7" xfId="9933" xr:uid="{4BADF7D8-24CA-40F3-AD42-381D44AAD5EC}"/>
    <cellStyle name="Millares [0] 4 4 3 8" xfId="12773" xr:uid="{AD21CB2C-91B4-48E9-9B9E-CF916FED9F10}"/>
    <cellStyle name="Millares [0] 4 4 3 9" xfId="15421" xr:uid="{60F0920A-13C0-4F13-A30C-4CA86560B968}"/>
    <cellStyle name="Millares [0] 4 4 4" xfId="592" xr:uid="{00000000-0005-0000-0000-000059010000}"/>
    <cellStyle name="Millares [0] 4 4 4 2" xfId="2826" xr:uid="{CA776FC6-1F1F-44B4-AABA-C1160B218AFF}"/>
    <cellStyle name="Millares [0] 4 4 4 2 2" xfId="7827" xr:uid="{B939FAC4-7C48-46D0-A93F-C1E845DCAC6F}"/>
    <cellStyle name="Millares [0] 4 4 4 2 2 2" xfId="12358" xr:uid="{87965B92-B4CB-4058-940E-0E21E8F930DA}"/>
    <cellStyle name="Millares [0] 4 4 4 2 2 3" xfId="15199" xr:uid="{9298C306-5317-4A54-861F-BC6517AA4019}"/>
    <cellStyle name="Millares [0] 4 4 4 2 3" xfId="11097" xr:uid="{DFFEBD20-5BB9-4B89-9A22-4C31833D0FE9}"/>
    <cellStyle name="Millares [0] 4 4 4 2 4" xfId="13937" xr:uid="{E40544CD-14A9-41E0-8D4C-277F59155FA7}"/>
    <cellStyle name="Millares [0] 4 4 4 2 5" xfId="15646" xr:uid="{BF585343-AD74-4435-B715-E6D6F553D532}"/>
    <cellStyle name="Millares [0] 4 4 4 3" xfId="4960" xr:uid="{13C3812D-6314-4FBC-A334-0FBF2D8CC5DC}"/>
    <cellStyle name="Millares [0] 4 4 4 3 2" xfId="12171" xr:uid="{849A42C7-1B9A-424E-9FE9-B8955323F1ED}"/>
    <cellStyle name="Millares [0] 4 4 4 3 3" xfId="15012" xr:uid="{0EF4B59C-5858-46C6-9BCE-9F5F491900C4}"/>
    <cellStyle name="Millares [0] 4 4 4 4" xfId="10135" xr:uid="{36C3A843-08BD-4400-8C99-2F9635AB25B9}"/>
    <cellStyle name="Millares [0] 4 4 4 5" xfId="12975" xr:uid="{51AD32E6-A3D1-4026-ABA0-6613383F6468}"/>
    <cellStyle name="Millares [0] 4 4 4 6" xfId="15458" xr:uid="{FCC3A4E3-FA6E-4F7E-985B-F56D7EC6726A}"/>
    <cellStyle name="Millares [0] 4 4 4 7" xfId="16318" xr:uid="{677BE198-455A-4E33-AC9C-22DD824225D3}"/>
    <cellStyle name="Millares [0] 4 4 4 8" xfId="16861" xr:uid="{9D3E210B-81F0-4439-BF5A-0583A020268F}"/>
    <cellStyle name="Millares [0] 4 4 4 9" xfId="17405" xr:uid="{1A881CD5-21AB-42CF-8C69-B0C50BD199CD}"/>
    <cellStyle name="Millares [0] 4 4 5" xfId="1990" xr:uid="{F052257C-E4A2-4BEF-99D8-2B0541697920}"/>
    <cellStyle name="Millares [0] 4 4 5 2" xfId="8839" xr:uid="{A7A956F7-9D5C-44DA-96EF-E209EC0EF5D5}"/>
    <cellStyle name="Millares [0] 4 4 5 2 2" xfId="12430" xr:uid="{62C9D62D-AAC5-4785-8D69-20FF4FB97889}"/>
    <cellStyle name="Millares [0] 4 4 5 2 3" xfId="15271" xr:uid="{067B4538-6C23-4D8A-849A-5AD2ABDC649B}"/>
    <cellStyle name="Millares [0] 4 4 5 2 4" xfId="15720" xr:uid="{1127591C-8865-4F51-A3EA-BEF3C0139EBC}"/>
    <cellStyle name="Millares [0] 4 4 5 3" xfId="5970" xr:uid="{93E95A11-7A89-47F9-97BF-DE93EAA00813}"/>
    <cellStyle name="Millares [0] 4 4 5 3 2" xfId="12243" xr:uid="{2950DFFE-5E69-4A5B-B7E0-B80A31D84F71}"/>
    <cellStyle name="Millares [0] 4 4 5 3 3" xfId="15084" xr:uid="{21B27ADE-D14A-433E-A1C4-DCEBA3ACA249}"/>
    <cellStyle name="Millares [0] 4 4 5 4" xfId="10261" xr:uid="{D94C62A3-B464-495C-8958-C49A804170A2}"/>
    <cellStyle name="Millares [0] 4 4 5 5" xfId="13101" xr:uid="{9051EF00-44B1-4289-8EBD-32F4183B9203}"/>
    <cellStyle name="Millares [0] 4 4 5 6" xfId="15531" xr:uid="{AFC799B6-CACB-44BE-8618-7C46FC30912F}"/>
    <cellStyle name="Millares [0] 4 4 6" xfId="2408" xr:uid="{55AC9107-AA4C-42AE-8567-D8535A7600A2}"/>
    <cellStyle name="Millares [0] 4 4 6 2" xfId="6856" xr:uid="{9D6150D0-BA39-4A4D-BD89-C97D84C36B12}"/>
    <cellStyle name="Millares [0] 4 4 6 2 2" xfId="12286" xr:uid="{E475B939-2BE4-4984-99A4-9A6D9FCF8EDD}"/>
    <cellStyle name="Millares [0] 4 4 6 2 3" xfId="15127" xr:uid="{FA03D904-279E-4DC3-8FA1-2A0C8D330FC2}"/>
    <cellStyle name="Millares [0] 4 4 6 3" xfId="10679" xr:uid="{33BB2950-8AAE-4690-9FD6-B896421EEF29}"/>
    <cellStyle name="Millares [0] 4 4 6 4" xfId="13519" xr:uid="{BC448434-A7E2-49F6-BC28-A85F3CAA9BB3}"/>
    <cellStyle name="Millares [0] 4 4 6 5" xfId="15574" xr:uid="{776104AC-160A-43E6-9B79-2478B10640A0}"/>
    <cellStyle name="Millares [0] 4 4 7" xfId="2952" xr:uid="{653A88C3-2B83-4D90-A461-3E18D8D64F0C}"/>
    <cellStyle name="Millares [0] 4 4 7 2" xfId="11223" xr:uid="{8119A1E8-2B5D-4B50-A2F4-169FAB997187}"/>
    <cellStyle name="Millares [0] 4 4 7 3" xfId="14063" xr:uid="{632D3AD3-3B9F-4608-A58C-B110B74B90C8}"/>
    <cellStyle name="Millares [0] 4 4 8" xfId="3454" xr:uid="{9C773F27-D43E-4AEC-855B-B12E38C0D2C6}"/>
    <cellStyle name="Millares [0] 4 4 8 2" xfId="11695" xr:uid="{C48946AC-E152-47C4-B658-A4BBED27CF62}"/>
    <cellStyle name="Millares [0] 4 4 8 3" xfId="14535" xr:uid="{36D47D57-FF68-43FD-B889-EFB505AF7E79}"/>
    <cellStyle name="Millares [0] 4 4 9" xfId="4004" xr:uid="{F0FA269A-239E-4D36-BEDC-D5E51FC7F4E8}"/>
    <cellStyle name="Millares [0] 4 4 9 2" xfId="12096" xr:uid="{91648CC4-36C6-4B56-9109-F4AD2560111F}"/>
    <cellStyle name="Millares [0] 4 4 9 3" xfId="14937" xr:uid="{9AF727CC-379C-4F3C-9972-72D4E8D25BC5}"/>
    <cellStyle name="Millares [0] 4 5" xfId="236" xr:uid="{00000000-0005-0000-0000-00005A010000}"/>
    <cellStyle name="Millares [0] 4 5 10" xfId="15385" xr:uid="{BD5D4660-0D18-4207-AFB9-0E03A82D93E5}"/>
    <cellStyle name="Millares [0] 4 5 11" xfId="15977" xr:uid="{0FE2212E-E242-4CD6-94C7-B7C2DB85FDAA}"/>
    <cellStyle name="Millares [0] 4 5 12" xfId="16520" xr:uid="{3F2EBF81-2E75-4845-B6CD-AF2C65CECD1D}"/>
    <cellStyle name="Millares [0] 4 5 13" xfId="17064" xr:uid="{EE44F665-6CBD-47A2-B071-0CD0490E3BBC}"/>
    <cellStyle name="Millares [0] 4 5 2" xfId="463" xr:uid="{00000000-0005-0000-0000-00005B010000}"/>
    <cellStyle name="Millares [0] 4 5 2 10" xfId="16189" xr:uid="{4E8AE23D-5AC4-46EA-BA7F-B288DBAE923F}"/>
    <cellStyle name="Millares [0] 4 5 2 11" xfId="16732" xr:uid="{5A6A6E79-62C4-4AAE-8F68-1827AC6325E4}"/>
    <cellStyle name="Millares [0] 4 5 2 12" xfId="17276" xr:uid="{5C347029-B417-4D26-820C-D8D38E6D801A}"/>
    <cellStyle name="Millares [0] 4 5 2 2" xfId="2279" xr:uid="{64510B25-7153-4302-AA4B-F1067A35D339}"/>
    <cellStyle name="Millares [0] 4 5 2 2 2" xfId="8335" xr:uid="{E6F6FC86-117E-4C39-99C0-17F68EE5546A}"/>
    <cellStyle name="Millares [0] 4 5 2 2 2 2" xfId="12395" xr:uid="{C799A950-C137-4E03-B7A4-9C6D6A08E06D}"/>
    <cellStyle name="Millares [0] 4 5 2 2 2 3" xfId="15236" xr:uid="{454602CB-A1AF-4955-A609-198A38F24E54}"/>
    <cellStyle name="Millares [0] 4 5 2 2 2 4" xfId="15683" xr:uid="{60908D20-EC32-4387-A04B-82C2DE308D83}"/>
    <cellStyle name="Millares [0] 4 5 2 2 3" xfId="5468" xr:uid="{69E94268-FB2E-48AD-88A6-9E68C46D4D75}"/>
    <cellStyle name="Millares [0] 4 5 2 2 3 2" xfId="12208" xr:uid="{DBC83CF1-0FD0-4417-B761-6DD5B4D41CC3}"/>
    <cellStyle name="Millares [0] 4 5 2 2 3 3" xfId="15049" xr:uid="{853C0D47-2E5B-4E2E-B916-EFDBFFA7960C}"/>
    <cellStyle name="Millares [0] 4 5 2 2 4" xfId="10550" xr:uid="{22CA515A-3991-46B0-A53F-0E967B69689C}"/>
    <cellStyle name="Millares [0] 4 5 2 2 5" xfId="13390" xr:uid="{8383E55B-1E4F-46CE-B0CF-B2E0C372957B}"/>
    <cellStyle name="Millares [0] 4 5 2 2 6" xfId="15496" xr:uid="{040580F3-C73D-416F-98C1-D504ADD6D9A9}"/>
    <cellStyle name="Millares [0] 4 5 2 3" xfId="2697" xr:uid="{B010F33C-3EC3-4E41-9BE9-87BC57856D47}"/>
    <cellStyle name="Millares [0] 4 5 2 3 2" xfId="7363" xr:uid="{1ABC7C9A-730B-4988-8427-DB5E07B69CB2}"/>
    <cellStyle name="Millares [0] 4 5 2 3 2 2" xfId="12323" xr:uid="{54CAD142-BB96-406A-ACF9-8F1198C97E27}"/>
    <cellStyle name="Millares [0] 4 5 2 3 2 3" xfId="15164" xr:uid="{57BA1B20-28D0-4BC5-BAC9-0E2361C142DB}"/>
    <cellStyle name="Millares [0] 4 5 2 3 3" xfId="10968" xr:uid="{DA82F15A-B5E4-4DC4-940F-4153470DF82A}"/>
    <cellStyle name="Millares [0] 4 5 2 3 4" xfId="13808" xr:uid="{5E388E0B-90E2-41D4-ADCC-0B95900A876D}"/>
    <cellStyle name="Millares [0] 4 5 2 3 5" xfId="15611" xr:uid="{184C7D80-836F-4AE4-B3ED-940816F4486B}"/>
    <cellStyle name="Millares [0] 4 5 2 4" xfId="3241" xr:uid="{4DD1F754-96E9-45F2-857A-243DC3E9FD28}"/>
    <cellStyle name="Millares [0] 4 5 2 4 2" xfId="11512" xr:uid="{0915761F-21D8-43A8-B904-21FDF365DD6A}"/>
    <cellStyle name="Millares [0] 4 5 2 4 3" xfId="14352" xr:uid="{57EA1960-7DBC-49B6-AC31-CF2A1CB63491}"/>
    <cellStyle name="Millares [0] 4 5 2 5" xfId="3743" xr:uid="{7412A6F6-8BD9-4AAF-92EC-BF617A4DB62A}"/>
    <cellStyle name="Millares [0] 4 5 2 5 2" xfId="11984" xr:uid="{8A819376-16EE-4E52-B28A-6F33F4A89C9F}"/>
    <cellStyle name="Millares [0] 4 5 2 5 3" xfId="14824" xr:uid="{036EF4CC-9B55-4572-B1DE-111B544E3F09}"/>
    <cellStyle name="Millares [0] 4 5 2 6" xfId="4500" xr:uid="{CA85FA25-5710-44F5-A676-06E23145922B}"/>
    <cellStyle name="Millares [0] 4 5 2 6 2" xfId="12136" xr:uid="{785B6197-E609-4FE7-A593-C635A1CACD6E}"/>
    <cellStyle name="Millares [0] 4 5 2 6 3" xfId="14977" xr:uid="{A67A601D-3F75-452B-ADA3-8585FA8A7215}"/>
    <cellStyle name="Millares [0] 4 5 2 7" xfId="10006" xr:uid="{1AB6A827-2A3D-47A2-BFDA-90B92BC3380D}"/>
    <cellStyle name="Millares [0] 4 5 2 8" xfId="12846" xr:uid="{2F4D5B48-E094-46F8-823B-D40FDBF37961}"/>
    <cellStyle name="Millares [0] 4 5 2 9" xfId="15422" xr:uid="{7FE12C69-9B4B-4691-8086-EF8B7A22F2FD}"/>
    <cellStyle name="Millares [0] 4 5 3" xfId="2067" xr:uid="{CDB285B7-72C7-40C4-999B-08BACE85B51E}"/>
    <cellStyle name="Millares [0] 4 5 3 2" xfId="7850" xr:uid="{9B15E97D-0F86-4E3E-8193-38A2687C00C4}"/>
    <cellStyle name="Millares [0] 4 5 3 2 2" xfId="12359" xr:uid="{B7226F9F-0F08-4234-8342-B3B5ECC83A0D}"/>
    <cellStyle name="Millares [0] 4 5 3 2 3" xfId="15200" xr:uid="{EE61456D-BB1A-427E-933F-0184E61D99F2}"/>
    <cellStyle name="Millares [0] 4 5 3 2 4" xfId="15647" xr:uid="{6E2B7C40-2259-404C-8400-011AF147CB7A}"/>
    <cellStyle name="Millares [0] 4 5 3 3" xfId="4983" xr:uid="{FF561D5D-8793-44A7-8E80-BD66D65EA116}"/>
    <cellStyle name="Millares [0] 4 5 3 3 2" xfId="12172" xr:uid="{B9EF95F5-BA4E-4DF4-A1DD-B03B359B9F29}"/>
    <cellStyle name="Millares [0] 4 5 3 3 3" xfId="15013" xr:uid="{2CE0B118-230F-4E97-83D5-D8B139717652}"/>
    <cellStyle name="Millares [0] 4 5 3 4" xfId="10338" xr:uid="{1F78DD87-56D5-407C-85A6-415884391BC9}"/>
    <cellStyle name="Millares [0] 4 5 3 5" xfId="13178" xr:uid="{8A1A2375-4A3E-40D5-96F5-EC6217C7D553}"/>
    <cellStyle name="Millares [0] 4 5 3 6" xfId="15459" xr:uid="{C84D4A4D-23EA-4C63-BCCA-0F3A451FBEF0}"/>
    <cellStyle name="Millares [0] 4 5 4" xfId="2485" xr:uid="{2DFDB1D2-01ED-413F-B482-AE467E571711}"/>
    <cellStyle name="Millares [0] 4 5 4 2" xfId="6878" xr:uid="{8F1CEE21-DF79-42A0-A261-7FC1C6EE5B34}"/>
    <cellStyle name="Millares [0] 4 5 4 2 2" xfId="12287" xr:uid="{C81F3272-120D-441C-BB14-849B2FAF0C28}"/>
    <cellStyle name="Millares [0] 4 5 4 2 3" xfId="15128" xr:uid="{321602F3-1556-4835-8900-D07ED8FD476D}"/>
    <cellStyle name="Millares [0] 4 5 4 3" xfId="10756" xr:uid="{49D4F4CA-0892-40DB-A1A1-008DA39F8573}"/>
    <cellStyle name="Millares [0] 4 5 4 4" xfId="13596" xr:uid="{B34BC8DC-5429-4750-A2D6-6DDA2E0689DE}"/>
    <cellStyle name="Millares [0] 4 5 4 5" xfId="15575" xr:uid="{2D391FCA-2B62-453C-9C7E-989C599561EF}"/>
    <cellStyle name="Millares [0] 4 5 5" xfId="3029" xr:uid="{CE74B0E5-A80F-4821-A166-042B00FAF595}"/>
    <cellStyle name="Millares [0] 4 5 5 2" xfId="11300" xr:uid="{4F0F0EA4-3EAD-49EA-8BAF-C45DD888D1F1}"/>
    <cellStyle name="Millares [0] 4 5 5 3" xfId="14140" xr:uid="{65798571-3B9A-425D-BC96-861339AC1181}"/>
    <cellStyle name="Millares [0] 4 5 6" xfId="3531" xr:uid="{05909EAF-674F-427C-BAB5-DBAD8858F0BC}"/>
    <cellStyle name="Millares [0] 4 5 6 2" xfId="11772" xr:uid="{BFD2575A-83D0-41AE-8897-66DEDB0F46A8}"/>
    <cellStyle name="Millares [0] 4 5 6 3" xfId="14612" xr:uid="{7B1403CF-73E0-4430-A316-AE6107D83C0B}"/>
    <cellStyle name="Millares [0] 4 5 7" xfId="4027" xr:uid="{A1861631-43EC-46C3-9189-34FB54CA57B8}"/>
    <cellStyle name="Millares [0] 4 5 7 2" xfId="12099" xr:uid="{A239844A-60F5-46D5-9843-FC73B1CA3B02}"/>
    <cellStyle name="Millares [0] 4 5 7 3" xfId="14940" xr:uid="{B8F05B51-B077-4B1B-B9C2-66BB9EEFBE32}"/>
    <cellStyle name="Millares [0] 4 5 8" xfId="9794" xr:uid="{0B393476-F7E5-41D3-9659-E470C93F3924}"/>
    <cellStyle name="Millares [0] 4 5 9" xfId="12634" xr:uid="{D6620AC9-7DF0-4FBC-9682-E8C9E03917BD}"/>
    <cellStyle name="Millares [0] 4 6" xfId="332" xr:uid="{00000000-0005-0000-0000-00005C010000}"/>
    <cellStyle name="Millares [0] 4 6 10" xfId="16063" xr:uid="{E28443C1-C4CC-426E-A151-5E01230E39AD}"/>
    <cellStyle name="Millares [0] 4 6 11" xfId="16606" xr:uid="{4D1287FC-F57B-4991-B2C6-B6C4D5099E9F}"/>
    <cellStyle name="Millares [0] 4 6 12" xfId="17150" xr:uid="{A8539DCA-E552-485A-A66A-C62C7923D044}"/>
    <cellStyle name="Millares [0] 4 6 2" xfId="2153" xr:uid="{52122F7A-21DC-4E93-A55C-767D195E4361}"/>
    <cellStyle name="Millares [0] 4 6 2 2" xfId="5709" xr:uid="{CD4E3B03-33E8-4F43-B4C3-6E0B0AE54230}"/>
    <cellStyle name="Millares [0] 4 6 2 2 2" xfId="8577" xr:uid="{B1C59B49-2846-4122-86AF-968BFA6F5EC9}"/>
    <cellStyle name="Millares [0] 4 6 2 2 2 2" xfId="12414" xr:uid="{BE5E0F19-CB46-4550-83E9-1E6553CD3C14}"/>
    <cellStyle name="Millares [0] 4 6 2 2 2 3" xfId="15255" xr:uid="{CEE0EE84-D25A-44F1-AA2C-4ACBD8F4A03F}"/>
    <cellStyle name="Millares [0] 4 6 2 2 2 4" xfId="15703" xr:uid="{F3F0E506-5AD5-481C-BEBF-F0EB2BE71AF7}"/>
    <cellStyle name="Millares [0] 4 6 2 2 3" xfId="12227" xr:uid="{587E74B2-F5D1-4C1B-8653-3CB4A55DB589}"/>
    <cellStyle name="Millares [0] 4 6 2 2 4" xfId="15068" xr:uid="{5BF6E166-5416-4E32-8BD1-135091DD1F49}"/>
    <cellStyle name="Millares [0] 4 6 2 2 5" xfId="15515" xr:uid="{D95AB32F-A2A9-47CE-824B-DC15903DF74A}"/>
    <cellStyle name="Millares [0] 4 6 2 3" xfId="7605" xr:uid="{6D0ACF38-820C-4033-8FEA-36B35DE343B0}"/>
    <cellStyle name="Millares [0] 4 6 2 3 2" xfId="12342" xr:uid="{C24DDC34-9621-40D2-B15C-91348B685731}"/>
    <cellStyle name="Millares [0] 4 6 2 3 3" xfId="15183" xr:uid="{2BE32535-325E-476E-86F7-226F89A42ED4}"/>
    <cellStyle name="Millares [0] 4 6 2 3 4" xfId="15630" xr:uid="{CA2D1997-D2EE-42B4-80D1-4D0CFF7FB55A}"/>
    <cellStyle name="Millares [0] 4 6 2 4" xfId="4741" xr:uid="{6793ED28-3849-46F7-9E15-F44F4C537B76}"/>
    <cellStyle name="Millares [0] 4 6 2 4 2" xfId="12155" xr:uid="{DC617C02-A197-4E3D-BA29-632662C83169}"/>
    <cellStyle name="Millares [0] 4 6 2 4 3" xfId="14996" xr:uid="{097BAC57-9B66-4855-9CFE-62657FD1CA4B}"/>
    <cellStyle name="Millares [0] 4 6 2 5" xfId="10424" xr:uid="{50ED7286-4453-4776-A8E7-3D4833099518}"/>
    <cellStyle name="Millares [0] 4 6 2 6" xfId="13264" xr:uid="{1BE3F8B8-1EB8-4B68-8293-35DC88ABDA25}"/>
    <cellStyle name="Millares [0] 4 6 2 7" xfId="15442" xr:uid="{41AADEF1-0B90-40F9-98FD-77E362CFC69A}"/>
    <cellStyle name="Millares [0] 4 6 3" xfId="2571" xr:uid="{07C6C869-A66E-4505-9384-E2C229E20459}"/>
    <cellStyle name="Millares [0] 4 6 3 2" xfId="8092" xr:uid="{0B4823A0-D729-49E3-A5E6-14F00D121C08}"/>
    <cellStyle name="Millares [0] 4 6 3 2 2" xfId="12378" xr:uid="{FBFF8783-4A5F-4308-A385-33E2464324ED}"/>
    <cellStyle name="Millares [0] 4 6 3 2 3" xfId="15219" xr:uid="{85613983-F626-4E82-8486-CE0501D86BD4}"/>
    <cellStyle name="Millares [0] 4 6 3 2 4" xfId="15666" xr:uid="{529F4B73-098D-48B5-B7A1-B9EE0BB93024}"/>
    <cellStyle name="Millares [0] 4 6 3 3" xfId="5225" xr:uid="{1ADE7ECB-4342-4A08-864A-17A47C357517}"/>
    <cellStyle name="Millares [0] 4 6 3 3 2" xfId="12191" xr:uid="{3BFCDDC7-5F80-48D9-968B-CA088D90ABF1}"/>
    <cellStyle name="Millares [0] 4 6 3 3 3" xfId="15032" xr:uid="{62A759DE-FE76-4B9D-BE37-F462AA93660F}"/>
    <cellStyle name="Millares [0] 4 6 3 4" xfId="10842" xr:uid="{C91920C2-17D2-42ED-9DDD-190640D5BB6D}"/>
    <cellStyle name="Millares [0] 4 6 3 5" xfId="13682" xr:uid="{7887F43F-AD00-4F5C-9D45-2386A70C6E35}"/>
    <cellStyle name="Millares [0] 4 6 3 6" xfId="15478" xr:uid="{96895BB5-437E-4DCC-8070-49C2C3EE615C}"/>
    <cellStyle name="Millares [0] 4 6 4" xfId="3115" xr:uid="{40BCA556-29F2-4729-9C71-0FC8589D2B2A}"/>
    <cellStyle name="Millares [0] 4 6 4 2" xfId="7120" xr:uid="{E5616C6E-DEBA-4A86-B791-C06D57B3E9DA}"/>
    <cellStyle name="Millares [0] 4 6 4 2 2" xfId="12306" xr:uid="{00770F3D-390E-4A26-82E2-79E520F6C417}"/>
    <cellStyle name="Millares [0] 4 6 4 2 3" xfId="15147" xr:uid="{580E3AA7-3EF4-49FC-A870-19F9A8DE23EC}"/>
    <cellStyle name="Millares [0] 4 6 4 3" xfId="11386" xr:uid="{7FBB0278-300D-4B6F-927D-2521E8CC2865}"/>
    <cellStyle name="Millares [0] 4 6 4 4" xfId="14226" xr:uid="{A09664E4-E543-47E6-9A4A-8D95485AD19A}"/>
    <cellStyle name="Millares [0] 4 6 4 5" xfId="15594" xr:uid="{0C1D55C4-F438-4B3E-9298-996FE068860A}"/>
    <cellStyle name="Millares [0] 4 6 5" xfId="3617" xr:uid="{B8AA7566-6636-41B7-B60E-2A4D5DB7F6C9}"/>
    <cellStyle name="Millares [0] 4 6 5 2" xfId="11858" xr:uid="{6E800969-C0E2-4347-A017-EF81B48293A8}"/>
    <cellStyle name="Millares [0] 4 6 5 3" xfId="14698" xr:uid="{A6CCB320-B63F-45CE-B45F-9E4778CD192A}"/>
    <cellStyle name="Millares [0] 4 6 6" xfId="4261" xr:uid="{24566E66-7EA0-491F-B92A-141502E0E065}"/>
    <cellStyle name="Millares [0] 4 6 6 2" xfId="12118" xr:uid="{6BFA1B26-EACF-476D-A7D2-B24C52B82468}"/>
    <cellStyle name="Millares [0] 4 6 6 3" xfId="14959" xr:uid="{905F398D-2135-4C84-9A3A-2114410E9675}"/>
    <cellStyle name="Millares [0] 4 6 7" xfId="9880" xr:uid="{AE302105-1073-48BA-A667-9616829A0E8D}"/>
    <cellStyle name="Millares [0] 4 6 8" xfId="12720" xr:uid="{FDC41374-269C-42CF-9976-B2172CDE7035}"/>
    <cellStyle name="Millares [0] 4 6 9" xfId="15404" xr:uid="{F9926566-5DA5-4687-891C-14060D5A7FDE}"/>
    <cellStyle name="Millares [0] 4 7" xfId="362" xr:uid="{00000000-0005-0000-0000-00005D010000}"/>
    <cellStyle name="Millares [0] 4 7 10" xfId="16089" xr:uid="{0C62B62E-23AE-4455-BA93-2F911A7756A6}"/>
    <cellStyle name="Millares [0] 4 7 11" xfId="16632" xr:uid="{BB7BE676-22AB-4506-BEDB-5EB0AB66543D}"/>
    <cellStyle name="Millares [0] 4 7 12" xfId="17176" xr:uid="{BCD52590-558F-4852-B446-76634B68159F}"/>
    <cellStyle name="Millares [0] 4 7 2" xfId="2179" xr:uid="{3133E2F6-FAA8-46E5-A3F4-9AFEE1E44575}"/>
    <cellStyle name="Millares [0] 4 7 2 2" xfId="8139" xr:uid="{ACF695A2-2251-4495-B079-2AB3C7C15FD8}"/>
    <cellStyle name="Millares [0] 4 7 2 2 2" xfId="12383" xr:uid="{1B909058-8BD9-493D-85D0-D4C0D941E5FE}"/>
    <cellStyle name="Millares [0] 4 7 2 2 3" xfId="15224" xr:uid="{D8961C04-30C5-4EFE-9B06-BD38AD0EF9D5}"/>
    <cellStyle name="Millares [0] 4 7 2 2 4" xfId="15671" xr:uid="{43F44AAC-EB20-4B05-AE29-CA78DDD5622E}"/>
    <cellStyle name="Millares [0] 4 7 2 3" xfId="5272" xr:uid="{D921D1EB-9117-47C7-BF6B-EFABB4398CB7}"/>
    <cellStyle name="Millares [0] 4 7 2 3 2" xfId="12196" xr:uid="{8843F012-A641-4C3A-9C7C-3F8C093FE3C2}"/>
    <cellStyle name="Millares [0] 4 7 2 3 3" xfId="15037" xr:uid="{7BFECD64-E6F4-4264-A804-0149649AFF74}"/>
    <cellStyle name="Millares [0] 4 7 2 4" xfId="10450" xr:uid="{230DE80D-77AA-4FED-A013-562D8A980A52}"/>
    <cellStyle name="Millares [0] 4 7 2 5" xfId="13290" xr:uid="{A480B374-07FF-472E-8F4B-60583999F4EC}"/>
    <cellStyle name="Millares [0] 4 7 2 6" xfId="15483" xr:uid="{AE6491C9-F80F-4981-AF05-2A6EBD42408B}"/>
    <cellStyle name="Millares [0] 4 7 3" xfId="2597" xr:uid="{C7E6CE3D-F413-438E-8D92-A8DA81948BC2}"/>
    <cellStyle name="Millares [0] 4 7 3 2" xfId="7167" xr:uid="{89AAE255-A7C0-4F12-B53A-51950499DE97}"/>
    <cellStyle name="Millares [0] 4 7 3 2 2" xfId="12311" xr:uid="{2EB08BD1-6A67-4453-8A27-4E54B4DE31ED}"/>
    <cellStyle name="Millares [0] 4 7 3 2 3" xfId="15152" xr:uid="{8CBDAA13-7753-4AD9-A1B4-2AC2987123E5}"/>
    <cellStyle name="Millares [0] 4 7 3 3" xfId="10868" xr:uid="{0F4FECBB-A61B-47BB-B9BD-422A02D07F9C}"/>
    <cellStyle name="Millares [0] 4 7 3 4" xfId="13708" xr:uid="{87863F43-68E1-4706-9BE1-F1A5FAC0ACD2}"/>
    <cellStyle name="Millares [0] 4 7 3 5" xfId="15599" xr:uid="{A6A5E890-BCF8-4C59-9D25-C5D7886AE3C9}"/>
    <cellStyle name="Millares [0] 4 7 4" xfId="3141" xr:uid="{53D35BC0-E00A-42C2-96F8-5E60272E4D1D}"/>
    <cellStyle name="Millares [0] 4 7 4 2" xfId="11412" xr:uid="{A8A609D2-006E-4686-BBC7-FA105799E031}"/>
    <cellStyle name="Millares [0] 4 7 4 3" xfId="14252" xr:uid="{3A73E56D-120D-4D35-8015-266970E29031}"/>
    <cellStyle name="Millares [0] 4 7 5" xfId="3643" xr:uid="{412B8049-8D42-42C5-90A4-155D6B89E64B}"/>
    <cellStyle name="Millares [0] 4 7 5 2" xfId="11884" xr:uid="{8EE96283-2AB6-4AEE-86A6-55D03FE0A35F}"/>
    <cellStyle name="Millares [0] 4 7 5 3" xfId="14724" xr:uid="{0BA54155-979B-42B0-8F7D-B686C03F3AD6}"/>
    <cellStyle name="Millares [0] 4 7 6" xfId="4306" xr:uid="{04238152-838D-433D-94F5-6BB0B0FBC293}"/>
    <cellStyle name="Millares [0] 4 7 6 2" xfId="12124" xr:uid="{31BAC11F-FF5F-47B9-95A4-08D3AB3FBFB7}"/>
    <cellStyle name="Millares [0] 4 7 6 3" xfId="14965" xr:uid="{A18053FA-BD82-4B21-B9E4-E4AC14F9A87A}"/>
    <cellStyle name="Millares [0] 4 7 7" xfId="9906" xr:uid="{4AAC657C-1768-40FE-9BC7-373C7FFCAAC2}"/>
    <cellStyle name="Millares [0] 4 7 8" xfId="12746" xr:uid="{59DADEC5-C837-4913-9B0A-79DBBBCAFFAA}"/>
    <cellStyle name="Millares [0] 4 7 9" xfId="15410" xr:uid="{27C6B712-23C2-46A6-9C59-7E49817EB2D3}"/>
    <cellStyle name="Millares [0] 4 8" xfId="565" xr:uid="{00000000-0005-0000-0000-00005E010000}"/>
    <cellStyle name="Millares [0] 4 8 2" xfId="2799" xr:uid="{E63C8DA4-C2DF-4542-9B1B-433BE1E85C22}"/>
    <cellStyle name="Millares [0] 4 8 2 2" xfId="7653" xr:uid="{62B006F3-E99A-4F45-A529-FD657A019288}"/>
    <cellStyle name="Millares [0] 4 8 2 2 2" xfId="12347" xr:uid="{3CECFE10-BBD5-4CAB-85C9-E1B61B11F20C}"/>
    <cellStyle name="Millares [0] 4 8 2 2 3" xfId="15188" xr:uid="{749A7E2B-C34C-47A4-80B1-5E68530CF41F}"/>
    <cellStyle name="Millares [0] 4 8 2 3" xfId="11070" xr:uid="{2204707B-2150-4519-BC1B-73F207AB8A58}"/>
    <cellStyle name="Millares [0] 4 8 2 4" xfId="13910" xr:uid="{CFED6743-DC71-4973-9BF2-5B3A9B0953E9}"/>
    <cellStyle name="Millares [0] 4 8 2 5" xfId="15635" xr:uid="{CF535BF1-A0CF-4684-B89C-DFD261D27CAD}"/>
    <cellStyle name="Millares [0] 4 8 3" xfId="4790" xr:uid="{96113074-04A3-4A31-A765-5941A4A1D3DD}"/>
    <cellStyle name="Millares [0] 4 8 3 2" xfId="12160" xr:uid="{D2539096-633B-48EC-8B29-3ACAE9CDF15D}"/>
    <cellStyle name="Millares [0] 4 8 3 3" xfId="15001" xr:uid="{F65DDF23-F63D-4E2D-8105-150002470CB6}"/>
    <cellStyle name="Millares [0] 4 8 4" xfId="10108" xr:uid="{43DDE037-3D13-4AB7-9244-083BE6544E3F}"/>
    <cellStyle name="Millares [0] 4 8 5" xfId="12948" xr:uid="{24E87874-86F9-4FB7-B4A1-330C9183A37D}"/>
    <cellStyle name="Millares [0] 4 8 6" xfId="15447" xr:uid="{F35C6D46-0DD1-46A1-8C26-A72E210D6827}"/>
    <cellStyle name="Millares [0] 4 8 7" xfId="16291" xr:uid="{043E594F-DB45-4B0D-8167-536A76E6A150}"/>
    <cellStyle name="Millares [0] 4 8 8" xfId="16834" xr:uid="{833D3D34-AADC-4367-A4A7-DB3D41C230DA}"/>
    <cellStyle name="Millares [0] 4 8 9" xfId="17378" xr:uid="{34F81DB4-C95C-41B2-8870-9F26ABBB55AA}"/>
    <cellStyle name="Millares [0] 4 9" xfId="652" xr:uid="{00000000-0005-0000-0000-00005F010000}"/>
    <cellStyle name="Millares [0] 4 9 2" xfId="2883" xr:uid="{A8B38EE4-9473-4C22-A86A-900D7949CEBC}"/>
    <cellStyle name="Millares [0] 4 9 2 2" xfId="8665" xr:uid="{0F54F64F-CC1D-4093-AE29-0B7097D30541}"/>
    <cellStyle name="Millares [0] 4 9 2 2 2" xfId="12419" xr:uid="{D9A9CB16-FE07-4561-9263-68AEE813503B}"/>
    <cellStyle name="Millares [0] 4 9 2 2 3" xfId="15260" xr:uid="{0B2E83D2-0785-4EDB-A75E-C0C2C04E2A89}"/>
    <cellStyle name="Millares [0] 4 9 2 3" xfId="11154" xr:uid="{6DE2B402-0AF8-450C-B3A1-336336F6AE30}"/>
    <cellStyle name="Millares [0] 4 9 2 4" xfId="13994" xr:uid="{B48D3FE1-CE80-433B-A6B9-C552D2A227F7}"/>
    <cellStyle name="Millares [0] 4 9 2 5" xfId="15709" xr:uid="{22C55DD2-F0F6-4D5D-BC4D-7E14C71792A9}"/>
    <cellStyle name="Millares [0] 4 9 3" xfId="5796" xr:uid="{B1B29C70-C804-46AA-89ED-EBC4FA35A212}"/>
    <cellStyle name="Millares [0] 4 9 3 2" xfId="12232" xr:uid="{7FF5F034-6CED-4D0B-8FB6-CB02013C1CA3}"/>
    <cellStyle name="Millares [0] 4 9 3 3" xfId="15073" xr:uid="{CE9EA7E9-55A6-4763-92CB-58DEF18E3F95}"/>
    <cellStyle name="Millares [0] 4 9 4" xfId="10192" xr:uid="{225CC424-FF6C-4F84-BBAF-EE52792CA231}"/>
    <cellStyle name="Millares [0] 4 9 5" xfId="13032" xr:uid="{356F9C01-C342-4B76-81D7-13692DF5DE7E}"/>
    <cellStyle name="Millares [0] 4 9 6" xfId="15520" xr:uid="{0713EB91-9441-4BE6-9634-971A0ABAA5A1}"/>
    <cellStyle name="Millares [0] 4 9 7" xfId="16375" xr:uid="{C425E50B-27B3-45CF-B8D8-C1A0096C5D3B}"/>
    <cellStyle name="Millares [0] 4 9 8" xfId="16918" xr:uid="{DD81979F-F2B8-4D01-8656-EE26A9116739}"/>
    <cellStyle name="Millares [0] 4 9 9" xfId="17462" xr:uid="{2F7D587E-AC56-4B2D-B7F3-8693BB953EBD}"/>
    <cellStyle name="Millares [0] 5" xfId="111" xr:uid="{00000000-0005-0000-0000-000060010000}"/>
    <cellStyle name="Millares [0] 5 10" xfId="2930" xr:uid="{82314C0B-C613-4E68-AC10-079FF0E07506}"/>
    <cellStyle name="Millares [0] 5 10 2" xfId="9578" xr:uid="{75CCFE63-F90F-4856-AE76-58DFBC7E2265}"/>
    <cellStyle name="Millares [0] 5 10 2 2" xfId="12457" xr:uid="{38C5D099-9F65-4F40-8C2B-515462059CCB}"/>
    <cellStyle name="Millares [0] 5 10 2 3" xfId="15298" xr:uid="{1DAE7208-5E86-4D21-8A67-8220D6E1D874}"/>
    <cellStyle name="Millares [0] 5 10 3" xfId="11201" xr:uid="{1A073CA7-D197-4C78-8657-2B308575C7F3}"/>
    <cellStyle name="Millares [0] 5 10 4" xfId="14041" xr:uid="{260D21DB-2401-4EFB-8D48-A22045D6B2D7}"/>
    <cellStyle name="Millares [0] 5 10 5" xfId="15748" xr:uid="{9EC5052D-80FF-4CDF-B094-8C5FBD03FC7E}"/>
    <cellStyle name="Millares [0] 5 11" xfId="3327" xr:uid="{3FB24B69-EBD5-4C02-812E-B38FC6A03877}"/>
    <cellStyle name="Millares [0] 5 11 2" xfId="11597" xr:uid="{6F361728-5CCE-4314-B9A8-377C0D30908F}"/>
    <cellStyle name="Millares [0] 5 11 3" xfId="14437" xr:uid="{D6B1A975-1E29-4565-BBCE-D4C25298EEB8}"/>
    <cellStyle name="Millares [0] 5 11 4" xfId="15844" xr:uid="{71CB4C9C-2E78-4EE6-81F4-CA914A91840D}"/>
    <cellStyle name="Millares [0] 5 12" xfId="3432" xr:uid="{21D6C122-0407-4AB3-9456-E805CD09AC70}"/>
    <cellStyle name="Millares [0] 5 12 2" xfId="11673" xr:uid="{339B5920-1203-4412-9D22-92E0C8DC04D5}"/>
    <cellStyle name="Millares [0] 5 12 3" xfId="14513" xr:uid="{3BB1E343-6C66-4B85-8049-89CF670AE8B5}"/>
    <cellStyle name="Millares [0] 5 13" xfId="9655" xr:uid="{770239E1-CD4B-488B-995B-7A7365B372CB}"/>
    <cellStyle name="Millares [0] 5 13 2" xfId="12495" xr:uid="{08CC1F41-EA73-477E-8734-BE65F55D49F2}"/>
    <cellStyle name="Millares [0] 5 13 3" xfId="15336" xr:uid="{1E7F1071-BBFA-410B-A14E-9F9F52F097FB}"/>
    <cellStyle name="Millares [0] 5 14" xfId="9695" xr:uid="{E4C4EEAC-A888-4206-AAF2-BB10117BE9B3}"/>
    <cellStyle name="Millares [0] 5 15" xfId="12535" xr:uid="{423EA669-1072-4C50-84D6-BB82B495D1C6}"/>
    <cellStyle name="Millares [0] 5 16" xfId="15878" xr:uid="{42A991CA-8DD9-4C18-AE06-895D7568BD9E}"/>
    <cellStyle name="Millares [0] 5 17" xfId="16421" xr:uid="{1A8C2205-E884-4EA9-B1B6-BC1A53E3FCF7}"/>
    <cellStyle name="Millares [0] 5 18" xfId="16965" xr:uid="{B9F446DD-A93E-48E8-B270-08FCAB292EE6}"/>
    <cellStyle name="Millares [0] 5 2" xfId="201" xr:uid="{00000000-0005-0000-0000-000061010000}"/>
    <cellStyle name="Millares [0] 5 2 10" xfId="9764" xr:uid="{3B9A7B27-1F6E-4F71-8272-ABF2D3A769B3}"/>
    <cellStyle name="Millares [0] 5 2 11" xfId="12604" xr:uid="{DFBD0825-51E4-4E3A-8450-774317ED5335}"/>
    <cellStyle name="Millares [0] 5 2 12" xfId="15947" xr:uid="{818090EF-9068-4170-A2B8-3F218EFD3325}"/>
    <cellStyle name="Millares [0] 5 2 13" xfId="16490" xr:uid="{FC3AB657-DD60-4EC7-A46C-95DB0BEC38B6}"/>
    <cellStyle name="Millares [0] 5 2 14" xfId="17034" xr:uid="{493D2C8D-5302-487E-875D-1AF0A576AEBB}"/>
    <cellStyle name="Millares [0] 5 2 2" xfId="310" xr:uid="{00000000-0005-0000-0000-000062010000}"/>
    <cellStyle name="Millares [0] 5 2 2 10" xfId="16051" xr:uid="{DE770E1B-9235-43B9-9FD0-35A6915A823F}"/>
    <cellStyle name="Millares [0] 5 2 2 11" xfId="16594" xr:uid="{333372A2-52CB-45A0-9EBA-2625D2F5E3EF}"/>
    <cellStyle name="Millares [0] 5 2 2 12" xfId="17138" xr:uid="{9540F2B1-C680-4636-B2CE-BA8061A5FB4D}"/>
    <cellStyle name="Millares [0] 5 2 2 2" xfId="537" xr:uid="{00000000-0005-0000-0000-000063010000}"/>
    <cellStyle name="Millares [0] 5 2 2 2 10" xfId="16806" xr:uid="{EF8686FB-8B83-43BA-AA96-B21CC3A3F59E}"/>
    <cellStyle name="Millares [0] 5 2 2 2 11" xfId="17350" xr:uid="{240A4817-7F48-4A96-931C-A4C749700BA5}"/>
    <cellStyle name="Millares [0] 5 2 2 2 2" xfId="2353" xr:uid="{8704F4DA-1822-42EB-ACDD-354B67F86C4B}"/>
    <cellStyle name="Millares [0] 5 2 2 2 2 2" xfId="8337" xr:uid="{343568B0-6A3F-45B5-8820-2E885C187044}"/>
    <cellStyle name="Millares [0] 5 2 2 2 2 3" xfId="10624" xr:uid="{04A8C37F-5EE0-42E1-87EE-D413AC5B9818}"/>
    <cellStyle name="Millares [0] 5 2 2 2 2 4" xfId="13464" xr:uid="{54139674-46D0-417B-A06B-ED838EB698A9}"/>
    <cellStyle name="Millares [0] 5 2 2 2 3" xfId="2771" xr:uid="{B0DE37FE-3595-426F-9265-92F4E493BA4A}"/>
    <cellStyle name="Millares [0] 5 2 2 2 3 2" xfId="11042" xr:uid="{34545953-31E2-4DD5-B8AE-6012EFEE678B}"/>
    <cellStyle name="Millares [0] 5 2 2 2 3 3" xfId="13882" xr:uid="{832252CC-A08A-4436-89CD-809FC0F96AF3}"/>
    <cellStyle name="Millares [0] 5 2 2 2 4" xfId="3315" xr:uid="{E119469A-34AD-40AC-9685-5F2B9565C679}"/>
    <cellStyle name="Millares [0] 5 2 2 2 4 2" xfId="11586" xr:uid="{6C172793-2B54-44DE-AF34-0DE975D5EDA7}"/>
    <cellStyle name="Millares [0] 5 2 2 2 4 3" xfId="14426" xr:uid="{5832A18F-F9A1-46B8-95C8-5157A6323103}"/>
    <cellStyle name="Millares [0] 5 2 2 2 5" xfId="3817" xr:uid="{169713B1-82EF-4778-918B-A15620C7909B}"/>
    <cellStyle name="Millares [0] 5 2 2 2 5 2" xfId="12058" xr:uid="{7CCEADE9-74E6-4DEE-A7A0-87D1D0015BC3}"/>
    <cellStyle name="Millares [0] 5 2 2 2 5 3" xfId="14898" xr:uid="{0923A84D-5177-4C1E-BCCF-C741585CECB3}"/>
    <cellStyle name="Millares [0] 5 2 2 2 6" xfId="5470" xr:uid="{DBD2531D-1411-47ED-97A1-D75F8E543282}"/>
    <cellStyle name="Millares [0] 5 2 2 2 7" xfId="10080" xr:uid="{748FD5C9-86BE-422C-8129-15483A511DA5}"/>
    <cellStyle name="Millares [0] 5 2 2 2 8" xfId="12920" xr:uid="{2D3A96DA-C60B-45BF-9227-F1435710972F}"/>
    <cellStyle name="Millares [0] 5 2 2 2 9" xfId="16263" xr:uid="{28D53E21-88D3-4DB9-86D7-E74326746FFC}"/>
    <cellStyle name="Millares [0] 5 2 2 3" xfId="2141" xr:uid="{E73E86F9-1FF8-4EAD-8357-193D4F57FB9A}"/>
    <cellStyle name="Millares [0] 5 2 2 3 2" xfId="7365" xr:uid="{7259FCB5-E75D-4CB2-8EE7-6E6ADBC2E46D}"/>
    <cellStyle name="Millares [0] 5 2 2 3 3" xfId="10412" xr:uid="{BB7EBFDE-C34C-4BAD-9395-F258153CACC7}"/>
    <cellStyle name="Millares [0] 5 2 2 3 4" xfId="13252" xr:uid="{15DF9430-2E21-4786-87DD-707731C4D833}"/>
    <cellStyle name="Millares [0] 5 2 2 4" xfId="2559" xr:uid="{3E4BEE2C-10FC-48EB-AF27-45602774DB17}"/>
    <cellStyle name="Millares [0] 5 2 2 4 2" xfId="10830" xr:uid="{8EF7AFB0-D119-425E-A0E2-66A806EB2C98}"/>
    <cellStyle name="Millares [0] 5 2 2 4 3" xfId="13670" xr:uid="{730BE975-B72F-4A83-A825-360F45C12504}"/>
    <cellStyle name="Millares [0] 5 2 2 5" xfId="3103" xr:uid="{A97DB2A4-4CF9-4B35-89B7-5F434132D6F9}"/>
    <cellStyle name="Millares [0] 5 2 2 5 2" xfId="11374" xr:uid="{B20DA8CC-EF81-4F2D-BB2A-72D3A71F7B69}"/>
    <cellStyle name="Millares [0] 5 2 2 5 3" xfId="14214" xr:uid="{2FBAE33C-38AD-4540-BC29-A906AECCAC60}"/>
    <cellStyle name="Millares [0] 5 2 2 6" xfId="3605" xr:uid="{7156338D-1B3B-4A07-894F-412979C6D8E0}"/>
    <cellStyle name="Millares [0] 5 2 2 6 2" xfId="11846" xr:uid="{4E57DCCC-E4A2-416F-9F27-439459A201B7}"/>
    <cellStyle name="Millares [0] 5 2 2 6 3" xfId="14686" xr:uid="{46109925-2A07-49B1-8C66-FFBA23A7F859}"/>
    <cellStyle name="Millares [0] 5 2 2 7" xfId="4502" xr:uid="{6BE61D13-84C9-4719-AB30-77164AB20CB5}"/>
    <cellStyle name="Millares [0] 5 2 2 8" xfId="9868" xr:uid="{2D64A98F-931A-4EEF-936E-4C8E384DD976}"/>
    <cellStyle name="Millares [0] 5 2 2 9" xfId="12708" xr:uid="{80C77AB1-2D04-49A5-B925-E112E3545258}"/>
    <cellStyle name="Millares [0] 5 2 3" xfId="436" xr:uid="{00000000-0005-0000-0000-000064010000}"/>
    <cellStyle name="Millares [0] 5 2 3 10" xfId="16706" xr:uid="{FAAB0989-24C1-4965-B62C-8EE4E2DC4A43}"/>
    <cellStyle name="Millares [0] 5 2 3 11" xfId="17250" xr:uid="{2523F53F-D002-4C4F-8CB6-9F6DD5215736}"/>
    <cellStyle name="Millares [0] 5 2 3 2" xfId="2253" xr:uid="{9BF98DAD-20F2-4224-AF5A-798CD2FB5DD5}"/>
    <cellStyle name="Millares [0] 5 2 3 2 2" xfId="7852" xr:uid="{4402ED9C-D53B-48CC-8B15-291EFA027B50}"/>
    <cellStyle name="Millares [0] 5 2 3 2 3" xfId="10524" xr:uid="{A95AF0B6-AFB4-472E-A3D2-10E0120CD12B}"/>
    <cellStyle name="Millares [0] 5 2 3 2 4" xfId="13364" xr:uid="{956A2CF9-51F8-4824-9948-29FE58CD3858}"/>
    <cellStyle name="Millares [0] 5 2 3 3" xfId="2671" xr:uid="{4F03FD79-3456-4327-8D7D-0B05884A1F0D}"/>
    <cellStyle name="Millares [0] 5 2 3 3 2" xfId="10942" xr:uid="{16901C4A-F6B7-42F6-B427-8218328CC30C}"/>
    <cellStyle name="Millares [0] 5 2 3 3 3" xfId="13782" xr:uid="{20AF84A3-E63E-4064-8B75-97E196259084}"/>
    <cellStyle name="Millares [0] 5 2 3 4" xfId="3215" xr:uid="{A2FEE0F5-A183-4BC1-8290-73C1E662BB60}"/>
    <cellStyle name="Millares [0] 5 2 3 4 2" xfId="11486" xr:uid="{3B22794D-5038-4D95-98D5-86BD384C1F72}"/>
    <cellStyle name="Millares [0] 5 2 3 4 3" xfId="14326" xr:uid="{42156859-CE14-408E-853C-CF55AC84C32D}"/>
    <cellStyle name="Millares [0] 5 2 3 5" xfId="3717" xr:uid="{73DF9132-6DA8-4D13-B7E6-22C5C4072EA3}"/>
    <cellStyle name="Millares [0] 5 2 3 5 2" xfId="11958" xr:uid="{AEF433AB-8ECB-4E8A-B0A0-2472156CA5CB}"/>
    <cellStyle name="Millares [0] 5 2 3 5 3" xfId="14798" xr:uid="{27941B4F-9154-4F01-BFAB-8DACE3804BEE}"/>
    <cellStyle name="Millares [0] 5 2 3 6" xfId="4985" xr:uid="{12D9854F-FACA-4663-8256-3A911969574F}"/>
    <cellStyle name="Millares [0] 5 2 3 7" xfId="9980" xr:uid="{F6D9E7EE-7A51-4BAA-AB8D-A673462C8182}"/>
    <cellStyle name="Millares [0] 5 2 3 8" xfId="12820" xr:uid="{115439CC-1C0B-4757-9723-894FB10C50D8}"/>
    <cellStyle name="Millares [0] 5 2 3 9" xfId="16163" xr:uid="{578C6406-32CB-47D7-95B2-DFF3957DE71A}"/>
    <cellStyle name="Millares [0] 5 2 4" xfId="639" xr:uid="{00000000-0005-0000-0000-000065010000}"/>
    <cellStyle name="Millares [0] 5 2 4 2" xfId="2873" xr:uid="{9F7892D1-084C-4735-A651-48164AC0E763}"/>
    <cellStyle name="Millares [0] 5 2 4 2 2" xfId="11144" xr:uid="{84C7BB6A-CAB4-473C-8893-64F06A47B823}"/>
    <cellStyle name="Millares [0] 5 2 4 2 3" xfId="13984" xr:uid="{45B1EA34-A55A-4D18-BCA9-8577F7121EF9}"/>
    <cellStyle name="Millares [0] 5 2 4 3" xfId="6880" xr:uid="{044A1DCB-7A87-4FA6-8EA3-682E97263040}"/>
    <cellStyle name="Millares [0] 5 2 4 4" xfId="10182" xr:uid="{265E75B7-DE89-46C0-AB9D-7BD82D2D1681}"/>
    <cellStyle name="Millares [0] 5 2 4 5" xfId="13022" xr:uid="{DE583E26-7A65-4FD4-8F5C-D58E4D43140F}"/>
    <cellStyle name="Millares [0] 5 2 4 6" xfId="16365" xr:uid="{A9D40982-6E65-4919-B430-FB4446261C19}"/>
    <cellStyle name="Millares [0] 5 2 4 7" xfId="16908" xr:uid="{DFFC7C74-2BB4-4A57-A851-05CB5A0EBB20}"/>
    <cellStyle name="Millares [0] 5 2 4 8" xfId="17452" xr:uid="{01195197-65E3-46BE-8DE6-4B47A28638A7}"/>
    <cellStyle name="Millares [0] 5 2 5" xfId="2037" xr:uid="{55AAAE3B-5E61-440F-B8E3-78C931430598}"/>
    <cellStyle name="Millares [0] 5 2 5 2" xfId="10308" xr:uid="{C814B809-4DEE-47C8-BC61-2744EA4F6BCF}"/>
    <cellStyle name="Millares [0] 5 2 5 3" xfId="13148" xr:uid="{21F05027-4921-4909-914A-CB7E511E5442}"/>
    <cellStyle name="Millares [0] 5 2 6" xfId="2455" xr:uid="{8812CC9B-4448-4D8C-AD2E-03E873D1C54D}"/>
    <cellStyle name="Millares [0] 5 2 6 2" xfId="10726" xr:uid="{5A01BC79-9853-40D1-87E0-9A139697BD8B}"/>
    <cellStyle name="Millares [0] 5 2 6 3" xfId="13566" xr:uid="{915E0455-F666-4C22-8E56-C3577C42B91B}"/>
    <cellStyle name="Millares [0] 5 2 7" xfId="2999" xr:uid="{3B7892B4-037E-46D3-9E78-2B7B32B27C52}"/>
    <cellStyle name="Millares [0] 5 2 7 2" xfId="11270" xr:uid="{1D4D0DAC-3769-48DB-A0FF-42E730A34C34}"/>
    <cellStyle name="Millares [0] 5 2 7 3" xfId="14110" xr:uid="{F458AE40-31FE-4202-BF70-F44FE200BCBB}"/>
    <cellStyle name="Millares [0] 5 2 8" xfId="3501" xr:uid="{C53CEC6B-38A2-42B2-A6D5-B85FBE77E13C}"/>
    <cellStyle name="Millares [0] 5 2 8 2" xfId="11742" xr:uid="{A5DBDFCD-3A0A-485C-8C94-F9E1656A3BF8}"/>
    <cellStyle name="Millares [0] 5 2 8 3" xfId="14582" xr:uid="{512F67CB-A7A4-4800-AFED-DF2485D3EB1E}"/>
    <cellStyle name="Millares [0] 5 2 9" xfId="4028" xr:uid="{FF1236DC-7C0D-47F8-AEBA-8E901C594A14}"/>
    <cellStyle name="Millares [0] 5 3" xfId="163" xr:uid="{00000000-0005-0000-0000-000066010000}"/>
    <cellStyle name="Millares [0] 5 3 10" xfId="9731" xr:uid="{A921B39C-5F34-4941-A0D7-8071771255A4}"/>
    <cellStyle name="Millares [0] 5 3 11" xfId="12571" xr:uid="{F6BCFC38-5352-498A-914C-30995594C8B6}"/>
    <cellStyle name="Millares [0] 5 3 12" xfId="15406" xr:uid="{EB633C18-DA7A-4DCD-8192-387D35D0F71E}"/>
    <cellStyle name="Millares [0] 5 3 13" xfId="15914" xr:uid="{D3CA4E97-C45D-46BC-914E-2E69599F4467}"/>
    <cellStyle name="Millares [0] 5 3 14" xfId="16457" xr:uid="{50FEEB20-182E-4883-A9F1-FAD351893E0E}"/>
    <cellStyle name="Millares [0] 5 3 15" xfId="17001" xr:uid="{5DB5F154-D023-49E7-89C4-4830B30470BD}"/>
    <cellStyle name="Millares [0] 5 3 2" xfId="277" xr:uid="{00000000-0005-0000-0000-000067010000}"/>
    <cellStyle name="Millares [0] 5 3 2 10" xfId="16561" xr:uid="{B1486511-3DBE-4FCC-BA91-DCEC55501EA3}"/>
    <cellStyle name="Millares [0] 5 3 2 11" xfId="17105" xr:uid="{395A28AB-617E-42B7-8862-C585E9CD6A56}"/>
    <cellStyle name="Millares [0] 5 3 2 2" xfId="504" xr:uid="{00000000-0005-0000-0000-000068010000}"/>
    <cellStyle name="Millares [0] 5 3 2 2 10" xfId="17317" xr:uid="{2806F9E8-653D-424A-BFD7-50AEFEF237E7}"/>
    <cellStyle name="Millares [0] 5 3 2 2 2" xfId="2320" xr:uid="{1B3195FE-7C17-401E-96EB-CACEABBAB6B5}"/>
    <cellStyle name="Millares [0] 5 3 2 2 2 2" xfId="10591" xr:uid="{763B874D-2836-400B-A0A2-DF067A5BEEE5}"/>
    <cellStyle name="Millares [0] 5 3 2 2 2 3" xfId="13431" xr:uid="{60367E40-65AE-4923-9495-488B0BDE497E}"/>
    <cellStyle name="Millares [0] 5 3 2 2 3" xfId="2738" xr:uid="{707EB4A0-422C-458B-A910-8F6F1EE41C7A}"/>
    <cellStyle name="Millares [0] 5 3 2 2 3 2" xfId="11009" xr:uid="{0D952007-D9DD-4375-965F-78C1AAEAB305}"/>
    <cellStyle name="Millares [0] 5 3 2 2 3 3" xfId="13849" xr:uid="{3FD7FEE1-BA7D-40FD-AE61-3CA6B48D8AC6}"/>
    <cellStyle name="Millares [0] 5 3 2 2 4" xfId="3282" xr:uid="{14C371BC-70E1-4007-A6D1-9033E72F6893}"/>
    <cellStyle name="Millares [0] 5 3 2 2 4 2" xfId="11553" xr:uid="{0C070878-6B4F-4143-A692-CA880548BD92}"/>
    <cellStyle name="Millares [0] 5 3 2 2 4 3" xfId="14393" xr:uid="{7DFCAC80-AE25-4CC8-BFE7-83E1C147CD23}"/>
    <cellStyle name="Millares [0] 5 3 2 2 5" xfId="3784" xr:uid="{83A1B126-5552-4418-B527-D7C247CFE8D2}"/>
    <cellStyle name="Millares [0] 5 3 2 2 5 2" xfId="12025" xr:uid="{1D9863C9-6CA9-4006-8961-C0CF84F4BC50}"/>
    <cellStyle name="Millares [0] 5 3 2 2 5 3" xfId="14865" xr:uid="{F463B335-D0C5-44C7-82B2-AD19FDDACF46}"/>
    <cellStyle name="Millares [0] 5 3 2 2 6" xfId="10047" xr:uid="{B97F65BC-752D-4598-BF0D-4E60BAADD1A1}"/>
    <cellStyle name="Millares [0] 5 3 2 2 7" xfId="12887" xr:uid="{4E72D6BF-93B8-4E38-B8A8-0369ADCBD1CA}"/>
    <cellStyle name="Millares [0] 5 3 2 2 8" xfId="16230" xr:uid="{624E5509-344D-4E54-9FE0-5F39488D8FA2}"/>
    <cellStyle name="Millares [0] 5 3 2 2 9" xfId="16773" xr:uid="{44454CC8-1ED3-432B-BC12-F7E05B3472A5}"/>
    <cellStyle name="Millares [0] 5 3 2 3" xfId="2108" xr:uid="{E2644FFF-9911-458C-87FE-FB3DE1B4BB05}"/>
    <cellStyle name="Millares [0] 5 3 2 3 2" xfId="10379" xr:uid="{2CAB62A0-14FB-44D0-BB29-0FF0C3149AD5}"/>
    <cellStyle name="Millares [0] 5 3 2 3 3" xfId="13219" xr:uid="{9D8FF1CB-A30C-4E3C-85E9-82CDDF724279}"/>
    <cellStyle name="Millares [0] 5 3 2 4" xfId="2526" xr:uid="{E120DB3D-9DE5-4344-964B-E18BAE5DCE32}"/>
    <cellStyle name="Millares [0] 5 3 2 4 2" xfId="10797" xr:uid="{E74FF074-75F2-42BD-869C-86098DC89F5C}"/>
    <cellStyle name="Millares [0] 5 3 2 4 3" xfId="13637" xr:uid="{2FF87EFF-17A9-4DB6-ABE1-D92A07D9F42D}"/>
    <cellStyle name="Millares [0] 5 3 2 5" xfId="3070" xr:uid="{1EDD102C-29B5-4C17-80E8-52877F271BB4}"/>
    <cellStyle name="Millares [0] 5 3 2 5 2" xfId="11341" xr:uid="{6240A81B-BA81-438B-BB46-696F7CDE9258}"/>
    <cellStyle name="Millares [0] 5 3 2 5 3" xfId="14181" xr:uid="{F5B4EB1F-BD95-4F47-9DD7-7663D2ECB985}"/>
    <cellStyle name="Millares [0] 5 3 2 6" xfId="3572" xr:uid="{AE37F766-25F5-4364-8635-1265EEAEAF1B}"/>
    <cellStyle name="Millares [0] 5 3 2 6 2" xfId="11813" xr:uid="{4F9A52D2-E975-4C53-AB5B-403E8C09D067}"/>
    <cellStyle name="Millares [0] 5 3 2 6 3" xfId="14653" xr:uid="{7CB36B65-D9BA-4931-9893-4DEF07AF7C36}"/>
    <cellStyle name="Millares [0] 5 3 2 7" xfId="9835" xr:uid="{9446A8EA-AD3E-4EAA-8A46-CC53559C8BEC}"/>
    <cellStyle name="Millares [0] 5 3 2 8" xfId="12675" xr:uid="{67B92039-B51E-43BE-B6D6-4FA053D1E512}"/>
    <cellStyle name="Millares [0] 5 3 2 9" xfId="16018" xr:uid="{78345287-CF7D-4457-AD29-7429D5E6B17B}"/>
    <cellStyle name="Millares [0] 5 3 3" xfId="403" xr:uid="{00000000-0005-0000-0000-000069010000}"/>
    <cellStyle name="Millares [0] 5 3 3 10" xfId="17217" xr:uid="{036A7ED8-01E9-4A0E-B405-139C1908A48C}"/>
    <cellStyle name="Millares [0] 5 3 3 2" xfId="2220" xr:uid="{49777C98-6C1D-4BA5-A179-28229AE5FD67}"/>
    <cellStyle name="Millares [0] 5 3 3 2 2" xfId="10491" xr:uid="{A21B90A0-D2DD-45E7-8051-DB17548325F7}"/>
    <cellStyle name="Millares [0] 5 3 3 2 3" xfId="13331" xr:uid="{48874A0D-D28B-4484-833A-6414F475E0F3}"/>
    <cellStyle name="Millares [0] 5 3 3 3" xfId="2638" xr:uid="{1A680380-A102-4B9E-B176-37C968A11506}"/>
    <cellStyle name="Millares [0] 5 3 3 3 2" xfId="10909" xr:uid="{C5B99AFF-341D-42F0-BF47-B253EE131B1E}"/>
    <cellStyle name="Millares [0] 5 3 3 3 3" xfId="13749" xr:uid="{C92EBBDC-BB97-4377-A8EA-DD4D29D4BEEB}"/>
    <cellStyle name="Millares [0] 5 3 3 4" xfId="3182" xr:uid="{01A5DD5C-08FB-42F3-B5D0-83B565513135}"/>
    <cellStyle name="Millares [0] 5 3 3 4 2" xfId="11453" xr:uid="{E4FF78CC-33ED-4CCB-90FA-BD3DBC69A64D}"/>
    <cellStyle name="Millares [0] 5 3 3 4 3" xfId="14293" xr:uid="{FD857B2A-E0D3-44C2-AB90-8733C4D4C129}"/>
    <cellStyle name="Millares [0] 5 3 3 5" xfId="3684" xr:uid="{D6807785-BC29-4AA7-944B-23F9E63E89C3}"/>
    <cellStyle name="Millares [0] 5 3 3 5 2" xfId="11925" xr:uid="{7D0D088F-24D7-4AFF-A7BB-0F24CB00785E}"/>
    <cellStyle name="Millares [0] 5 3 3 5 3" xfId="14765" xr:uid="{17643404-CF86-4AE7-819B-98128586C04B}"/>
    <cellStyle name="Millares [0] 5 3 3 6" xfId="9947" xr:uid="{4CF7D65A-7548-48F3-9AF3-DC711F101FA5}"/>
    <cellStyle name="Millares [0] 5 3 3 7" xfId="12787" xr:uid="{4C670DCB-CA26-4FC8-91CF-67D56579A755}"/>
    <cellStyle name="Millares [0] 5 3 3 8" xfId="16130" xr:uid="{31C040D4-F7F0-4BFB-AC25-142E62D1948C}"/>
    <cellStyle name="Millares [0] 5 3 3 9" xfId="16673" xr:uid="{A70D5309-8D1E-422F-B0BC-81099080BA87}"/>
    <cellStyle name="Millares [0] 5 3 4" xfId="606" xr:uid="{00000000-0005-0000-0000-00006A010000}"/>
    <cellStyle name="Millares [0] 5 3 4 2" xfId="2840" xr:uid="{5E2CDE94-35D0-4380-9003-C31CEBC5BC5A}"/>
    <cellStyle name="Millares [0] 5 3 4 2 2" xfId="11111" xr:uid="{FE67B95D-8FCF-481D-92DD-30651203C802}"/>
    <cellStyle name="Millares [0] 5 3 4 2 3" xfId="13951" xr:uid="{85DECA15-BE3A-4BCC-9498-01ECAD183D6B}"/>
    <cellStyle name="Millares [0] 5 3 4 3" xfId="10149" xr:uid="{63416D04-CD95-44F1-9A2A-10B077E8C196}"/>
    <cellStyle name="Millares [0] 5 3 4 4" xfId="12989" xr:uid="{B7C37644-9BF9-4C67-B2F1-ABFC465D73DF}"/>
    <cellStyle name="Millares [0] 5 3 4 5" xfId="16332" xr:uid="{89DC6055-D0C4-4917-9529-1C6498795995}"/>
    <cellStyle name="Millares [0] 5 3 4 6" xfId="16875" xr:uid="{7991B64A-EE46-4809-8B33-156994DF3758}"/>
    <cellStyle name="Millares [0] 5 3 4 7" xfId="17419" xr:uid="{F6F48F90-E30E-4452-AA3A-ED4E3599283A}"/>
    <cellStyle name="Millares [0] 5 3 5" xfId="2004" xr:uid="{8A68571E-9AFE-4EA2-923C-42F84885B9B1}"/>
    <cellStyle name="Millares [0] 5 3 5 2" xfId="10275" xr:uid="{214AAC84-2F8D-4890-877D-4D1DC974AF10}"/>
    <cellStyle name="Millares [0] 5 3 5 3" xfId="13115" xr:uid="{09FAB0F2-C458-4D7D-8C70-564E7BBF3B52}"/>
    <cellStyle name="Millares [0] 5 3 6" xfId="2422" xr:uid="{872A5840-E7CC-4B56-A336-BCE9666B9B6A}"/>
    <cellStyle name="Millares [0] 5 3 6 2" xfId="10693" xr:uid="{37412FFB-6C9E-49EF-9E90-FCB323342135}"/>
    <cellStyle name="Millares [0] 5 3 6 3" xfId="13533" xr:uid="{B1E85595-7B19-4042-B251-49222DD7D196}"/>
    <cellStyle name="Millares [0] 5 3 7" xfId="2966" xr:uid="{EAF28AFF-1A14-41B6-888C-80E8BF481F85}"/>
    <cellStyle name="Millares [0] 5 3 7 2" xfId="11237" xr:uid="{F428A364-0EC6-4F36-8A5B-FC878A26F295}"/>
    <cellStyle name="Millares [0] 5 3 7 3" xfId="14077" xr:uid="{9437A1DF-2C84-41DE-995E-5C3B429ED68D}"/>
    <cellStyle name="Millares [0] 5 3 8" xfId="3468" xr:uid="{F8620692-9924-4982-9419-161F4376357B}"/>
    <cellStyle name="Millares [0] 5 3 8 2" xfId="11709" xr:uid="{9EB4EE1E-F7A6-46D2-9E04-A7D07627D2DF}"/>
    <cellStyle name="Millares [0] 5 3 8 3" xfId="14549" xr:uid="{A9B33EDE-23F7-43C1-B415-F2242A5F4DA8}"/>
    <cellStyle name="Millares [0] 5 3 9" xfId="4264" xr:uid="{457F7786-C39A-4976-8BD9-138D096E586F}"/>
    <cellStyle name="Millares [0] 5 3 9 2" xfId="12120" xr:uid="{4A188E19-42DF-4E07-82B6-5C41BBB03913}"/>
    <cellStyle name="Millares [0] 5 3 9 3" xfId="14961" xr:uid="{AFB3A090-E2F7-43FC-A9C5-157E38D4B3AB}"/>
    <cellStyle name="Millares [0] 5 4" xfId="155" xr:uid="{00000000-0005-0000-0000-00006B010000}"/>
    <cellStyle name="Millares [0] 5 4 10" xfId="9723" xr:uid="{0D42D842-5605-4F6A-82C3-685DBFB55E3D}"/>
    <cellStyle name="Millares [0] 5 4 11" xfId="12563" xr:uid="{2973FE2E-74CE-4ABF-985C-098E918DCE39}"/>
    <cellStyle name="Millares [0] 5 4 12" xfId="15409" xr:uid="{DFE83EC1-BC21-4D74-BE72-9549649B0AC6}"/>
    <cellStyle name="Millares [0] 5 4 13" xfId="15906" xr:uid="{9C27ABB8-BD9C-4701-99B9-253D798DC2F5}"/>
    <cellStyle name="Millares [0] 5 4 14" xfId="16449" xr:uid="{A706AC55-239A-424D-8815-0ECF46B6E92A}"/>
    <cellStyle name="Millares [0] 5 4 15" xfId="16993" xr:uid="{528DFC6E-A15A-438D-854A-77F1CD425438}"/>
    <cellStyle name="Millares [0] 5 4 2" xfId="269" xr:uid="{00000000-0005-0000-0000-00006C010000}"/>
    <cellStyle name="Millares [0] 5 4 2 10" xfId="15446" xr:uid="{86F7E530-056C-43F5-AE55-3155809F3334}"/>
    <cellStyle name="Millares [0] 5 4 2 11" xfId="16010" xr:uid="{F195760F-D9CE-42DA-AC08-661AB893FAFD}"/>
    <cellStyle name="Millares [0] 5 4 2 12" xfId="16553" xr:uid="{59006789-D5F9-4DB1-B8CF-6B41EA253C6D}"/>
    <cellStyle name="Millares [0] 5 4 2 13" xfId="17097" xr:uid="{5DEEF22B-EBC5-4FF9-9E3E-62245160E8B7}"/>
    <cellStyle name="Millares [0] 5 4 2 2" xfId="496" xr:uid="{00000000-0005-0000-0000-00006D010000}"/>
    <cellStyle name="Millares [0] 5 4 2 2 10" xfId="16222" xr:uid="{E18D414A-E7D2-42FD-A992-1901394DD1D1}"/>
    <cellStyle name="Millares [0] 5 4 2 2 11" xfId="16765" xr:uid="{D3A8B6E6-3814-415C-B9D6-305D23A63E81}"/>
    <cellStyle name="Millares [0] 5 4 2 2 12" xfId="17309" xr:uid="{930A8AF6-39A3-4A88-AB94-045284AFD1D0}"/>
    <cellStyle name="Millares [0] 5 4 2 2 2" xfId="2312" xr:uid="{0C978780-2A8B-44FA-B497-08C9013C7FF3}"/>
    <cellStyle name="Millares [0] 5 4 2 2 2 2" xfId="8596" xr:uid="{285547A2-311F-4591-832F-722C13DAA072}"/>
    <cellStyle name="Millares [0] 5 4 2 2 2 2 2" xfId="12418" xr:uid="{72D41936-99C2-447A-91BE-37D948657689}"/>
    <cellStyle name="Millares [0] 5 4 2 2 2 2 3" xfId="15259" xr:uid="{09990803-FFB7-48EB-949A-E35E26DEBB37}"/>
    <cellStyle name="Millares [0] 5 4 2 2 2 3" xfId="10583" xr:uid="{284964F6-F44F-4280-BA8A-0BD9B2B61636}"/>
    <cellStyle name="Millares [0] 5 4 2 2 2 4" xfId="13423" xr:uid="{0A328963-981E-4A6E-9B0A-37126DF089D1}"/>
    <cellStyle name="Millares [0] 5 4 2 2 2 5" xfId="15707" xr:uid="{560B7A48-A55A-407D-BB08-8EC5078763F1}"/>
    <cellStyle name="Millares [0] 5 4 2 2 3" xfId="2730" xr:uid="{24C76813-814E-44FC-9DF1-ADA329E4454D}"/>
    <cellStyle name="Millares [0] 5 4 2 2 3 2" xfId="11001" xr:uid="{8018CB74-FBAC-4BE1-B4CF-9EE7243C75D0}"/>
    <cellStyle name="Millares [0] 5 4 2 2 3 3" xfId="13841" xr:uid="{AB1F4981-989A-431A-97A8-FDAA9F9C1662}"/>
    <cellStyle name="Millares [0] 5 4 2 2 4" xfId="3274" xr:uid="{E85FFD1B-C555-433E-9DD5-7EB34E46EF15}"/>
    <cellStyle name="Millares [0] 5 4 2 2 4 2" xfId="11545" xr:uid="{4CD90EC8-A248-4316-BA45-3BF83F840722}"/>
    <cellStyle name="Millares [0] 5 4 2 2 4 3" xfId="14385" xr:uid="{49FC4B4F-8E61-4723-AC17-BA3D28EDA511}"/>
    <cellStyle name="Millares [0] 5 4 2 2 5" xfId="3776" xr:uid="{61E4F32C-58AC-41FA-882C-7E6AF9BE8A4E}"/>
    <cellStyle name="Millares [0] 5 4 2 2 5 2" xfId="12017" xr:uid="{DFCF5F04-9B34-47F9-B51E-17497EA0513E}"/>
    <cellStyle name="Millares [0] 5 4 2 2 5 3" xfId="14857" xr:uid="{49AB7195-DCC6-4DA7-972F-91C90B188197}"/>
    <cellStyle name="Millares [0] 5 4 2 2 6" xfId="5728" xr:uid="{099218D9-9AEA-45C5-B089-C8181F9E8570}"/>
    <cellStyle name="Millares [0] 5 4 2 2 6 2" xfId="12231" xr:uid="{78001C30-3159-407B-A6C8-6E3108B1E11B}"/>
    <cellStyle name="Millares [0] 5 4 2 2 6 3" xfId="15072" xr:uid="{D2BFB279-AC8C-4946-B197-B340C7E8E67B}"/>
    <cellStyle name="Millares [0] 5 4 2 2 7" xfId="10039" xr:uid="{832FC57F-3469-4EF5-AEFF-6043B2C80485}"/>
    <cellStyle name="Millares [0] 5 4 2 2 8" xfId="12879" xr:uid="{4596280A-C6DB-4EB7-B3A6-9BB330D8C828}"/>
    <cellStyle name="Millares [0] 5 4 2 2 9" xfId="15519" xr:uid="{68D51EBD-D72C-4E8E-89D2-413B9313C2C8}"/>
    <cellStyle name="Millares [0] 5 4 2 3" xfId="2100" xr:uid="{1B23CB46-8855-4089-9B50-BB650AD2D6F0}"/>
    <cellStyle name="Millares [0] 5 4 2 3 2" xfId="7624" xr:uid="{FEFAAB34-8AAB-4D48-8CE0-F7277D1AAE26}"/>
    <cellStyle name="Millares [0] 5 4 2 3 2 2" xfId="12346" xr:uid="{91B36A17-6842-4903-8304-37A92AA67B1B}"/>
    <cellStyle name="Millares [0] 5 4 2 3 2 3" xfId="15187" xr:uid="{8BA513ED-12CF-42AD-8275-9E5E919071D4}"/>
    <cellStyle name="Millares [0] 5 4 2 3 3" xfId="10371" xr:uid="{9F06EF9B-2AB2-4640-8B4F-11AA42ADE385}"/>
    <cellStyle name="Millares [0] 5 4 2 3 4" xfId="13211" xr:uid="{F7A1831F-8577-429E-96BF-96BA46ED5301}"/>
    <cellStyle name="Millares [0] 5 4 2 3 5" xfId="15634" xr:uid="{56A63A80-4ACB-4882-94FA-E6C4EBDD32F5}"/>
    <cellStyle name="Millares [0] 5 4 2 4" xfId="2518" xr:uid="{A6AE1770-2351-438E-9085-DEBA1AE2FDA3}"/>
    <cellStyle name="Millares [0] 5 4 2 4 2" xfId="10789" xr:uid="{CDEA68EE-63C8-4FE5-BF33-D09C3CC7B65E}"/>
    <cellStyle name="Millares [0] 5 4 2 4 3" xfId="13629" xr:uid="{0B77893B-100A-4AD5-A6BB-2D39CA0DEBEE}"/>
    <cellStyle name="Millares [0] 5 4 2 5" xfId="3062" xr:uid="{C4550C8E-9BF0-4BCD-98FC-41B47F79C741}"/>
    <cellStyle name="Millares [0] 5 4 2 5 2" xfId="11333" xr:uid="{A69D7616-C56B-4944-B528-EDB58E5F7F90}"/>
    <cellStyle name="Millares [0] 5 4 2 5 3" xfId="14173" xr:uid="{17272907-3CCA-46B1-AB1E-F44B6E88B4E2}"/>
    <cellStyle name="Millares [0] 5 4 2 6" xfId="3564" xr:uid="{F5AF8439-6C48-45A8-8419-E9EA94C92A71}"/>
    <cellStyle name="Millares [0] 5 4 2 6 2" xfId="11805" xr:uid="{ABFEBB78-E209-4BFA-A5ED-5F1B52C9DB2A}"/>
    <cellStyle name="Millares [0] 5 4 2 6 3" xfId="14645" xr:uid="{CA0517A9-274A-4EF6-8B33-BEE9A14A2A3D}"/>
    <cellStyle name="Millares [0] 5 4 2 7" xfId="4760" xr:uid="{0CEF3524-0258-44F8-BDFE-77AD5A97D0BE}"/>
    <cellStyle name="Millares [0] 5 4 2 7 2" xfId="12159" xr:uid="{A4906D7F-4BDE-4D77-96FF-A154163A2134}"/>
    <cellStyle name="Millares [0] 5 4 2 7 3" xfId="15000" xr:uid="{564805CE-570A-46FD-8155-136F55EFC004}"/>
    <cellStyle name="Millares [0] 5 4 2 8" xfId="9827" xr:uid="{88537669-A58A-4559-A531-B3CDC8A5AC62}"/>
    <cellStyle name="Millares [0] 5 4 2 9" xfId="12667" xr:uid="{9D7A0222-5648-4439-91BA-84E2EE6A85E9}"/>
    <cellStyle name="Millares [0] 5 4 3" xfId="395" xr:uid="{00000000-0005-0000-0000-00006E010000}"/>
    <cellStyle name="Millares [0] 5 4 3 10" xfId="16122" xr:uid="{EBBCCF0A-2D7E-48D5-8C09-26E5BC192340}"/>
    <cellStyle name="Millares [0] 5 4 3 11" xfId="16665" xr:uid="{76E43E22-96B1-4A70-8B45-997E8D52F17F}"/>
    <cellStyle name="Millares [0] 5 4 3 12" xfId="17209" xr:uid="{1E8193AD-A2C0-425E-8379-1C5F8F42760E}"/>
    <cellStyle name="Millares [0] 5 4 3 2" xfId="2212" xr:uid="{04AF5A90-F15C-4F9B-AF5B-92D7210C279B}"/>
    <cellStyle name="Millares [0] 5 4 3 2 2" xfId="8111" xr:uid="{718019B3-77B8-476F-8D19-36E58ADDA285}"/>
    <cellStyle name="Millares [0] 5 4 3 2 2 2" xfId="12382" xr:uid="{7A369C01-D6AF-44BB-8B4D-C27C4A497B09}"/>
    <cellStyle name="Millares [0] 5 4 3 2 2 3" xfId="15223" xr:uid="{0AFBBFB8-A2A2-4CF2-BD4D-80917DE2D1FB}"/>
    <cellStyle name="Millares [0] 5 4 3 2 3" xfId="10483" xr:uid="{287807D2-BD25-438C-9EE6-6FF5B534B796}"/>
    <cellStyle name="Millares [0] 5 4 3 2 4" xfId="13323" xr:uid="{3121BF9A-F52D-4AB6-AF8F-F50C8693BFD6}"/>
    <cellStyle name="Millares [0] 5 4 3 2 5" xfId="15670" xr:uid="{DFE977B0-3DEC-4B16-8CAC-50B6511557DA}"/>
    <cellStyle name="Millares [0] 5 4 3 3" xfId="2630" xr:uid="{46500943-E517-4750-991F-5E548E6A03E7}"/>
    <cellStyle name="Millares [0] 5 4 3 3 2" xfId="10901" xr:uid="{FAE01F3D-2789-4F77-86BD-2762320C1807}"/>
    <cellStyle name="Millares [0] 5 4 3 3 3" xfId="13741" xr:uid="{379E398F-D3E8-4A03-AA82-45D4EA7F0D4B}"/>
    <cellStyle name="Millares [0] 5 4 3 4" xfId="3174" xr:uid="{C2E1D826-3A71-4BAA-9EB6-DDDA91AF056B}"/>
    <cellStyle name="Millares [0] 5 4 3 4 2" xfId="11445" xr:uid="{CA16E436-D081-4B20-8132-0BBBC64E94BC}"/>
    <cellStyle name="Millares [0] 5 4 3 4 3" xfId="14285" xr:uid="{33774116-1DBE-48F4-BFEE-E94C2C940262}"/>
    <cellStyle name="Millares [0] 5 4 3 5" xfId="3676" xr:uid="{C03810E4-6E09-483A-B951-CC356F400A37}"/>
    <cellStyle name="Millares [0] 5 4 3 5 2" xfId="11917" xr:uid="{4FD02B3C-ED9D-40F4-8E11-58F5700B3562}"/>
    <cellStyle name="Millares [0] 5 4 3 5 3" xfId="14757" xr:uid="{B5BA2C37-95F6-4E04-925B-35BFF09A93D8}"/>
    <cellStyle name="Millares [0] 5 4 3 6" xfId="5244" xr:uid="{C092B710-9A01-4134-A848-5B9DC69E7571}"/>
    <cellStyle name="Millares [0] 5 4 3 6 2" xfId="12195" xr:uid="{2B4ADC17-B614-455D-9A23-85F33DC5157E}"/>
    <cellStyle name="Millares [0] 5 4 3 6 3" xfId="15036" xr:uid="{B5470DC3-3D73-471B-AA6D-FF5835926501}"/>
    <cellStyle name="Millares [0] 5 4 3 7" xfId="9939" xr:uid="{5CF75518-4B5F-4F91-B978-C4167CDABE97}"/>
    <cellStyle name="Millares [0] 5 4 3 8" xfId="12779" xr:uid="{3DD2F1A9-CD18-4C3A-8C5D-85A8ACA9AAA8}"/>
    <cellStyle name="Millares [0] 5 4 3 9" xfId="15482" xr:uid="{035E8E89-7C01-46B4-99FA-C802810EAEE1}"/>
    <cellStyle name="Millares [0] 5 4 4" xfId="598" xr:uid="{00000000-0005-0000-0000-00006F010000}"/>
    <cellStyle name="Millares [0] 5 4 4 2" xfId="2832" xr:uid="{C5D047E9-C736-40ED-846C-ECF669A7274B}"/>
    <cellStyle name="Millares [0] 5 4 4 2 2" xfId="11103" xr:uid="{8BC44537-C4DF-4213-80A7-5174B242B753}"/>
    <cellStyle name="Millares [0] 5 4 4 2 3" xfId="13943" xr:uid="{F270C6EC-6B7E-4455-8F4C-D4216E760E23}"/>
    <cellStyle name="Millares [0] 5 4 4 3" xfId="7139" xr:uid="{33EDA00B-D5B2-45B8-8ADB-6831E00A7EE9}"/>
    <cellStyle name="Millares [0] 5 4 4 3 2" xfId="12310" xr:uid="{0E882B3D-8ECD-4BD9-AC3A-A1EBC0A50943}"/>
    <cellStyle name="Millares [0] 5 4 4 3 3" xfId="15151" xr:uid="{664281CE-F147-453A-9084-6025DCE816C6}"/>
    <cellStyle name="Millares [0] 5 4 4 4" xfId="10141" xr:uid="{D21C46B2-060A-4178-89FA-27B174CEF5D1}"/>
    <cellStyle name="Millares [0] 5 4 4 5" xfId="12981" xr:uid="{48AF905B-DA47-4CFF-A7AA-3EDC9FC5B3EC}"/>
    <cellStyle name="Millares [0] 5 4 4 6" xfId="15598" xr:uid="{94DA9E04-7E75-406B-A8BA-78F2133C82CC}"/>
    <cellStyle name="Millares [0] 5 4 4 7" xfId="16324" xr:uid="{BC1666C3-3503-4CCC-817C-3541EE7A8330}"/>
    <cellStyle name="Millares [0] 5 4 4 8" xfId="16867" xr:uid="{3B90E73A-5884-4020-822D-682907201CA3}"/>
    <cellStyle name="Millares [0] 5 4 4 9" xfId="17411" xr:uid="{793B539F-8C02-4170-AEE1-DC51A86CC31D}"/>
    <cellStyle name="Millares [0] 5 4 5" xfId="1996" xr:uid="{AFD00EFD-B4D6-40B6-8F59-6C0B664CCA4A}"/>
    <cellStyle name="Millares [0] 5 4 5 2" xfId="10267" xr:uid="{1A635BB9-10D7-44E3-8F0D-C7B2EC1DA7A0}"/>
    <cellStyle name="Millares [0] 5 4 5 3" xfId="13107" xr:uid="{A8F5F3BC-E7B1-4535-87E8-CF7EEC8263CA}"/>
    <cellStyle name="Millares [0] 5 4 6" xfId="2414" xr:uid="{3140041B-E09C-4DD0-8F36-8F8AA2957555}"/>
    <cellStyle name="Millares [0] 5 4 6 2" xfId="10685" xr:uid="{E76243A0-271C-4602-BEE7-24CB9E244507}"/>
    <cellStyle name="Millares [0] 5 4 6 3" xfId="13525" xr:uid="{E7815718-3FF5-426C-9F7E-A1088AB9ED40}"/>
    <cellStyle name="Millares [0] 5 4 7" xfId="2958" xr:uid="{35661B6B-4AC9-48CF-BCF3-B77322DF8C8E}"/>
    <cellStyle name="Millares [0] 5 4 7 2" xfId="11229" xr:uid="{4857D808-56DB-4211-B096-8F8509D1963D}"/>
    <cellStyle name="Millares [0] 5 4 7 3" xfId="14069" xr:uid="{3841CEEE-250A-4C9D-BBB3-E2BFB3C61AE1}"/>
    <cellStyle name="Millares [0] 5 4 8" xfId="3460" xr:uid="{19CD8538-6ACB-424E-9A3C-5CFFB97099C2}"/>
    <cellStyle name="Millares [0] 5 4 8 2" xfId="11701" xr:uid="{1F0CCD58-0794-4619-B9F4-7E954585D080}"/>
    <cellStyle name="Millares [0] 5 4 8 3" xfId="14541" xr:uid="{8B0A226C-81E7-44AD-BBBF-CCB4D61CE159}"/>
    <cellStyle name="Millares [0] 5 4 9" xfId="4278" xr:uid="{367AD26A-F926-4AD0-8A8F-265C2967F458}"/>
    <cellStyle name="Millares [0] 5 4 9 2" xfId="12123" xr:uid="{6DCC9003-1FED-41AE-A147-9F4B4CEE1B2B}"/>
    <cellStyle name="Millares [0] 5 4 9 3" xfId="14964" xr:uid="{0073E3AE-EB0C-4A61-9FD6-2C5E76656F29}"/>
    <cellStyle name="Millares [0] 5 5" xfId="241" xr:uid="{00000000-0005-0000-0000-000070010000}"/>
    <cellStyle name="Millares [0] 5 5 10" xfId="15982" xr:uid="{4B07F3E2-1AF6-4369-93BD-71E639B42929}"/>
    <cellStyle name="Millares [0] 5 5 11" xfId="16525" xr:uid="{77A4933F-C57D-424B-B770-3CAEF56B9E69}"/>
    <cellStyle name="Millares [0] 5 5 12" xfId="17069" xr:uid="{75B03BD0-605B-40EB-BF4C-1CDC4134F70B}"/>
    <cellStyle name="Millares [0] 5 5 2" xfId="468" xr:uid="{00000000-0005-0000-0000-000071010000}"/>
    <cellStyle name="Millares [0] 5 5 2 10" xfId="16737" xr:uid="{65C3E728-E475-4023-8139-21816D3A0FCB}"/>
    <cellStyle name="Millares [0] 5 5 2 11" xfId="17281" xr:uid="{6D56EB15-2D82-4DE2-A543-26005E0D4A35}"/>
    <cellStyle name="Millares [0] 5 5 2 2" xfId="2284" xr:uid="{B1AA725D-A349-4A91-AB53-08B717B08BAD}"/>
    <cellStyle name="Millares [0] 5 5 2 2 2" xfId="8141" xr:uid="{F107F820-7C77-4C53-A423-1C9B4DD1B968}"/>
    <cellStyle name="Millares [0] 5 5 2 2 3" xfId="10555" xr:uid="{E1C490BA-954E-4D1A-9EDD-668F5DC4BFE6}"/>
    <cellStyle name="Millares [0] 5 5 2 2 4" xfId="13395" xr:uid="{33EC9F46-8CD8-4177-A62A-E52FEB92D8EE}"/>
    <cellStyle name="Millares [0] 5 5 2 3" xfId="2702" xr:uid="{8DC48C4E-1CF1-447E-B763-D6F418BD7E64}"/>
    <cellStyle name="Millares [0] 5 5 2 3 2" xfId="10973" xr:uid="{3A34649B-55BA-4F39-B54E-02D167BDEB5C}"/>
    <cellStyle name="Millares [0] 5 5 2 3 3" xfId="13813" xr:uid="{B6922695-4099-4976-BDE4-EF47BD6C297D}"/>
    <cellStyle name="Millares [0] 5 5 2 4" xfId="3246" xr:uid="{0BEB45C2-5A95-44EB-B9DF-116064885D45}"/>
    <cellStyle name="Millares [0] 5 5 2 4 2" xfId="11517" xr:uid="{283E0665-8E2E-442F-AA24-0329CC909F9F}"/>
    <cellStyle name="Millares [0] 5 5 2 4 3" xfId="14357" xr:uid="{A5FD281B-7933-43CA-A41A-3961827CA529}"/>
    <cellStyle name="Millares [0] 5 5 2 5" xfId="3748" xr:uid="{227F8067-1530-479A-B0EB-6DBF05C61676}"/>
    <cellStyle name="Millares [0] 5 5 2 5 2" xfId="11989" xr:uid="{441A8F9D-3324-4EFF-869E-E9CCC050EDCA}"/>
    <cellStyle name="Millares [0] 5 5 2 5 3" xfId="14829" xr:uid="{C1E0D41E-6BEC-4A9C-AD5D-969B43689764}"/>
    <cellStyle name="Millares [0] 5 5 2 6" xfId="5274" xr:uid="{3103FA8A-3023-4EB1-95ED-DBD391AC3BF1}"/>
    <cellStyle name="Millares [0] 5 5 2 7" xfId="10011" xr:uid="{AA09F96D-E6F1-4478-AF13-0B55B2A52189}"/>
    <cellStyle name="Millares [0] 5 5 2 8" xfId="12851" xr:uid="{FE3668A9-07D0-4743-AC6A-A3A63995C517}"/>
    <cellStyle name="Millares [0] 5 5 2 9" xfId="16194" xr:uid="{9D3FA257-D640-45B2-B4D0-77DE313B2CFB}"/>
    <cellStyle name="Millares [0] 5 5 3" xfId="2072" xr:uid="{64593A87-750C-4B0A-988B-15331B4CBF3B}"/>
    <cellStyle name="Millares [0] 5 5 3 2" xfId="7169" xr:uid="{C206403F-99AF-43AD-B82F-3A48ACCAE68B}"/>
    <cellStyle name="Millares [0] 5 5 3 3" xfId="10343" xr:uid="{64D2C098-4A6E-490B-B497-41732DF221D1}"/>
    <cellStyle name="Millares [0] 5 5 3 4" xfId="13183" xr:uid="{CA998BB2-9216-452D-A942-8A8AE2478AF6}"/>
    <cellStyle name="Millares [0] 5 5 4" xfId="2490" xr:uid="{A57805D2-EC4D-47A9-BEE2-BF7F3098B910}"/>
    <cellStyle name="Millares [0] 5 5 4 2" xfId="10761" xr:uid="{F7B8194A-D6AD-478C-BB10-2C5DCDA2D068}"/>
    <cellStyle name="Millares [0] 5 5 4 3" xfId="13601" xr:uid="{40B0CF0F-078D-4576-94CA-233816043BD3}"/>
    <cellStyle name="Millares [0] 5 5 5" xfId="3034" xr:uid="{ADE1EA71-C889-44BB-B250-672713EABD81}"/>
    <cellStyle name="Millares [0] 5 5 5 2" xfId="11305" xr:uid="{3FCE4D15-48CB-4FBF-9D68-1C8CCC722EF2}"/>
    <cellStyle name="Millares [0] 5 5 5 3" xfId="14145" xr:uid="{FE4A7BA9-1F53-48EF-9695-AC49BC4A433D}"/>
    <cellStyle name="Millares [0] 5 5 6" xfId="3536" xr:uid="{6E89A547-0566-407B-ACF6-E991239CCBA1}"/>
    <cellStyle name="Millares [0] 5 5 6 2" xfId="11777" xr:uid="{1D45AB5F-802E-45F8-BE17-3BA0BCC6D629}"/>
    <cellStyle name="Millares [0] 5 5 6 3" xfId="14617" xr:uid="{40EB5064-4F6F-446C-B62C-625A40F3415A}"/>
    <cellStyle name="Millares [0] 5 5 7" xfId="4308" xr:uid="{2509A28C-886B-4CAE-B4BC-CE4BF90A51B7}"/>
    <cellStyle name="Millares [0] 5 5 8" xfId="9799" xr:uid="{7E206C90-B812-47B0-867A-3788CB1A387A}"/>
    <cellStyle name="Millares [0] 5 5 9" xfId="12639" xr:uid="{89EC13A1-ED3B-444F-AFC5-8B77C659B308}"/>
    <cellStyle name="Millares [0] 5 6" xfId="367" xr:uid="{00000000-0005-0000-0000-000072010000}"/>
    <cellStyle name="Millares [0] 5 6 10" xfId="16637" xr:uid="{08D37432-2C1A-45A3-87C7-667F59FD028D}"/>
    <cellStyle name="Millares [0] 5 6 11" xfId="17181" xr:uid="{E353FDAC-E9C0-46E5-9805-6FC1D0A47C2D}"/>
    <cellStyle name="Millares [0] 5 6 2" xfId="2184" xr:uid="{3018A586-0BD3-4D97-803B-ED4E0C2A1E4B}"/>
    <cellStyle name="Millares [0] 5 6 2 2" xfId="7655" xr:uid="{61F66456-C99D-4A50-AD9C-B0A6A933BD25}"/>
    <cellStyle name="Millares [0] 5 6 2 3" xfId="10455" xr:uid="{98DFC7E0-8E58-4F86-8E47-7CAFCA647554}"/>
    <cellStyle name="Millares [0] 5 6 2 4" xfId="13295" xr:uid="{2B3F7286-614A-419E-9E31-90D5B5A66F01}"/>
    <cellStyle name="Millares [0] 5 6 3" xfId="2602" xr:uid="{3C030C48-42C8-4DC7-896E-6E5BE4D3D4AB}"/>
    <cellStyle name="Millares [0] 5 6 3 2" xfId="10873" xr:uid="{4A845373-656C-4C5A-8F25-74CF1ECA310F}"/>
    <cellStyle name="Millares [0] 5 6 3 3" xfId="13713" xr:uid="{F5AF4B63-C9F3-4E77-942A-3FD7CDE830CC}"/>
    <cellStyle name="Millares [0] 5 6 4" xfId="3146" xr:uid="{6B1BA3D2-39AC-4CEB-8E0F-928F0358492B}"/>
    <cellStyle name="Millares [0] 5 6 4 2" xfId="11417" xr:uid="{60490296-0B8F-4D7E-A4B9-2B7383081D68}"/>
    <cellStyle name="Millares [0] 5 6 4 3" xfId="14257" xr:uid="{C3E3CB02-1B51-4D18-BED3-F92F481C89F9}"/>
    <cellStyle name="Millares [0] 5 6 5" xfId="3648" xr:uid="{C14E8525-D345-4F8D-9A82-C822BDEBD248}"/>
    <cellStyle name="Millares [0] 5 6 5 2" xfId="11889" xr:uid="{0BF781FD-063A-4931-A092-761C74D49833}"/>
    <cellStyle name="Millares [0] 5 6 5 3" xfId="14729" xr:uid="{05D29756-585A-41FF-9993-78853B7CDEAA}"/>
    <cellStyle name="Millares [0] 5 6 6" xfId="4792" xr:uid="{4E7F2637-1DCF-4D44-841F-05BDC682461B}"/>
    <cellStyle name="Millares [0] 5 6 7" xfId="9911" xr:uid="{6F116BEE-CB47-4EB7-981D-D91F8FE44495}"/>
    <cellStyle name="Millares [0] 5 6 8" xfId="12751" xr:uid="{D1E43181-918B-46AA-BFF0-F7412994ED00}"/>
    <cellStyle name="Millares [0] 5 6 9" xfId="16094" xr:uid="{0A6C564C-6A43-46E8-B179-B149CECD4754}"/>
    <cellStyle name="Millares [0] 5 7" xfId="570" xr:uid="{00000000-0005-0000-0000-000073010000}"/>
    <cellStyle name="Millares [0] 5 7 2" xfId="2804" xr:uid="{53A9A40B-2F0B-43A7-9F3B-972C0EFA63EB}"/>
    <cellStyle name="Millares [0] 5 7 2 2" xfId="8667" xr:uid="{FEEB2EC2-8D03-4826-9BED-1CF6D54688BE}"/>
    <cellStyle name="Millares [0] 5 7 2 3" xfId="11075" xr:uid="{65740B23-F84B-495C-ABF4-16B72388E3A6}"/>
    <cellStyle name="Millares [0] 5 7 2 4" xfId="13915" xr:uid="{EAAF6345-DA9A-456D-A3D9-B78DD684CC25}"/>
    <cellStyle name="Millares [0] 5 7 3" xfId="5798" xr:uid="{ABB8AA0B-6CFF-4226-A66F-48DDC63F052D}"/>
    <cellStyle name="Millares [0] 5 7 4" xfId="10113" xr:uid="{80D3BEF2-42C5-4FA3-8B0E-AF6F455FA898}"/>
    <cellStyle name="Millares [0] 5 7 5" xfId="12953" xr:uid="{656DFB51-5879-49AF-BE28-1B784B4A3534}"/>
    <cellStyle name="Millares [0] 5 7 6" xfId="16296" xr:uid="{EAABE5D1-495B-4969-9808-5B2838FBFF73}"/>
    <cellStyle name="Millares [0] 5 7 7" xfId="16839" xr:uid="{E4D6691F-C6E1-4170-854E-05AC2284E8B3}"/>
    <cellStyle name="Millares [0] 5 7 8" xfId="17383" xr:uid="{6B71A51C-F2BD-419A-A3FC-2A92B3CB4525}"/>
    <cellStyle name="Millares [0] 5 8" xfId="1968" xr:uid="{3DE3F1F1-79E7-4B85-9CD5-D887E288F0A8}"/>
    <cellStyle name="Millares [0] 5 8 2" xfId="9190" xr:uid="{3E212401-C14B-420C-8ABD-7E6FFE2CB50C}"/>
    <cellStyle name="Millares [0] 5 8 2 2" xfId="12445" xr:uid="{1C9B1B99-014A-43E9-B3A8-CD0D1AA4F863}"/>
    <cellStyle name="Millares [0] 5 8 2 3" xfId="15286" xr:uid="{710EC37D-08FF-4ED6-951E-5C7A65E3C318}"/>
    <cellStyle name="Millares [0] 5 8 2 4" xfId="15735" xr:uid="{40DAF926-6EAE-4C22-9976-728A41AD1AEE}"/>
    <cellStyle name="Millares [0] 5 8 3" xfId="6325" xr:uid="{0056ABAC-6549-4B32-A855-88092C653E9C}"/>
    <cellStyle name="Millares [0] 5 8 3 2" xfId="12262" xr:uid="{ED2E1527-4CF2-4E2A-AE5F-E9F905FD13D2}"/>
    <cellStyle name="Millares [0] 5 8 3 3" xfId="15103" xr:uid="{DB502AF8-345C-445D-9E61-CD6ACBA688B3}"/>
    <cellStyle name="Millares [0] 5 8 4" xfId="10239" xr:uid="{1E78DA42-D0D9-45D3-A743-B110085E97A0}"/>
    <cellStyle name="Millares [0] 5 8 5" xfId="13079" xr:uid="{53AD633C-ADFD-4098-9ABB-B3048C9C2868}"/>
    <cellStyle name="Millares [0] 5 8 6" xfId="15550" xr:uid="{45696909-1E8B-411F-A687-D8C3475096B4}"/>
    <cellStyle name="Millares [0] 5 9" xfId="2386" xr:uid="{5640CBC6-C1E2-4859-8C9D-3DB00706D298}"/>
    <cellStyle name="Millares [0] 5 9 2" xfId="6684" xr:uid="{6852A826-7E48-4281-810C-763BCE7913E6}"/>
    <cellStyle name="Millares [0] 5 9 3" xfId="10657" xr:uid="{643C1B2A-E99B-4F7B-9F89-20D59661B7A3}"/>
    <cellStyle name="Millares [0] 5 9 4" xfId="13497" xr:uid="{17C37620-D152-4418-860C-6278F3141068}"/>
    <cellStyle name="Millares [0] 6" xfId="124" xr:uid="{00000000-0005-0000-0000-000074010000}"/>
    <cellStyle name="Millares [0] 6 10" xfId="2935" xr:uid="{C62F3E8A-86D5-4E34-AE73-C6644AF903AB}"/>
    <cellStyle name="Millares [0] 6 10 2" xfId="11206" xr:uid="{9D98828A-7CD2-4FF1-94F4-D8F2B180787D}"/>
    <cellStyle name="Millares [0] 6 10 3" xfId="14046" xr:uid="{645FB0B4-9D2C-4003-B72F-C828BB7DDA6D}"/>
    <cellStyle name="Millares [0] 6 11" xfId="3387" xr:uid="{3DF9D38A-C650-4FDE-A8CD-5E6535FF5FF8}"/>
    <cellStyle name="Millares [0] 6 11 2" xfId="11633" xr:uid="{862B084C-4213-40BF-9522-78DFFB6CECAF}"/>
    <cellStyle name="Millares [0] 6 11 3" xfId="14473" xr:uid="{E68C93FB-6F39-45D7-9001-30C40AEC2C94}"/>
    <cellStyle name="Millares [0] 6 12" xfId="3437" xr:uid="{0C471C41-6936-4696-9370-AC99221F599A}"/>
    <cellStyle name="Millares [0] 6 12 2" xfId="11678" xr:uid="{486A8058-DB5F-4355-B3A7-B2CB100BAB97}"/>
    <cellStyle name="Millares [0] 6 12 3" xfId="14518" xr:uid="{8FDEECF7-61B7-4B4E-8F96-15A6687551BE}"/>
    <cellStyle name="Millares [0] 6 13" xfId="3837" xr:uid="{E4A0D6C1-747C-4B9A-8938-0C00EBE434DC}"/>
    <cellStyle name="Millares [0] 6 13 2" xfId="12070" xr:uid="{0A399897-2922-4DDD-9369-8F7E65AF976E}"/>
    <cellStyle name="Millares [0] 6 13 3" xfId="14911" xr:uid="{CDAC06A7-FD13-4671-BB46-7342F3F45337}"/>
    <cellStyle name="Millares [0] 6 14" xfId="9669" xr:uid="{E1B0D195-0CCF-4BAF-B282-4CFAD97BB7FA}"/>
    <cellStyle name="Millares [0] 6 14 2" xfId="12509" xr:uid="{79621FAB-5A82-4DEC-B6F0-328C3F7E9550}"/>
    <cellStyle name="Millares [0] 6 14 3" xfId="15350" xr:uid="{52AE95E7-6B15-4A88-9855-8BBDBACBDDD2}"/>
    <cellStyle name="Millares [0] 6 15" xfId="9700" xr:uid="{EBF8E512-BC0F-4274-A6AC-F9F58C4EE2AD}"/>
    <cellStyle name="Millares [0] 6 16" xfId="12540" xr:uid="{618782E5-BD9E-4BDD-AAB7-7FC9AE5696DC}"/>
    <cellStyle name="Millares [0] 6 17" xfId="15356" xr:uid="{F85E0457-BD7D-444D-97ED-8AD4C6401378}"/>
    <cellStyle name="Millares [0] 6 18" xfId="15883" xr:uid="{8C25DB47-D452-4D6A-935A-7C7EAE6DC281}"/>
    <cellStyle name="Millares [0] 6 19" xfId="16426" xr:uid="{87B613F8-D8FA-4C04-9C88-F493BBD4ED7B}"/>
    <cellStyle name="Millares [0] 6 2" xfId="206" xr:uid="{00000000-0005-0000-0000-000075010000}"/>
    <cellStyle name="Millares [0] 6 2 10" xfId="9769" xr:uid="{571218D2-F0DC-40F3-9CDB-9220AF8C6418}"/>
    <cellStyle name="Millares [0] 6 2 11" xfId="12609" xr:uid="{08556A6F-A478-400A-9B40-9D039D2153A2}"/>
    <cellStyle name="Millares [0] 6 2 12" xfId="15386" xr:uid="{38684C23-A1AD-4F09-B1E2-EA0A4E4AAFFA}"/>
    <cellStyle name="Millares [0] 6 2 13" xfId="15952" xr:uid="{C3ED00EE-7483-49A1-A282-7F9945F6C93E}"/>
    <cellStyle name="Millares [0] 6 2 14" xfId="16495" xr:uid="{679EA0EA-2B11-4E58-9C2E-1846D4B09242}"/>
    <cellStyle name="Millares [0] 6 2 15" xfId="17039" xr:uid="{53CBCDEE-D75E-409E-A871-FB35957C4EB3}"/>
    <cellStyle name="Millares [0] 6 2 2" xfId="315" xr:uid="{00000000-0005-0000-0000-000076010000}"/>
    <cellStyle name="Millares [0] 6 2 2 10" xfId="15423" xr:uid="{ABFFF370-2B10-42E5-8000-05E25B041BC2}"/>
    <cellStyle name="Millares [0] 6 2 2 11" xfId="16056" xr:uid="{5DA4BD15-B73B-44BB-A07C-D17EE151CABC}"/>
    <cellStyle name="Millares [0] 6 2 2 12" xfId="16599" xr:uid="{8AEEA402-7559-4F1D-911C-F5E2006AA9FB}"/>
    <cellStyle name="Millares [0] 6 2 2 13" xfId="17143" xr:uid="{37AECB9F-4C99-4398-8C24-2F01D97BC724}"/>
    <cellStyle name="Millares [0] 6 2 2 2" xfId="542" xr:uid="{00000000-0005-0000-0000-000077010000}"/>
    <cellStyle name="Millares [0] 6 2 2 2 10" xfId="16268" xr:uid="{C3F4D70C-CD93-4D0E-903F-30F21E150380}"/>
    <cellStyle name="Millares [0] 6 2 2 2 11" xfId="16811" xr:uid="{89DE06D5-70E6-4B0E-A9B9-CE6EE8E44719}"/>
    <cellStyle name="Millares [0] 6 2 2 2 12" xfId="17355" xr:uid="{A0785B38-6FB8-4262-9923-1E2E53D93B7C}"/>
    <cellStyle name="Millares [0] 6 2 2 2 2" xfId="2358" xr:uid="{47342F5F-EE08-424D-86AE-CA029EA12B72}"/>
    <cellStyle name="Millares [0] 6 2 2 2 2 2" xfId="8342" xr:uid="{0C7F3F63-7D26-4784-94CA-4AA21A0AFD87}"/>
    <cellStyle name="Millares [0] 6 2 2 2 2 2 2" xfId="12396" xr:uid="{7447DB62-8228-48B9-BC84-78017053737E}"/>
    <cellStyle name="Millares [0] 6 2 2 2 2 2 3" xfId="15237" xr:uid="{A93AE7E9-B5EF-47C8-8BBE-37A8B5CC772F}"/>
    <cellStyle name="Millares [0] 6 2 2 2 2 3" xfId="10629" xr:uid="{1E5EED31-965F-4BC1-A70A-DCF6469E307F}"/>
    <cellStyle name="Millares [0] 6 2 2 2 2 4" xfId="13469" xr:uid="{DCC93604-A844-418C-88F7-B94FA1E33169}"/>
    <cellStyle name="Millares [0] 6 2 2 2 2 5" xfId="15684" xr:uid="{A9193649-ADFA-4949-A275-612279BBF91D}"/>
    <cellStyle name="Millares [0] 6 2 2 2 3" xfId="2776" xr:uid="{7AA61454-6165-43E1-A69F-A075A0AFF861}"/>
    <cellStyle name="Millares [0] 6 2 2 2 3 2" xfId="11047" xr:uid="{62E056BD-6C6F-4A72-B243-00469EDF2B7C}"/>
    <cellStyle name="Millares [0] 6 2 2 2 3 3" xfId="13887" xr:uid="{2AD5C348-4180-435D-B5E0-6536C0B9622C}"/>
    <cellStyle name="Millares [0] 6 2 2 2 4" xfId="3320" xr:uid="{74B0EF48-1ED3-4626-9EE9-A0872256CB33}"/>
    <cellStyle name="Millares [0] 6 2 2 2 4 2" xfId="11591" xr:uid="{08BA360F-14D5-416B-9F06-739BFDD68E9C}"/>
    <cellStyle name="Millares [0] 6 2 2 2 4 3" xfId="14431" xr:uid="{C70032A7-4951-49D8-B104-85365C629E59}"/>
    <cellStyle name="Millares [0] 6 2 2 2 5" xfId="3822" xr:uid="{66013AA9-022D-4CA3-BCAD-D7168A98A47F}"/>
    <cellStyle name="Millares [0] 6 2 2 2 5 2" xfId="12063" xr:uid="{32085F5C-0D99-4086-BF11-0D35172257F2}"/>
    <cellStyle name="Millares [0] 6 2 2 2 5 3" xfId="14903" xr:uid="{80CDF4E1-96BC-427F-8AFE-E224B8E73797}"/>
    <cellStyle name="Millares [0] 6 2 2 2 6" xfId="5475" xr:uid="{F8CF64D9-B3A6-4F01-ABDC-301A285AB9FE}"/>
    <cellStyle name="Millares [0] 6 2 2 2 6 2" xfId="12209" xr:uid="{5D092A35-F05B-452E-B71B-7D0EDA2BB6DE}"/>
    <cellStyle name="Millares [0] 6 2 2 2 6 3" xfId="15050" xr:uid="{7EEDDD5F-F6DB-4F21-AA4A-E0C840D7E38E}"/>
    <cellStyle name="Millares [0] 6 2 2 2 7" xfId="10085" xr:uid="{A568FB39-772D-419F-977F-E4FFF8B7C459}"/>
    <cellStyle name="Millares [0] 6 2 2 2 8" xfId="12925" xr:uid="{78593E24-94DF-420E-9273-DBAC0315557E}"/>
    <cellStyle name="Millares [0] 6 2 2 2 9" xfId="15497" xr:uid="{CB073D14-4317-4F98-A288-21AF3EEDFAC5}"/>
    <cellStyle name="Millares [0] 6 2 2 3" xfId="2146" xr:uid="{3932A72B-2966-400A-BFCA-19AE989BDF34}"/>
    <cellStyle name="Millares [0] 6 2 2 3 2" xfId="7370" xr:uid="{E6A62BE9-2C2C-426C-9D60-F97133C14BC2}"/>
    <cellStyle name="Millares [0] 6 2 2 3 2 2" xfId="12324" xr:uid="{70520FCE-7E57-4869-BF76-B40A8BDB2424}"/>
    <cellStyle name="Millares [0] 6 2 2 3 2 3" xfId="15165" xr:uid="{53F9679D-F493-45BB-BFEE-57BDE28B5085}"/>
    <cellStyle name="Millares [0] 6 2 2 3 3" xfId="10417" xr:uid="{B212E6D9-EC10-49A8-9749-A9610B36D6D3}"/>
    <cellStyle name="Millares [0] 6 2 2 3 4" xfId="13257" xr:uid="{CC53E398-63C6-435E-93DA-2EDB0C801631}"/>
    <cellStyle name="Millares [0] 6 2 2 3 5" xfId="15612" xr:uid="{97362842-D183-48AA-B8EA-C70A8B36E119}"/>
    <cellStyle name="Millares [0] 6 2 2 4" xfId="2564" xr:uid="{F1B02538-EDF9-4865-B031-26525121D43E}"/>
    <cellStyle name="Millares [0] 6 2 2 4 2" xfId="10835" xr:uid="{878BAC78-A8CD-4A58-A986-5466466EB8EB}"/>
    <cellStyle name="Millares [0] 6 2 2 4 3" xfId="13675" xr:uid="{3175B5D4-35B0-43C3-9FA7-45A04A3368A2}"/>
    <cellStyle name="Millares [0] 6 2 2 5" xfId="3108" xr:uid="{6FC59C5D-CB8C-440F-A555-EE9D586D56AC}"/>
    <cellStyle name="Millares [0] 6 2 2 5 2" xfId="11379" xr:uid="{25328D78-1057-476A-8DBD-6FA90CAC9990}"/>
    <cellStyle name="Millares [0] 6 2 2 5 3" xfId="14219" xr:uid="{066460D4-3BEF-4229-9CB9-FDBE9F3AC933}"/>
    <cellStyle name="Millares [0] 6 2 2 6" xfId="3610" xr:uid="{89EF2657-6D59-4368-927B-8C2EA289FF5B}"/>
    <cellStyle name="Millares [0] 6 2 2 6 2" xfId="11851" xr:uid="{6A267EE5-F6DD-4F5C-8D80-0C520EF37C9F}"/>
    <cellStyle name="Millares [0] 6 2 2 6 3" xfId="14691" xr:uid="{028079B1-93E0-4EA9-A8F9-ADE1ACFF6486}"/>
    <cellStyle name="Millares [0] 6 2 2 7" xfId="4507" xr:uid="{757128F8-C751-4C8D-99A5-C5A193A7B987}"/>
    <cellStyle name="Millares [0] 6 2 2 7 2" xfId="12137" xr:uid="{17FE3371-830E-481B-8981-68934FD519B4}"/>
    <cellStyle name="Millares [0] 6 2 2 7 3" xfId="14978" xr:uid="{9CDAE993-906A-4FAD-B853-5B3E3A8ED630}"/>
    <cellStyle name="Millares [0] 6 2 2 8" xfId="9873" xr:uid="{0412D190-D933-400B-A998-2C7E0EC816DC}"/>
    <cellStyle name="Millares [0] 6 2 2 9" xfId="12713" xr:uid="{72A84E1E-D8ED-4BF7-8B05-6A78071BA057}"/>
    <cellStyle name="Millares [0] 6 2 3" xfId="441" xr:uid="{00000000-0005-0000-0000-000078010000}"/>
    <cellStyle name="Millares [0] 6 2 3 10" xfId="16168" xr:uid="{A5F3C5B6-FE9E-4259-BF28-9EFBFF9E79BC}"/>
    <cellStyle name="Millares [0] 6 2 3 11" xfId="16711" xr:uid="{1C656AB7-676B-4C59-8B1E-C508DDE6490B}"/>
    <cellStyle name="Millares [0] 6 2 3 12" xfId="17255" xr:uid="{2FE10983-2F92-4467-B9DE-B748762A59FC}"/>
    <cellStyle name="Millares [0] 6 2 3 2" xfId="2258" xr:uid="{6399FEF2-1762-4FFD-BE73-5B42E8F1E1CE}"/>
    <cellStyle name="Millares [0] 6 2 3 2 2" xfId="7857" xr:uid="{77142A4A-FAD3-4E74-9D96-E90AC5AA35FF}"/>
    <cellStyle name="Millares [0] 6 2 3 2 2 2" xfId="12360" xr:uid="{4A3103D6-3CC3-4007-864C-AAD94F9A7C80}"/>
    <cellStyle name="Millares [0] 6 2 3 2 2 3" xfId="15201" xr:uid="{5118CCE7-E331-462F-9F53-CCF1007A1D69}"/>
    <cellStyle name="Millares [0] 6 2 3 2 3" xfId="10529" xr:uid="{EB2FE4F4-3CB2-4B42-B38D-8BA5056F191A}"/>
    <cellStyle name="Millares [0] 6 2 3 2 4" xfId="13369" xr:uid="{E54D4BB2-ED15-4BBA-8FF6-CF6D74BDC32F}"/>
    <cellStyle name="Millares [0] 6 2 3 2 5" xfId="15648" xr:uid="{8961116A-BBAE-4DC3-87C7-76C0BAF4399B}"/>
    <cellStyle name="Millares [0] 6 2 3 3" xfId="2676" xr:uid="{2D8C559A-F8DF-4291-B817-DAFAAC6E8435}"/>
    <cellStyle name="Millares [0] 6 2 3 3 2" xfId="10947" xr:uid="{0416F401-845E-42D3-B0AD-3F97934085EF}"/>
    <cellStyle name="Millares [0] 6 2 3 3 3" xfId="13787" xr:uid="{CF412210-46C2-4259-B565-478FCC6916AE}"/>
    <cellStyle name="Millares [0] 6 2 3 4" xfId="3220" xr:uid="{24C7990F-DA21-468B-B618-E280137264D3}"/>
    <cellStyle name="Millares [0] 6 2 3 4 2" xfId="11491" xr:uid="{BC26973E-8743-408F-98D9-FC71AE8BB83C}"/>
    <cellStyle name="Millares [0] 6 2 3 4 3" xfId="14331" xr:uid="{8E47BB01-EC30-441F-91ED-8A7F9B8DDB7E}"/>
    <cellStyle name="Millares [0] 6 2 3 5" xfId="3722" xr:uid="{4DF837DD-B840-4309-98F9-05A3492237C5}"/>
    <cellStyle name="Millares [0] 6 2 3 5 2" xfId="11963" xr:uid="{4081BA13-4E47-466F-9CD5-233EA658D4B1}"/>
    <cellStyle name="Millares [0] 6 2 3 5 3" xfId="14803" xr:uid="{2FD41302-E143-4432-ABE6-D84B7E13A855}"/>
    <cellStyle name="Millares [0] 6 2 3 6" xfId="4990" xr:uid="{72EE50E6-A820-4AE0-8DC3-462F5EB47078}"/>
    <cellStyle name="Millares [0] 6 2 3 6 2" xfId="12173" xr:uid="{88F107B6-057D-4536-9D8F-92F462874260}"/>
    <cellStyle name="Millares [0] 6 2 3 6 3" xfId="15014" xr:uid="{88574D28-BB12-4A36-A269-CE3FD91BC639}"/>
    <cellStyle name="Millares [0] 6 2 3 7" xfId="9985" xr:uid="{38F27B2A-51C5-4A7F-9442-C37A43A147B0}"/>
    <cellStyle name="Millares [0] 6 2 3 8" xfId="12825" xr:uid="{15E04256-2EB8-49FF-A1EE-CD1390201AD9}"/>
    <cellStyle name="Millares [0] 6 2 3 9" xfId="15460" xr:uid="{82F0641B-8BCA-4E30-A095-80D23B8B0A74}"/>
    <cellStyle name="Millares [0] 6 2 4" xfId="644" xr:uid="{00000000-0005-0000-0000-000079010000}"/>
    <cellStyle name="Millares [0] 6 2 4 2" xfId="2878" xr:uid="{AF690B81-9971-4FC9-AF9E-5EAB6AECD1D6}"/>
    <cellStyle name="Millares [0] 6 2 4 2 2" xfId="11149" xr:uid="{0DFBB69C-16AB-4BB8-BAD2-D7D556FBAABF}"/>
    <cellStyle name="Millares [0] 6 2 4 2 3" xfId="13989" xr:uid="{2373A44F-E989-4F18-8439-A61FBE7E7DA6}"/>
    <cellStyle name="Millares [0] 6 2 4 3" xfId="6885" xr:uid="{9E326507-A587-4E4A-A988-2673B1B9DDF2}"/>
    <cellStyle name="Millares [0] 6 2 4 3 2" xfId="12288" xr:uid="{C32B5849-6480-4BF5-BBE7-309A7F336F40}"/>
    <cellStyle name="Millares [0] 6 2 4 3 3" xfId="15129" xr:uid="{EDDD0590-4AC3-4D2F-A4FC-C8C15C93062F}"/>
    <cellStyle name="Millares [0] 6 2 4 4" xfId="10187" xr:uid="{ED3DEE95-3914-42BB-9DF0-78344CAD0F59}"/>
    <cellStyle name="Millares [0] 6 2 4 5" xfId="13027" xr:uid="{3ED7BD5E-D90D-40D9-AEB1-CA67CEC8FA74}"/>
    <cellStyle name="Millares [0] 6 2 4 6" xfId="15576" xr:uid="{314564EE-600D-48B9-8479-3DF969583718}"/>
    <cellStyle name="Millares [0] 6 2 4 7" xfId="16370" xr:uid="{BED36ED6-0EDF-4AE5-AD1A-AC35E750CA96}"/>
    <cellStyle name="Millares [0] 6 2 4 8" xfId="16913" xr:uid="{C913101B-0935-4D67-943C-7FE8A8A75B26}"/>
    <cellStyle name="Millares [0] 6 2 4 9" xfId="17457" xr:uid="{EE444B68-649C-4C2E-BA55-6989F6D95927}"/>
    <cellStyle name="Millares [0] 6 2 5" xfId="2042" xr:uid="{3E854B4B-1812-444F-9902-3C961C17EB16}"/>
    <cellStyle name="Millares [0] 6 2 5 2" xfId="10313" xr:uid="{34A49A25-9EFB-4008-B710-4C726C25E90D}"/>
    <cellStyle name="Millares [0] 6 2 5 3" xfId="13153" xr:uid="{2DC25320-7DF1-4C44-956F-655DF9961C79}"/>
    <cellStyle name="Millares [0] 6 2 6" xfId="2460" xr:uid="{6DD88C5B-71F4-4525-9047-C5195C3AC645}"/>
    <cellStyle name="Millares [0] 6 2 6 2" xfId="10731" xr:uid="{B5F4FB8F-E4FD-49E0-91A3-94ECEFA4A923}"/>
    <cellStyle name="Millares [0] 6 2 6 3" xfId="13571" xr:uid="{DEC7CBDC-4DAD-48E7-850A-0AAE17F52446}"/>
    <cellStyle name="Millares [0] 6 2 7" xfId="3004" xr:uid="{B45F1134-89F5-457C-8C35-4C63CE8D3889}"/>
    <cellStyle name="Millares [0] 6 2 7 2" xfId="11275" xr:uid="{54EB5820-5649-4171-8AC6-DEAD040C8E33}"/>
    <cellStyle name="Millares [0] 6 2 7 3" xfId="14115" xr:uid="{1EE4D719-064E-441E-8EE4-403DFABF2FBD}"/>
    <cellStyle name="Millares [0] 6 2 8" xfId="3506" xr:uid="{FA533840-3035-4701-921A-D0924D85B8CF}"/>
    <cellStyle name="Millares [0] 6 2 8 2" xfId="11747" xr:uid="{5CCD3D88-17A4-49B5-BC57-D98129228173}"/>
    <cellStyle name="Millares [0] 6 2 8 3" xfId="14587" xr:uid="{6B50DFE9-3D72-4496-B8C8-5DE78C5AD917}"/>
    <cellStyle name="Millares [0] 6 2 9" xfId="4033" xr:uid="{3F7522B1-889A-4C83-8855-CEE7433E99B7}"/>
    <cellStyle name="Millares [0] 6 2 9 2" xfId="12100" xr:uid="{62D7181F-6836-46A6-9235-17F8DCC84987}"/>
    <cellStyle name="Millares [0] 6 2 9 3" xfId="14941" xr:uid="{4E1BBAAE-F8E2-4369-B016-C5A189C2A893}"/>
    <cellStyle name="Millares [0] 6 20" xfId="16970" xr:uid="{B6DAC763-AD40-4B22-8A6C-6560722634E4}"/>
    <cellStyle name="Millares [0] 6 3" xfId="176" xr:uid="{00000000-0005-0000-0000-00007A010000}"/>
    <cellStyle name="Millares [0] 6 3 10" xfId="9743" xr:uid="{A7BB1E90-780D-40C5-8EFD-12F07DC889FA}"/>
    <cellStyle name="Millares [0] 6 3 11" xfId="12583" xr:uid="{D1B2C81A-A9A9-49A5-9E4A-03F727C288A4}"/>
    <cellStyle name="Millares [0] 6 3 12" xfId="15411" xr:uid="{B62A481E-FCE8-4DD9-BB87-3ECDDC40422F}"/>
    <cellStyle name="Millares [0] 6 3 13" xfId="15926" xr:uid="{D39DADB7-E735-4714-B60D-6D365686B7FD}"/>
    <cellStyle name="Millares [0] 6 3 14" xfId="16469" xr:uid="{AE2FC414-0EDF-4793-A54C-181846D2139A}"/>
    <cellStyle name="Millares [0] 6 3 15" xfId="17013" xr:uid="{835BBC58-3566-4A77-AF5F-AE34051EBF80}"/>
    <cellStyle name="Millares [0] 6 3 2" xfId="289" xr:uid="{00000000-0005-0000-0000-00007B010000}"/>
    <cellStyle name="Millares [0] 6 3 2 10" xfId="15484" xr:uid="{4877BCAA-7349-4F02-8B9C-812B6FCC8CA8}"/>
    <cellStyle name="Millares [0] 6 3 2 11" xfId="16030" xr:uid="{D65BB98B-8B01-4D2B-8BEE-9286BA6A98E5}"/>
    <cellStyle name="Millares [0] 6 3 2 12" xfId="16573" xr:uid="{98BF2200-FCD4-48B9-8429-C0F140318803}"/>
    <cellStyle name="Millares [0] 6 3 2 13" xfId="17117" xr:uid="{97EE6DAE-A5C5-4EA5-AB5E-206BE9C16BBC}"/>
    <cellStyle name="Millares [0] 6 3 2 2" xfId="516" xr:uid="{00000000-0005-0000-0000-00007C010000}"/>
    <cellStyle name="Millares [0] 6 3 2 2 10" xfId="16242" xr:uid="{3CD15698-4CA5-420A-833F-B198F3D96924}"/>
    <cellStyle name="Millares [0] 6 3 2 2 11" xfId="16785" xr:uid="{D2440B12-463B-45C2-BE6C-83728B871E8F}"/>
    <cellStyle name="Millares [0] 6 3 2 2 12" xfId="17329" xr:uid="{B3A6F726-0787-4205-A86D-6AB0D994C923}"/>
    <cellStyle name="Millares [0] 6 3 2 2 2" xfId="2332" xr:uid="{FAFB93AB-3233-4D0A-BB27-AF94EBB3E1A0}"/>
    <cellStyle name="Millares [0] 6 3 2 2 2 2" xfId="10603" xr:uid="{3649EA4C-011E-4114-B41E-C9E2AE0FFA05}"/>
    <cellStyle name="Millares [0] 6 3 2 2 2 3" xfId="13443" xr:uid="{0BDFFDFE-CC86-4CEE-BF59-96343A3CFDF6}"/>
    <cellStyle name="Millares [0] 6 3 2 2 3" xfId="2750" xr:uid="{A00A65DC-DF8F-455D-BC55-23F7E6E53B57}"/>
    <cellStyle name="Millares [0] 6 3 2 2 3 2" xfId="11021" xr:uid="{9A171209-E6F1-4DCA-A9B9-9E0D266CDEFB}"/>
    <cellStyle name="Millares [0] 6 3 2 2 3 3" xfId="13861" xr:uid="{12568675-98D1-419F-B25B-9435062D3624}"/>
    <cellStyle name="Millares [0] 6 3 2 2 4" xfId="3294" xr:uid="{635949F6-E8F3-4155-8298-A79CF40FBE6A}"/>
    <cellStyle name="Millares [0] 6 3 2 2 4 2" xfId="11565" xr:uid="{CC735288-9F38-4A40-B6EA-69D762CA257A}"/>
    <cellStyle name="Millares [0] 6 3 2 2 4 3" xfId="14405" xr:uid="{AD2CC807-151D-4E4B-8084-40D76CE822AA}"/>
    <cellStyle name="Millares [0] 6 3 2 2 5" xfId="3796" xr:uid="{284E9E54-C35E-428C-A59A-AAEED798BA05}"/>
    <cellStyle name="Millares [0] 6 3 2 2 5 2" xfId="12037" xr:uid="{F0ACD4CE-832C-441A-8151-BE315BC9E7AA}"/>
    <cellStyle name="Millares [0] 6 3 2 2 5 3" xfId="14877" xr:uid="{0E701D52-D4EA-41EA-A5F6-EB30A9F2A59B}"/>
    <cellStyle name="Millares [0] 6 3 2 2 6" xfId="8146" xr:uid="{CEF7E69F-4795-4762-A0AF-B12F6B887162}"/>
    <cellStyle name="Millares [0] 6 3 2 2 6 2" xfId="12384" xr:uid="{07C2D7AF-E1F5-4CF1-84DE-9F7F1044AC3A}"/>
    <cellStyle name="Millares [0] 6 3 2 2 6 3" xfId="15225" xr:uid="{AAD7BD33-3B37-47E8-B57D-41522A2C9FD6}"/>
    <cellStyle name="Millares [0] 6 3 2 2 7" xfId="10059" xr:uid="{F8EBEF33-C409-4CE8-817E-90BFCF8F4FA6}"/>
    <cellStyle name="Millares [0] 6 3 2 2 8" xfId="12899" xr:uid="{2BBB22FC-650F-4FAB-8033-680F468FDAEC}"/>
    <cellStyle name="Millares [0] 6 3 2 2 9" xfId="15672" xr:uid="{84247EFB-B96F-453C-A872-7FDB7F905A94}"/>
    <cellStyle name="Millares [0] 6 3 2 3" xfId="2120" xr:uid="{15D9AF97-C3AA-4AB4-ABBF-7E68AE0746BE}"/>
    <cellStyle name="Millares [0] 6 3 2 3 2" xfId="10391" xr:uid="{616CB012-E627-4EB0-9999-E2D74A2382A0}"/>
    <cellStyle name="Millares [0] 6 3 2 3 3" xfId="13231" xr:uid="{29C4D4D1-C5AB-4E15-8C21-57872A99B68C}"/>
    <cellStyle name="Millares [0] 6 3 2 4" xfId="2538" xr:uid="{58D89BEE-048F-4A24-A1EE-6CCD53A44F9F}"/>
    <cellStyle name="Millares [0] 6 3 2 4 2" xfId="10809" xr:uid="{495F3F2F-9864-4583-A1C5-8C4647532D2B}"/>
    <cellStyle name="Millares [0] 6 3 2 4 3" xfId="13649" xr:uid="{36AFBF42-3D87-4ED0-9296-B51F924CCD4C}"/>
    <cellStyle name="Millares [0] 6 3 2 5" xfId="3082" xr:uid="{F5EB54D4-4F49-4322-B1C1-940B30A8545E}"/>
    <cellStyle name="Millares [0] 6 3 2 5 2" xfId="11353" xr:uid="{5E0DF4E3-24A6-4809-88DE-BE735FB6ADFF}"/>
    <cellStyle name="Millares [0] 6 3 2 5 3" xfId="14193" xr:uid="{6AF7103A-3A9A-4396-8308-0D9CD0802350}"/>
    <cellStyle name="Millares [0] 6 3 2 6" xfId="3584" xr:uid="{BD1B5E35-DF0A-4A9F-A662-16207E0404AC}"/>
    <cellStyle name="Millares [0] 6 3 2 6 2" xfId="11825" xr:uid="{E5C05596-6385-4397-82DD-BCFF6D065801}"/>
    <cellStyle name="Millares [0] 6 3 2 6 3" xfId="14665" xr:uid="{44663B47-EECC-4F8A-8D39-4185ADE3E71F}"/>
    <cellStyle name="Millares [0] 6 3 2 7" xfId="5279" xr:uid="{6A90E0D5-709F-4C71-A69B-0B3A3625D9DA}"/>
    <cellStyle name="Millares [0] 6 3 2 7 2" xfId="12197" xr:uid="{3ECA72F0-FFD2-4298-92D6-6249B2F7F2C4}"/>
    <cellStyle name="Millares [0] 6 3 2 7 3" xfId="15038" xr:uid="{7E214414-557A-4A49-A233-A038A3D4ABB6}"/>
    <cellStyle name="Millares [0] 6 3 2 8" xfId="9847" xr:uid="{5B55655A-89B8-43E8-A791-B48E73DCBAF8}"/>
    <cellStyle name="Millares [0] 6 3 2 9" xfId="12687" xr:uid="{517B6175-0604-4C2F-BFDE-65DA27C8A954}"/>
    <cellStyle name="Millares [0] 6 3 3" xfId="415" xr:uid="{00000000-0005-0000-0000-00007D010000}"/>
    <cellStyle name="Millares [0] 6 3 3 10" xfId="16142" xr:uid="{26F3FAF2-D1A9-45C4-BDA0-F3CECBC7E404}"/>
    <cellStyle name="Millares [0] 6 3 3 11" xfId="16685" xr:uid="{4D3DB7E2-2BDF-4875-94FC-A94780EFFC6C}"/>
    <cellStyle name="Millares [0] 6 3 3 12" xfId="17229" xr:uid="{6002C685-F409-4B7F-B002-DE76174182B2}"/>
    <cellStyle name="Millares [0] 6 3 3 2" xfId="2232" xr:uid="{46AA91D9-8468-400F-9A0D-BF71BAB0D4BD}"/>
    <cellStyle name="Millares [0] 6 3 3 2 2" xfId="10503" xr:uid="{C2B7E24B-105F-40CF-A41B-0E0E20C81427}"/>
    <cellStyle name="Millares [0] 6 3 3 2 3" xfId="13343" xr:uid="{2F87E5F3-FBDE-415D-AD14-21EF248A9933}"/>
    <cellStyle name="Millares [0] 6 3 3 3" xfId="2650" xr:uid="{AE4E5715-F6B4-43C2-80A2-846141FFF7F8}"/>
    <cellStyle name="Millares [0] 6 3 3 3 2" xfId="10921" xr:uid="{32BC7111-AC6F-483C-84DD-8CC168866AAB}"/>
    <cellStyle name="Millares [0] 6 3 3 3 3" xfId="13761" xr:uid="{CB749161-7CDC-421E-9693-F323FBAD1D47}"/>
    <cellStyle name="Millares [0] 6 3 3 4" xfId="3194" xr:uid="{2C65160F-17F5-428E-BE81-996AFFF4CBEF}"/>
    <cellStyle name="Millares [0] 6 3 3 4 2" xfId="11465" xr:uid="{7665F2A0-633E-47A5-BD56-62EBA73D8501}"/>
    <cellStyle name="Millares [0] 6 3 3 4 3" xfId="14305" xr:uid="{63406DF2-5337-40FA-8C43-3BBFC2DBE47F}"/>
    <cellStyle name="Millares [0] 6 3 3 5" xfId="3696" xr:uid="{BC93CA10-8AC8-4E0C-ACC1-741023747A5A}"/>
    <cellStyle name="Millares [0] 6 3 3 5 2" xfId="11937" xr:uid="{15C31197-E212-4AF4-9CC9-40F610A4E377}"/>
    <cellStyle name="Millares [0] 6 3 3 5 3" xfId="14777" xr:uid="{8F5B6C88-B689-4719-BA7D-FCC85ABFB25F}"/>
    <cellStyle name="Millares [0] 6 3 3 6" xfId="7174" xr:uid="{D6175CA2-28B1-437D-89DC-B2B79232F924}"/>
    <cellStyle name="Millares [0] 6 3 3 6 2" xfId="12312" xr:uid="{AE28E317-E50A-4331-962D-B623DDB6FD02}"/>
    <cellStyle name="Millares [0] 6 3 3 6 3" xfId="15153" xr:uid="{F49A3C8A-1A44-4D6E-A16C-22DCAC583B16}"/>
    <cellStyle name="Millares [0] 6 3 3 7" xfId="9959" xr:uid="{62D7C2BD-9987-4FA5-BEA0-788304EEF6E6}"/>
    <cellStyle name="Millares [0] 6 3 3 8" xfId="12799" xr:uid="{F932986E-130C-4D11-9099-EF482EFCA79E}"/>
    <cellStyle name="Millares [0] 6 3 3 9" xfId="15600" xr:uid="{FF50F440-493E-4F0F-9B9E-654F24125FF3}"/>
    <cellStyle name="Millares [0] 6 3 4" xfId="618" xr:uid="{00000000-0005-0000-0000-00007E010000}"/>
    <cellStyle name="Millares [0] 6 3 4 2" xfId="2852" xr:uid="{2DAC8386-2E13-4804-A74E-CB8EE57131D7}"/>
    <cellStyle name="Millares [0] 6 3 4 2 2" xfId="11123" xr:uid="{93D9A1FD-0966-4DD0-AF23-F9A1C7ECCDF3}"/>
    <cellStyle name="Millares [0] 6 3 4 2 3" xfId="13963" xr:uid="{FF6A0F2A-627F-4BC6-8E03-F29D64E7C567}"/>
    <cellStyle name="Millares [0] 6 3 4 3" xfId="10161" xr:uid="{CDA968B7-F969-41F5-9078-B3064CCD2F6F}"/>
    <cellStyle name="Millares [0] 6 3 4 4" xfId="13001" xr:uid="{D2499540-D768-45B0-AA17-7AD7A548DF50}"/>
    <cellStyle name="Millares [0] 6 3 4 5" xfId="16344" xr:uid="{F6776B15-9CDB-4860-9271-186A3BC7AE17}"/>
    <cellStyle name="Millares [0] 6 3 4 6" xfId="16887" xr:uid="{7A7F6E12-44B3-417E-93F1-48CF00D20A24}"/>
    <cellStyle name="Millares [0] 6 3 4 7" xfId="17431" xr:uid="{EEC4DE10-821D-4859-B1E5-613CA0DA5329}"/>
    <cellStyle name="Millares [0] 6 3 5" xfId="2016" xr:uid="{CD7215DD-4D6B-4080-9909-160111DB6EE2}"/>
    <cellStyle name="Millares [0] 6 3 5 2" xfId="10287" xr:uid="{8E94E74E-DF00-4AA1-9C3C-542343B22DBE}"/>
    <cellStyle name="Millares [0] 6 3 5 3" xfId="13127" xr:uid="{9AEBAFDE-3E55-4859-ABA2-EE2FDD879A00}"/>
    <cellStyle name="Millares [0] 6 3 6" xfId="2434" xr:uid="{5BA9C6E4-8672-4FCA-BBB1-66C2E63EAB4F}"/>
    <cellStyle name="Millares [0] 6 3 6 2" xfId="10705" xr:uid="{1AFAA2A1-0F2B-4B6F-9819-9DF386CAA4B0}"/>
    <cellStyle name="Millares [0] 6 3 6 3" xfId="13545" xr:uid="{E2C036AF-C1C5-467F-92BC-289AD23EB543}"/>
    <cellStyle name="Millares [0] 6 3 7" xfId="2978" xr:uid="{52089EC0-4E5E-4D20-8170-58D1FC76487B}"/>
    <cellStyle name="Millares [0] 6 3 7 2" xfId="11249" xr:uid="{275ADAF3-493F-45B7-898D-A9DEDA63A8F8}"/>
    <cellStyle name="Millares [0] 6 3 7 3" xfId="14089" xr:uid="{9840D267-55DD-4A75-B530-EC6C908344AF}"/>
    <cellStyle name="Millares [0] 6 3 8" xfId="3480" xr:uid="{53F68AD8-3671-4DA0-ACA5-FAC1E63E6D03}"/>
    <cellStyle name="Millares [0] 6 3 8 2" xfId="11721" xr:uid="{D5EFE5CA-FDCA-4850-B4B8-5DDBCC8A185C}"/>
    <cellStyle name="Millares [0] 6 3 8 3" xfId="14561" xr:uid="{71E6CF8C-B52F-436F-A38C-2C60FF34EFB7}"/>
    <cellStyle name="Millares [0] 6 3 9" xfId="4313" xr:uid="{B528EE43-84A3-46AC-A38B-52C04E9C035C}"/>
    <cellStyle name="Millares [0] 6 3 9 2" xfId="12125" xr:uid="{BD677C67-8B9D-4A6C-822B-9E397B6C72F2}"/>
    <cellStyle name="Millares [0] 6 3 9 3" xfId="14966" xr:uid="{5AA563BD-9EE5-426B-9F36-EE5377541064}"/>
    <cellStyle name="Millares [0] 6 4" xfId="160" xr:uid="{00000000-0005-0000-0000-00007F010000}"/>
    <cellStyle name="Millares [0] 6 4 10" xfId="9728" xr:uid="{8D393EA5-3002-4A05-833D-20C544A41637}"/>
    <cellStyle name="Millares [0] 6 4 11" xfId="12568" xr:uid="{8768B3A2-5FBE-438C-B6A7-86141ADE2DA9}"/>
    <cellStyle name="Millares [0] 6 4 12" xfId="15448" xr:uid="{720EB1FC-DB23-4E1B-875A-787407966EF5}"/>
    <cellStyle name="Millares [0] 6 4 13" xfId="15911" xr:uid="{65CC014D-6C59-46E0-9DC0-09ED3A1E685F}"/>
    <cellStyle name="Millares [0] 6 4 14" xfId="16454" xr:uid="{6B320D92-A4E3-4199-AE1C-BB50B4D6CB84}"/>
    <cellStyle name="Millares [0] 6 4 15" xfId="16998" xr:uid="{053E4074-E2ED-45F0-90A4-07CB21902485}"/>
    <cellStyle name="Millares [0] 6 4 2" xfId="274" xr:uid="{00000000-0005-0000-0000-000080010000}"/>
    <cellStyle name="Millares [0] 6 4 2 10" xfId="15636" xr:uid="{805FA39B-3F93-4542-AF85-A2357C4C554F}"/>
    <cellStyle name="Millares [0] 6 4 2 11" xfId="16015" xr:uid="{65C94847-0C0C-4C77-AD56-CC0B9F865BC6}"/>
    <cellStyle name="Millares [0] 6 4 2 12" xfId="16558" xr:uid="{5A6B2D5C-EF6F-44D9-9922-C84FE63DBDCF}"/>
    <cellStyle name="Millares [0] 6 4 2 13" xfId="17102" xr:uid="{608BE833-B4EC-43AC-80CD-A34B6D3EDDAB}"/>
    <cellStyle name="Millares [0] 6 4 2 2" xfId="501" xr:uid="{00000000-0005-0000-0000-000081010000}"/>
    <cellStyle name="Millares [0] 6 4 2 2 10" xfId="17314" xr:uid="{B14AD4C0-F844-4042-85E0-5C86AEF0067E}"/>
    <cellStyle name="Millares [0] 6 4 2 2 2" xfId="2317" xr:uid="{7358B11E-63CC-407B-88D9-74537234D9FF}"/>
    <cellStyle name="Millares [0] 6 4 2 2 2 2" xfId="10588" xr:uid="{AB446B3B-4BE6-4D41-9F89-2D7F117A56CB}"/>
    <cellStyle name="Millares [0] 6 4 2 2 2 3" xfId="13428" xr:uid="{CB85C93B-B69B-4A62-B7EC-03C6E6D05DCA}"/>
    <cellStyle name="Millares [0] 6 4 2 2 3" xfId="2735" xr:uid="{29651A47-9761-471C-9C1B-F07D3270A1E6}"/>
    <cellStyle name="Millares [0] 6 4 2 2 3 2" xfId="11006" xr:uid="{64CDCD99-DC4D-4652-A835-84162FAE0619}"/>
    <cellStyle name="Millares [0] 6 4 2 2 3 3" xfId="13846" xr:uid="{AC55CED8-35A5-4A80-8D9A-042D984CC825}"/>
    <cellStyle name="Millares [0] 6 4 2 2 4" xfId="3279" xr:uid="{53E7F41F-7BF1-4D17-912F-551ED6BD4842}"/>
    <cellStyle name="Millares [0] 6 4 2 2 4 2" xfId="11550" xr:uid="{0088D6F6-6ECA-4171-BA16-1E84BD111F8B}"/>
    <cellStyle name="Millares [0] 6 4 2 2 4 3" xfId="14390" xr:uid="{B4FE7527-B286-4EA1-B903-E1A5481DF0CF}"/>
    <cellStyle name="Millares [0] 6 4 2 2 5" xfId="3781" xr:uid="{33FB308B-0799-4351-A729-E2D860F7C183}"/>
    <cellStyle name="Millares [0] 6 4 2 2 5 2" xfId="12022" xr:uid="{D3E35546-B6F0-4A5D-B576-8D8E5F6AA5F1}"/>
    <cellStyle name="Millares [0] 6 4 2 2 5 3" xfId="14862" xr:uid="{ACEF6F8F-0103-410F-A993-62CFB8676C74}"/>
    <cellStyle name="Millares [0] 6 4 2 2 6" xfId="10044" xr:uid="{D69B9664-EFF7-4F11-9956-8CDE37A215EC}"/>
    <cellStyle name="Millares [0] 6 4 2 2 7" xfId="12884" xr:uid="{754F1544-55AE-4C48-A131-22524BEC5EC9}"/>
    <cellStyle name="Millares [0] 6 4 2 2 8" xfId="16227" xr:uid="{D94EB117-4248-41AE-ADE3-84F7A115F977}"/>
    <cellStyle name="Millares [0] 6 4 2 2 9" xfId="16770" xr:uid="{9EF6CAAB-77DA-4221-8EE1-0611653D72BD}"/>
    <cellStyle name="Millares [0] 6 4 2 3" xfId="2105" xr:uid="{D9E59429-9F46-4DC2-8495-0CDD7EC08915}"/>
    <cellStyle name="Millares [0] 6 4 2 3 2" xfId="10376" xr:uid="{6AE3E5C4-FFC4-4446-B3CD-0C225E4EA3AB}"/>
    <cellStyle name="Millares [0] 6 4 2 3 3" xfId="13216" xr:uid="{6E1527F2-19B4-4840-9613-DDFC6E41B7F6}"/>
    <cellStyle name="Millares [0] 6 4 2 4" xfId="2523" xr:uid="{D3A9C8A2-9896-4B17-B68D-5ADCF192A418}"/>
    <cellStyle name="Millares [0] 6 4 2 4 2" xfId="10794" xr:uid="{A8C8D077-2A79-43AA-B3CB-05155B57E1FF}"/>
    <cellStyle name="Millares [0] 6 4 2 4 3" xfId="13634" xr:uid="{2BA90CD1-CED7-49A5-BD8A-20C7F5E1D426}"/>
    <cellStyle name="Millares [0] 6 4 2 5" xfId="3067" xr:uid="{329AAFE6-EDE2-4BCA-8351-4A09C1F6DD82}"/>
    <cellStyle name="Millares [0] 6 4 2 5 2" xfId="11338" xr:uid="{00117ACE-E5D6-4B80-A47B-8C954E671E4E}"/>
    <cellStyle name="Millares [0] 6 4 2 5 3" xfId="14178" xr:uid="{0DC49109-C200-4495-9458-C9968BAD78DC}"/>
    <cellStyle name="Millares [0] 6 4 2 6" xfId="3569" xr:uid="{FB1FC318-39D5-41E2-8390-A6E415B3AC27}"/>
    <cellStyle name="Millares [0] 6 4 2 6 2" xfId="11810" xr:uid="{8AD08D5A-9DE4-4F25-9011-918B3AC3A556}"/>
    <cellStyle name="Millares [0] 6 4 2 6 3" xfId="14650" xr:uid="{BFB40C80-8A0E-4499-8FD4-0B40EECAF0ED}"/>
    <cellStyle name="Millares [0] 6 4 2 7" xfId="7661" xr:uid="{65AE637B-F1C5-4CCB-9C4A-956AD626982D}"/>
    <cellStyle name="Millares [0] 6 4 2 7 2" xfId="12348" xr:uid="{657C051C-0A39-4249-B8DF-35BFD6A97E48}"/>
    <cellStyle name="Millares [0] 6 4 2 7 3" xfId="15189" xr:uid="{F1B7DCF1-7E46-4594-9DDB-B2CD91F71C8D}"/>
    <cellStyle name="Millares [0] 6 4 2 8" xfId="9832" xr:uid="{B556F2A9-0F40-4ABE-BF30-70212B136A7F}"/>
    <cellStyle name="Millares [0] 6 4 2 9" xfId="12672" xr:uid="{D3C3FD12-9942-4D07-8013-91B4B851C389}"/>
    <cellStyle name="Millares [0] 6 4 3" xfId="400" xr:uid="{00000000-0005-0000-0000-000082010000}"/>
    <cellStyle name="Millares [0] 6 4 3 10" xfId="17214" xr:uid="{C7CAAE07-AD89-4577-A7EF-22051DB5F8FD}"/>
    <cellStyle name="Millares [0] 6 4 3 2" xfId="2217" xr:uid="{EDEBEE52-67BA-4A2A-A26C-8D6370769D1A}"/>
    <cellStyle name="Millares [0] 6 4 3 2 2" xfId="10488" xr:uid="{358233D7-182A-45E4-B8C8-9C47A477FF22}"/>
    <cellStyle name="Millares [0] 6 4 3 2 3" xfId="13328" xr:uid="{988A6CF1-6918-4F43-8AC2-4597B2044285}"/>
    <cellStyle name="Millares [0] 6 4 3 3" xfId="2635" xr:uid="{7F90D114-D523-4A93-B3C0-0D0625715DF7}"/>
    <cellStyle name="Millares [0] 6 4 3 3 2" xfId="10906" xr:uid="{B9BB2498-1A7F-49AD-9BE6-4E0CC049EF89}"/>
    <cellStyle name="Millares [0] 6 4 3 3 3" xfId="13746" xr:uid="{C3D56C2E-5BC3-4B00-ABD7-38CC05BFEA3F}"/>
    <cellStyle name="Millares [0] 6 4 3 4" xfId="3179" xr:uid="{FBFF5910-A985-4F6E-B07D-EA54C8C96032}"/>
    <cellStyle name="Millares [0] 6 4 3 4 2" xfId="11450" xr:uid="{AA5BA6D1-58C3-4F40-84A9-434760C7D05E}"/>
    <cellStyle name="Millares [0] 6 4 3 4 3" xfId="14290" xr:uid="{EC4E65DB-D9EB-442A-B0FA-181A4946626C}"/>
    <cellStyle name="Millares [0] 6 4 3 5" xfId="3681" xr:uid="{AA6C1998-D4AB-4C5B-8953-E450615D0CDD}"/>
    <cellStyle name="Millares [0] 6 4 3 5 2" xfId="11922" xr:uid="{FBE3B991-E9F2-4858-9FF7-A4EAD6174521}"/>
    <cellStyle name="Millares [0] 6 4 3 5 3" xfId="14762" xr:uid="{F853B593-7B78-4B80-9A59-9E64A731C9EE}"/>
    <cellStyle name="Millares [0] 6 4 3 6" xfId="9944" xr:uid="{313F0030-CF20-4C02-9852-B6A193169399}"/>
    <cellStyle name="Millares [0] 6 4 3 7" xfId="12784" xr:uid="{A4F66B83-8AA3-4209-AE22-60D3336D222F}"/>
    <cellStyle name="Millares [0] 6 4 3 8" xfId="16127" xr:uid="{9C651DD3-0D5B-4391-9DC6-D19FC79F96E2}"/>
    <cellStyle name="Millares [0] 6 4 3 9" xfId="16670" xr:uid="{B3DF6AA5-6DBE-4372-8251-FFB2E45FB944}"/>
    <cellStyle name="Millares [0] 6 4 4" xfId="603" xr:uid="{00000000-0005-0000-0000-000083010000}"/>
    <cellStyle name="Millares [0] 6 4 4 2" xfId="2837" xr:uid="{9EB5E753-D20B-4C5D-9144-FC258023D286}"/>
    <cellStyle name="Millares [0] 6 4 4 2 2" xfId="11108" xr:uid="{E19F0E1D-D276-41F3-85E0-857232C55A14}"/>
    <cellStyle name="Millares [0] 6 4 4 2 3" xfId="13948" xr:uid="{C0A0F39E-E32C-4A42-B207-511F2BF5926B}"/>
    <cellStyle name="Millares [0] 6 4 4 3" xfId="10146" xr:uid="{83E50499-5515-4849-8181-68752290643B}"/>
    <cellStyle name="Millares [0] 6 4 4 4" xfId="12986" xr:uid="{0C35C517-2DA3-4B45-8242-1B6CB2A77710}"/>
    <cellStyle name="Millares [0] 6 4 4 5" xfId="16329" xr:uid="{D899469E-9FD1-4718-A530-09B831091A3C}"/>
    <cellStyle name="Millares [0] 6 4 4 6" xfId="16872" xr:uid="{18EB9BC0-C9F2-4742-80B5-43EFD229EFC4}"/>
    <cellStyle name="Millares [0] 6 4 4 7" xfId="17416" xr:uid="{8D9C2E22-5EED-4618-B659-C9B1D9E873B7}"/>
    <cellStyle name="Millares [0] 6 4 5" xfId="2001" xr:uid="{6A8ECCF4-4674-4AC5-AE28-576C11A0D49C}"/>
    <cellStyle name="Millares [0] 6 4 5 2" xfId="10272" xr:uid="{03978A35-1596-4237-B54C-9B1DDA49E1D3}"/>
    <cellStyle name="Millares [0] 6 4 5 3" xfId="13112" xr:uid="{814AB772-FD75-489A-90D7-FD6ED85F62C6}"/>
    <cellStyle name="Millares [0] 6 4 6" xfId="2419" xr:uid="{29360C10-7DE8-4FE3-AC90-0F69F8C38484}"/>
    <cellStyle name="Millares [0] 6 4 6 2" xfId="10690" xr:uid="{902080E5-3684-483F-937B-723F92F2342B}"/>
    <cellStyle name="Millares [0] 6 4 6 3" xfId="13530" xr:uid="{A04BCB57-974B-43AA-9836-11ADDB55AAFF}"/>
    <cellStyle name="Millares [0] 6 4 7" xfId="2963" xr:uid="{A2B18749-FBF5-4AC2-A417-85FBA802C846}"/>
    <cellStyle name="Millares [0] 6 4 7 2" xfId="11234" xr:uid="{E3661C10-37CE-4244-8E20-76C5D7C63E81}"/>
    <cellStyle name="Millares [0] 6 4 7 3" xfId="14074" xr:uid="{34A28063-4BB8-416D-9BBD-AD5C76C239FC}"/>
    <cellStyle name="Millares [0] 6 4 8" xfId="3465" xr:uid="{09B41C13-F36E-4B69-B282-93160419B395}"/>
    <cellStyle name="Millares [0] 6 4 8 2" xfId="11706" xr:uid="{9A2BCB88-B5D9-48E2-B65B-608984345676}"/>
    <cellStyle name="Millares [0] 6 4 8 3" xfId="14546" xr:uid="{4B8DA407-8B1A-4E8D-93C8-70CA701CB690}"/>
    <cellStyle name="Millares [0] 6 4 9" xfId="4798" xr:uid="{A3C8BBDA-C696-4787-9D5E-357E7A84C61A}"/>
    <cellStyle name="Millares [0] 6 4 9 2" xfId="12161" xr:uid="{0FCDB40A-637E-473A-A891-A87DE2675549}"/>
    <cellStyle name="Millares [0] 6 4 9 3" xfId="15002" xr:uid="{CC7A0BF3-BFD9-4268-8308-EC8A9AC5A522}"/>
    <cellStyle name="Millares [0] 6 5" xfId="246" xr:uid="{00000000-0005-0000-0000-000084010000}"/>
    <cellStyle name="Millares [0] 6 5 10" xfId="15521" xr:uid="{33BFECCC-AE52-4D74-842B-31F7378814A7}"/>
    <cellStyle name="Millares [0] 6 5 11" xfId="15987" xr:uid="{ECC305F4-BF6D-4DD6-9884-90C127FBB161}"/>
    <cellStyle name="Millares [0] 6 5 12" xfId="16530" xr:uid="{2EB96DD7-EFAA-4073-8875-CC87C8A9EF04}"/>
    <cellStyle name="Millares [0] 6 5 13" xfId="17074" xr:uid="{74ED7875-B0C7-47CD-BF7B-A15441BD1642}"/>
    <cellStyle name="Millares [0] 6 5 2" xfId="473" xr:uid="{00000000-0005-0000-0000-000085010000}"/>
    <cellStyle name="Millares [0] 6 5 2 10" xfId="16199" xr:uid="{A6E5416A-D207-4485-8318-30FAC70F111B}"/>
    <cellStyle name="Millares [0] 6 5 2 11" xfId="16742" xr:uid="{10355078-3405-496D-A17B-F7CA721BA567}"/>
    <cellStyle name="Millares [0] 6 5 2 12" xfId="17286" xr:uid="{779DE97B-2EF7-43A0-A5A6-6668B0249C50}"/>
    <cellStyle name="Millares [0] 6 5 2 2" xfId="2289" xr:uid="{5DCF5909-1490-4DF4-88D5-F79BB311143A}"/>
    <cellStyle name="Millares [0] 6 5 2 2 2" xfId="10560" xr:uid="{20CBCCAC-316C-44D1-95F2-6C691D57CB0D}"/>
    <cellStyle name="Millares [0] 6 5 2 2 3" xfId="13400" xr:uid="{38E244C1-D74B-467E-8139-57AEB884E55D}"/>
    <cellStyle name="Millares [0] 6 5 2 3" xfId="2707" xr:uid="{86F344F8-95D2-4EE6-BE27-A41EA64AB8B2}"/>
    <cellStyle name="Millares [0] 6 5 2 3 2" xfId="10978" xr:uid="{A2F68080-F6D0-419D-BEFE-8999864DA1E7}"/>
    <cellStyle name="Millares [0] 6 5 2 3 3" xfId="13818" xr:uid="{15E6D928-6AD7-430F-AFDE-D31BEDCFDDC4}"/>
    <cellStyle name="Millares [0] 6 5 2 4" xfId="3251" xr:uid="{9501C16F-F1C3-447A-BC24-8A0E35500E16}"/>
    <cellStyle name="Millares [0] 6 5 2 4 2" xfId="11522" xr:uid="{E104E224-DF70-4B71-BF9D-D01C88E336F0}"/>
    <cellStyle name="Millares [0] 6 5 2 4 3" xfId="14362" xr:uid="{71B3DF5F-EFC2-4529-B705-5C6F260EBBF0}"/>
    <cellStyle name="Millares [0] 6 5 2 5" xfId="3753" xr:uid="{82C193D6-2E61-4E25-B5D8-032BC5B7FDE3}"/>
    <cellStyle name="Millares [0] 6 5 2 5 2" xfId="11994" xr:uid="{4828FB75-62F9-4373-8278-7C58211C703D}"/>
    <cellStyle name="Millares [0] 6 5 2 5 3" xfId="14834" xr:uid="{10DD6967-0410-42BC-8701-8122740E5CA8}"/>
    <cellStyle name="Millares [0] 6 5 2 6" xfId="8673" xr:uid="{3213C03E-B13A-41F4-A6C0-6CA68ABF5180}"/>
    <cellStyle name="Millares [0] 6 5 2 6 2" xfId="12420" xr:uid="{5CA05E14-1BE3-47C9-B4C5-E7768541A78F}"/>
    <cellStyle name="Millares [0] 6 5 2 6 3" xfId="15261" xr:uid="{460FEBF8-4594-4C49-BEEE-4412373C207D}"/>
    <cellStyle name="Millares [0] 6 5 2 7" xfId="10016" xr:uid="{1BADEB0A-D00A-4342-85AF-2076EA379372}"/>
    <cellStyle name="Millares [0] 6 5 2 8" xfId="12856" xr:uid="{EC2427FC-3136-4352-9027-EFE34F3D0366}"/>
    <cellStyle name="Millares [0] 6 5 2 9" xfId="15710" xr:uid="{421B9E4A-3388-4516-8C75-671AFECC94E6}"/>
    <cellStyle name="Millares [0] 6 5 3" xfId="2077" xr:uid="{247B26DC-BFC8-4DAC-9D0A-52CC3D9BE764}"/>
    <cellStyle name="Millares [0] 6 5 3 2" xfId="10348" xr:uid="{E15565F6-B7CA-4C28-A510-7D9992B995C2}"/>
    <cellStyle name="Millares [0] 6 5 3 3" xfId="13188" xr:uid="{AB01DFAE-2445-4C03-894D-D375F2A3E8BB}"/>
    <cellStyle name="Millares [0] 6 5 4" xfId="2495" xr:uid="{3AB5E2F9-1241-426A-926B-FAC2E5A58230}"/>
    <cellStyle name="Millares [0] 6 5 4 2" xfId="10766" xr:uid="{AB172082-6796-4F15-9BC9-6C3BBDA27CB0}"/>
    <cellStyle name="Millares [0] 6 5 4 3" xfId="13606" xr:uid="{E36E1B23-3DE7-46B9-A674-478E59F4E564}"/>
    <cellStyle name="Millares [0] 6 5 5" xfId="3039" xr:uid="{FF1C669A-6D55-469B-9B42-9903FB76A8D4}"/>
    <cellStyle name="Millares [0] 6 5 5 2" xfId="11310" xr:uid="{C9FEC90D-492A-437C-B173-660131FE600D}"/>
    <cellStyle name="Millares [0] 6 5 5 3" xfId="14150" xr:uid="{E1E6B017-C3CB-49CF-A6DB-60A54D15FA16}"/>
    <cellStyle name="Millares [0] 6 5 6" xfId="3541" xr:uid="{38780D67-FD03-43BF-93CF-C207058A1305}"/>
    <cellStyle name="Millares [0] 6 5 6 2" xfId="11782" xr:uid="{5B25FCC2-1DD6-4DB9-BED7-BB807D7BD3F6}"/>
    <cellStyle name="Millares [0] 6 5 6 3" xfId="14622" xr:uid="{7BDA93E2-92B9-4EE1-8B1E-2E7A0F3FC9F5}"/>
    <cellStyle name="Millares [0] 6 5 7" xfId="5804" xr:uid="{22224F7E-D734-4796-8DFC-92AF01FC80E0}"/>
    <cellStyle name="Millares [0] 6 5 7 2" xfId="12233" xr:uid="{B6FCA9E7-A452-4C6E-9695-756763B3B679}"/>
    <cellStyle name="Millares [0] 6 5 7 3" xfId="15074" xr:uid="{57DD8115-A1D0-4A4B-A3BF-E16526837B98}"/>
    <cellStyle name="Millares [0] 6 5 8" xfId="9804" xr:uid="{446CB5DA-D939-4000-A108-5D72DFAD6B86}"/>
    <cellStyle name="Millares [0] 6 5 9" xfId="12644" xr:uid="{6E631ECA-0CAB-41D1-91E1-968A2E95A976}"/>
    <cellStyle name="Millares [0] 6 6" xfId="372" xr:uid="{00000000-0005-0000-0000-000086010000}"/>
    <cellStyle name="Millares [0] 6 6 10" xfId="16099" xr:uid="{B81E4BF6-B97E-48DA-B887-52506C2AB41E}"/>
    <cellStyle name="Millares [0] 6 6 11" xfId="16642" xr:uid="{C846DCC4-D2AD-48B8-AE96-4858B57D56E6}"/>
    <cellStyle name="Millares [0] 6 6 12" xfId="17186" xr:uid="{EBF82A66-6CDD-4FE0-A794-19ECB6BA5768}"/>
    <cellStyle name="Millares [0] 6 6 2" xfId="2189" xr:uid="{53266100-9B88-4341-8D10-BB264E86142B}"/>
    <cellStyle name="Millares [0] 6 6 2 2" xfId="10460" xr:uid="{DA256785-A90E-4BF2-8819-D07957075777}"/>
    <cellStyle name="Millares [0] 6 6 2 3" xfId="13300" xr:uid="{8601F4C3-23ED-429A-A7D1-FA65E3C4FC3B}"/>
    <cellStyle name="Millares [0] 6 6 3" xfId="2607" xr:uid="{1D14850E-BCAD-4D42-8526-6FB6F9C04521}"/>
    <cellStyle name="Millares [0] 6 6 3 2" xfId="10878" xr:uid="{ABE94693-F881-4982-8FC1-99AAD9F8C10D}"/>
    <cellStyle name="Millares [0] 6 6 3 3" xfId="13718" xr:uid="{E6E5ABAD-EA83-4813-877E-E9C2E9B3AD1D}"/>
    <cellStyle name="Millares [0] 6 6 4" xfId="3151" xr:uid="{F7824BF3-B0BC-4B93-9D29-73C532855670}"/>
    <cellStyle name="Millares [0] 6 6 4 2" xfId="11422" xr:uid="{10659846-5A0D-4B73-BB50-205700B7E593}"/>
    <cellStyle name="Millares [0] 6 6 4 3" xfId="14262" xr:uid="{25A36D91-857B-4897-A61C-DD30ED8746B9}"/>
    <cellStyle name="Millares [0] 6 6 5" xfId="3653" xr:uid="{75FB50D2-B270-4EC1-830D-CF1E48DB2AF1}"/>
    <cellStyle name="Millares [0] 6 6 5 2" xfId="11894" xr:uid="{0669C701-4E09-47C1-96BB-D63CE67E07F9}"/>
    <cellStyle name="Millares [0] 6 6 5 3" xfId="14734" xr:uid="{2A0348CE-43E4-4356-B95D-86F8A5123F86}"/>
    <cellStyle name="Millares [0] 6 6 6" xfId="6690" xr:uid="{C9FA23C4-D3AF-4449-B912-A9E2AF1339EF}"/>
    <cellStyle name="Millares [0] 6 6 6 2" xfId="12276" xr:uid="{824E5DAD-26E5-4A8C-AB1E-33F11E1B1FA3}"/>
    <cellStyle name="Millares [0] 6 6 6 3" xfId="15117" xr:uid="{490B9871-4CF9-4489-BE87-855C38992835}"/>
    <cellStyle name="Millares [0] 6 6 7" xfId="9916" xr:uid="{1F23ACA9-F7A8-4B00-A3E1-5CEDF3B2B1CD}"/>
    <cellStyle name="Millares [0] 6 6 8" xfId="12756" xr:uid="{503B82AD-B715-42D8-BC1B-2B13CF786A8D}"/>
    <cellStyle name="Millares [0] 6 6 9" xfId="15564" xr:uid="{F628A17D-0843-4DB8-A725-9CD47DEBBCD9}"/>
    <cellStyle name="Millares [0] 6 7" xfId="575" xr:uid="{00000000-0005-0000-0000-000087010000}"/>
    <cellStyle name="Millares [0] 6 7 2" xfId="2809" xr:uid="{EF3DEA3B-DA90-42EC-918E-9ACD4297EEA5}"/>
    <cellStyle name="Millares [0] 6 7 2 2" xfId="11080" xr:uid="{9DE1CA5B-3DF7-4078-BCFF-791FD40790AC}"/>
    <cellStyle name="Millares [0] 6 7 2 3" xfId="13920" xr:uid="{00E63823-A17B-4610-8917-6EF2BEBB34B4}"/>
    <cellStyle name="Millares [0] 6 7 3" xfId="10118" xr:uid="{3BAC3008-63BA-4325-9D71-2C420C345B4D}"/>
    <cellStyle name="Millares [0] 6 7 4" xfId="12958" xr:uid="{4C7B9934-8C75-49B6-A192-485A3A2C7A40}"/>
    <cellStyle name="Millares [0] 6 7 5" xfId="16301" xr:uid="{2952CA7D-6EB6-4213-8A73-1A4F49E8C299}"/>
    <cellStyle name="Millares [0] 6 7 6" xfId="16844" xr:uid="{AA1DC167-24B7-4CB3-A239-AD2D1D356878}"/>
    <cellStyle name="Millares [0] 6 7 7" xfId="17388" xr:uid="{DB0D5D54-AE18-443B-8BC8-8C52355392E9}"/>
    <cellStyle name="Millares [0] 6 8" xfId="1973" xr:uid="{EAAD8C4C-6922-44C0-9126-F0ED8B4C362C}"/>
    <cellStyle name="Millares [0] 6 8 2" xfId="10244" xr:uid="{7E289547-8B2E-4180-AB39-3FEDAF1EBDDD}"/>
    <cellStyle name="Millares [0] 6 8 3" xfId="13084" xr:uid="{448C369B-8CE4-4466-B8BD-5C346F86F997}"/>
    <cellStyle name="Millares [0] 6 9" xfId="2391" xr:uid="{0AD279D8-45D6-40ED-B0D4-57BA6F024A9A}"/>
    <cellStyle name="Millares [0] 6 9 2" xfId="10662" xr:uid="{8E709F12-5C2C-4761-A4F4-9B245F416802}"/>
    <cellStyle name="Millares [0] 6 9 3" xfId="13502" xr:uid="{74690907-7EC0-46DB-8FA1-3213FDBEBF94}"/>
    <cellStyle name="Millares [0] 7" xfId="110" xr:uid="{00000000-0005-0000-0000-000088010000}"/>
    <cellStyle name="Millares [0] 7 2" xfId="4054" xr:uid="{0649933C-DC23-41E2-B338-22BC59AC13FF}"/>
    <cellStyle name="Millares [0] 7 2 2" xfId="4529" xr:uid="{D055FEE6-1BD0-4C79-B7F0-BFDCDAE85A37}"/>
    <cellStyle name="Millares [0] 7 2 2 2" xfId="5497" xr:uid="{8D01AACF-50D4-4FA3-90B3-4A1FFF79F33A}"/>
    <cellStyle name="Millares [0] 7 2 2 2 2" xfId="8364" xr:uid="{8ED2A968-B7C1-4722-979D-62D09B1764C7}"/>
    <cellStyle name="Millares [0] 7 2 2 2 2 2" xfId="12397" xr:uid="{D7154013-E356-4849-90C8-454A4FC571C5}"/>
    <cellStyle name="Millares [0] 7 2 2 2 2 3" xfId="15238" xr:uid="{BCCEC8A5-D915-4975-84D8-A6DE6ED4A2C7}"/>
    <cellStyle name="Millares [0] 7 2 2 2 2 4" xfId="15685" xr:uid="{342A2FBB-20D1-475B-A4C6-09B6E42746F8}"/>
    <cellStyle name="Millares [0] 7 2 2 2 3" xfId="12210" xr:uid="{BC714B80-99CB-4E7F-AA0D-B8433A512B7E}"/>
    <cellStyle name="Millares [0] 7 2 2 2 4" xfId="15051" xr:uid="{BB5A365F-6AF9-4FA6-A107-CFC2B25D36EA}"/>
    <cellStyle name="Millares [0] 7 2 2 2 5" xfId="15498" xr:uid="{4F16F255-B1D0-41FF-A7AB-E3C8BBBE7DDF}"/>
    <cellStyle name="Millares [0] 7 2 2 3" xfId="7392" xr:uid="{84E7B106-F57F-4961-9B7E-B5963F5FA492}"/>
    <cellStyle name="Millares [0] 7 2 2 3 2" xfId="12325" xr:uid="{2E9B9C81-8D92-4032-ADF5-87E9BCCB08CC}"/>
    <cellStyle name="Millares [0] 7 2 2 3 3" xfId="15166" xr:uid="{4B912D55-9878-4428-9063-F30537359E87}"/>
    <cellStyle name="Millares [0] 7 2 2 3 4" xfId="15613" xr:uid="{59D3401A-D994-439F-857E-4D15DE4D6877}"/>
    <cellStyle name="Millares [0] 7 2 2 4" xfId="12138" xr:uid="{681D7931-5F9A-4A0A-B221-AA5A5C3F6EC0}"/>
    <cellStyle name="Millares [0] 7 2 2 5" xfId="14979" xr:uid="{784C90E7-FBB4-438C-8341-0FCA8B05C896}"/>
    <cellStyle name="Millares [0] 7 2 2 6" xfId="15424" xr:uid="{D6361F24-3396-43D0-9A90-001BEB537079}"/>
    <cellStyle name="Millares [0] 7 2 3" xfId="5012" xr:uid="{3B414441-11CD-459C-837D-941CC24BCB8E}"/>
    <cellStyle name="Millares [0] 7 2 3 2" xfId="7879" xr:uid="{E644F43C-7700-4DC1-8798-5CA1B8227906}"/>
    <cellStyle name="Millares [0] 7 2 3 2 2" xfId="12361" xr:uid="{8754AD3C-7BA4-4D6E-86C6-5FCA09D64816}"/>
    <cellStyle name="Millares [0] 7 2 3 2 3" xfId="15202" xr:uid="{E32CF5AB-1D03-452E-AC51-15A8FB6CB9EC}"/>
    <cellStyle name="Millares [0] 7 2 3 2 4" xfId="15649" xr:uid="{8DE7291E-3BF7-48CF-95D9-D25276A599CD}"/>
    <cellStyle name="Millares [0] 7 2 3 3" xfId="12174" xr:uid="{75B6FF28-E557-4329-B8C2-613D6E2C7E4B}"/>
    <cellStyle name="Millares [0] 7 2 3 4" xfId="15015" xr:uid="{8B6FBBE7-EDE4-43CF-89FE-CA26FB7DFF64}"/>
    <cellStyle name="Millares [0] 7 2 3 5" xfId="15461" xr:uid="{3EE15412-02DC-4610-9D73-DDA6D62AD230}"/>
    <cellStyle name="Millares [0] 7 2 4" xfId="6907" xr:uid="{94B5A0B6-C740-4E3B-960A-B754091C2797}"/>
    <cellStyle name="Millares [0] 7 2 4 2" xfId="12289" xr:uid="{78C9CF24-6B17-4511-BA1C-2D93C54B6784}"/>
    <cellStyle name="Millares [0] 7 2 4 3" xfId="15130" xr:uid="{555C87C2-B6DE-48DB-9A2C-CD26790C3D48}"/>
    <cellStyle name="Millares [0] 7 2 4 4" xfId="15577" xr:uid="{8573A464-9B40-4F47-9FFC-5ED8730F6ECC}"/>
    <cellStyle name="Millares [0] 7 2 5" xfId="12101" xr:uid="{386A27BD-2CBD-4F5E-8E6B-7FBCD82C0F21}"/>
    <cellStyle name="Millares [0] 7 2 6" xfId="14942" xr:uid="{A7D03DF7-8B47-4AC9-A091-00BCF49C2EFC}"/>
    <cellStyle name="Millares [0] 7 2 7" xfId="15387" xr:uid="{5A76989A-2A81-4262-A425-560F7E7343DA}"/>
    <cellStyle name="Millares [0] 7 3" xfId="4335" xr:uid="{474369D0-C3B1-42A9-A5E5-76DFCCB4357F}"/>
    <cellStyle name="Millares [0] 7 3 2" xfId="5301" xr:uid="{7E89BF03-A9A7-4896-BC6F-A83C2B55E665}"/>
    <cellStyle name="Millares [0] 7 3 2 2" xfId="8168" xr:uid="{169EE5C6-B186-4A9D-AEA2-A2D2CF4D5166}"/>
    <cellStyle name="Millares [0] 7 3 2 2 2" xfId="12385" xr:uid="{C9324922-ABE7-4B7C-8556-C9D3646C1F49}"/>
    <cellStyle name="Millares [0] 7 3 2 2 3" xfId="15226" xr:uid="{BF273BF0-6112-4BEE-A103-5C03CE502E98}"/>
    <cellStyle name="Millares [0] 7 3 2 2 4" xfId="15673" xr:uid="{638F498A-ECC0-485A-B34F-004B0CC80A3A}"/>
    <cellStyle name="Millares [0] 7 3 2 3" xfId="12198" xr:uid="{307431E2-58DD-41F7-95FE-DEB328952684}"/>
    <cellStyle name="Millares [0] 7 3 2 4" xfId="15039" xr:uid="{67F568C2-B92C-49D0-80E9-23998DC95952}"/>
    <cellStyle name="Millares [0] 7 3 2 5" xfId="15485" xr:uid="{27AF152B-1FF1-4327-B142-70C02737F59F}"/>
    <cellStyle name="Millares [0] 7 3 3" xfId="7196" xr:uid="{B46D3126-DCC0-41B8-ADC0-B461A60A7B74}"/>
    <cellStyle name="Millares [0] 7 3 3 2" xfId="12313" xr:uid="{FD2FB581-7F5B-4AE0-8C4B-908AEA670C7A}"/>
    <cellStyle name="Millares [0] 7 3 3 3" xfId="15154" xr:uid="{CCA1EAB6-3BF7-43A4-BFA7-3A6F996E182B}"/>
    <cellStyle name="Millares [0] 7 3 3 4" xfId="15601" xr:uid="{55E66CE4-038E-4A4A-9441-BF16A48F4D91}"/>
    <cellStyle name="Millares [0] 7 3 4" xfId="12126" xr:uid="{EE628589-E194-4602-BECD-04E3D2AE2F21}"/>
    <cellStyle name="Millares [0] 7 3 5" xfId="14967" xr:uid="{8A4BDEDC-4CD7-4D49-B16B-B79E82D994E1}"/>
    <cellStyle name="Millares [0] 7 3 6" xfId="15412" xr:uid="{BEF0CCEB-0259-40E7-9F29-A4F3518F831D}"/>
    <cellStyle name="Millares [0] 7 4" xfId="4820" xr:uid="{E773D68E-BA0B-4B8F-90BD-3DDEE97B06EE}"/>
    <cellStyle name="Millares [0] 7 4 2" xfId="7683" xr:uid="{040D82BE-FB24-46A6-B35D-0032FFA37BDE}"/>
    <cellStyle name="Millares [0] 7 4 2 2" xfId="12349" xr:uid="{73142FF8-B215-4D92-9E78-C0D2AD68AE83}"/>
    <cellStyle name="Millares [0] 7 4 2 3" xfId="15190" xr:uid="{D9F9DCD7-2F5A-48C2-B912-8D62E915C7A4}"/>
    <cellStyle name="Millares [0] 7 4 2 4" xfId="15637" xr:uid="{62F54CDC-0B6C-48FD-B92E-8A92D2AEAA0F}"/>
    <cellStyle name="Millares [0] 7 4 3" xfId="12162" xr:uid="{58AC62E4-7227-44EC-ADA9-47B64FA4061E}"/>
    <cellStyle name="Millares [0] 7 4 4" xfId="15003" xr:uid="{FD8CDF38-D82A-47CC-A476-ADF8318ED705}"/>
    <cellStyle name="Millares [0] 7 4 5" xfId="15449" xr:uid="{2BA8A05C-3633-4DAF-833A-8FCBE50020E9}"/>
    <cellStyle name="Millares [0] 7 5" xfId="5826" xr:uid="{277B6F6B-3A81-4262-96D8-7B9DA629C7C0}"/>
    <cellStyle name="Millares [0] 7 5 2" xfId="8695" xr:uid="{48CDDDBE-993C-42C0-BAC5-39AD4A062C75}"/>
    <cellStyle name="Millares [0] 7 5 2 2" xfId="12421" xr:uid="{A2364F56-8A73-4EF2-B75C-8F7180462899}"/>
    <cellStyle name="Millares [0] 7 5 2 3" xfId="15262" xr:uid="{4005EC70-7189-405B-9B12-DF2C3EF0BFA4}"/>
    <cellStyle name="Millares [0] 7 5 2 4" xfId="15711" xr:uid="{EF0A416F-AD8B-4B7B-81E3-99A3F09EBD83}"/>
    <cellStyle name="Millares [0] 7 5 3" xfId="12234" xr:uid="{2507F6BD-84BD-4B16-BE26-AF6E94575BC4}"/>
    <cellStyle name="Millares [0] 7 5 4" xfId="15075" xr:uid="{4FC8DB2A-98E9-4680-91B8-89E0D3B8ACD3}"/>
    <cellStyle name="Millares [0] 7 5 5" xfId="15522" xr:uid="{618A63A2-DB9A-4BA0-93A7-4D579C4B5678}"/>
    <cellStyle name="Millares [0] 7 6" xfId="6712" xr:uid="{1EAC24DF-BCAA-4DAB-8BD1-1EECD60BA769}"/>
    <cellStyle name="Millares [0] 7 6 2" xfId="12277" xr:uid="{EAF391B7-D3CF-4B82-B0D0-8F096CB81F4A}"/>
    <cellStyle name="Millares [0] 7 6 3" xfId="15118" xr:uid="{75DB88AA-CB98-4ECA-A477-FD89074602DD}"/>
    <cellStyle name="Millares [0] 7 6 4" xfId="15565" xr:uid="{99C8B213-DBAD-4841-9663-74ACD60C918E}"/>
    <cellStyle name="Millares [0] 7 7" xfId="3854" xr:uid="{515441A7-2052-4384-80DF-A51F7F4F01BF}"/>
    <cellStyle name="Millares [0] 7 7 2" xfId="12073" xr:uid="{54C4B145-C8C5-4CA0-8957-6DF7782DD0C6}"/>
    <cellStyle name="Millares [0] 7 7 3" xfId="14914" xr:uid="{DDF2C1D4-511C-42D6-A72E-EABE90C17807}"/>
    <cellStyle name="Millares [0] 7 8" xfId="15359" xr:uid="{82DAFA50-B155-4CEE-B63C-BEB6FD62AFC9}"/>
    <cellStyle name="Millares [0] 8" xfId="182" xr:uid="{00000000-0005-0000-0000-000089010000}"/>
    <cellStyle name="Millares [0] 8 10" xfId="3485" xr:uid="{00947DF2-4794-4E53-B6D3-2986A52F25A5}"/>
    <cellStyle name="Millares [0] 8 10 2" xfId="11726" xr:uid="{292898D4-9B3E-435A-8A29-4578A7EDC7CF}"/>
    <cellStyle name="Millares [0] 8 10 3" xfId="14566" xr:uid="{64F5AF62-02DE-4F8E-A0BD-D01C62FA1355}"/>
    <cellStyle name="Millares [0] 8 11" xfId="3881" xr:uid="{AA3F33A8-C989-4A5D-BED2-83430A3B124B}"/>
    <cellStyle name="Millares [0] 8 11 2" xfId="12079" xr:uid="{7718CA09-4FB4-4A77-8F07-3C975B2FF2F3}"/>
    <cellStyle name="Millares [0] 8 11 3" xfId="14920" xr:uid="{E36D51CD-EC37-47A8-97DD-698E28BE2F32}"/>
    <cellStyle name="Millares [0] 8 12" xfId="9637" xr:uid="{066DA57D-A1A1-41FF-BDF8-1AF531B666CC}"/>
    <cellStyle name="Millares [0] 8 12 2" xfId="12477" xr:uid="{00CF2E27-BCDB-4761-8381-3CE332CAACEA}"/>
    <cellStyle name="Millares [0] 8 12 3" xfId="15318" xr:uid="{D1A605E8-B74E-48C0-BE0F-72A14E9EF302}"/>
    <cellStyle name="Millares [0] 8 13" xfId="9748" xr:uid="{81C7A2F4-A5E4-421E-B9FB-4F640F18FC9A}"/>
    <cellStyle name="Millares [0] 8 14" xfId="12588" xr:uid="{F6596FDE-36C7-45CA-B799-1E4E2391BEF1}"/>
    <cellStyle name="Millares [0] 8 15" xfId="15365" xr:uid="{4600EBF7-F7ED-4856-8E35-788D40274C0C}"/>
    <cellStyle name="Millares [0] 8 16" xfId="15931" xr:uid="{11A8259F-F0CE-4172-96CD-C6D8C1561407}"/>
    <cellStyle name="Millares [0] 8 17" xfId="16474" xr:uid="{3CA3E8FE-FB14-4AF1-8E2A-7FE444AADE0E}"/>
    <cellStyle name="Millares [0] 8 18" xfId="17018" xr:uid="{779F8696-5081-49AE-B700-41B7054AA1D9}"/>
    <cellStyle name="Millares [0] 8 2" xfId="294" xr:uid="{00000000-0005-0000-0000-00008A010000}"/>
    <cellStyle name="Millares [0] 8 2 10" xfId="15389" xr:uid="{10A8126A-5B22-4163-8E0E-428CC7BC9DD1}"/>
    <cellStyle name="Millares [0] 8 2 11" xfId="16035" xr:uid="{48694344-9D93-45E4-A032-A5E444320148}"/>
    <cellStyle name="Millares [0] 8 2 12" xfId="16578" xr:uid="{3E230006-E9C1-4EF9-A83B-CA8E34B352CD}"/>
    <cellStyle name="Millares [0] 8 2 13" xfId="17122" xr:uid="{330E7897-8994-4933-9EF1-EABB4EA9CFB1}"/>
    <cellStyle name="Millares [0] 8 2 2" xfId="521" xr:uid="{00000000-0005-0000-0000-00008B010000}"/>
    <cellStyle name="Millares [0] 8 2 2 10" xfId="16247" xr:uid="{0D32FF94-AB0A-4A12-9492-ED8F4CA6E07E}"/>
    <cellStyle name="Millares [0] 8 2 2 11" xfId="16790" xr:uid="{549F8BE0-F20D-4F3C-A37E-3B7F2F333EC0}"/>
    <cellStyle name="Millares [0] 8 2 2 12" xfId="17334" xr:uid="{A424C6CB-9D73-4EFD-B3B9-5F451AF2CF83}"/>
    <cellStyle name="Millares [0] 8 2 2 2" xfId="2337" xr:uid="{20BD5E9F-4E94-4BDB-AEA7-DB25FDC6ABC3}"/>
    <cellStyle name="Millares [0] 8 2 2 2 2" xfId="8391" xr:uid="{F71EE1F1-6F97-4CD8-865F-E91FFDB1FE11}"/>
    <cellStyle name="Millares [0] 8 2 2 2 2 2" xfId="12399" xr:uid="{5583DA4D-4AF1-4F26-8B24-0EE85B9E4D23}"/>
    <cellStyle name="Millares [0] 8 2 2 2 2 3" xfId="15240" xr:uid="{E1CE12D5-06CF-4725-BE4B-2EC1335B6AC2}"/>
    <cellStyle name="Millares [0] 8 2 2 2 2 4" xfId="15687" xr:uid="{A1C3C8EB-77FB-4DC5-A5B1-7B498D3EC3A2}"/>
    <cellStyle name="Millares [0] 8 2 2 2 3" xfId="5524" xr:uid="{1E5B97A7-2B45-430D-905E-3278A22E351B}"/>
    <cellStyle name="Millares [0] 8 2 2 2 3 2" xfId="12212" xr:uid="{B355A294-3F03-4BB5-8FC8-E94B133F4A50}"/>
    <cellStyle name="Millares [0] 8 2 2 2 3 3" xfId="15053" xr:uid="{1041B0E2-4FD3-4773-9011-4847EC5B7FB9}"/>
    <cellStyle name="Millares [0] 8 2 2 2 4" xfId="10608" xr:uid="{7E3F3A67-3548-4B1B-B7E5-BAE0A0DB33D5}"/>
    <cellStyle name="Millares [0] 8 2 2 2 5" xfId="13448" xr:uid="{2FBF9554-11AB-4F18-A473-7E4042306724}"/>
    <cellStyle name="Millares [0] 8 2 2 2 6" xfId="15500" xr:uid="{9DF1D1C3-35D1-42C3-9C09-EE8864BF5DA6}"/>
    <cellStyle name="Millares [0] 8 2 2 3" xfId="2755" xr:uid="{CBDB0E97-62D3-4024-8DBF-6963847FB8AF}"/>
    <cellStyle name="Millares [0] 8 2 2 3 2" xfId="7419" xr:uid="{752235BB-D511-4E81-A9CC-246C340CE995}"/>
    <cellStyle name="Millares [0] 8 2 2 3 2 2" xfId="12327" xr:uid="{E40AE73F-3C74-4293-A6D8-DA2B2B709EB4}"/>
    <cellStyle name="Millares [0] 8 2 2 3 2 3" xfId="15168" xr:uid="{5231275E-CF1A-444C-9EB4-8EE0D75A1FA8}"/>
    <cellStyle name="Millares [0] 8 2 2 3 3" xfId="11026" xr:uid="{1D2F5B04-B6D7-4CBB-9CA6-42BA277633DF}"/>
    <cellStyle name="Millares [0] 8 2 2 3 4" xfId="13866" xr:uid="{6D709BCB-5F81-4BEA-99F0-1986E1760193}"/>
    <cellStyle name="Millares [0] 8 2 2 3 5" xfId="15615" xr:uid="{7444CE77-38F6-4B44-AD6F-D7B87C866A1A}"/>
    <cellStyle name="Millares [0] 8 2 2 4" xfId="3299" xr:uid="{6FA40F75-C78A-4260-AD8F-E36771591843}"/>
    <cellStyle name="Millares [0] 8 2 2 4 2" xfId="11570" xr:uid="{9783043C-5EFD-4D43-BF00-B4B050BA32F5}"/>
    <cellStyle name="Millares [0] 8 2 2 4 3" xfId="14410" xr:uid="{8168E6F3-96AC-40FB-9684-72CAF63423EE}"/>
    <cellStyle name="Millares [0] 8 2 2 5" xfId="3801" xr:uid="{005579F9-90B7-422A-8310-D9014D4611DB}"/>
    <cellStyle name="Millares [0] 8 2 2 5 2" xfId="12042" xr:uid="{67197983-FAA6-49E1-A84C-277920B5DB3A}"/>
    <cellStyle name="Millares [0] 8 2 2 5 3" xfId="14882" xr:uid="{85C2138B-769B-437F-9CA8-10B2B87555D3}"/>
    <cellStyle name="Millares [0] 8 2 2 6" xfId="4556" xr:uid="{689D789B-4ED0-40A9-A204-388FC1934B5D}"/>
    <cellStyle name="Millares [0] 8 2 2 6 2" xfId="12140" xr:uid="{E71712D3-643B-4624-A65D-9CB3EEFEA805}"/>
    <cellStyle name="Millares [0] 8 2 2 6 3" xfId="14981" xr:uid="{8C7249A9-D178-4671-8652-6662F901007E}"/>
    <cellStyle name="Millares [0] 8 2 2 7" xfId="10064" xr:uid="{61DF6085-91E5-4A96-B6F5-4BBA92CFB96F}"/>
    <cellStyle name="Millares [0] 8 2 2 8" xfId="12904" xr:uid="{53F95A63-EB84-4E97-B7DA-B3D535DF752F}"/>
    <cellStyle name="Millares [0] 8 2 2 9" xfId="15426" xr:uid="{34E0305A-0AA2-45C5-B253-291F291CF800}"/>
    <cellStyle name="Millares [0] 8 2 3" xfId="2125" xr:uid="{7BDE18EE-D81B-4435-AE40-4EEA50A395AC}"/>
    <cellStyle name="Millares [0] 8 2 3 2" xfId="7906" xr:uid="{45744681-1DBB-4431-82AC-DAED7403990D}"/>
    <cellStyle name="Millares [0] 8 2 3 2 2" xfId="12363" xr:uid="{B2D153D8-5E48-46E9-9239-2B6992B54933}"/>
    <cellStyle name="Millares [0] 8 2 3 2 3" xfId="15204" xr:uid="{E891D0A0-4F9B-4B2E-AFD3-A13703CD14D0}"/>
    <cellStyle name="Millares [0] 8 2 3 2 4" xfId="15651" xr:uid="{05C6CB5B-609B-4AFB-96F0-18C4B34C6B31}"/>
    <cellStyle name="Millares [0] 8 2 3 3" xfId="5039" xr:uid="{72BD983E-8ADF-48E7-8BAC-8D8E758F311A}"/>
    <cellStyle name="Millares [0] 8 2 3 3 2" xfId="12176" xr:uid="{9DC0F0C3-BD2A-4C7F-BB4E-4F95C4990036}"/>
    <cellStyle name="Millares [0] 8 2 3 3 3" xfId="15017" xr:uid="{8C92F6F0-D7A7-436B-94F4-882E7F136BB9}"/>
    <cellStyle name="Millares [0] 8 2 3 4" xfId="10396" xr:uid="{7D950736-3378-4968-A358-EAD9BB9652AC}"/>
    <cellStyle name="Millares [0] 8 2 3 5" xfId="13236" xr:uid="{BA31AAAE-78AD-4DAA-8343-27D2F80BBB3B}"/>
    <cellStyle name="Millares [0] 8 2 3 6" xfId="15463" xr:uid="{1F3EBA94-8B6A-4ACC-9975-24AB1FE5C62D}"/>
    <cellStyle name="Millares [0] 8 2 4" xfId="2543" xr:uid="{F949B9A5-9D93-4691-AEEF-673F6C44FAFB}"/>
    <cellStyle name="Millares [0] 8 2 4 2" xfId="6934" xr:uid="{6BF194B8-BDEA-478D-AB1A-9A84F2F8D86F}"/>
    <cellStyle name="Millares [0] 8 2 4 2 2" xfId="12291" xr:uid="{FF567C9E-4838-43FA-AC2F-ABCCD5F3DB0D}"/>
    <cellStyle name="Millares [0] 8 2 4 2 3" xfId="15132" xr:uid="{598D5E5B-DE47-4C0A-BE4D-5DDC46941397}"/>
    <cellStyle name="Millares [0] 8 2 4 3" xfId="10814" xr:uid="{E1AB605A-57C0-4E2F-B67B-5FE784CCD9AA}"/>
    <cellStyle name="Millares [0] 8 2 4 4" xfId="13654" xr:uid="{DD9EB818-411D-41BC-A028-AC8FF4CF0991}"/>
    <cellStyle name="Millares [0] 8 2 4 5" xfId="15579" xr:uid="{D45EDD66-71B3-4BAF-AB82-0DAF048F8ABB}"/>
    <cellStyle name="Millares [0] 8 2 5" xfId="3087" xr:uid="{9D9F458E-3EE4-42F2-A119-AB85379458BC}"/>
    <cellStyle name="Millares [0] 8 2 5 2" xfId="11358" xr:uid="{47467715-D82E-4B10-BD5D-29570000DAAA}"/>
    <cellStyle name="Millares [0] 8 2 5 3" xfId="14198" xr:uid="{9C6E7412-135A-484A-9ED1-29C527DD11C1}"/>
    <cellStyle name="Millares [0] 8 2 6" xfId="3589" xr:uid="{89E57E82-6EC0-4B10-8225-FA2CED0DB37F}"/>
    <cellStyle name="Millares [0] 8 2 6 2" xfId="11830" xr:uid="{9D32BD0F-DF66-414C-B088-689788A43693}"/>
    <cellStyle name="Millares [0] 8 2 6 3" xfId="14670" xr:uid="{FB9CAB74-C758-4A83-9BAB-172B7C256C51}"/>
    <cellStyle name="Millares [0] 8 2 7" xfId="4078" xr:uid="{2C56AE23-EF35-4C56-A0EA-85D698265498}"/>
    <cellStyle name="Millares [0] 8 2 7 2" xfId="12103" xr:uid="{5106D8C0-D71D-4531-90C3-B54F6A19856C}"/>
    <cellStyle name="Millares [0] 8 2 7 3" xfId="14944" xr:uid="{7345077D-08BD-44B4-98AC-992853D652E5}"/>
    <cellStyle name="Millares [0] 8 2 8" xfId="9852" xr:uid="{88D66C80-A4D2-4CCA-8E7A-15E2F73DBE3D}"/>
    <cellStyle name="Millares [0] 8 2 9" xfId="12692" xr:uid="{E831F40E-3924-4A2F-9E09-DB2B939692C3}"/>
    <cellStyle name="Millares [0] 8 3" xfId="420" xr:uid="{00000000-0005-0000-0000-00008C010000}"/>
    <cellStyle name="Millares [0] 8 3 10" xfId="16147" xr:uid="{A86E0309-15AC-45AF-ACA3-F509724C46BF}"/>
    <cellStyle name="Millares [0] 8 3 11" xfId="16690" xr:uid="{B25E3DEC-55B8-4BC5-A066-710C6ABDD638}"/>
    <cellStyle name="Millares [0] 8 3 12" xfId="17234" xr:uid="{8836E353-3358-4324-A769-12D42AFEC7DD}"/>
    <cellStyle name="Millares [0] 8 3 2" xfId="2237" xr:uid="{46E4C095-2B1B-4A13-A45D-B10E18187BCF}"/>
    <cellStyle name="Millares [0] 8 3 2 2" xfId="8195" xr:uid="{1AA6C111-8582-4C6D-9FE8-E97451BA4051}"/>
    <cellStyle name="Millares [0] 8 3 2 2 2" xfId="12387" xr:uid="{EB1AA13E-AB82-44B7-9C33-71C38F27552C}"/>
    <cellStyle name="Millares [0] 8 3 2 2 3" xfId="15228" xr:uid="{688C38A6-A9A3-4E7A-8B01-8784426FAB22}"/>
    <cellStyle name="Millares [0] 8 3 2 2 4" xfId="15675" xr:uid="{8624366C-18AD-4D46-A368-4530BF860FB5}"/>
    <cellStyle name="Millares [0] 8 3 2 3" xfId="5328" xr:uid="{019A600C-9E7C-4C38-B03C-E30AB762C1D2}"/>
    <cellStyle name="Millares [0] 8 3 2 3 2" xfId="12200" xr:uid="{859AF590-04F0-46A1-8D21-5EC79B7B42D7}"/>
    <cellStyle name="Millares [0] 8 3 2 3 3" xfId="15041" xr:uid="{4EA88A4E-23B4-4215-9664-C3A431CF0DC8}"/>
    <cellStyle name="Millares [0] 8 3 2 4" xfId="10508" xr:uid="{EDF3AF07-6938-4019-8E3E-49F090F30BD6}"/>
    <cellStyle name="Millares [0] 8 3 2 5" xfId="13348" xr:uid="{C9DDFB86-6AD5-4DA4-A2BB-5017A579373D}"/>
    <cellStyle name="Millares [0] 8 3 2 6" xfId="15487" xr:uid="{0461F6E8-BAB7-4E5C-AE6D-CA0D5925E481}"/>
    <cellStyle name="Millares [0] 8 3 3" xfId="2655" xr:uid="{9408168A-5BAA-4FAC-B854-88308A3C0729}"/>
    <cellStyle name="Millares [0] 8 3 3 2" xfId="7223" xr:uid="{3A431BD2-76CE-4166-9E30-4656112297F4}"/>
    <cellStyle name="Millares [0] 8 3 3 2 2" xfId="12315" xr:uid="{E8C40969-D03C-457B-B6C0-1D87B9BA5ED2}"/>
    <cellStyle name="Millares [0] 8 3 3 2 3" xfId="15156" xr:uid="{68AB2542-207B-42E5-A1A7-C13B9767A31C}"/>
    <cellStyle name="Millares [0] 8 3 3 3" xfId="10926" xr:uid="{53833AE2-791B-4D3F-BEBC-5856FEB23563}"/>
    <cellStyle name="Millares [0] 8 3 3 4" xfId="13766" xr:uid="{499E5FA8-5BB1-41F1-B06A-D2A70A8F0B4F}"/>
    <cellStyle name="Millares [0] 8 3 3 5" xfId="15603" xr:uid="{AFCFABAF-8062-4920-9914-A6806B56132C}"/>
    <cellStyle name="Millares [0] 8 3 4" xfId="3199" xr:uid="{D72940AE-EA7F-4979-AFFF-3177701C6151}"/>
    <cellStyle name="Millares [0] 8 3 4 2" xfId="11470" xr:uid="{22C3E480-871D-4FBA-B2B3-16A91CCD8D16}"/>
    <cellStyle name="Millares [0] 8 3 4 3" xfId="14310" xr:uid="{B1E7D47A-00DD-4C6A-B0C5-44720BBA3AB2}"/>
    <cellStyle name="Millares [0] 8 3 5" xfId="3701" xr:uid="{E672AE87-B7E7-47DF-9F6F-B84D47EC64B2}"/>
    <cellStyle name="Millares [0] 8 3 5 2" xfId="11942" xr:uid="{5BFB9212-0CE3-45CF-AADA-6CE4B553E3A4}"/>
    <cellStyle name="Millares [0] 8 3 5 3" xfId="14782" xr:uid="{2DF4E5D2-65B7-4E52-AAC4-B5CF4D5EAC14}"/>
    <cellStyle name="Millares [0] 8 3 6" xfId="4362" xr:uid="{510F8BF4-3991-44B4-9F79-49B81BDAF96D}"/>
    <cellStyle name="Millares [0] 8 3 6 2" xfId="12128" xr:uid="{1A8B147F-A3E4-4612-B70C-81C6B4AAF2C1}"/>
    <cellStyle name="Millares [0] 8 3 6 3" xfId="14969" xr:uid="{D4EA9ED1-BBBB-4F8F-BD14-067C7D8CE77F}"/>
    <cellStyle name="Millares [0] 8 3 7" xfId="9964" xr:uid="{F88AA81E-1B64-4DBD-A2D7-E83F7D0038C6}"/>
    <cellStyle name="Millares [0] 8 3 8" xfId="12804" xr:uid="{BFB30839-2881-4E41-A215-F6814DB336C6}"/>
    <cellStyle name="Millares [0] 8 3 9" xfId="15414" xr:uid="{2F2CDC4A-C04D-40A6-8BB1-B1C23B4D4B2D}"/>
    <cellStyle name="Millares [0] 8 4" xfId="623" xr:uid="{00000000-0005-0000-0000-00008D010000}"/>
    <cellStyle name="Millares [0] 8 4 2" xfId="2857" xr:uid="{EF8EB1FC-C9C5-4741-811E-4CDA83392BF1}"/>
    <cellStyle name="Millares [0] 8 4 2 2" xfId="7710" xr:uid="{C46CA538-6E96-4ADF-9FA4-EE4F8E237A4A}"/>
    <cellStyle name="Millares [0] 8 4 2 2 2" xfId="12351" xr:uid="{A44DBF9D-33D8-457D-9C69-CB5D6EDC131B}"/>
    <cellStyle name="Millares [0] 8 4 2 2 3" xfId="15192" xr:uid="{A317968F-86D2-4F51-AEAA-9988EFF7E44E}"/>
    <cellStyle name="Millares [0] 8 4 2 3" xfId="11128" xr:uid="{9E34CAF1-E03A-4662-BAD5-FAD3B771CDE6}"/>
    <cellStyle name="Millares [0] 8 4 2 4" xfId="13968" xr:uid="{6F8A8310-5242-4CE6-A274-34489C370774}"/>
    <cellStyle name="Millares [0] 8 4 2 5" xfId="15639" xr:uid="{FEB26BD7-53A1-4B05-83AF-1012D428C5A2}"/>
    <cellStyle name="Millares [0] 8 4 3" xfId="4844" xr:uid="{21FB285A-396A-4C5B-9F56-1A6277460BD9}"/>
    <cellStyle name="Millares [0] 8 4 3 2" xfId="12164" xr:uid="{E578C23E-87B4-4635-8097-AAAB68DB0EE5}"/>
    <cellStyle name="Millares [0] 8 4 3 3" xfId="15005" xr:uid="{41FBAC5C-5F2F-4B64-A572-DAAB6ED34088}"/>
    <cellStyle name="Millares [0] 8 4 4" xfId="10166" xr:uid="{87C42824-ABF4-47D9-BAEF-B0890C5C7FBB}"/>
    <cellStyle name="Millares [0] 8 4 5" xfId="13006" xr:uid="{02E84090-9CDE-49DA-9058-B5A31E64BFD7}"/>
    <cellStyle name="Millares [0] 8 4 6" xfId="15451" xr:uid="{C7A48B04-5E3F-4303-8241-488925F7F52E}"/>
    <cellStyle name="Millares [0] 8 4 7" xfId="16349" xr:uid="{5D3AB67A-2EE6-4226-BB7A-6D5E8D3EB974}"/>
    <cellStyle name="Millares [0] 8 4 8" xfId="16892" xr:uid="{59F25999-31DE-4ABD-AE62-500CB4C61C59}"/>
    <cellStyle name="Millares [0] 8 4 9" xfId="17436" xr:uid="{E8D5FAE9-3BE6-410B-A8C2-80EF1AEA9332}"/>
    <cellStyle name="Millares [0] 8 5" xfId="1913" xr:uid="{00000000-0005-0000-0000-00008E010000}"/>
    <cellStyle name="Millares [0] 8 5 2" xfId="2896" xr:uid="{A00732E0-56A6-4941-99CC-633527DAC75B}"/>
    <cellStyle name="Millares [0] 8 5 2 2" xfId="8722" xr:uid="{A4564D18-B89A-4679-87D1-B40C9E834F2A}"/>
    <cellStyle name="Millares [0] 8 5 2 2 2" xfId="12423" xr:uid="{F8FFCCD4-AE82-4FE3-A0D7-F7A294EF88F0}"/>
    <cellStyle name="Millares [0] 8 5 2 2 3" xfId="15264" xr:uid="{CD4F2A3E-6CE9-42ED-8432-E5917AEE6429}"/>
    <cellStyle name="Millares [0] 8 5 2 3" xfId="11167" xr:uid="{5406CF77-1086-4B26-BD3D-488C5412772F}"/>
    <cellStyle name="Millares [0] 8 5 2 4" xfId="14007" xr:uid="{BDCE08B9-1FD1-4C7C-A6B2-517DED18922E}"/>
    <cellStyle name="Millares [0] 8 5 2 5" xfId="15713" xr:uid="{19A3CC97-D069-4BE5-8067-87E4EC8E6A2A}"/>
    <cellStyle name="Millares [0] 8 5 3" xfId="5853" xr:uid="{C8404A4F-6F9E-4EA6-9B8F-7457E966A483}"/>
    <cellStyle name="Millares [0] 8 5 3 2" xfId="12236" xr:uid="{6A17AE8E-DDE5-44E1-82D2-8EE88FCF7AB4}"/>
    <cellStyle name="Millares [0] 8 5 3 3" xfId="15077" xr:uid="{EF0B428E-0DAE-493E-BCC9-A8D7865FB1EC}"/>
    <cellStyle name="Millares [0] 8 5 4" xfId="10205" xr:uid="{019804BD-FC38-41E5-8E16-09920C945722}"/>
    <cellStyle name="Millares [0] 8 5 5" xfId="13045" xr:uid="{B7F61566-1C3E-42F7-9DFB-ACA88F950802}"/>
    <cellStyle name="Millares [0] 8 5 6" xfId="15524" xr:uid="{5298C851-52A8-47B5-B3AD-69B260F0E1FC}"/>
    <cellStyle name="Millares [0] 8 5 7" xfId="16387" xr:uid="{E4F43CF4-CB9E-4749-8AE8-8EC7EEE1E13C}"/>
    <cellStyle name="Millares [0] 8 5 8" xfId="16931" xr:uid="{B96509F6-6C3E-4852-AAD1-122FC9442245}"/>
    <cellStyle name="Millares [0] 8 5 9" xfId="17475" xr:uid="{6C69BCA6-4952-4D1D-ABA1-D182EEB22A96}"/>
    <cellStyle name="Millares [0] 8 6" xfId="2021" xr:uid="{AAE61E00-9B35-4226-897A-B8EBBD392DFB}"/>
    <cellStyle name="Millares [0] 8 6 2" xfId="6739" xr:uid="{3A8650FD-6F4E-4F9F-A557-FB7BBD368FDB}"/>
    <cellStyle name="Millares [0] 8 6 2 2" xfId="12279" xr:uid="{913B63FE-7995-438E-9CD5-B87872EED10D}"/>
    <cellStyle name="Millares [0] 8 6 2 3" xfId="15120" xr:uid="{7B4510FB-17C3-4BC5-926C-FE19E11C76DB}"/>
    <cellStyle name="Millares [0] 8 6 3" xfId="10292" xr:uid="{70FCBEF5-CBA5-46C3-85D9-0D4581F42702}"/>
    <cellStyle name="Millares [0] 8 6 4" xfId="13132" xr:uid="{222B3F66-4407-452A-9AA2-87076E617857}"/>
    <cellStyle name="Millares [0] 8 6 5" xfId="15567" xr:uid="{A12B9A39-E92B-41E8-AC9B-1018FB508513}"/>
    <cellStyle name="Millares [0] 8 7" xfId="2439" xr:uid="{5C54F67C-3C7A-4540-A605-80254FDABD66}"/>
    <cellStyle name="Millares [0] 8 7 2" xfId="10710" xr:uid="{E8719989-24A3-45EF-A7A6-B02DDAB9B3A1}"/>
    <cellStyle name="Millares [0] 8 7 3" xfId="13550" xr:uid="{1614148B-160A-4BF6-82A3-D2C85C8A90AB}"/>
    <cellStyle name="Millares [0] 8 8" xfId="2983" xr:uid="{FA58A185-D30A-4D53-A45C-86BD989E8DC9}"/>
    <cellStyle name="Millares [0] 8 8 2" xfId="11254" xr:uid="{8CB4BF9A-6220-47BA-B8D1-BCFEEA2B2F6C}"/>
    <cellStyle name="Millares [0] 8 8 3" xfId="14094" xr:uid="{71749691-CA61-4701-A8E9-AB5ABBC5F9D9}"/>
    <cellStyle name="Millares [0] 8 9" xfId="3400" xr:uid="{B679850E-3BB0-4C48-9D0D-9E25C2E0AFDC}"/>
    <cellStyle name="Millares [0] 8 9 2" xfId="11641" xr:uid="{9A5D20B3-85E1-416D-857A-6E40A38825FF}"/>
    <cellStyle name="Millares [0] 8 9 3" xfId="14481" xr:uid="{B14E8C38-9263-45F7-B8AE-92DB4994E9A0}"/>
    <cellStyle name="Millares [0] 9" xfId="138" xr:uid="{00000000-0005-0000-0000-00008F010000}"/>
    <cellStyle name="Millares [0] 9 10" xfId="9706" xr:uid="{4FE54CD4-D3CB-4FC8-ADCE-492767B04F92}"/>
    <cellStyle name="Millares [0] 9 11" xfId="12546" xr:uid="{0DE16928-2943-453A-BCCA-FB44C4B7D1E3}"/>
    <cellStyle name="Millares [0] 9 12" xfId="15371" xr:uid="{40C3CC66-AE1B-4434-AA73-AC5C762BA11E}"/>
    <cellStyle name="Millares [0] 9 13" xfId="15889" xr:uid="{DA489782-1738-4883-8943-B7022DE0127F}"/>
    <cellStyle name="Millares [0] 9 14" xfId="16432" xr:uid="{7F0B7E1F-F5E2-403F-A801-B9F17AE82B19}"/>
    <cellStyle name="Millares [0] 9 15" xfId="16976" xr:uid="{44A65C0B-F506-4009-B257-F47DFB27A61A}"/>
    <cellStyle name="Millares [0] 9 2" xfId="252" xr:uid="{00000000-0005-0000-0000-000090010000}"/>
    <cellStyle name="Millares [0] 9 2 10" xfId="15391" xr:uid="{49E90745-61D3-4563-82EF-9C147EFCD7AE}"/>
    <cellStyle name="Millares [0] 9 2 11" xfId="15993" xr:uid="{05FB54D1-A403-4E28-BA37-D5D157C7A37F}"/>
    <cellStyle name="Millares [0] 9 2 12" xfId="16536" xr:uid="{25C6C7F6-45DB-4F2B-A628-10772D079B61}"/>
    <cellStyle name="Millares [0] 9 2 13" xfId="17080" xr:uid="{0FB9391F-7E70-46D6-A1BA-016E0661FAB4}"/>
    <cellStyle name="Millares [0] 9 2 2" xfId="479" xr:uid="{00000000-0005-0000-0000-000091010000}"/>
    <cellStyle name="Millares [0] 9 2 2 10" xfId="16205" xr:uid="{B0F58D58-866A-4706-9FA1-DE27CE550ACE}"/>
    <cellStyle name="Millares [0] 9 2 2 11" xfId="16748" xr:uid="{D764A9AB-A42A-41E0-BCF3-F2C1520939F6}"/>
    <cellStyle name="Millares [0] 9 2 2 12" xfId="17292" xr:uid="{2CA2634A-B6A5-4BAC-9A26-030E9F9E6E68}"/>
    <cellStyle name="Millares [0] 9 2 2 2" xfId="2295" xr:uid="{F105D1E6-21E4-402A-A203-A623722E9D4B}"/>
    <cellStyle name="Millares [0] 9 2 2 2 2" xfId="8415" xr:uid="{57104760-65D9-4798-A632-6C9126073149}"/>
    <cellStyle name="Millares [0] 9 2 2 2 2 2" xfId="12401" xr:uid="{1B095087-EFA1-4EDA-A888-7D5876F3C895}"/>
    <cellStyle name="Millares [0] 9 2 2 2 2 3" xfId="15242" xr:uid="{9FE1A3D1-A1FB-41D9-B2E0-5F554D262869}"/>
    <cellStyle name="Millares [0] 9 2 2 2 2 4" xfId="15689" xr:uid="{84F5A896-15A7-4D10-8480-DAB4FCBBE1EF}"/>
    <cellStyle name="Millares [0] 9 2 2 2 3" xfId="5548" xr:uid="{3A946F45-3C6C-4140-BA32-2C77B17D6042}"/>
    <cellStyle name="Millares [0] 9 2 2 2 3 2" xfId="12214" xr:uid="{68174FA2-ABD1-47CE-A7AF-60D3DDC3D52A}"/>
    <cellStyle name="Millares [0] 9 2 2 2 3 3" xfId="15055" xr:uid="{7947B42D-15F5-4E3C-8C4B-2B4A138B8D6C}"/>
    <cellStyle name="Millares [0] 9 2 2 2 4" xfId="10566" xr:uid="{01EEB511-465A-4C74-85A0-C6DDCE7D4676}"/>
    <cellStyle name="Millares [0] 9 2 2 2 5" xfId="13406" xr:uid="{E7E6D737-46F1-42D6-AD44-71FC082042D2}"/>
    <cellStyle name="Millares [0] 9 2 2 2 6" xfId="15502" xr:uid="{D671D43D-4F42-477D-8181-0F0870404E8B}"/>
    <cellStyle name="Millares [0] 9 2 2 3" xfId="2713" xr:uid="{E37289D9-F74D-4484-A698-360D2C4E8F3B}"/>
    <cellStyle name="Millares [0] 9 2 2 3 2" xfId="7443" xr:uid="{94583909-A070-4233-971D-BA3AF7C27AC8}"/>
    <cellStyle name="Millares [0] 9 2 2 3 2 2" xfId="12329" xr:uid="{C0C77E2B-79EF-4662-9161-6C9A63359AAC}"/>
    <cellStyle name="Millares [0] 9 2 2 3 2 3" xfId="15170" xr:uid="{638D7829-C6D3-45DA-AE07-0727569188EA}"/>
    <cellStyle name="Millares [0] 9 2 2 3 3" xfId="10984" xr:uid="{93E5624E-15E4-4164-89FC-DA91AAA0B8A4}"/>
    <cellStyle name="Millares [0] 9 2 2 3 4" xfId="13824" xr:uid="{CECA1CDF-08AA-4C5A-8E43-AB4C335C624B}"/>
    <cellStyle name="Millares [0] 9 2 2 3 5" xfId="15617" xr:uid="{3A3C6B66-4066-443A-B0B9-E4FAE6070C54}"/>
    <cellStyle name="Millares [0] 9 2 2 4" xfId="3257" xr:uid="{CA86224F-8F64-4292-8FFF-FCC47B77B622}"/>
    <cellStyle name="Millares [0] 9 2 2 4 2" xfId="11528" xr:uid="{9F8C1F0F-ACF8-4CC8-B97C-5AEE7D53B5AF}"/>
    <cellStyle name="Millares [0] 9 2 2 4 3" xfId="14368" xr:uid="{77611EF4-2195-4591-A803-7079148D35A2}"/>
    <cellStyle name="Millares [0] 9 2 2 5" xfId="3759" xr:uid="{9E3EDA28-8A6D-4140-9BDA-E9333CA9B2E8}"/>
    <cellStyle name="Millares [0] 9 2 2 5 2" xfId="12000" xr:uid="{85B7F5AD-D85B-4F3B-8225-3573DF1AF181}"/>
    <cellStyle name="Millares [0] 9 2 2 5 3" xfId="14840" xr:uid="{BBB91790-4FEC-4630-82C6-4A94AAEA2E03}"/>
    <cellStyle name="Millares [0] 9 2 2 6" xfId="4580" xr:uid="{2ADB0476-F715-4FFD-A002-6F3BEB2B7891}"/>
    <cellStyle name="Millares [0] 9 2 2 6 2" xfId="12142" xr:uid="{ACC327A5-49D2-44B5-B82B-D514F1466E20}"/>
    <cellStyle name="Millares [0] 9 2 2 6 3" xfId="14983" xr:uid="{CF82870B-203F-4AAC-ADBF-F26BB3C3938A}"/>
    <cellStyle name="Millares [0] 9 2 2 7" xfId="10022" xr:uid="{7A382715-27AF-4223-B614-29C2A3DE18E2}"/>
    <cellStyle name="Millares [0] 9 2 2 8" xfId="12862" xr:uid="{B01E1F67-A43D-473F-91F2-82A290959628}"/>
    <cellStyle name="Millares [0] 9 2 2 9" xfId="15428" xr:uid="{1F9CECB9-99CF-44BF-85E5-B233A4E210BB}"/>
    <cellStyle name="Millares [0] 9 2 3" xfId="2083" xr:uid="{73089152-9C59-4950-994C-F14113EB03BA}"/>
    <cellStyle name="Millares [0] 9 2 3 2" xfId="7930" xr:uid="{776A485B-6F4E-45A4-B281-0ECF8216E90D}"/>
    <cellStyle name="Millares [0] 9 2 3 2 2" xfId="12365" xr:uid="{8DC989F8-D810-4195-8D21-5FEF3AE475AF}"/>
    <cellStyle name="Millares [0] 9 2 3 2 3" xfId="15206" xr:uid="{C4D5A61F-090C-4B79-ACF5-C1C04155FA21}"/>
    <cellStyle name="Millares [0] 9 2 3 2 4" xfId="15653" xr:uid="{5A5FA43D-523D-4CA9-B3F4-37D7C346A44B}"/>
    <cellStyle name="Millares [0] 9 2 3 3" xfId="5063" xr:uid="{84D65519-3078-4609-A695-85AC19766DED}"/>
    <cellStyle name="Millares [0] 9 2 3 3 2" xfId="12178" xr:uid="{567C7388-7678-46C0-B477-29D716723CB8}"/>
    <cellStyle name="Millares [0] 9 2 3 3 3" xfId="15019" xr:uid="{2CC7C811-C362-4869-A3F3-A07F5C758F8A}"/>
    <cellStyle name="Millares [0] 9 2 3 4" xfId="10354" xr:uid="{3B710509-5B9C-4ED1-9995-87BA334C4E12}"/>
    <cellStyle name="Millares [0] 9 2 3 5" xfId="13194" xr:uid="{65D78B5A-F642-44C3-B288-0F8E3592DA10}"/>
    <cellStyle name="Millares [0] 9 2 3 6" xfId="15465" xr:uid="{57D23C3E-11BD-4B89-A981-D0D00C5819BF}"/>
    <cellStyle name="Millares [0] 9 2 4" xfId="2501" xr:uid="{524EDAFF-4BDB-413B-80C2-2CA54F1F4B6A}"/>
    <cellStyle name="Millares [0] 9 2 4 2" xfId="6958" xr:uid="{F2AFBCBC-85B2-4020-A65F-1CBDB7B00551}"/>
    <cellStyle name="Millares [0] 9 2 4 2 2" xfId="12293" xr:uid="{ADE43199-F0D5-4AB6-B84F-1DB88B457E9F}"/>
    <cellStyle name="Millares [0] 9 2 4 2 3" xfId="15134" xr:uid="{A8F24A45-CCC5-4E02-A3FA-8AA10C9427F2}"/>
    <cellStyle name="Millares [0] 9 2 4 3" xfId="10772" xr:uid="{0B612D8E-F9F3-4823-90F0-A4CBC0C862FD}"/>
    <cellStyle name="Millares [0] 9 2 4 4" xfId="13612" xr:uid="{945DC2AB-C4B1-4F59-9A62-67C53C26130E}"/>
    <cellStyle name="Millares [0] 9 2 4 5" xfId="15581" xr:uid="{71968CDE-B0F8-4713-A27D-C598446C1B8F}"/>
    <cellStyle name="Millares [0] 9 2 5" xfId="3045" xr:uid="{E237ED5F-3082-4CAF-A078-977111333D93}"/>
    <cellStyle name="Millares [0] 9 2 5 2" xfId="11316" xr:uid="{8CD1CDE8-91FA-4EE0-A6AC-823519EFDBE6}"/>
    <cellStyle name="Millares [0] 9 2 5 3" xfId="14156" xr:uid="{84453B68-8AED-463C-A9D3-E8ADA2FF9ED1}"/>
    <cellStyle name="Millares [0] 9 2 6" xfId="3547" xr:uid="{384B32E1-6307-470F-9A25-C60AD11761BE}"/>
    <cellStyle name="Millares [0] 9 2 6 2" xfId="11788" xr:uid="{DB779BB0-4B8D-42C8-BEBE-9D80DAA93D67}"/>
    <cellStyle name="Millares [0] 9 2 6 3" xfId="14628" xr:uid="{DB7B2D32-9FAD-4485-BF62-C364DEEECBE7}"/>
    <cellStyle name="Millares [0] 9 2 7" xfId="4102" xr:uid="{6E67753E-0A61-44B5-ADE2-48E84C8F959D}"/>
    <cellStyle name="Millares [0] 9 2 7 2" xfId="12105" xr:uid="{EF94F5CE-AC51-4E36-B764-3C501382C49D}"/>
    <cellStyle name="Millares [0] 9 2 7 3" xfId="14946" xr:uid="{EA6573AE-400F-4C95-B1EC-C13FEAF22D9D}"/>
    <cellStyle name="Millares [0] 9 2 8" xfId="9810" xr:uid="{A1A61C95-62F5-416E-A32D-D5449A5FFF8F}"/>
    <cellStyle name="Millares [0] 9 2 9" xfId="12650" xr:uid="{77E87059-9A43-4F83-B2F3-C70092B51427}"/>
    <cellStyle name="Millares [0] 9 3" xfId="378" xr:uid="{00000000-0005-0000-0000-000092010000}"/>
    <cellStyle name="Millares [0] 9 3 10" xfId="16105" xr:uid="{F70E1585-1123-476B-B1DF-34FA160F5C16}"/>
    <cellStyle name="Millares [0] 9 3 11" xfId="16648" xr:uid="{5E5201BA-5285-47AB-A57E-85FAD673A74A}"/>
    <cellStyle name="Millares [0] 9 3 12" xfId="17192" xr:uid="{49E8CEF4-CC2C-420E-AA5D-F89CFF9AF43D}"/>
    <cellStyle name="Millares [0] 9 3 2" xfId="2195" xr:uid="{CA7F747C-4600-4DBE-ACA1-9B3C9A9502CA}"/>
    <cellStyle name="Millares [0] 9 3 2 2" xfId="8219" xr:uid="{A1B0A674-C80D-499A-A086-8FC7FFD493C7}"/>
    <cellStyle name="Millares [0] 9 3 2 2 2" xfId="12389" xr:uid="{99366A8B-BF98-44BA-817F-A3822D73083F}"/>
    <cellStyle name="Millares [0] 9 3 2 2 3" xfId="15230" xr:uid="{626BA69A-A67F-4BC6-82B1-8D6DC4A92FD6}"/>
    <cellStyle name="Millares [0] 9 3 2 2 4" xfId="15677" xr:uid="{5F1B3727-4E27-4C7B-A782-BD9C2F63AFA7}"/>
    <cellStyle name="Millares [0] 9 3 2 3" xfId="5352" xr:uid="{E95C9604-6B5A-41B7-B9BA-AAA09EA65D46}"/>
    <cellStyle name="Millares [0] 9 3 2 3 2" xfId="12202" xr:uid="{54F426F1-8439-40B2-AE79-BB7B41988447}"/>
    <cellStyle name="Millares [0] 9 3 2 3 3" xfId="15043" xr:uid="{865C8FB1-3324-49C9-868C-3B9BFDC99E40}"/>
    <cellStyle name="Millares [0] 9 3 2 4" xfId="10466" xr:uid="{225EDE56-394E-4468-AA88-7B95EE63A9FF}"/>
    <cellStyle name="Millares [0] 9 3 2 5" xfId="13306" xr:uid="{45FD5ADC-8FF1-47B8-A8A9-5AC17A78944C}"/>
    <cellStyle name="Millares [0] 9 3 2 6" xfId="15489" xr:uid="{591C00F5-85DC-4585-8BE7-2BF577FC92FD}"/>
    <cellStyle name="Millares [0] 9 3 3" xfId="2613" xr:uid="{8C3F87B6-B305-41CA-A585-001ADC456B18}"/>
    <cellStyle name="Millares [0] 9 3 3 2" xfId="7247" xr:uid="{E6E45BD5-3C91-4568-B14E-EBBC95CF04D0}"/>
    <cellStyle name="Millares [0] 9 3 3 2 2" xfId="12317" xr:uid="{6371CFEE-0CD7-411B-8972-B50F5589C52B}"/>
    <cellStyle name="Millares [0] 9 3 3 2 3" xfId="15158" xr:uid="{29CD92B5-81EC-447B-8103-F0B18A15B253}"/>
    <cellStyle name="Millares [0] 9 3 3 3" xfId="10884" xr:uid="{F2AA809F-029B-4458-ACBD-6E33F1E410F2}"/>
    <cellStyle name="Millares [0] 9 3 3 4" xfId="13724" xr:uid="{8B119A63-C0E7-442A-93B4-000C2636A911}"/>
    <cellStyle name="Millares [0] 9 3 3 5" xfId="15605" xr:uid="{050394D6-88F0-4FC5-989E-44583C4D48E4}"/>
    <cellStyle name="Millares [0] 9 3 4" xfId="3157" xr:uid="{4EB880A9-678D-4D01-A184-C615EF7BA863}"/>
    <cellStyle name="Millares [0] 9 3 4 2" xfId="11428" xr:uid="{A7C4742E-7F74-4A8D-A922-13F193ADEECB}"/>
    <cellStyle name="Millares [0] 9 3 4 3" xfId="14268" xr:uid="{6A06D6BC-4196-4110-A8FC-F5A6B6DDF75A}"/>
    <cellStyle name="Millares [0] 9 3 5" xfId="3659" xr:uid="{B5ECC38A-7E24-4294-8251-9903D35DB3B9}"/>
    <cellStyle name="Millares [0] 9 3 5 2" xfId="11900" xr:uid="{4BC02799-BA5E-48F9-9B47-FB089B7AAC46}"/>
    <cellStyle name="Millares [0] 9 3 5 3" xfId="14740" xr:uid="{EDE22706-B6D1-44ED-A2C9-2447606FC14B}"/>
    <cellStyle name="Millares [0] 9 3 6" xfId="4386" xr:uid="{B34E14B6-33D9-4B05-B828-2AB252CF9DB9}"/>
    <cellStyle name="Millares [0] 9 3 6 2" xfId="12130" xr:uid="{607B8695-6441-40B9-B44B-BD8207731314}"/>
    <cellStyle name="Millares [0] 9 3 6 3" xfId="14971" xr:uid="{2E55D17A-31F0-44CE-B4E6-97BA6A3C3344}"/>
    <cellStyle name="Millares [0] 9 3 7" xfId="9922" xr:uid="{315FF94B-4205-4669-AA80-6C92274663FF}"/>
    <cellStyle name="Millares [0] 9 3 8" xfId="12762" xr:uid="{4354243E-ED9C-4748-A118-210FE1C82547}"/>
    <cellStyle name="Millares [0] 9 3 9" xfId="15416" xr:uid="{49C9B7E2-3873-465A-9623-974C989E9EAF}"/>
    <cellStyle name="Millares [0] 9 4" xfId="581" xr:uid="{00000000-0005-0000-0000-000093010000}"/>
    <cellStyle name="Millares [0] 9 4 2" xfId="2815" xr:uid="{669E5ED3-5C62-44A2-B793-FE61A152A977}"/>
    <cellStyle name="Millares [0] 9 4 2 2" xfId="7734" xr:uid="{7A2EC3CD-0311-4CFD-80B1-5176F17B03FF}"/>
    <cellStyle name="Millares [0] 9 4 2 2 2" xfId="12353" xr:uid="{0055680E-FE92-4FB1-8B80-3F1E8923CDB2}"/>
    <cellStyle name="Millares [0] 9 4 2 2 3" xfId="15194" xr:uid="{4B6F621F-A715-4648-8316-E54DF6F2ACF6}"/>
    <cellStyle name="Millares [0] 9 4 2 3" xfId="11086" xr:uid="{37D2126C-56E0-43D9-951A-6B830C7B95AF}"/>
    <cellStyle name="Millares [0] 9 4 2 4" xfId="13926" xr:uid="{8A44D975-5407-4B99-B4E2-D88A00B4B639}"/>
    <cellStyle name="Millares [0] 9 4 2 5" xfId="15641" xr:uid="{F9959ED7-DEBB-4A81-8421-00B4C169E5C9}"/>
    <cellStyle name="Millares [0] 9 4 3" xfId="4867" xr:uid="{3FA75F02-3740-4525-95A5-F91E3B1EC10F}"/>
    <cellStyle name="Millares [0] 9 4 3 2" xfId="12166" xr:uid="{D25F1370-823F-445F-A544-CB0457AB13CD}"/>
    <cellStyle name="Millares [0] 9 4 3 3" xfId="15007" xr:uid="{3F08B78F-13FB-46FE-9056-00FE1BB4D4C6}"/>
    <cellStyle name="Millares [0] 9 4 4" xfId="10124" xr:uid="{7F3724C5-A919-4909-A50C-F87386D70028}"/>
    <cellStyle name="Millares [0] 9 4 5" xfId="12964" xr:uid="{E20F63B8-7C08-4D16-9AA8-49D2E998388A}"/>
    <cellStyle name="Millares [0] 9 4 6" xfId="15453" xr:uid="{FCF10CB6-C4DF-4E26-ADD3-300A5296300B}"/>
    <cellStyle name="Millares [0] 9 4 7" xfId="16307" xr:uid="{B8318B61-44B9-45C7-8CB1-F3C9FA34CBD6}"/>
    <cellStyle name="Millares [0] 9 4 8" xfId="16850" xr:uid="{27D13C2D-6429-42AF-ACDD-847475BCF131}"/>
    <cellStyle name="Millares [0] 9 4 9" xfId="17394" xr:uid="{246B405D-1F21-4BC9-8640-F4303AE04EF8}"/>
    <cellStyle name="Millares [0] 9 5" xfId="1979" xr:uid="{A5339B24-9740-4338-871C-8CC2EF62581D}"/>
    <cellStyle name="Millares [0] 9 5 2" xfId="8746" xr:uid="{CED72B51-EBE3-4429-99F8-5A3650F16095}"/>
    <cellStyle name="Millares [0] 9 5 2 2" xfId="12425" xr:uid="{13E66FFB-553E-4EBB-88DE-C096B0841749}"/>
    <cellStyle name="Millares [0] 9 5 2 3" xfId="15266" xr:uid="{C9F6D2F4-882C-476B-BAF5-2FA9839A3E34}"/>
    <cellStyle name="Millares [0] 9 5 2 4" xfId="15715" xr:uid="{4C78EDF6-9CA6-4FCE-8062-DBC0DFE9C346}"/>
    <cellStyle name="Millares [0] 9 5 3" xfId="5877" xr:uid="{369CB43D-641F-4B35-B193-957F9B122A09}"/>
    <cellStyle name="Millares [0] 9 5 3 2" xfId="12238" xr:uid="{23491F1A-59EF-4DE2-A9B5-399E3147CDB6}"/>
    <cellStyle name="Millares [0] 9 5 3 3" xfId="15079" xr:uid="{9A624B41-F29A-44D1-9A81-402773F4262C}"/>
    <cellStyle name="Millares [0] 9 5 4" xfId="10250" xr:uid="{398C4A6E-B761-486A-A12D-7A8A0632BE7B}"/>
    <cellStyle name="Millares [0] 9 5 5" xfId="13090" xr:uid="{BA0F2955-61FA-435C-849B-E9F12472C30C}"/>
    <cellStyle name="Millares [0] 9 5 6" xfId="15526" xr:uid="{98DA6D55-D2A8-46C5-A3A7-950654DD6769}"/>
    <cellStyle name="Millares [0] 9 6" xfId="2397" xr:uid="{7DE51660-6AE2-4D83-BCB8-7861BA0AB401}"/>
    <cellStyle name="Millares [0] 9 6 2" xfId="6763" xr:uid="{B13DC693-ECB6-4CEA-B6BE-A2DBC0490659}"/>
    <cellStyle name="Millares [0] 9 6 2 2" xfId="12281" xr:uid="{93508662-E090-4BA5-ACAB-B2BF4F8C54B9}"/>
    <cellStyle name="Millares [0] 9 6 2 3" xfId="15122" xr:uid="{FC3D97DE-7CE9-4C97-846B-F644E89330DA}"/>
    <cellStyle name="Millares [0] 9 6 3" xfId="10668" xr:uid="{A36F17E0-426A-4B6D-ABB0-43F33678BAA6}"/>
    <cellStyle name="Millares [0] 9 6 4" xfId="13508" xr:uid="{BFF2C414-8138-4177-A2A1-F906FFE45D6E}"/>
    <cellStyle name="Millares [0] 9 6 5" xfId="15569" xr:uid="{C1550031-9ECE-49C7-A7A2-8B199D7B0FEB}"/>
    <cellStyle name="Millares [0] 9 7" xfId="2941" xr:uid="{7566033A-0F93-490B-BA01-45FE311BAB7F}"/>
    <cellStyle name="Millares [0] 9 7 2" xfId="11212" xr:uid="{BE82E759-9F9E-414F-A088-6A895C1F8562}"/>
    <cellStyle name="Millares [0] 9 7 3" xfId="14052" xr:uid="{9FDD227A-0B40-4462-ACA2-2B4C41AFAF06}"/>
    <cellStyle name="Millares [0] 9 8" xfId="3443" xr:uid="{902BA873-25E0-4DD1-8F7D-9BAE3A55D01B}"/>
    <cellStyle name="Millares [0] 9 8 2" xfId="11684" xr:uid="{981B1D5B-D3B6-4EB4-866B-3686220DE797}"/>
    <cellStyle name="Millares [0] 9 8 3" xfId="14524" xr:uid="{E867457F-6A62-4596-AF88-CE479F21E3E8}"/>
    <cellStyle name="Millares [0] 9 9" xfId="3907" xr:uid="{28090D74-4557-4339-96C5-D09D32E6BC7B}"/>
    <cellStyle name="Millares [0] 9 9 2" xfId="12085" xr:uid="{E0F8587F-B6AE-40AB-BB25-AA387E3D7351}"/>
    <cellStyle name="Millares [0] 9 9 3" xfId="14926" xr:uid="{E9EDC49C-F817-4FC5-8F1E-71998FC2CEA2}"/>
    <cellStyle name="Millares 10" xfId="107" xr:uid="{00000000-0005-0000-0000-000094010000}"/>
    <cellStyle name="Millares 10 2" xfId="127" xr:uid="{00000000-0005-0000-0000-000095010000}"/>
    <cellStyle name="Millares 10 2 2" xfId="4622" xr:uid="{A95531AB-8F20-40DC-AAF2-094264177DF9}"/>
    <cellStyle name="Millares 10 2 2 2" xfId="5590" xr:uid="{607FDBE4-6852-419A-8FAB-B4EDE56D0578}"/>
    <cellStyle name="Millares 10 2 2 2 2" xfId="8457" xr:uid="{8EA7D3D2-AD7A-4578-BAAB-879DB9E81F4B}"/>
    <cellStyle name="Millares 10 2 2 3" xfId="7485" xr:uid="{0E9F10DE-EEB6-4ED2-9768-4108C15D9537}"/>
    <cellStyle name="Millares 10 2 3" xfId="5105" xr:uid="{EA308CDD-3758-40FF-93CA-C3BD590CC763}"/>
    <cellStyle name="Millares 10 2 3 2" xfId="7972" xr:uid="{2AB98785-CCBB-4070-8D44-0C50D4F2CB1D}"/>
    <cellStyle name="Millares 10 2 4" xfId="7000" xr:uid="{0C611A1F-22A8-4247-9B01-E0F9CF3BC975}"/>
    <cellStyle name="Millares 10 2 5" xfId="4144" xr:uid="{7594CDBF-FB42-48CF-828E-96379D727689}"/>
    <cellStyle name="Millares 10 3" xfId="3335" xr:uid="{4C60DA25-6D6E-492C-8C32-A3D69CAA737D}"/>
    <cellStyle name="Millares 10 3 2" xfId="5394" xr:uid="{5E7AEC49-A866-4485-B272-D3A6E3272F63}"/>
    <cellStyle name="Millares 10 3 2 2" xfId="8261" xr:uid="{ADB50D54-3BE3-461A-8003-BA04CF431A05}"/>
    <cellStyle name="Millares 10 3 3" xfId="7289" xr:uid="{672122D5-1A34-4160-B1EE-8654BA23F4B4}"/>
    <cellStyle name="Millares 10 4" xfId="4909" xr:uid="{D9AB55F5-093F-4E2B-8040-12886CCE04A9}"/>
    <cellStyle name="Millares 10 4 2" xfId="7776" xr:uid="{6F66D396-1F3E-466D-83B5-CFEFB549527D}"/>
    <cellStyle name="Millares 10 5" xfId="5919" xr:uid="{313C9991-3D62-4531-9B3C-7B1CC3233FEF}"/>
    <cellStyle name="Millares 10 5 2" xfId="8788" xr:uid="{DE521FC3-D1F1-453A-A7C5-247FD69DF4F2}"/>
    <cellStyle name="Millares 10 6" xfId="6805" xr:uid="{E733399B-9B2F-4A79-86FD-8431F611D9D5}"/>
    <cellStyle name="Millares 100" xfId="9601" xr:uid="{5527F909-3A77-44D0-8707-6567CFF218EF}"/>
    <cellStyle name="Millares 100 11" xfId="1810" xr:uid="{00000000-0005-0000-0000-000096010000}"/>
    <cellStyle name="Millares 100 11 2" xfId="1914" xr:uid="{00000000-0005-0000-0000-000097010000}"/>
    <cellStyle name="Millares 100 11 2 2" xfId="2897" xr:uid="{DEE40FD8-8686-4A91-8712-2FF90F70645F}"/>
    <cellStyle name="Millares 100 11 2 2 2" xfId="11168" xr:uid="{0F85658C-4161-4D74-9A9D-CDEC94AEB871}"/>
    <cellStyle name="Millares 100 11 2 2 3" xfId="14008" xr:uid="{43AD3593-CA8D-4DFE-BB1E-FD83C63B2EC7}"/>
    <cellStyle name="Millares 100 11 2 3" xfId="3366" xr:uid="{3E4945DF-142E-4582-90A0-11E9F6C8E1E0}"/>
    <cellStyle name="Millares 100 11 2 3 2" xfId="11616" xr:uid="{59F5D9EA-7E30-4D2C-8BE4-7D235337E625}"/>
    <cellStyle name="Millares 100 11 2 3 3" xfId="14456" xr:uid="{D6A173EE-80B0-4A4F-83CE-B2D005037828}"/>
    <cellStyle name="Millares 100 11 2 4" xfId="9638" xr:uid="{6AF716F5-FDC5-4D78-B909-8E2F9904AFD2}"/>
    <cellStyle name="Millares 100 11 2 4 2" xfId="12478" xr:uid="{9ED5269A-AB2F-415B-89E8-A0A56C315849}"/>
    <cellStyle name="Millares 100 11 2 4 3" xfId="15319" xr:uid="{A949515F-F350-4C9D-BBAB-D5A9396F5A43}"/>
    <cellStyle name="Millares 100 11 2 5" xfId="10206" xr:uid="{98EE147A-57C3-4EF2-89AA-AB3BE37815B4}"/>
    <cellStyle name="Millares 100 11 2 6" xfId="13046" xr:uid="{D3140F01-40AB-4261-AA40-B594358ABBE4}"/>
    <cellStyle name="Millares 100 11 2 7" xfId="16388" xr:uid="{A614B4C7-6AD1-40C5-B255-875504B9927C}"/>
    <cellStyle name="Millares 100 11 2 8" xfId="16932" xr:uid="{0595DFCE-8E53-4670-96E0-574DA8D20A8E}"/>
    <cellStyle name="Millares 100 11 2 9" xfId="17476" xr:uid="{5023C457-997A-4AA0-8D45-33AF99F27877}"/>
    <cellStyle name="Millares 101" xfId="9602" xr:uid="{57976AED-E054-4F04-8CEE-4AB62CA4FAB6}"/>
    <cellStyle name="Millares 102" xfId="9603" xr:uid="{328FC9DA-6077-4A07-BDD4-95F43D9507F8}"/>
    <cellStyle name="Millares 103" xfId="9604" xr:uid="{EC78AE35-7793-439D-9A86-E0BE5C582557}"/>
    <cellStyle name="Millares 104" xfId="9605" xr:uid="{B40141C4-96FD-45CF-A8BA-5D02A58E56CF}"/>
    <cellStyle name="Millares 105" xfId="9606" xr:uid="{77C4CEEA-8314-4DB2-971D-5E04AE7E6AEF}"/>
    <cellStyle name="Millares 106" xfId="9607" xr:uid="{EECDA23F-3E19-4B7A-9357-D375B0C8DC22}"/>
    <cellStyle name="Millares 107" xfId="9608" xr:uid="{95555D61-DFEA-4C48-80E0-3C496BE0ADB8}"/>
    <cellStyle name="Millares 108" xfId="9609" xr:uid="{247DB2ED-AE5A-4997-AB55-4F0346D1A7C7}"/>
    <cellStyle name="Millares 109" xfId="9610" xr:uid="{B1C70C9E-B725-4BB4-89A5-903C2173613C}"/>
    <cellStyle name="Millares 11" xfId="133" xr:uid="{00000000-0005-0000-0000-000098010000}"/>
    <cellStyle name="Millares 11 10" xfId="2936" xr:uid="{5A0A1EE4-04A7-4323-BDDF-3BFDDDAC6E75}"/>
    <cellStyle name="Millares 11 10 2" xfId="11207" xr:uid="{44C8F569-C1E0-41E1-AFE5-EE5D36D72EF8}"/>
    <cellStyle name="Millares 11 10 3" xfId="14047" xr:uid="{7DB485BD-49DB-42DF-B289-CB79A772EC64}"/>
    <cellStyle name="Millares 11 11" xfId="3396" xr:uid="{71A9D541-42DD-4B92-A618-9185B070473E}"/>
    <cellStyle name="Millares 11 12" xfId="3438" xr:uid="{8CBA7309-6691-4BCD-B820-11B15B740A30}"/>
    <cellStyle name="Millares 11 12 2" xfId="11679" xr:uid="{EB153212-5337-4E75-9B85-2683DAFA23F3}"/>
    <cellStyle name="Millares 11 12 3" xfId="14519" xr:uid="{9C029A0A-A7B4-473D-A566-B8E1E78C83B3}"/>
    <cellStyle name="Millares 11 13" xfId="9701" xr:uid="{7BE6CE84-6E80-457C-AAC3-2009EFF98F75}"/>
    <cellStyle name="Millares 11 14" xfId="12541" xr:uid="{23A65657-B449-40B5-8480-0E7DE5DB26E1}"/>
    <cellStyle name="Millares 11 15" xfId="15884" xr:uid="{64E1C5DE-0159-48FC-87F7-DD985C80E6C9}"/>
    <cellStyle name="Millares 11 16" xfId="16427" xr:uid="{D0D1AC3C-D63D-4AA6-B40E-E8F38542D475}"/>
    <cellStyle name="Millares 11 17" xfId="16971" xr:uid="{AD4543F5-387A-4E5F-8DEE-CCDC5B649276}"/>
    <cellStyle name="Millares 11 2" xfId="207" xr:uid="{00000000-0005-0000-0000-000099010000}"/>
    <cellStyle name="Millares 11 2 10" xfId="9770" xr:uid="{DFB03CDE-580D-4EA6-A4FB-343FF2E1D445}"/>
    <cellStyle name="Millares 11 2 11" xfId="12610" xr:uid="{8A8582CA-CAA8-457A-9FB0-196CC575B0FA}"/>
    <cellStyle name="Millares 11 2 12" xfId="15953" xr:uid="{558F496E-A1B9-4C41-911C-4B69E3729561}"/>
    <cellStyle name="Millares 11 2 13" xfId="16496" xr:uid="{37EFFF0E-653B-4E40-BC45-AA983C8D1D61}"/>
    <cellStyle name="Millares 11 2 14" xfId="17040" xr:uid="{C23413AF-E740-4A51-BE18-0DE4526ECCDF}"/>
    <cellStyle name="Millares 11 2 2" xfId="316" xr:uid="{00000000-0005-0000-0000-00009A010000}"/>
    <cellStyle name="Millares 11 2 2 10" xfId="16057" xr:uid="{259B012B-3708-4EF3-A467-FAEF7C052017}"/>
    <cellStyle name="Millares 11 2 2 11" xfId="16600" xr:uid="{EB5BB301-D62D-4779-A939-A24615E2273E}"/>
    <cellStyle name="Millares 11 2 2 12" xfId="17144" xr:uid="{5218C4AC-3658-4131-BC24-06BE4A0511BF}"/>
    <cellStyle name="Millares 11 2 2 2" xfId="543" xr:uid="{00000000-0005-0000-0000-00009B010000}"/>
    <cellStyle name="Millares 11 2 2 2 10" xfId="16812" xr:uid="{FEC4BA0F-CBD9-4705-BEA8-0C338D3B3F57}"/>
    <cellStyle name="Millares 11 2 2 2 11" xfId="17356" xr:uid="{05F36E0C-6A57-4DCB-81D6-F82A6DBD596F}"/>
    <cellStyle name="Millares 11 2 2 2 2" xfId="2359" xr:uid="{3841A814-2035-465E-85EE-181D84EA9945}"/>
    <cellStyle name="Millares 11 2 2 2 2 2" xfId="8481" xr:uid="{EA062C44-C0FC-4DA6-B4F2-FA3F713E6A5B}"/>
    <cellStyle name="Millares 11 2 2 2 2 3" xfId="10630" xr:uid="{8D6EC7B4-A5F1-4363-9E88-853EEFDC0B38}"/>
    <cellStyle name="Millares 11 2 2 2 2 4" xfId="13470" xr:uid="{6204C1FD-748F-4CDA-ABCD-F2D80AED8A7A}"/>
    <cellStyle name="Millares 11 2 2 2 3" xfId="2777" xr:uid="{6678CBFF-604F-4EC9-A9D3-170D29118C39}"/>
    <cellStyle name="Millares 11 2 2 2 3 2" xfId="11048" xr:uid="{D215A71B-9028-4C07-8D0E-BE949FAE8F08}"/>
    <cellStyle name="Millares 11 2 2 2 3 3" xfId="13888" xr:uid="{96D91A6C-8A44-4C54-B29A-0C6EAA6AA30C}"/>
    <cellStyle name="Millares 11 2 2 2 4" xfId="3321" xr:uid="{CD32B488-1B2F-4103-B63E-285A2F71994E}"/>
    <cellStyle name="Millares 11 2 2 2 4 2" xfId="11592" xr:uid="{8E78AACD-8147-4C8A-80A0-101D95954230}"/>
    <cellStyle name="Millares 11 2 2 2 4 3" xfId="14432" xr:uid="{54BC2F5D-3DC6-4174-8C6B-C79CD8E760CC}"/>
    <cellStyle name="Millares 11 2 2 2 5" xfId="3823" xr:uid="{F54A2971-B4F7-467B-B6E8-AE205A0B8700}"/>
    <cellStyle name="Millares 11 2 2 2 5 2" xfId="12064" xr:uid="{645D6569-B599-4322-8908-0F8255A81951}"/>
    <cellStyle name="Millares 11 2 2 2 5 3" xfId="14904" xr:uid="{68B86E76-A239-4A23-9B13-4781FEA8E898}"/>
    <cellStyle name="Millares 11 2 2 2 6" xfId="5614" xr:uid="{042785E2-1CCE-42FD-84CE-8DDDD4615A7A}"/>
    <cellStyle name="Millares 11 2 2 2 7" xfId="10086" xr:uid="{7EC6A018-2AF3-4E61-8616-F132572AF756}"/>
    <cellStyle name="Millares 11 2 2 2 8" xfId="12926" xr:uid="{76AE3FF4-7D27-4BAC-BF47-465B3573C8F2}"/>
    <cellStyle name="Millares 11 2 2 2 9" xfId="16269" xr:uid="{17BA1B95-B9A3-4E4E-9A13-6E5F5BF0C8A1}"/>
    <cellStyle name="Millares 11 2 2 3" xfId="2147" xr:uid="{3AE384AC-71B3-4821-9C3B-6958A6A4B892}"/>
    <cellStyle name="Millares 11 2 2 3 2" xfId="7509" xr:uid="{7C21E480-9312-4ECF-B3C9-4106FFF96501}"/>
    <cellStyle name="Millares 11 2 2 3 3" xfId="10418" xr:uid="{3C9ED530-6DF6-4669-B915-81C907C96658}"/>
    <cellStyle name="Millares 11 2 2 3 4" xfId="13258" xr:uid="{5CB3E34E-81A5-4610-AF9B-2C6333C2F10E}"/>
    <cellStyle name="Millares 11 2 2 4" xfId="2565" xr:uid="{152AC88C-7949-427E-99D3-194F71904851}"/>
    <cellStyle name="Millares 11 2 2 4 2" xfId="10836" xr:uid="{578B4EED-81EC-4ECF-B4C2-A487014E3A0A}"/>
    <cellStyle name="Millares 11 2 2 4 3" xfId="13676" xr:uid="{2C3EDA3D-D343-4B0B-B018-A51782D45562}"/>
    <cellStyle name="Millares 11 2 2 5" xfId="3109" xr:uid="{997921A3-7FFD-43B7-ABDB-3D6CA29E9652}"/>
    <cellStyle name="Millares 11 2 2 5 2" xfId="11380" xr:uid="{F711B058-3A48-4364-BF1B-125564727137}"/>
    <cellStyle name="Millares 11 2 2 5 3" xfId="14220" xr:uid="{C1E80A1A-D634-4B80-8A33-B6271DC33CF8}"/>
    <cellStyle name="Millares 11 2 2 6" xfId="3611" xr:uid="{876BF9AC-0C54-4E90-BD6B-9D8B289A8B01}"/>
    <cellStyle name="Millares 11 2 2 6 2" xfId="11852" xr:uid="{9A2FEF3B-5D47-49C8-AF49-2BED91F79FA3}"/>
    <cellStyle name="Millares 11 2 2 6 3" xfId="14692" xr:uid="{CF7209EB-60C7-4DCC-BF93-88382F636947}"/>
    <cellStyle name="Millares 11 2 2 7" xfId="4646" xr:uid="{A356379C-4CF0-4ADB-9BC7-09AF356E3FF2}"/>
    <cellStyle name="Millares 11 2 2 8" xfId="9874" xr:uid="{C53F5F53-D7D1-470C-9DB1-3EA58B921224}"/>
    <cellStyle name="Millares 11 2 2 9" xfId="12714" xr:uid="{9EFC0D0E-FA03-4916-A116-5F5627D3B403}"/>
    <cellStyle name="Millares 11 2 3" xfId="442" xr:uid="{00000000-0005-0000-0000-00009C010000}"/>
    <cellStyle name="Millares 11 2 3 10" xfId="16712" xr:uid="{9C540404-0DF6-410E-B298-B349D6E79BD5}"/>
    <cellStyle name="Millares 11 2 3 11" xfId="17256" xr:uid="{AD6B1A79-E3F5-48F7-8E79-B33B4C596806}"/>
    <cellStyle name="Millares 11 2 3 2" xfId="2259" xr:uid="{EEC6EB63-F931-4D37-951D-8BA253A7E223}"/>
    <cellStyle name="Millares 11 2 3 2 2" xfId="7996" xr:uid="{0D19D041-9990-4CB0-B53A-AE25AC7D3DC2}"/>
    <cellStyle name="Millares 11 2 3 2 3" xfId="10530" xr:uid="{B6E021DC-32CD-4430-A116-DE66119E79E1}"/>
    <cellStyle name="Millares 11 2 3 2 4" xfId="13370" xr:uid="{6A7C4E61-A89A-483B-8625-AAB47278A914}"/>
    <cellStyle name="Millares 11 2 3 3" xfId="2677" xr:uid="{CC5F0E98-E300-4CD4-9D2E-ED7448AE3D48}"/>
    <cellStyle name="Millares 11 2 3 3 2" xfId="10948" xr:uid="{2FDB8D87-9075-4081-8D5B-8DE8C0895862}"/>
    <cellStyle name="Millares 11 2 3 3 3" xfId="13788" xr:uid="{76FBF212-59BD-416E-ACD5-66538E82754D}"/>
    <cellStyle name="Millares 11 2 3 4" xfId="3221" xr:uid="{FC5EBABE-2B70-49A3-BCFA-41FC084C58E7}"/>
    <cellStyle name="Millares 11 2 3 4 2" xfId="11492" xr:uid="{41679AD2-8949-41C8-A5F3-DDD9B0EBAFDF}"/>
    <cellStyle name="Millares 11 2 3 4 3" xfId="14332" xr:uid="{38F054ED-A086-4FCA-B953-BD814ED1571E}"/>
    <cellStyle name="Millares 11 2 3 5" xfId="3723" xr:uid="{298EE3F6-AA3B-43A8-8B83-49D969CCEF0E}"/>
    <cellStyle name="Millares 11 2 3 5 2" xfId="11964" xr:uid="{3C2ACF9C-E8AC-4719-8A09-EEAC405D40D5}"/>
    <cellStyle name="Millares 11 2 3 5 3" xfId="14804" xr:uid="{72B60375-AA42-40AB-ADE0-4AEBF50A2FB1}"/>
    <cellStyle name="Millares 11 2 3 6" xfId="5129" xr:uid="{EA0087C1-C0D2-4B19-AB50-356409969A11}"/>
    <cellStyle name="Millares 11 2 3 7" xfId="9986" xr:uid="{8EBB5B97-B903-4E1D-A642-C04E835F5277}"/>
    <cellStyle name="Millares 11 2 3 8" xfId="12826" xr:uid="{B473324E-27C9-4239-AB50-60914BE88FB8}"/>
    <cellStyle name="Millares 11 2 3 9" xfId="16169" xr:uid="{150F51E1-3CB1-4F22-90F4-F3E1D9E468FB}"/>
    <cellStyle name="Millares 11 2 4" xfId="645" xr:uid="{00000000-0005-0000-0000-00009D010000}"/>
    <cellStyle name="Millares 11 2 4 2" xfId="2879" xr:uid="{00468126-4C94-4E87-B6D4-7DE801971B93}"/>
    <cellStyle name="Millares 11 2 4 2 2" xfId="11150" xr:uid="{72459BDB-BD65-4912-AAAE-7A3080B17D0C}"/>
    <cellStyle name="Millares 11 2 4 2 3" xfId="13990" xr:uid="{796FE8EC-E89A-4120-9163-9834361732E8}"/>
    <cellStyle name="Millares 11 2 4 3" xfId="7024" xr:uid="{958C7032-5A68-43CE-B6B1-FE97F1157104}"/>
    <cellStyle name="Millares 11 2 4 4" xfId="10188" xr:uid="{61EE48F3-6EC1-42D7-9B2F-9383697C831A}"/>
    <cellStyle name="Millares 11 2 4 5" xfId="13028" xr:uid="{3AF61748-FB24-40B3-A60A-8A2DF806AA27}"/>
    <cellStyle name="Millares 11 2 4 6" xfId="16371" xr:uid="{A0ECA22B-521A-4D11-8485-EB08208928A7}"/>
    <cellStyle name="Millares 11 2 4 7" xfId="16914" xr:uid="{89D05863-8C83-49CE-B10E-BB7F66CA3205}"/>
    <cellStyle name="Millares 11 2 4 8" xfId="17458" xr:uid="{B0253EFF-5F8C-466F-8DE8-88EF48F4E59E}"/>
    <cellStyle name="Millares 11 2 5" xfId="2043" xr:uid="{4E7ED54A-D425-4E9B-A1DD-CDDF268F6675}"/>
    <cellStyle name="Millares 11 2 5 2" xfId="10314" xr:uid="{E0CA4164-AF05-43DC-805F-B13366608186}"/>
    <cellStyle name="Millares 11 2 5 3" xfId="13154" xr:uid="{99A8A4A5-E51F-4EBA-ADC8-A919F253876D}"/>
    <cellStyle name="Millares 11 2 6" xfId="2461" xr:uid="{D49A9027-F565-4E6C-98FF-16B0DA0F7172}"/>
    <cellStyle name="Millares 11 2 6 2" xfId="10732" xr:uid="{915535DC-E131-47F9-8DB7-6317FB102647}"/>
    <cellStyle name="Millares 11 2 6 3" xfId="13572" xr:uid="{5274A034-4629-44C0-9829-8B3C829FDA05}"/>
    <cellStyle name="Millares 11 2 7" xfId="3005" xr:uid="{349D6F16-C87D-483E-9B97-509E776F30C2}"/>
    <cellStyle name="Millares 11 2 7 2" xfId="11276" xr:uid="{EA09D135-710D-48B8-8870-2F9A4C65C7DD}"/>
    <cellStyle name="Millares 11 2 7 3" xfId="14116" xr:uid="{6B1A0C8E-AEA6-4979-8247-C9A88614D21B}"/>
    <cellStyle name="Millares 11 2 8" xfId="3507" xr:uid="{6FE4D3CE-F5CA-42AF-8F9D-B4A9B4811CD0}"/>
    <cellStyle name="Millares 11 2 8 2" xfId="11748" xr:uid="{949BB34F-6AAB-4ECE-A74C-AD73DAB59EF2}"/>
    <cellStyle name="Millares 11 2 8 3" xfId="14588" xr:uid="{ACAF2E98-138F-4929-AF19-D49875BF855F}"/>
    <cellStyle name="Millares 11 2 9" xfId="4168" xr:uid="{720FB5D6-5CC9-4A47-9007-C54ACBF6A1C1}"/>
    <cellStyle name="Millares 11 3" xfId="161" xr:uid="{00000000-0005-0000-0000-00009E010000}"/>
    <cellStyle name="Millares 11 3 10" xfId="9729" xr:uid="{337844EE-9762-4DFE-8E05-4A0CC57B6C01}"/>
    <cellStyle name="Millares 11 3 11" xfId="12569" xr:uid="{31FEA969-37C0-4ED9-90EA-C728FD2CA47D}"/>
    <cellStyle name="Millares 11 3 12" xfId="15912" xr:uid="{743AF6C2-8B99-490B-9AB5-F3193FE08D84}"/>
    <cellStyle name="Millares 11 3 13" xfId="16455" xr:uid="{52482A57-C3C6-4A1F-8BF2-6B54697B712D}"/>
    <cellStyle name="Millares 11 3 14" xfId="16999" xr:uid="{64CD94EA-76AE-4777-A3A7-EB2ED2F5CFE4}"/>
    <cellStyle name="Millares 11 3 2" xfId="275" xr:uid="{00000000-0005-0000-0000-00009F010000}"/>
    <cellStyle name="Millares 11 3 2 10" xfId="16016" xr:uid="{D03BEB47-EC0D-439B-AECC-D78E4B7CCF33}"/>
    <cellStyle name="Millares 11 3 2 11" xfId="16559" xr:uid="{C56301D5-6BCF-4560-8052-C8E3ACA487CB}"/>
    <cellStyle name="Millares 11 3 2 12" xfId="17103" xr:uid="{959A2B75-9898-4D5D-87C6-D305A746225E}"/>
    <cellStyle name="Millares 11 3 2 2" xfId="502" xr:uid="{00000000-0005-0000-0000-0000A0010000}"/>
    <cellStyle name="Millares 11 3 2 2 10" xfId="16771" xr:uid="{B521E01C-1541-4756-A651-E46E3177CFDD}"/>
    <cellStyle name="Millares 11 3 2 2 11" xfId="17315" xr:uid="{76303D1D-44D8-46D7-BA30-A4381CA5DB59}"/>
    <cellStyle name="Millares 11 3 2 2 2" xfId="2318" xr:uid="{61B4FAB9-23CF-42AC-B202-A76F135C4D66}"/>
    <cellStyle name="Millares 11 3 2 2 2 2" xfId="10589" xr:uid="{D800AC0A-73DE-423E-87AC-229EBE632F3E}"/>
    <cellStyle name="Millares 11 3 2 2 2 3" xfId="13429" xr:uid="{50010FBF-1465-4210-91B0-CBD281EA3C76}"/>
    <cellStyle name="Millares 11 3 2 2 3" xfId="2736" xr:uid="{60898F64-ECA4-4A79-8539-0DE0C6BFAE81}"/>
    <cellStyle name="Millares 11 3 2 2 3 2" xfId="11007" xr:uid="{A54CC7C5-64FB-48D7-9354-81344D8BF12E}"/>
    <cellStyle name="Millares 11 3 2 2 3 3" xfId="13847" xr:uid="{7FF0F269-6085-417C-93E9-DE83D25C0C29}"/>
    <cellStyle name="Millares 11 3 2 2 4" xfId="3280" xr:uid="{B0015169-A49C-4948-8ECF-9DC3AF208197}"/>
    <cellStyle name="Millares 11 3 2 2 4 2" xfId="11551" xr:uid="{4977439C-CCDF-4F9F-8BD4-9043D2473266}"/>
    <cellStyle name="Millares 11 3 2 2 4 3" xfId="14391" xr:uid="{7236F9A4-9D37-473B-BE2D-18400696F8AC}"/>
    <cellStyle name="Millares 11 3 2 2 5" xfId="3782" xr:uid="{43927CE0-44F7-40D1-8610-56E715F75E43}"/>
    <cellStyle name="Millares 11 3 2 2 5 2" xfId="12023" xr:uid="{EAA9ACEF-DB7D-415D-9C6B-10231B97E1B0}"/>
    <cellStyle name="Millares 11 3 2 2 5 3" xfId="14863" xr:uid="{30272B41-B690-4D44-8EA2-BE2601D11717}"/>
    <cellStyle name="Millares 11 3 2 2 6" xfId="8285" xr:uid="{658561FB-43CF-446A-A7A1-FD446CF41357}"/>
    <cellStyle name="Millares 11 3 2 2 7" xfId="10045" xr:uid="{38FF3CB7-B451-4792-8479-107F0C015F8A}"/>
    <cellStyle name="Millares 11 3 2 2 8" xfId="12885" xr:uid="{4CCFF6DC-8995-4F32-9347-8AF399CBF1E2}"/>
    <cellStyle name="Millares 11 3 2 2 9" xfId="16228" xr:uid="{16870D02-A8C7-46FA-BB88-36CE37A8EC10}"/>
    <cellStyle name="Millares 11 3 2 3" xfId="2106" xr:uid="{D96EA804-5A5E-471C-875D-D3AC4D086419}"/>
    <cellStyle name="Millares 11 3 2 3 2" xfId="10377" xr:uid="{1DD2E409-E7CD-4D42-BEB5-2B81097EAE3B}"/>
    <cellStyle name="Millares 11 3 2 3 3" xfId="13217" xr:uid="{8109EE64-1C6C-41BB-80CE-4D6E770A9A9C}"/>
    <cellStyle name="Millares 11 3 2 4" xfId="2524" xr:uid="{43528216-DEC7-4E5F-8198-540D5359A8C0}"/>
    <cellStyle name="Millares 11 3 2 4 2" xfId="10795" xr:uid="{42C1B217-7F96-4EF4-A854-572E4313A182}"/>
    <cellStyle name="Millares 11 3 2 4 3" xfId="13635" xr:uid="{F5527B20-2727-4CC4-9D1A-8FAA141A4E28}"/>
    <cellStyle name="Millares 11 3 2 5" xfId="3068" xr:uid="{2D7705EC-752C-4FEA-9C8A-2E5982EC0DBE}"/>
    <cellStyle name="Millares 11 3 2 5 2" xfId="11339" xr:uid="{DEF7850D-D226-4275-9B32-FAFF7B0A5550}"/>
    <cellStyle name="Millares 11 3 2 5 3" xfId="14179" xr:uid="{61D79CD7-AB3E-4961-B5F6-51537B0E30AD}"/>
    <cellStyle name="Millares 11 3 2 6" xfId="3570" xr:uid="{98334096-15BC-4EAE-A6AF-9C48BC1CB0BC}"/>
    <cellStyle name="Millares 11 3 2 6 2" xfId="11811" xr:uid="{FC2CC62F-7A64-4888-8E5A-9624B8121209}"/>
    <cellStyle name="Millares 11 3 2 6 3" xfId="14651" xr:uid="{A063612A-B8C9-4D24-8EB3-D23520526B44}"/>
    <cellStyle name="Millares 11 3 2 7" xfId="5418" xr:uid="{D0BB33DB-2D88-4C9A-ACB4-2B43F6B04388}"/>
    <cellStyle name="Millares 11 3 2 8" xfId="9833" xr:uid="{DBC06A89-6E22-4832-A974-8CDA79CF101B}"/>
    <cellStyle name="Millares 11 3 2 9" xfId="12673" xr:uid="{9033E773-705C-4DC7-AE74-99C56E5CF78E}"/>
    <cellStyle name="Millares 11 3 3" xfId="401" xr:uid="{00000000-0005-0000-0000-0000A1010000}"/>
    <cellStyle name="Millares 11 3 3 10" xfId="16671" xr:uid="{A6DCD0F6-C6E0-452D-801C-177D2A5CDB8E}"/>
    <cellStyle name="Millares 11 3 3 11" xfId="17215" xr:uid="{BCBAFC3E-B6C1-45B2-B865-187644243A6B}"/>
    <cellStyle name="Millares 11 3 3 2" xfId="2218" xr:uid="{0EBE4B94-4539-409E-A677-F0849FF942AB}"/>
    <cellStyle name="Millares 11 3 3 2 2" xfId="10489" xr:uid="{AB9F646D-1190-445A-94C0-844633A91870}"/>
    <cellStyle name="Millares 11 3 3 2 3" xfId="13329" xr:uid="{9D4176C6-49EB-4C3A-ADAD-03D21FE14173}"/>
    <cellStyle name="Millares 11 3 3 3" xfId="2636" xr:uid="{641857E3-EBEC-412F-9D66-8EBDF1508C2C}"/>
    <cellStyle name="Millares 11 3 3 3 2" xfId="10907" xr:uid="{E8A5768E-C70F-4849-9609-85CF819AD4B5}"/>
    <cellStyle name="Millares 11 3 3 3 3" xfId="13747" xr:uid="{726DE630-D5DF-49C3-B36B-E239FA2B61F6}"/>
    <cellStyle name="Millares 11 3 3 4" xfId="3180" xr:uid="{ADBFE188-8281-40A1-9B49-1D393FDE1921}"/>
    <cellStyle name="Millares 11 3 3 4 2" xfId="11451" xr:uid="{18CAB1B1-EB9B-421A-9D19-32DADFD063C4}"/>
    <cellStyle name="Millares 11 3 3 4 3" xfId="14291" xr:uid="{6CA976AB-123C-4595-A5FA-1BF212422CC0}"/>
    <cellStyle name="Millares 11 3 3 5" xfId="3682" xr:uid="{7E38B7DA-EE92-4A3D-8EF5-36C41E3C4E23}"/>
    <cellStyle name="Millares 11 3 3 5 2" xfId="11923" xr:uid="{CAB1BFD5-5AB6-4DFC-ABC2-A4F9A393BEC5}"/>
    <cellStyle name="Millares 11 3 3 5 3" xfId="14763" xr:uid="{749DE459-6DE7-4C92-8D11-AA92571841B4}"/>
    <cellStyle name="Millares 11 3 3 6" xfId="7313" xr:uid="{CFF46D73-AE17-4897-B5FF-532B802A6A61}"/>
    <cellStyle name="Millares 11 3 3 7" xfId="9945" xr:uid="{8EDEED87-C003-4457-BF0F-17D0D33D4854}"/>
    <cellStyle name="Millares 11 3 3 8" xfId="12785" xr:uid="{A5D4C305-F237-46FC-A46F-8C6A8ABD5CEB}"/>
    <cellStyle name="Millares 11 3 3 9" xfId="16128" xr:uid="{3129DE6E-3F12-46E4-B895-4026EF58829A}"/>
    <cellStyle name="Millares 11 3 4" xfId="604" xr:uid="{00000000-0005-0000-0000-0000A2010000}"/>
    <cellStyle name="Millares 11 3 4 2" xfId="2838" xr:uid="{78AB9B3B-5624-414C-AD07-023BA6C84A61}"/>
    <cellStyle name="Millares 11 3 4 2 2" xfId="11109" xr:uid="{205632E7-F419-4971-8CE9-6B1BBCF4A418}"/>
    <cellStyle name="Millares 11 3 4 2 3" xfId="13949" xr:uid="{74E6FC64-2A79-4D59-9F17-B7A5009DC3F5}"/>
    <cellStyle name="Millares 11 3 4 3" xfId="10147" xr:uid="{5E43831A-9D65-40DD-A06A-C38FE770C153}"/>
    <cellStyle name="Millares 11 3 4 4" xfId="12987" xr:uid="{335B6CD5-A4DA-461A-B7FE-C151FABEE32E}"/>
    <cellStyle name="Millares 11 3 4 5" xfId="16330" xr:uid="{DF92F872-4932-4C49-A39C-1A20AD5F4800}"/>
    <cellStyle name="Millares 11 3 4 6" xfId="16873" xr:uid="{3E35759B-8317-416B-8BD4-BEC53B537B29}"/>
    <cellStyle name="Millares 11 3 4 7" xfId="17417" xr:uid="{3768BB91-FA49-4F40-BCEA-834EA8C49ED2}"/>
    <cellStyle name="Millares 11 3 5" xfId="2002" xr:uid="{1547D1F8-1DB8-4144-B344-89F485DC0B77}"/>
    <cellStyle name="Millares 11 3 5 2" xfId="10273" xr:uid="{47252815-4DEC-4B1E-BA51-D26D2765292C}"/>
    <cellStyle name="Millares 11 3 5 3" xfId="13113" xr:uid="{375C43E5-32BE-4E4E-8840-81CBB3D5A3E6}"/>
    <cellStyle name="Millares 11 3 6" xfId="2420" xr:uid="{959D8123-73BC-402B-847C-B9A87A62EF98}"/>
    <cellStyle name="Millares 11 3 6 2" xfId="10691" xr:uid="{E10037A4-30FE-44E6-883A-295921BBDC69}"/>
    <cellStyle name="Millares 11 3 6 3" xfId="13531" xr:uid="{EE1BC7AC-7440-4F9C-B04F-F6BDDB591B53}"/>
    <cellStyle name="Millares 11 3 7" xfId="2964" xr:uid="{73C60D28-066E-4A2D-8781-4C07BEED9A69}"/>
    <cellStyle name="Millares 11 3 7 2" xfId="11235" xr:uid="{09296CA6-8FBD-4378-B943-07502C4E9A00}"/>
    <cellStyle name="Millares 11 3 7 3" xfId="14075" xr:uid="{528F0E1F-2A1F-4D18-89E2-62BCE676F1C3}"/>
    <cellStyle name="Millares 11 3 8" xfId="3466" xr:uid="{462D2180-65AB-4BF2-8B44-9E7CD9A389EC}"/>
    <cellStyle name="Millares 11 3 8 2" xfId="11707" xr:uid="{8FA47D97-FE47-4FC2-BD55-87B34CFE40B2}"/>
    <cellStyle name="Millares 11 3 8 3" xfId="14547" xr:uid="{73E67300-8C49-4AED-94A9-05A9001D6DC3}"/>
    <cellStyle name="Millares 11 3 9" xfId="4451" xr:uid="{69FF0EA7-495D-450A-9A26-34B1F81B4EDB}"/>
    <cellStyle name="Millares 11 4" xfId="247" xr:uid="{00000000-0005-0000-0000-0000A3010000}"/>
    <cellStyle name="Millares 11 4 10" xfId="15988" xr:uid="{1AE2BA54-B42D-486F-9DF4-4F691408B8BE}"/>
    <cellStyle name="Millares 11 4 11" xfId="16531" xr:uid="{ACF2EE3C-30C4-45E8-B282-2ED61566F42B}"/>
    <cellStyle name="Millares 11 4 12" xfId="17075" xr:uid="{1BCC57DF-A1EB-4026-AF1C-234D1CD9F131}"/>
    <cellStyle name="Millares 11 4 2" xfId="474" xr:uid="{00000000-0005-0000-0000-0000A4010000}"/>
    <cellStyle name="Millares 11 4 2 10" xfId="16743" xr:uid="{40DAAAA0-1776-4B2E-810F-AF3AF3788FB8}"/>
    <cellStyle name="Millares 11 4 2 11" xfId="17287" xr:uid="{8918959F-4AA1-4D02-9AF4-B2F6EB571905}"/>
    <cellStyle name="Millares 11 4 2 2" xfId="2290" xr:uid="{26D01D01-0F6E-463A-9B4B-AF66BFA4846F}"/>
    <cellStyle name="Millares 11 4 2 2 2" xfId="10561" xr:uid="{8D1CF78D-43BE-44F8-9F06-8C63396F5FE7}"/>
    <cellStyle name="Millares 11 4 2 2 3" xfId="13401" xr:uid="{A51B7C8C-29BA-4317-8877-D9DF26919A7B}"/>
    <cellStyle name="Millares 11 4 2 3" xfId="2708" xr:uid="{72A37CA7-0573-4543-9CEC-F7B117A35CA3}"/>
    <cellStyle name="Millares 11 4 2 3 2" xfId="10979" xr:uid="{83EABAB0-4B3F-4E79-A02F-0C9972AA62B4}"/>
    <cellStyle name="Millares 11 4 2 3 3" xfId="13819" xr:uid="{B3A530DB-4690-42D9-AF8A-9F308DFA8AD8}"/>
    <cellStyle name="Millares 11 4 2 4" xfId="3252" xr:uid="{187745A0-8281-4534-BCA7-E0AE823405B8}"/>
    <cellStyle name="Millares 11 4 2 4 2" xfId="11523" xr:uid="{5E8BEA09-58CF-45EB-BCAE-5EBEFEF7167F}"/>
    <cellStyle name="Millares 11 4 2 4 3" xfId="14363" xr:uid="{9DD4BC76-D100-4FD2-B6BD-24AD015CACE1}"/>
    <cellStyle name="Millares 11 4 2 5" xfId="3754" xr:uid="{0DDC16B3-1047-4115-842A-59B237DED6AE}"/>
    <cellStyle name="Millares 11 4 2 5 2" xfId="11995" xr:uid="{DC3AA166-5B58-4948-A530-9C38331FD8B5}"/>
    <cellStyle name="Millares 11 4 2 5 3" xfId="14835" xr:uid="{5D45DD8B-72E7-4410-9DE1-DF6BADCFF23A}"/>
    <cellStyle name="Millares 11 4 2 6" xfId="7800" xr:uid="{49D362E8-DD18-4214-AE58-4201F176F9DA}"/>
    <cellStyle name="Millares 11 4 2 7" xfId="10017" xr:uid="{6871D6EC-F414-4D6D-9E91-B6BBC4CF11B2}"/>
    <cellStyle name="Millares 11 4 2 8" xfId="12857" xr:uid="{83CD5B35-83BF-47AB-A347-AEDAE9525F2B}"/>
    <cellStyle name="Millares 11 4 2 9" xfId="16200" xr:uid="{4BF6088F-FE77-4F0C-B6B9-193042658898}"/>
    <cellStyle name="Millares 11 4 3" xfId="2078" xr:uid="{71D5E668-7623-4E95-B766-67763166F913}"/>
    <cellStyle name="Millares 11 4 3 2" xfId="10349" xr:uid="{406F2253-DBE5-46AB-A439-8B5DF0FB82A8}"/>
    <cellStyle name="Millares 11 4 3 3" xfId="13189" xr:uid="{6F5079DA-65D6-4F0A-99C5-993E9CC08556}"/>
    <cellStyle name="Millares 11 4 4" xfId="2496" xr:uid="{4782ECBD-1C2B-4366-AE8C-40DB6CA989F7}"/>
    <cellStyle name="Millares 11 4 4 2" xfId="10767" xr:uid="{FE25E82C-905C-4FEB-9C77-AA7BA8E861F1}"/>
    <cellStyle name="Millares 11 4 4 3" xfId="13607" xr:uid="{08A3F6DA-A503-4F54-87A4-89049E939624}"/>
    <cellStyle name="Millares 11 4 5" xfId="3040" xr:uid="{956555D8-8128-46EA-9DAC-0167CB86DC11}"/>
    <cellStyle name="Millares 11 4 5 2" xfId="11311" xr:uid="{25E1F83B-AC8E-43A6-A0F8-0B8E8370010F}"/>
    <cellStyle name="Millares 11 4 5 3" xfId="14151" xr:uid="{785F4C6A-4015-497B-8761-8B8C1BE279E3}"/>
    <cellStyle name="Millares 11 4 6" xfId="3542" xr:uid="{19700D75-EE72-4E0C-8456-2013C0D06BFB}"/>
    <cellStyle name="Millares 11 4 6 2" xfId="11783" xr:uid="{1D8444F8-E463-46B8-BDDF-C18FFF7D8B0F}"/>
    <cellStyle name="Millares 11 4 6 3" xfId="14623" xr:uid="{51595C6B-7EEB-4ADD-964B-5638EFD6D47B}"/>
    <cellStyle name="Millares 11 4 7" xfId="4933" xr:uid="{C1D59AEE-4D35-4173-94B9-D342658E2F75}"/>
    <cellStyle name="Millares 11 4 8" xfId="9805" xr:uid="{00BA0D36-972F-48C5-A7B5-395D08815D78}"/>
    <cellStyle name="Millares 11 4 9" xfId="12645" xr:uid="{23241FB2-DBF4-40AA-9F4A-2F6FFB34110C}"/>
    <cellStyle name="Millares 11 5" xfId="373" xr:uid="{00000000-0005-0000-0000-0000A5010000}"/>
    <cellStyle name="Millares 11 5 10" xfId="16643" xr:uid="{37498EBE-2E1F-4EE6-8281-7A4B94F3DB34}"/>
    <cellStyle name="Millares 11 5 11" xfId="17187" xr:uid="{D0CEE7E6-4D5A-4FBC-8CA8-225E590224B2}"/>
    <cellStyle name="Millares 11 5 2" xfId="2190" xr:uid="{4B6CA3D4-4A38-4335-87D6-70A249745478}"/>
    <cellStyle name="Millares 11 5 2 2" xfId="8812" xr:uid="{00836142-2026-47C0-867C-239670FBE363}"/>
    <cellStyle name="Millares 11 5 2 3" xfId="10461" xr:uid="{939B0613-7026-438A-BA1D-7D5E79439A19}"/>
    <cellStyle name="Millares 11 5 2 4" xfId="13301" xr:uid="{58872B6A-B49D-4F39-B844-BB685D058B8B}"/>
    <cellStyle name="Millares 11 5 3" xfId="2608" xr:uid="{EAE491CB-04B6-423F-80FF-783CE7ED7676}"/>
    <cellStyle name="Millares 11 5 3 2" xfId="10879" xr:uid="{20F1758E-51A4-4152-972E-193CE14F32F1}"/>
    <cellStyle name="Millares 11 5 3 3" xfId="13719" xr:uid="{F254516B-3564-431B-B2A0-68D51D4F9E0A}"/>
    <cellStyle name="Millares 11 5 4" xfId="3152" xr:uid="{570C9FE5-C265-4DAF-B9DB-FA54B8F2B8E5}"/>
    <cellStyle name="Millares 11 5 4 2" xfId="11423" xr:uid="{6098D8AD-CFFD-4065-BE49-AC2F269F2E90}"/>
    <cellStyle name="Millares 11 5 4 3" xfId="14263" xr:uid="{8F8F0C61-92A7-47E9-9033-0978D988CAA4}"/>
    <cellStyle name="Millares 11 5 5" xfId="3654" xr:uid="{FDA293C5-0984-4010-8E8B-D4205B0FC3DA}"/>
    <cellStyle name="Millares 11 5 5 2" xfId="11895" xr:uid="{988A7B8D-8E5F-4961-9732-39826B2D9043}"/>
    <cellStyle name="Millares 11 5 5 3" xfId="14735" xr:uid="{0BA1A15E-7BF4-47DD-B10B-3270F3F3C97A}"/>
    <cellStyle name="Millares 11 5 6" xfId="5943" xr:uid="{328D044E-5A72-4CB8-AEBA-47AC4CD46D8D}"/>
    <cellStyle name="Millares 11 5 7" xfId="9917" xr:uid="{3A4A2557-E0E4-4769-BBD4-5BF73C42FA76}"/>
    <cellStyle name="Millares 11 5 8" xfId="12757" xr:uid="{6319A030-8477-4435-9B17-9C814396F698}"/>
    <cellStyle name="Millares 11 5 9" xfId="16100" xr:uid="{02721280-53F3-4D8B-A618-FA63953A38B4}"/>
    <cellStyle name="Millares 11 6" xfId="576" xr:uid="{00000000-0005-0000-0000-0000A6010000}"/>
    <cellStyle name="Millares 11 6 2" xfId="2810" xr:uid="{27571FB3-EB4E-4774-AFC0-AEB323C0F43E}"/>
    <cellStyle name="Millares 11 6 2 2" xfId="11081" xr:uid="{EBC1360F-2D88-44D2-A48D-30645D41703A}"/>
    <cellStyle name="Millares 11 6 2 3" xfId="13921" xr:uid="{C05E21E5-9244-4924-A4F5-D1BF29319A83}"/>
    <cellStyle name="Millares 11 6 3" xfId="6829" xr:uid="{7D870BD9-896C-4C2E-A6C3-E4192909599E}"/>
    <cellStyle name="Millares 11 6 4" xfId="10119" xr:uid="{1464B7B5-DC0F-4151-86D8-BC2CF0389C9E}"/>
    <cellStyle name="Millares 11 6 5" xfId="12959" xr:uid="{1D8EB3BA-F845-445A-B6F0-3C7E9F86254D}"/>
    <cellStyle name="Millares 11 6 6" xfId="16302" xr:uid="{3F81E8C2-570D-409F-890B-E9AFBBE4688C}"/>
    <cellStyle name="Millares 11 6 7" xfId="16845" xr:uid="{09CCAAD8-4B02-4C44-BA66-5CA49934CB69}"/>
    <cellStyle name="Millares 11 6 8" xfId="17389" xr:uid="{9E1EC5D2-B61F-4281-904E-9140F6D6F4FF}"/>
    <cellStyle name="Millares 11 7" xfId="1907" xr:uid="{00000000-0005-0000-0000-0000A7010000}"/>
    <cellStyle name="Millares 11 8" xfId="1974" xr:uid="{AB0FA976-0116-4A14-AC2B-D1ECDBE41ABD}"/>
    <cellStyle name="Millares 11 8 2" xfId="10245" xr:uid="{3468C766-75BE-4B50-BCAE-9C885AB4A57A}"/>
    <cellStyle name="Millares 11 8 3" xfId="13085" xr:uid="{894683CD-53BD-4243-8307-F8BE45239440}"/>
    <cellStyle name="Millares 11 9" xfId="2392" xr:uid="{51CE1133-C068-4F00-B801-85518BEB2128}"/>
    <cellStyle name="Millares 11 9 2" xfId="10663" xr:uid="{B58C70A4-8A90-41AE-929D-8526CEA1DE15}"/>
    <cellStyle name="Millares 11 9 3" xfId="13503" xr:uid="{DB6AABB7-DBCF-4660-A38F-3BDD0A424A45}"/>
    <cellStyle name="Millares 110" xfId="9611" xr:uid="{2DFBBAFA-3B15-4F31-A6E4-30855C08F76E}"/>
    <cellStyle name="Millares 111" xfId="9612" xr:uid="{F44D6862-2977-45C3-9B83-E15ADE29E3EC}"/>
    <cellStyle name="Millares 112" xfId="9613" xr:uid="{2C1A2105-41F0-47A1-ADDB-BDF3B0D9FA43}"/>
    <cellStyle name="Millares 113" xfId="9614" xr:uid="{F14CBF11-1B00-4760-8F99-37B8830F6691}"/>
    <cellStyle name="Millares 114" xfId="3835" xr:uid="{D2BC3B60-C429-4DF9-87AA-D6336322637B}"/>
    <cellStyle name="Millares 114 2" xfId="15754" xr:uid="{BA7A5080-E469-4F82-B5D8-3DAFF56E71A3}"/>
    <cellStyle name="Millares 115" xfId="3827" xr:uid="{60649A17-3277-4BFE-8AB5-46DC4B8A64F5}"/>
    <cellStyle name="Millares 115 2" xfId="15756" xr:uid="{44E0A9BB-0AA4-4656-AFD4-B9CB0FB73701}"/>
    <cellStyle name="Millares 116" xfId="9616" xr:uid="{6F945146-29D0-4E3C-AB2E-30223A17A5C7}"/>
    <cellStyle name="Millares 116 2" xfId="15778" xr:uid="{7CE09A58-0E1F-465D-833A-AF577C5CF476}"/>
    <cellStyle name="Millares 117" xfId="9619" xr:uid="{B7E8BBBC-851F-4EE9-B8C9-9364A343799A}"/>
    <cellStyle name="Millares 117 2" xfId="15780" xr:uid="{14004AB6-7988-4D03-AC73-3516CDC00A9D}"/>
    <cellStyle name="Millares 118" xfId="9618" xr:uid="{602D39B6-19E5-40ED-92FA-FE151DEBFA8F}"/>
    <cellStyle name="Millares 118 2" xfId="15802" xr:uid="{18BEF992-CC9E-40F7-9F7F-39374B04C59E}"/>
    <cellStyle name="Millares 119" xfId="9620" xr:uid="{1BBE3C69-7F5D-4480-B88C-B4A53729C507}"/>
    <cellStyle name="Millares 119 2" xfId="15806" xr:uid="{4A5EDF78-E5D6-44BC-8131-3BCD98EF8B85}"/>
    <cellStyle name="Millares 12" xfId="108" xr:uid="{00000000-0005-0000-0000-0000A8010000}"/>
    <cellStyle name="Millares 12 2" xfId="661" xr:uid="{00000000-0005-0000-0000-0000A9010000}"/>
    <cellStyle name="Millares 12 2 10" xfId="17466" xr:uid="{47EFBDAC-ED5A-4BB7-BCA7-607B968EE452}"/>
    <cellStyle name="Millares 12 2 2" xfId="2887" xr:uid="{A6A59203-2D25-45EF-820D-497CE2545FD0}"/>
    <cellStyle name="Millares 12 2 2 2" xfId="5617" xr:uid="{31BB7ED8-05BC-47E0-964F-5AD63BA1F041}"/>
    <cellStyle name="Millares 12 2 2 2 2" xfId="8484" xr:uid="{4A48C203-456C-4217-89B5-DA5CFA69E781}"/>
    <cellStyle name="Millares 12 2 2 3" xfId="7512" xr:uid="{40BEA11C-E017-4728-B255-A09C29032ECC}"/>
    <cellStyle name="Millares 12 2 2 4" xfId="4649" xr:uid="{0924646E-5A15-4275-92FA-F70E248D205C}"/>
    <cellStyle name="Millares 12 2 2 5" xfId="11158" xr:uid="{D799918A-A3BE-4DB5-9C86-98F9DC2E544A}"/>
    <cellStyle name="Millares 12 2 2 6" xfId="13998" xr:uid="{57D360DE-C066-479B-9A07-FD07A5538566}"/>
    <cellStyle name="Millares 12 2 3" xfId="5132" xr:uid="{23819588-4841-4165-95E8-262394DE864F}"/>
    <cellStyle name="Millares 12 2 3 2" xfId="7999" xr:uid="{0AFF0C5A-1064-4F8E-A21D-4C47CF2A82A1}"/>
    <cellStyle name="Millares 12 2 4" xfId="7027" xr:uid="{A575AC27-7575-4530-9358-3C0297CA812C}"/>
    <cellStyle name="Millares 12 2 5" xfId="4171" xr:uid="{CEC8C53F-06DE-4403-A119-DDE86D1A0673}"/>
    <cellStyle name="Millares 12 2 6" xfId="10196" xr:uid="{D5604EEC-FA2C-4CC1-BEA2-B0B01EE2CB5A}"/>
    <cellStyle name="Millares 12 2 7" xfId="13036" xr:uid="{D5238C55-F00C-4ADF-8A99-F59AE5487FD1}"/>
    <cellStyle name="Millares 12 2 8" xfId="16379" xr:uid="{CA358993-8358-4F7F-BBFD-46662BAC7FDE}"/>
    <cellStyle name="Millares 12 2 9" xfId="16922" xr:uid="{92372D94-CADA-4D9A-84E2-5051E13709E5}"/>
    <cellStyle name="Millares 12 3" xfId="660" xr:uid="{00000000-0005-0000-0000-0000AA010000}"/>
    <cellStyle name="Millares 12 3 2" xfId="5421" xr:uid="{217866DC-5E4D-4CED-B559-3C079AE20B1C}"/>
    <cellStyle name="Millares 12 3 2 2" xfId="8288" xr:uid="{311FAA9A-0B46-48AE-A080-CD5C8A6360D4}"/>
    <cellStyle name="Millares 12 3 3" xfId="7316" xr:uid="{8BA2F5B4-C220-42A8-86AA-D42AB877C481}"/>
    <cellStyle name="Millares 12 4" xfId="4936" xr:uid="{2919B6D0-8DFC-4E93-A862-52ACCD2788B5}"/>
    <cellStyle name="Millares 12 4 2" xfId="7803" xr:uid="{78C6A25D-78EA-4BEE-B0C8-83B0BC9D79FD}"/>
    <cellStyle name="Millares 12 5" xfId="5946" xr:uid="{6ACA4D79-2928-4B39-ADA9-957AC27D1A2D}"/>
    <cellStyle name="Millares 12 5 2" xfId="8815" xr:uid="{17BF7EAE-4B3D-4ECE-8D95-6B7857AC783D}"/>
    <cellStyle name="Millares 12 6" xfId="6832" xr:uid="{5950D9A0-5CBB-401B-80A1-5CE3693F820B}"/>
    <cellStyle name="Millares 120" xfId="9615" xr:uid="{27DEACEC-9C85-430F-A6F0-781CF7827732}"/>
    <cellStyle name="Millares 120 2" xfId="15803" xr:uid="{345998E6-2B5C-4EFD-B5E1-E570C4FEA312}"/>
    <cellStyle name="Millares 121" xfId="9621" xr:uid="{5CEFFDD9-4903-4EDB-97DB-D3E28717D5B0}"/>
    <cellStyle name="Millares 121 2" xfId="15805" xr:uid="{18610A89-0363-46A9-806B-4B32407D4EC4}"/>
    <cellStyle name="Millares 122" xfId="9617" xr:uid="{D590AA53-3D87-429E-AAF7-E375D2B85CEE}"/>
    <cellStyle name="Millares 122 2" xfId="15804" xr:uid="{4CA23C75-0D88-46B2-BC0C-947966334BA0}"/>
    <cellStyle name="Millares 123" xfId="9622" xr:uid="{D82841B2-CEF1-41A4-97D5-D76A53DE0EEF}"/>
    <cellStyle name="Millares 123 2" xfId="12462" xr:uid="{D26A5690-F486-42AA-89D1-1F8625FF51AE}"/>
    <cellStyle name="Millares 123 3" xfId="15303" xr:uid="{BEA0EBFE-2615-4570-BBAB-9EC84A589A5C}"/>
    <cellStyle name="Millares 123 4" xfId="15791" xr:uid="{2C52C6B2-86F7-412E-955A-1806DA4506A4}"/>
    <cellStyle name="Millares 124" xfId="9647" xr:uid="{1E50D497-FE62-484E-AECF-AF0CA8299977}"/>
    <cellStyle name="Millares 124 2" xfId="12487" xr:uid="{F4F268B7-815C-43BC-A7E9-1D759C8E25D1}"/>
    <cellStyle name="Millares 124 3" xfId="15328" xr:uid="{5741743D-43E1-4927-98C5-33ABE379AD38}"/>
    <cellStyle name="Millares 124 4" xfId="15811" xr:uid="{BD4474E0-CFD6-46E6-BFAE-09B643397809}"/>
    <cellStyle name="Millares 125" xfId="9626" xr:uid="{45B85E5D-D058-4B00-A3D4-444D2FC4A0A9}"/>
    <cellStyle name="Millares 125 2" xfId="12466" xr:uid="{BCBF3EDD-9B59-4C46-A6F4-FAA98850A9D4}"/>
    <cellStyle name="Millares 125 3" xfId="15307" xr:uid="{274AA4D1-B4D4-434F-BB05-083A6E48BC7D}"/>
    <cellStyle name="Millares 125 4" xfId="15816" xr:uid="{FF2F30D0-A01E-4C6E-8F32-A68D97A4FCCE}"/>
    <cellStyle name="Millares 126" xfId="9632" xr:uid="{ADC51F80-EE2E-44E7-8B24-EDC3500E385D}"/>
    <cellStyle name="Millares 126 2" xfId="12472" xr:uid="{49E2B1FB-2512-4A9B-B254-51247776B4A4}"/>
    <cellStyle name="Millares 126 3" xfId="15313" xr:uid="{6B9C1DEA-4924-4169-ABF3-B142C0D710CD}"/>
    <cellStyle name="Millares 126 4" xfId="15814" xr:uid="{6AC40964-6B81-4B5A-8459-C17465D08261}"/>
    <cellStyle name="Millares 127" xfId="9631" xr:uid="{672EF087-69D3-4B86-9A19-6DFB06630CD9}"/>
    <cellStyle name="Millares 127 2" xfId="12471" xr:uid="{75C6E998-FCCC-4AC7-9186-A8E526B6FD21}"/>
    <cellStyle name="Millares 127 3" xfId="15312" xr:uid="{9C5043F6-5505-4BD4-A2E5-1F7EFDA87BD9}"/>
    <cellStyle name="Millares 127 4" xfId="15848" xr:uid="{C8126306-D022-45E8-828E-E58F34A15DF2}"/>
    <cellStyle name="Millares 128" xfId="9630" xr:uid="{797B685C-7313-4322-90F3-EA8B28563652}"/>
    <cellStyle name="Millares 128 2" xfId="12470" xr:uid="{3040B806-7EC1-49FE-8FD9-1C37AB94DB74}"/>
    <cellStyle name="Millares 128 3" xfId="15311" xr:uid="{EEA5CF41-4409-4DE1-951D-CB29A369B1B3}"/>
    <cellStyle name="Millares 128 4" xfId="15813" xr:uid="{1B1F7D3E-947F-459D-B9D4-D57A746B6A9D}"/>
    <cellStyle name="Millares 129" xfId="9627" xr:uid="{7B5F63EC-C850-48A2-B5B6-7FECCFC5C64A}"/>
    <cellStyle name="Millares 129 2" xfId="12467" xr:uid="{8F97CE83-8536-45C7-8A32-2AD70991EE99}"/>
    <cellStyle name="Millares 129 3" xfId="15308" xr:uid="{65410995-ABA9-4E39-891D-A09B1B1BEB60}"/>
    <cellStyle name="Millares 129 4" xfId="15847" xr:uid="{5893D77B-4A46-4397-9C48-7B0562678F25}"/>
    <cellStyle name="Millares 13" xfId="178" xr:uid="{00000000-0005-0000-0000-0000AB010000}"/>
    <cellStyle name="Millares 13 10" xfId="3956" xr:uid="{C261CC7B-753C-4BCD-B4E0-A30CBBA1D3BD}"/>
    <cellStyle name="Millares 13 11" xfId="9744" xr:uid="{5750090D-3851-4A00-9A14-807DF2FCAFEE}"/>
    <cellStyle name="Millares 13 12" xfId="12584" xr:uid="{D1EF0259-10E4-49B8-A151-C236E262AEBB}"/>
    <cellStyle name="Millares 13 13" xfId="15927" xr:uid="{18BC8DC5-C229-4983-9312-EB45D1B49AA0}"/>
    <cellStyle name="Millares 13 14" xfId="16470" xr:uid="{2541C69E-673E-430D-BFF0-8A7DBA90AE79}"/>
    <cellStyle name="Millares 13 15" xfId="17014" xr:uid="{5FB20940-A3EA-4689-8295-973DAC424BCC}"/>
    <cellStyle name="Millares 13 2" xfId="290" xr:uid="{00000000-0005-0000-0000-0000AC010000}"/>
    <cellStyle name="Millares 13 2 10" xfId="16031" xr:uid="{5DC28134-2742-4295-A044-C92D3F6EB855}"/>
    <cellStyle name="Millares 13 2 11" xfId="16574" xr:uid="{AC7A2365-21E2-4A5D-86BD-8BB61BCFCDDA}"/>
    <cellStyle name="Millares 13 2 12" xfId="17118" xr:uid="{C8119DD3-0AB8-45E2-91AA-70D25DEAB02D}"/>
    <cellStyle name="Millares 13 2 2" xfId="517" xr:uid="{00000000-0005-0000-0000-0000AD010000}"/>
    <cellStyle name="Millares 13 2 2 10" xfId="16786" xr:uid="{51B241CB-623B-4906-BFAA-7321481EC624}"/>
    <cellStyle name="Millares 13 2 2 11" xfId="17330" xr:uid="{914918A6-85E4-47C0-A28F-FB226536112F}"/>
    <cellStyle name="Millares 13 2 2 2" xfId="2333" xr:uid="{71400007-3533-404B-ABD9-0F42CE37A64E}"/>
    <cellStyle name="Millares 13 2 2 2 2" xfId="8461" xr:uid="{9EAF8122-64DC-4AE3-B4FF-098522D1153F}"/>
    <cellStyle name="Millares 13 2 2 2 3" xfId="5594" xr:uid="{E41FF34E-AAF8-41D6-BD0E-9CAC3D1FF74A}"/>
    <cellStyle name="Millares 13 2 2 2 4" xfId="10604" xr:uid="{1B1BF557-4463-40E9-BF69-74912B3981F2}"/>
    <cellStyle name="Millares 13 2 2 2 5" xfId="13444" xr:uid="{98DAE96A-5CD2-4474-AB60-A18DD8E5DFD7}"/>
    <cellStyle name="Millares 13 2 2 3" xfId="2751" xr:uid="{A2DC91A3-7D5D-44CD-B0E9-7D401CB246ED}"/>
    <cellStyle name="Millares 13 2 2 3 2" xfId="7489" xr:uid="{7B3FD8B9-8247-46E2-81FE-68308B505E0C}"/>
    <cellStyle name="Millares 13 2 2 3 3" xfId="11022" xr:uid="{776243EB-79C6-40CA-9F08-1C79CFC4114A}"/>
    <cellStyle name="Millares 13 2 2 3 4" xfId="13862" xr:uid="{DAE5D005-8DED-4899-A5A5-D30EAF75C674}"/>
    <cellStyle name="Millares 13 2 2 4" xfId="3295" xr:uid="{EC5791C1-22BA-4468-BF77-DB6926EBE06C}"/>
    <cellStyle name="Millares 13 2 2 4 2" xfId="11566" xr:uid="{E24AB6ED-464E-418E-AAE6-8B9E4DE67405}"/>
    <cellStyle name="Millares 13 2 2 4 3" xfId="14406" xr:uid="{2BC4AE90-8311-4DB9-9AA9-D9D23100BA64}"/>
    <cellStyle name="Millares 13 2 2 5" xfId="3797" xr:uid="{E5C11786-E7D6-49E9-B366-2827E33F7AC7}"/>
    <cellStyle name="Millares 13 2 2 5 2" xfId="12038" xr:uid="{FB500177-EE3D-481E-B566-886F59CCA13A}"/>
    <cellStyle name="Millares 13 2 2 5 3" xfId="14878" xr:uid="{AACDA004-DBA2-4D85-805F-0F9E6161F80E}"/>
    <cellStyle name="Millares 13 2 2 6" xfId="4626" xr:uid="{0DD5E4EC-E5AB-4415-A9C7-D5D1BAE69D35}"/>
    <cellStyle name="Millares 13 2 2 7" xfId="10060" xr:uid="{C875A38F-9F7F-4E36-AB10-0E090F5E3CA4}"/>
    <cellStyle name="Millares 13 2 2 8" xfId="12900" xr:uid="{D84BC497-AD3B-496E-BA25-A2E0FCD90B50}"/>
    <cellStyle name="Millares 13 2 2 9" xfId="16243" xr:uid="{9F204749-6B88-4D34-85C2-4F512C55B16E}"/>
    <cellStyle name="Millares 13 2 3" xfId="2121" xr:uid="{7D6AFB8C-79B7-4DB3-BF15-54F599E712E5}"/>
    <cellStyle name="Millares 13 2 3 2" xfId="7976" xr:uid="{055CE190-8522-4FB0-8996-D210CAC292B7}"/>
    <cellStyle name="Millares 13 2 3 3" xfId="5109" xr:uid="{A607A15F-6888-4D53-B4EF-B048FD3A65A9}"/>
    <cellStyle name="Millares 13 2 3 4" xfId="10392" xr:uid="{E346ACC3-E606-4FBF-9B94-37C6B1467F09}"/>
    <cellStyle name="Millares 13 2 3 5" xfId="13232" xr:uid="{1F799987-C9A1-4D96-A561-121E32E10DD2}"/>
    <cellStyle name="Millares 13 2 4" xfId="2539" xr:uid="{8DAA58A1-3CF6-48EF-9725-B2DE782CA48F}"/>
    <cellStyle name="Millares 13 2 4 2" xfId="7004" xr:uid="{84A01E7F-F1F5-4A48-902E-D27CC88BA43F}"/>
    <cellStyle name="Millares 13 2 4 3" xfId="10810" xr:uid="{BD6C9BBA-BEEB-46CF-B08D-B9E12E2C95F6}"/>
    <cellStyle name="Millares 13 2 4 4" xfId="13650" xr:uid="{66DEE447-6F17-47D3-B5A5-6DAF42372852}"/>
    <cellStyle name="Millares 13 2 5" xfId="3083" xr:uid="{D8885D4B-A5A0-48BC-905A-B554FFB8A4FB}"/>
    <cellStyle name="Millares 13 2 5 2" xfId="11354" xr:uid="{6BF0ADF3-1FB4-48D5-801A-6283ABC14003}"/>
    <cellStyle name="Millares 13 2 5 3" xfId="14194" xr:uid="{E91A3678-9340-428F-8FD9-98EB1D9C522F}"/>
    <cellStyle name="Millares 13 2 6" xfId="3585" xr:uid="{274AE04A-1F7E-497F-AACC-495189D776B1}"/>
    <cellStyle name="Millares 13 2 6 2" xfId="11826" xr:uid="{46560AC1-3B8F-4A20-9692-07329D97C1A2}"/>
    <cellStyle name="Millares 13 2 6 3" xfId="14666" xr:uid="{052365B1-7D2B-4EB3-B7F0-F31D6D9FC2AE}"/>
    <cellStyle name="Millares 13 2 7" xfId="4148" xr:uid="{25C37AA4-2C5A-477D-BC92-EE2661E5C04B}"/>
    <cellStyle name="Millares 13 2 8" xfId="9848" xr:uid="{30303822-A2D9-488D-994D-07E9D3779E55}"/>
    <cellStyle name="Millares 13 2 9" xfId="12688" xr:uid="{A687DBD9-A739-4142-B16D-56C09203716E}"/>
    <cellStyle name="Millares 13 3" xfId="416" xr:uid="{00000000-0005-0000-0000-0000AE010000}"/>
    <cellStyle name="Millares 13 3 10" xfId="16686" xr:uid="{12659572-8DA6-45BE-B45B-30553250B53B}"/>
    <cellStyle name="Millares 13 3 11" xfId="17230" xr:uid="{5D97B149-CB9D-4E40-B4A5-DD5B1E1AE833}"/>
    <cellStyle name="Millares 13 3 2" xfId="2233" xr:uid="{06353113-908C-457E-9EF7-02058185039E}"/>
    <cellStyle name="Millares 13 3 2 2" xfId="8265" xr:uid="{1BAA933D-3790-451C-A9C6-51C4F5A43C9D}"/>
    <cellStyle name="Millares 13 3 2 3" xfId="5398" xr:uid="{ABC62912-0DC8-4DD6-9669-D19DAB7CCB99}"/>
    <cellStyle name="Millares 13 3 2 4" xfId="10504" xr:uid="{216AC7FB-9570-4773-8DFE-EE5904AC1C5C}"/>
    <cellStyle name="Millares 13 3 2 5" xfId="13344" xr:uid="{857188D9-9DF0-441B-AF27-C30C1FB9674C}"/>
    <cellStyle name="Millares 13 3 3" xfId="2651" xr:uid="{2E3B2604-9017-4360-A857-A38DD8FBA0B4}"/>
    <cellStyle name="Millares 13 3 3 2" xfId="7293" xr:uid="{E011E0EB-03B8-440A-932C-31B8397469CC}"/>
    <cellStyle name="Millares 13 3 3 3" xfId="10922" xr:uid="{194DE57A-852E-4C8B-B40E-14B3CC1906E4}"/>
    <cellStyle name="Millares 13 3 3 4" xfId="13762" xr:uid="{9A71E429-E9E4-4974-A2B2-CCE45655B3F1}"/>
    <cellStyle name="Millares 13 3 4" xfId="3195" xr:uid="{76319AD1-919F-4547-AAEF-EB09FB4B4B8D}"/>
    <cellStyle name="Millares 13 3 4 2" xfId="11466" xr:uid="{BDFB1CEA-4C3B-40D3-953B-EAB2730ED073}"/>
    <cellStyle name="Millares 13 3 4 3" xfId="14306" xr:uid="{8B0DC558-7259-4445-9400-D48D7FAFE462}"/>
    <cellStyle name="Millares 13 3 5" xfId="3697" xr:uid="{056533D9-286C-4CA9-BDE4-C1ACA91F0576}"/>
    <cellStyle name="Millares 13 3 5 2" xfId="11938" xr:uid="{7DB9CCD2-846A-4C23-B89F-1AAA32AE5D22}"/>
    <cellStyle name="Millares 13 3 5 3" xfId="14778" xr:uid="{11EE5D9B-C0D9-4508-9657-C9C50C0820C8}"/>
    <cellStyle name="Millares 13 3 6" xfId="4431" xr:uid="{F7C35FEE-3E85-42A3-A5AC-F3DA7D18B486}"/>
    <cellStyle name="Millares 13 3 7" xfId="9960" xr:uid="{D720DFD9-02D0-48EB-9066-A6561AA128FA}"/>
    <cellStyle name="Millares 13 3 8" xfId="12800" xr:uid="{45793C71-7084-4D59-BC72-D7FE5BB06CDC}"/>
    <cellStyle name="Millares 13 3 9" xfId="16143" xr:uid="{3A90A164-02AB-49EE-B4FD-8774EE817B00}"/>
    <cellStyle name="Millares 13 4" xfId="619" xr:uid="{00000000-0005-0000-0000-0000AF010000}"/>
    <cellStyle name="Millares 13 4 2" xfId="2853" xr:uid="{8B6B4183-4DDB-4B79-BAD1-D0180FEEA85C}"/>
    <cellStyle name="Millares 13 4 2 2" xfId="7780" xr:uid="{B91A49F1-EC30-4735-857D-B80081C9FFDB}"/>
    <cellStyle name="Millares 13 4 2 3" xfId="11124" xr:uid="{16B7089B-9556-4A20-9F12-445F434361BE}"/>
    <cellStyle name="Millares 13 4 2 4" xfId="13964" xr:uid="{640DFCAE-3846-429D-96C6-0389D53BE633}"/>
    <cellStyle name="Millares 13 4 3" xfId="4913" xr:uid="{2B3CC2E0-3FBF-4C18-BBA2-412FE861B358}"/>
    <cellStyle name="Millares 13 4 4" xfId="10162" xr:uid="{7F492F91-EB10-4463-95F7-4BAAB914531A}"/>
    <cellStyle name="Millares 13 4 5" xfId="13002" xr:uid="{2FBA2B24-9A0D-4204-BF36-E48B12317EAE}"/>
    <cellStyle name="Millares 13 4 6" xfId="16345" xr:uid="{2E98F916-10E8-4D73-9040-BB2CCB3524BD}"/>
    <cellStyle name="Millares 13 4 7" xfId="16888" xr:uid="{FEBE353D-8D29-4F8D-AAB3-A522FB89DE0A}"/>
    <cellStyle name="Millares 13 4 8" xfId="17432" xr:uid="{273FEEDD-00E3-409F-8048-44FEB0423233}"/>
    <cellStyle name="Millares 13 5" xfId="1908" xr:uid="{00000000-0005-0000-0000-0000B0010000}"/>
    <cellStyle name="Millares 13 5 2" xfId="8792" xr:uid="{79EB7A07-E560-4148-A0A3-85EBD8D7148D}"/>
    <cellStyle name="Millares 13 5 3" xfId="5923" xr:uid="{254C7BC7-D527-4190-91F8-472412C8CC7F}"/>
    <cellStyle name="Millares 13 6" xfId="2017" xr:uid="{8AFBC6A5-4D78-46E7-8C10-4A4773870892}"/>
    <cellStyle name="Millares 13 6 2" xfId="6809" xr:uid="{32808787-E7BD-44F8-BC15-7008B5CBFFF0}"/>
    <cellStyle name="Millares 13 6 3" xfId="10288" xr:uid="{39518B97-61BD-4569-9364-5E8118634B80}"/>
    <cellStyle name="Millares 13 6 4" xfId="13128" xr:uid="{3DC65A05-8CD8-45B5-BCB2-32090301FA89}"/>
    <cellStyle name="Millares 13 7" xfId="2435" xr:uid="{5D71FEDE-0E4D-4F59-A307-44FA54D0617B}"/>
    <cellStyle name="Millares 13 7 2" xfId="10706" xr:uid="{83E52701-059A-4A3F-BAFF-371F6C7CA746}"/>
    <cellStyle name="Millares 13 7 3" xfId="13546" xr:uid="{306A01FE-81A7-4DBF-9101-804A7BBF887F}"/>
    <cellStyle name="Millares 13 8" xfId="2979" xr:uid="{2A9E82D2-087F-45E2-92DC-6690D55CC4A8}"/>
    <cellStyle name="Millares 13 8 2" xfId="11250" xr:uid="{D744C8A6-262E-40E8-A7AB-2A17607F20A1}"/>
    <cellStyle name="Millares 13 8 3" xfId="14090" xr:uid="{734A4CF9-43D5-4510-A5F6-60A5F6601E17}"/>
    <cellStyle name="Millares 13 9" xfId="3481" xr:uid="{C2250B17-11C5-4293-9DE4-C472D1A12145}"/>
    <cellStyle name="Millares 13 9 2" xfId="11722" xr:uid="{6C09E8B0-010A-4F57-903C-4F3F5DDACD39}"/>
    <cellStyle name="Millares 13 9 3" xfId="14562" xr:uid="{4F7FA5D3-EECA-4A00-84FE-06EDEB9DBF4D}"/>
    <cellStyle name="Millares 130" xfId="9649" xr:uid="{C1F25866-5E08-4CF2-B210-F38A1E29147A}"/>
    <cellStyle name="Millares 130 2" xfId="12489" xr:uid="{41B115D4-BAB8-4469-A50E-5F1DFDF5492E}"/>
    <cellStyle name="Millares 130 3" xfId="15330" xr:uid="{0D109093-5B01-4E54-8223-5C159EA32467}"/>
    <cellStyle name="Millares 131" xfId="9648" xr:uid="{147B7FDF-583F-477D-9273-BEB3080AB30E}"/>
    <cellStyle name="Millares 131 2" xfId="12488" xr:uid="{58183B3A-972A-4FF8-84B2-8ED61F1C768D}"/>
    <cellStyle name="Millares 131 3" xfId="15329" xr:uid="{83072F1D-15CF-4DFF-A651-5C232D5BB220}"/>
    <cellStyle name="Millares 132" xfId="9628" xr:uid="{8474B776-9AE2-428D-8EC5-1A0EF947BE04}"/>
    <cellStyle name="Millares 132 2" xfId="12468" xr:uid="{80223CB6-4FFE-4CB6-B7F8-3BD5D2B0E15C}"/>
    <cellStyle name="Millares 132 3" xfId="15309" xr:uid="{0C8DF62E-7600-47B1-9F07-00FC30886B54}"/>
    <cellStyle name="Millares 133" xfId="9623" xr:uid="{0AB2D036-7161-4401-9CF8-CF215CF95BA5}"/>
    <cellStyle name="Millares 133 2" xfId="12463" xr:uid="{CA5C0829-5F58-440F-851C-5905D2C28399}"/>
    <cellStyle name="Millares 133 3" xfId="15304" xr:uid="{3A9EF035-B53E-49C5-BE4A-62F0E633C1FA}"/>
    <cellStyle name="Millares 134" xfId="9629" xr:uid="{13E48F29-DF3C-44FA-AE01-0710D5C39EA8}"/>
    <cellStyle name="Millares 134 2" xfId="12469" xr:uid="{C251E592-10DF-4037-AEAC-6A2BF8E1D59C}"/>
    <cellStyle name="Millares 134 3" xfId="15310" xr:uid="{B0241F69-F6A6-492A-A5FF-5FC8CD8CE574}"/>
    <cellStyle name="Millares 135" xfId="15355" xr:uid="{16B4A898-9CAA-4323-B63B-8D95C74A8936}"/>
    <cellStyle name="Millares 136" xfId="15490" xr:uid="{C529287D-BBEF-4339-A86C-A82447DE1391}"/>
    <cellStyle name="Millares 137" xfId="15433" xr:uid="{93FA878E-9E04-4BFC-BFC1-25E0EBADD804}"/>
    <cellStyle name="Millares 138" xfId="15708" xr:uid="{EA57F489-F901-4EA7-8D38-709D0F217E0E}"/>
    <cellStyle name="Millares 139" xfId="15738" xr:uid="{42BDDB64-5F15-49B3-8882-BC879D03EF8B}"/>
    <cellStyle name="Millares 14" xfId="177" xr:uid="{00000000-0005-0000-0000-0000B1010000}"/>
    <cellStyle name="Millares 14 2" xfId="4170" xr:uid="{CB6A75BF-F039-4944-AF57-FDA75537DCEF}"/>
    <cellStyle name="Millares 14 2 2" xfId="4648" xr:uid="{EACA3AC4-9F86-40B2-9C54-91F51908F5E2}"/>
    <cellStyle name="Millares 14 2 2 2" xfId="5616" xr:uid="{ADCB0930-6A1B-43EB-B457-164A2B2E4840}"/>
    <cellStyle name="Millares 14 2 2 2 2" xfId="8483" xr:uid="{21B6A633-D0E6-4AEF-AE9B-CCC8F34D89F4}"/>
    <cellStyle name="Millares 14 2 2 3" xfId="7511" xr:uid="{E8BDE258-46F8-4506-B196-D21B559FE523}"/>
    <cellStyle name="Millares 14 2 3" xfId="5131" xr:uid="{EBC332B0-8B6B-4500-A68C-80CCB5C57895}"/>
    <cellStyle name="Millares 14 2 3 2" xfId="7998" xr:uid="{A117C9AD-D675-427B-97DA-10A10D2E0289}"/>
    <cellStyle name="Millares 14 2 4" xfId="7026" xr:uid="{508C051D-C608-4172-A8FB-B13B2E095A78}"/>
    <cellStyle name="Millares 14 3" xfId="4453" xr:uid="{9470DC39-460B-4201-A31D-87E5FA644FDB}"/>
    <cellStyle name="Millares 14 3 2" xfId="5420" xr:uid="{196A3684-7A88-4768-AB9B-4FC7DEBB9875}"/>
    <cellStyle name="Millares 14 3 2 2" xfId="8287" xr:uid="{1216E4FA-4F7E-41AE-AC35-AD6018263CC8}"/>
    <cellStyle name="Millares 14 3 3" xfId="7315" xr:uid="{7476EB71-7ED7-466E-AF56-5919ED6B4AFD}"/>
    <cellStyle name="Millares 14 4" xfId="4935" xr:uid="{3A3E6D91-EA10-4054-A23C-7B567614F90C}"/>
    <cellStyle name="Millares 14 4 2" xfId="7802" xr:uid="{B7E67937-5440-4819-9AAB-3DF256524D65}"/>
    <cellStyle name="Millares 14 5" xfId="5945" xr:uid="{9FDC5D6F-E756-45E2-B9FC-4AA4EE32237B}"/>
    <cellStyle name="Millares 14 5 2" xfId="8814" xr:uid="{6F8D4EB1-7C06-4D48-99E3-5ADAB57F1E7F}"/>
    <cellStyle name="Millares 14 6" xfId="6831" xr:uid="{4DCEFDD3-5373-4D23-9A9F-966D105B4CF1}"/>
    <cellStyle name="Millares 14 7" xfId="3978" xr:uid="{52EF53F5-94D2-491F-9A58-167821C1DC80}"/>
    <cellStyle name="Millares 140" xfId="15690" xr:uid="{CB8B8972-9C45-46F4-B9E7-9D112E54E4AE}"/>
    <cellStyle name="Millares 141" xfId="15849" xr:uid="{317195EC-E7AA-4E9D-9514-2473965FB01A}"/>
    <cellStyle name="Millares 142" xfId="15853" xr:uid="{05E400AA-9B33-428C-B2A9-FECAEDF82332}"/>
    <cellStyle name="Millares 143" xfId="15854" xr:uid="{617A52AA-9AD4-48CF-95E8-90AC098958AC}"/>
    <cellStyle name="Millares 144" xfId="15856" xr:uid="{970BC298-F1CD-4A8C-92EB-7A906A061836}"/>
    <cellStyle name="Millares 15" xfId="164" xr:uid="{00000000-0005-0000-0000-0000B2010000}"/>
    <cellStyle name="Millares 15 2" xfId="4194" xr:uid="{5F31D7E4-B848-4FF9-957A-91B7E779149C}"/>
    <cellStyle name="Millares 15 2 2" xfId="4672" xr:uid="{FC37721C-1BA3-41C9-98CF-D07E131852E2}"/>
    <cellStyle name="Millares 15 2 2 2" xfId="5640" xr:uid="{692364AF-770E-4936-9336-ED965561AF57}"/>
    <cellStyle name="Millares 15 2 2 2 2" xfId="8507" xr:uid="{6CE4C5AC-EA81-4F14-83EE-8D269507CC55}"/>
    <cellStyle name="Millares 15 2 2 3" xfId="7535" xr:uid="{3D81D8AA-33E6-4748-9B76-62F399AEBD25}"/>
    <cellStyle name="Millares 15 2 3" xfId="5155" xr:uid="{93517A79-78E3-41B8-8B8D-CCCCC0661B7F}"/>
    <cellStyle name="Millares 15 2 3 2" xfId="8022" xr:uid="{0E79FB3B-DEB8-42FB-A4F7-DE965F8E3C4A}"/>
    <cellStyle name="Millares 15 2 4" xfId="7050" xr:uid="{4AD8C003-4680-453D-8E9E-BFF1A6E98BEF}"/>
    <cellStyle name="Millares 15 3" xfId="4476" xr:uid="{2431AB8D-B51A-413F-A7F3-CAB0F04FF0FB}"/>
    <cellStyle name="Millares 15 3 2" xfId="5444" xr:uid="{94B05B5A-4232-439C-A3CF-7F333C11762B}"/>
    <cellStyle name="Millares 15 3 2 2" xfId="8311" xr:uid="{203E84AA-C010-485B-8EE5-5797E2AD85AA}"/>
    <cellStyle name="Millares 15 3 3" xfId="7339" xr:uid="{B1B31D02-C7B7-4567-8CDB-876E95E52CE0}"/>
    <cellStyle name="Millares 15 4" xfId="4959" xr:uid="{893DA0C7-486C-499A-A13E-ACFA6D3E3AF2}"/>
    <cellStyle name="Millares 15 4 2" xfId="7826" xr:uid="{954FD814-7057-4E85-9CE8-950AF4A50091}"/>
    <cellStyle name="Millares 15 5" xfId="5969" xr:uid="{1AEB9C2C-6AFA-47E6-8976-D02078D0A07A}"/>
    <cellStyle name="Millares 15 5 2" xfId="8838" xr:uid="{6A355BE4-C073-41FB-97BD-857D945DF41F}"/>
    <cellStyle name="Millares 15 6" xfId="6855" xr:uid="{D7335CB5-7062-4500-B7FD-64ED763888BE}"/>
    <cellStyle name="Millares 15 7" xfId="4003" xr:uid="{68563CDD-9F5B-4E19-B02D-BCAB006B6F17}"/>
    <cellStyle name="Millares 16" xfId="134" xr:uid="{00000000-0005-0000-0000-0000B3010000}"/>
    <cellStyle name="Millares 16 10" xfId="4007" xr:uid="{680D0008-46D9-45E3-AE94-34B14FF59229}"/>
    <cellStyle name="Millares 16 11" xfId="9702" xr:uid="{6CF111BF-8831-4BF3-A1D1-EB3FB66579F2}"/>
    <cellStyle name="Millares 16 12" xfId="12542" xr:uid="{82FDB2B1-87D5-4AF9-B563-DB0411FD3677}"/>
    <cellStyle name="Millares 16 13" xfId="15885" xr:uid="{A80B2602-5BD4-41A0-B396-9EC0C0448EB9}"/>
    <cellStyle name="Millares 16 14" xfId="16428" xr:uid="{25583F37-56F8-4B3A-B7EB-174E2ED86860}"/>
    <cellStyle name="Millares 16 15" xfId="16972" xr:uid="{92DDDA05-3117-439E-9B20-724F3F760FDF}"/>
    <cellStyle name="Millares 16 2" xfId="248" xr:uid="{00000000-0005-0000-0000-0000B4010000}"/>
    <cellStyle name="Millares 16 2 10" xfId="15989" xr:uid="{5602FB42-EDE6-4451-A677-513D86B7E4A0}"/>
    <cellStyle name="Millares 16 2 11" xfId="16532" xr:uid="{F0FE9CF3-D4AF-4E09-8943-337C3F895B0A}"/>
    <cellStyle name="Millares 16 2 12" xfId="17076" xr:uid="{56B10AAC-65CA-43FE-A4DE-CD9AFB122948}"/>
    <cellStyle name="Millares 16 2 2" xfId="475" xr:uid="{00000000-0005-0000-0000-0000B5010000}"/>
    <cellStyle name="Millares 16 2 2 10" xfId="16744" xr:uid="{5AADADBF-5336-4374-89A7-58E8962872CD}"/>
    <cellStyle name="Millares 16 2 2 11" xfId="17288" xr:uid="{661F19F2-3D20-4532-B5DF-25A548D0C936}"/>
    <cellStyle name="Millares 16 2 2 2" xfId="2291" xr:uid="{38FB1C4E-3A4F-442C-9C62-EC5882F96895}"/>
    <cellStyle name="Millares 16 2 2 2 2" xfId="8509" xr:uid="{B22FF418-D006-406D-B28C-11C7A7605251}"/>
    <cellStyle name="Millares 16 2 2 2 3" xfId="5642" xr:uid="{FA4BFA46-7679-4D56-962A-F598A52401C9}"/>
    <cellStyle name="Millares 16 2 2 2 4" xfId="10562" xr:uid="{158EA45E-2857-4D42-9877-8A676C1D1182}"/>
    <cellStyle name="Millares 16 2 2 2 5" xfId="13402" xr:uid="{7F5529A5-C641-4A1A-8C74-F24BEB55CB3B}"/>
    <cellStyle name="Millares 16 2 2 3" xfId="2709" xr:uid="{944AD950-F941-4812-99D4-9687A1E231C9}"/>
    <cellStyle name="Millares 16 2 2 3 2" xfId="7537" xr:uid="{43731316-EF46-4A4D-92CA-B06E4E74030E}"/>
    <cellStyle name="Millares 16 2 2 3 3" xfId="10980" xr:uid="{76A522F9-FFFA-475E-B2A8-E6FA4146174E}"/>
    <cellStyle name="Millares 16 2 2 3 4" xfId="13820" xr:uid="{541702BD-3E80-467A-A750-1E06341C4A1C}"/>
    <cellStyle name="Millares 16 2 2 4" xfId="3253" xr:uid="{4B66B1F9-C21D-44D1-806D-5FE67ACF5F55}"/>
    <cellStyle name="Millares 16 2 2 4 2" xfId="11524" xr:uid="{B3933F19-641A-4AEB-A518-A034D96F9077}"/>
    <cellStyle name="Millares 16 2 2 4 3" xfId="14364" xr:uid="{28B32AE8-A740-4BA6-9DA9-9128727750AC}"/>
    <cellStyle name="Millares 16 2 2 5" xfId="3755" xr:uid="{DF520769-6147-4DB7-9FFF-20B9A31BBB1E}"/>
    <cellStyle name="Millares 16 2 2 5 2" xfId="11996" xr:uid="{40A8ED22-D8F1-49CE-8A87-6648F3A2E4D9}"/>
    <cellStyle name="Millares 16 2 2 5 3" xfId="14836" xr:uid="{AAF31A31-1B7E-496C-9C01-4B550F7B5A14}"/>
    <cellStyle name="Millares 16 2 2 6" xfId="4674" xr:uid="{5ABE84CA-5A1E-45E1-94D1-0CC77D968135}"/>
    <cellStyle name="Millares 16 2 2 7" xfId="10018" xr:uid="{496CCE49-A282-40BA-BF0B-EFBC3334C4CC}"/>
    <cellStyle name="Millares 16 2 2 8" xfId="12858" xr:uid="{22A859E1-DCDC-425F-A24D-BDBE1372BF33}"/>
    <cellStyle name="Millares 16 2 2 9" xfId="16201" xr:uid="{8020F19B-DFB2-4854-A80C-29ABF4039F1B}"/>
    <cellStyle name="Millares 16 2 3" xfId="2079" xr:uid="{3933EA07-8DE6-4179-AB64-BC19ECB17461}"/>
    <cellStyle name="Millares 16 2 3 2" xfId="8024" xr:uid="{B95C0F29-DAF2-40A1-8A03-55AD3FD4FAA9}"/>
    <cellStyle name="Millares 16 2 3 3" xfId="5157" xr:uid="{CACB2765-AC4A-476A-95AC-23A776A8B1D4}"/>
    <cellStyle name="Millares 16 2 3 4" xfId="10350" xr:uid="{9C398BF6-C485-4D57-805C-131180CE6EAD}"/>
    <cellStyle name="Millares 16 2 3 5" xfId="13190" xr:uid="{8E363C45-34C9-4EDC-B5C7-253CF2ED2124}"/>
    <cellStyle name="Millares 16 2 4" xfId="2497" xr:uid="{83C02546-8F1D-4FDC-8568-DF0C4DFB0065}"/>
    <cellStyle name="Millares 16 2 4 2" xfId="7052" xr:uid="{7D28C24C-2A66-41DC-8AA7-07CCED439980}"/>
    <cellStyle name="Millares 16 2 4 3" xfId="10768" xr:uid="{21C4EC6B-D442-43DD-A06C-F726B13C4156}"/>
    <cellStyle name="Millares 16 2 4 4" xfId="13608" xr:uid="{8972146F-B8A3-4FF0-B300-4F58D8002D6B}"/>
    <cellStyle name="Millares 16 2 5" xfId="3041" xr:uid="{C03FA98A-1809-498B-9FD9-493F801AC24B}"/>
    <cellStyle name="Millares 16 2 5 2" xfId="11312" xr:uid="{B7EFA363-C6DD-463E-BA2A-71941CB4BA5E}"/>
    <cellStyle name="Millares 16 2 5 3" xfId="14152" xr:uid="{B5D04175-DCB5-4583-9C5B-5730F226DDB9}"/>
    <cellStyle name="Millares 16 2 6" xfId="3543" xr:uid="{B9558DCD-7D1E-4D0D-B240-09440E93EBC1}"/>
    <cellStyle name="Millares 16 2 6 2" xfId="11784" xr:uid="{32BCEF6F-B3A3-4516-8BDA-98A2BD6DE6FE}"/>
    <cellStyle name="Millares 16 2 6 3" xfId="14624" xr:uid="{C3842865-F188-49B7-BB27-F261F3CC72DF}"/>
    <cellStyle name="Millares 16 2 7" xfId="4196" xr:uid="{1D3FE96F-32F0-4FF7-B383-DBBA629B0599}"/>
    <cellStyle name="Millares 16 2 8" xfId="9806" xr:uid="{B85F0BCA-CF2D-4A9F-9923-C7D611C764AB}"/>
    <cellStyle name="Millares 16 2 9" xfId="12646" xr:uid="{A275D0DF-7484-48EB-B8ED-E19CA545B868}"/>
    <cellStyle name="Millares 16 3" xfId="374" xr:uid="{00000000-0005-0000-0000-0000B6010000}"/>
    <cellStyle name="Millares 16 3 10" xfId="16644" xr:uid="{2A82628F-2F2E-4090-A138-037569C6C151}"/>
    <cellStyle name="Millares 16 3 11" xfId="17188" xr:uid="{2D94BC15-C744-4DBB-AB09-F22C0E211EB1}"/>
    <cellStyle name="Millares 16 3 2" xfId="2191" xr:uid="{9169D383-73CF-432C-8CBE-F3C3091759DA}"/>
    <cellStyle name="Millares 16 3 2 2" xfId="8313" xr:uid="{DB134771-DD4B-49BE-803C-3CFAAFAEE7C5}"/>
    <cellStyle name="Millares 16 3 2 3" xfId="5446" xr:uid="{43268DD7-52A2-4DF4-ADBF-B96CD336425B}"/>
    <cellStyle name="Millares 16 3 2 4" xfId="10462" xr:uid="{D862D633-A508-4176-A497-AD380954F2F2}"/>
    <cellStyle name="Millares 16 3 2 5" xfId="13302" xr:uid="{2919E9F2-0135-4B67-A01B-65026475E561}"/>
    <cellStyle name="Millares 16 3 3" xfId="2609" xr:uid="{CE4C6516-9E72-49D5-8F89-9B840803BAA0}"/>
    <cellStyle name="Millares 16 3 3 2" xfId="7341" xr:uid="{98F80DEC-CF0C-467C-88B2-08ECAB06B1DB}"/>
    <cellStyle name="Millares 16 3 3 3" xfId="10880" xr:uid="{131110CB-0030-4249-9111-42BEF9EBFDE3}"/>
    <cellStyle name="Millares 16 3 3 4" xfId="13720" xr:uid="{080BAAF9-BABA-40B0-9959-038D18BA069F}"/>
    <cellStyle name="Millares 16 3 4" xfId="3153" xr:uid="{55F7E4E7-ECC4-42EF-ABC7-0AF51C8671C5}"/>
    <cellStyle name="Millares 16 3 4 2" xfId="11424" xr:uid="{E0BBB4FF-F82B-4300-9FC6-CE7B9CDBBF4C}"/>
    <cellStyle name="Millares 16 3 4 3" xfId="14264" xr:uid="{47F0F554-DB3A-4BAC-AF20-AA215EEF733E}"/>
    <cellStyle name="Millares 16 3 5" xfId="3655" xr:uid="{9547AFDD-F3EC-44FD-828A-C42B6F9FBC2E}"/>
    <cellStyle name="Millares 16 3 5 2" xfId="11896" xr:uid="{42B3D4A6-55A9-4A82-97D1-2FA5816B698B}"/>
    <cellStyle name="Millares 16 3 5 3" xfId="14736" xr:uid="{BE1FC237-2D36-4D41-93C5-DC7765132786}"/>
    <cellStyle name="Millares 16 3 6" xfId="4478" xr:uid="{6DAA73B9-417A-414C-B747-9399B3B8245A}"/>
    <cellStyle name="Millares 16 3 7" xfId="9918" xr:uid="{5A3BEF7A-5BF0-4FEB-8D7D-CB5BFE6D5BCF}"/>
    <cellStyle name="Millares 16 3 8" xfId="12758" xr:uid="{03BD6A8B-02BE-4B06-8920-01E9047D8521}"/>
    <cellStyle name="Millares 16 3 9" xfId="16101" xr:uid="{F58DC91A-EB60-46C4-9155-03A165A0760B}"/>
    <cellStyle name="Millares 16 4" xfId="577" xr:uid="{00000000-0005-0000-0000-0000B7010000}"/>
    <cellStyle name="Millares 16 4 2" xfId="2811" xr:uid="{F187A96A-F5A8-4A90-AA4C-9D59E5755D07}"/>
    <cellStyle name="Millares 16 4 2 2" xfId="7828" xr:uid="{4D9D1B8C-6D49-47E5-8833-76E334625DA2}"/>
    <cellStyle name="Millares 16 4 2 3" xfId="11082" xr:uid="{CC0D5016-AF92-4024-A4BB-93940EFC31E8}"/>
    <cellStyle name="Millares 16 4 2 4" xfId="13922" xr:uid="{F0617F26-13CD-40CD-BF9B-6A6907FBEA55}"/>
    <cellStyle name="Millares 16 4 3" xfId="4961" xr:uid="{A4611345-7AC3-4722-A176-B24A76241B0F}"/>
    <cellStyle name="Millares 16 4 4" xfId="10120" xr:uid="{AC21CE86-87E5-41B3-9A8E-EB76EB9406CA}"/>
    <cellStyle name="Millares 16 4 5" xfId="12960" xr:uid="{EAE9753B-59B8-4763-B86C-5DD8FDFD4E3D}"/>
    <cellStyle name="Millares 16 4 6" xfId="16303" xr:uid="{20898B8A-6FF2-4EAF-BBA6-0A13598BC631}"/>
    <cellStyle name="Millares 16 4 7" xfId="16846" xr:uid="{0C907372-9C68-4D31-BC88-C2008664749D}"/>
    <cellStyle name="Millares 16 4 8" xfId="17390" xr:uid="{273E186E-6E38-4CD0-A277-BA3AD5887D49}"/>
    <cellStyle name="Millares 16 5" xfId="1975" xr:uid="{0D36C5D5-123D-4F40-AE9E-AD718718781E}"/>
    <cellStyle name="Millares 16 5 2" xfId="8840" xr:uid="{C932DFE1-65D0-4703-ACCC-4149A50FA85F}"/>
    <cellStyle name="Millares 16 5 3" xfId="5971" xr:uid="{796DF6AE-7931-4DA5-A7B7-E96AC1912132}"/>
    <cellStyle name="Millares 16 5 4" xfId="10246" xr:uid="{7A216759-D7A9-49B3-90F7-C1097B18B6B1}"/>
    <cellStyle name="Millares 16 5 5" xfId="13086" xr:uid="{F0A6153A-56B6-4AB1-A125-C0E999AAD9A8}"/>
    <cellStyle name="Millares 16 6" xfId="2393" xr:uid="{8582F64C-E879-44BA-A5DE-008E9BCA2EEB}"/>
    <cellStyle name="Millares 16 6 2" xfId="6857" xr:uid="{BECDF3E9-8375-46BA-8E6E-2CA26D2BB18E}"/>
    <cellStyle name="Millares 16 6 3" xfId="10664" xr:uid="{30B5DC06-A8E5-4202-A878-04BABB9D4877}"/>
    <cellStyle name="Millares 16 6 4" xfId="13504" xr:uid="{81902048-E6D0-4DCF-99A1-65C3A4E94B8B}"/>
    <cellStyle name="Millares 16 7" xfId="2937" xr:uid="{41B07AEC-1304-4165-B7C4-6C0CD3A22064}"/>
    <cellStyle name="Millares 16 7 2" xfId="11208" xr:uid="{8010E81B-AF79-42C9-92E3-749C6D132EDF}"/>
    <cellStyle name="Millares 16 7 3" xfId="14048" xr:uid="{5C428993-3610-473E-8393-892BE3460875}"/>
    <cellStyle name="Millares 16 8" xfId="3395" xr:uid="{E77C1B4C-CD0B-4D30-9C9F-68D13E8D2C0D}"/>
    <cellStyle name="Millares 16 9" xfId="3439" xr:uid="{70152DCC-D5DA-484D-8887-4926761F4748}"/>
    <cellStyle name="Millares 16 9 2" xfId="11680" xr:uid="{D2EC9F56-1416-419C-AC59-C7C42A19B880}"/>
    <cellStyle name="Millares 16 9 3" xfId="14520" xr:uid="{A85E21E7-293B-4CFA-9B1B-32EDF3928BC8}"/>
    <cellStyle name="Millares 17" xfId="154" xr:uid="{00000000-0005-0000-0000-0000B8010000}"/>
    <cellStyle name="Millares 17 10" xfId="3401" xr:uid="{B194950C-E1F0-4CCE-9622-8571B7A905D1}"/>
    <cellStyle name="Millares 17 10 2" xfId="11642" xr:uid="{010E8AAA-DB1F-48B6-975D-D4014FB78DFE}"/>
    <cellStyle name="Millares 17 10 3" xfId="14482" xr:uid="{3E38EDE3-CF76-4684-92DB-EFC61610F3DD}"/>
    <cellStyle name="Millares 17 11" xfId="3459" xr:uid="{A9BBAACE-D4E1-4F3D-9CB9-152C6AD5D688}"/>
    <cellStyle name="Millares 17 11 2" xfId="11700" xr:uid="{0C6BA6DF-C183-48FF-87CB-1489692A7CBF}"/>
    <cellStyle name="Millares 17 11 3" xfId="14540" xr:uid="{C96096A8-55EA-4C3A-BDA4-D0C8F37B58D0}"/>
    <cellStyle name="Millares 17 12" xfId="4218" xr:uid="{D51ECA7B-FB4A-4B7C-90A5-C1D29F33210D}"/>
    <cellStyle name="Millares 17 13" xfId="9639" xr:uid="{027E5421-67E8-44F5-88E8-6393F1A62884}"/>
    <cellStyle name="Millares 17 13 2" xfId="12479" xr:uid="{5F7033A8-E032-4471-BC5D-FFB601B313C6}"/>
    <cellStyle name="Millares 17 13 3" xfId="15320" xr:uid="{D431B410-4CF6-44C3-B44C-14A0E0E794AA}"/>
    <cellStyle name="Millares 17 14" xfId="9722" xr:uid="{45BEBD22-6556-4088-97C9-DB08724DDFAA}"/>
    <cellStyle name="Millares 17 15" xfId="12562" xr:uid="{7F2A9B67-D74B-4A35-A754-0F3D5D3BDD71}"/>
    <cellStyle name="Millares 17 16" xfId="15905" xr:uid="{B0E0D744-A64E-4B9D-B69D-FE73C9F02E84}"/>
    <cellStyle name="Millares 17 17" xfId="16448" xr:uid="{759930B2-A5FA-494B-8AA5-D207732CBE95}"/>
    <cellStyle name="Millares 17 18" xfId="16992" xr:uid="{0FCC76B3-009F-46E0-829A-888CFC66BA79}"/>
    <cellStyle name="Millares 17 2" xfId="268" xr:uid="{00000000-0005-0000-0000-0000B9010000}"/>
    <cellStyle name="Millares 17 2 10" xfId="16009" xr:uid="{8A3A5C58-EE63-42D4-B559-1C28D47846D7}"/>
    <cellStyle name="Millares 17 2 11" xfId="16552" xr:uid="{9BB4BECD-59BC-4B5F-9DE3-3F7B626263A7}"/>
    <cellStyle name="Millares 17 2 12" xfId="17096" xr:uid="{D8843AF1-EE66-4821-B881-D0909033616F}"/>
    <cellStyle name="Millares 17 2 2" xfId="495" xr:uid="{00000000-0005-0000-0000-0000BA010000}"/>
    <cellStyle name="Millares 17 2 2 10" xfId="16764" xr:uid="{0677FCC6-0DCC-4DAB-8A6F-6B59C25EFCC8}"/>
    <cellStyle name="Millares 17 2 2 11" xfId="17308" xr:uid="{BBA86F2B-A2B3-4667-9DDE-158EBD76AD8B}"/>
    <cellStyle name="Millares 17 2 2 2" xfId="2311" xr:uid="{A3EC8C3A-B098-4FAE-A4E4-492B21C97982}"/>
    <cellStyle name="Millares 17 2 2 2 2" xfId="8532" xr:uid="{79AF1C00-CC59-4009-892F-4880ACF6F6BF}"/>
    <cellStyle name="Millares 17 2 2 2 3" xfId="10582" xr:uid="{B7D5EFAC-504F-4DAD-A31B-50E86C95F608}"/>
    <cellStyle name="Millares 17 2 2 2 4" xfId="13422" xr:uid="{948BFC4A-7FAA-47F5-8B8E-5DA2D009BE6A}"/>
    <cellStyle name="Millares 17 2 2 3" xfId="2729" xr:uid="{A6BEE274-DAAF-4151-B3F1-0B64A98C5C15}"/>
    <cellStyle name="Millares 17 2 2 3 2" xfId="11000" xr:uid="{1E9AB456-317C-42E3-8A04-E4F12D1C4E91}"/>
    <cellStyle name="Millares 17 2 2 3 3" xfId="13840" xr:uid="{1E4C6A05-74A9-4BFB-AB73-EC41EFD1702C}"/>
    <cellStyle name="Millares 17 2 2 4" xfId="3273" xr:uid="{0DAC4F99-8B48-45DA-83AD-7DC4625ECC73}"/>
    <cellStyle name="Millares 17 2 2 4 2" xfId="11544" xr:uid="{A3BBEAE4-F413-47B4-858F-00BB6DE2541E}"/>
    <cellStyle name="Millares 17 2 2 4 3" xfId="14384" xr:uid="{A7501242-E803-4BF4-85DB-826F13A29374}"/>
    <cellStyle name="Millares 17 2 2 5" xfId="3775" xr:uid="{D97B7B44-597C-444C-93F4-5C1115A8A2EB}"/>
    <cellStyle name="Millares 17 2 2 5 2" xfId="12016" xr:uid="{E8F24973-3A16-4890-9BF8-BF1C2156AA0C}"/>
    <cellStyle name="Millares 17 2 2 5 3" xfId="14856" xr:uid="{18FA19F1-2EEB-4247-9F91-AB7BDA629B10}"/>
    <cellStyle name="Millares 17 2 2 6" xfId="5664" xr:uid="{667D7ED3-A0A6-43B7-9E00-D74AF160DAAA}"/>
    <cellStyle name="Millares 17 2 2 7" xfId="10038" xr:uid="{08DA5D60-80D4-4FAD-9241-10F109845EB6}"/>
    <cellStyle name="Millares 17 2 2 8" xfId="12878" xr:uid="{8A649ECF-2385-478C-8189-2B73CF2C52D6}"/>
    <cellStyle name="Millares 17 2 2 9" xfId="16221" xr:uid="{3F269906-C63D-4754-9414-F2656ABFF3F6}"/>
    <cellStyle name="Millares 17 2 3" xfId="2099" xr:uid="{CB86B249-56B4-478A-B848-5463A8C5AAB8}"/>
    <cellStyle name="Millares 17 2 3 2" xfId="7560" xr:uid="{03DB80DD-2DED-4AD6-B881-8F97BBB964B2}"/>
    <cellStyle name="Millares 17 2 3 3" xfId="10370" xr:uid="{8B444541-944D-4A7E-9B75-B677A902F798}"/>
    <cellStyle name="Millares 17 2 3 4" xfId="13210" xr:uid="{8D4A6AA5-A196-499B-AB3F-430F62AD1B38}"/>
    <cellStyle name="Millares 17 2 4" xfId="2517" xr:uid="{C06DD777-8893-4830-9602-7EA43DEFB9B6}"/>
    <cellStyle name="Millares 17 2 4 2" xfId="10788" xr:uid="{C6759C4B-7367-4DEE-8620-DD57E7CED4B7}"/>
    <cellStyle name="Millares 17 2 4 3" xfId="13628" xr:uid="{889F37A6-028B-43CD-B3B1-48C4244A9AF2}"/>
    <cellStyle name="Millares 17 2 5" xfId="3061" xr:uid="{888DC39D-3F1B-45C2-999E-D1CD58157230}"/>
    <cellStyle name="Millares 17 2 5 2" xfId="11332" xr:uid="{FBEC4434-E554-4C28-83DC-6AE96B68317E}"/>
    <cellStyle name="Millares 17 2 5 3" xfId="14172" xr:uid="{9952354D-12F0-44C5-B6C7-173DA180F1A5}"/>
    <cellStyle name="Millares 17 2 6" xfId="3563" xr:uid="{56804C16-8174-4DBC-95D1-AE6C60A3F164}"/>
    <cellStyle name="Millares 17 2 6 2" xfId="11804" xr:uid="{2CE063EE-96C9-40C0-92AE-D52DC824CB66}"/>
    <cellStyle name="Millares 17 2 6 3" xfId="14644" xr:uid="{B4211BF1-0088-4513-8B43-B8884EA7F0E4}"/>
    <cellStyle name="Millares 17 2 7" xfId="4696" xr:uid="{603130EA-3B30-46CF-849D-6BB6A39A21CD}"/>
    <cellStyle name="Millares 17 2 8" xfId="9826" xr:uid="{CED198E3-160D-46AE-8273-E4C0CC910D2E}"/>
    <cellStyle name="Millares 17 2 9" xfId="12666" xr:uid="{3F226154-1801-4446-AEF2-9935C502B066}"/>
    <cellStyle name="Millares 17 3" xfId="394" xr:uid="{00000000-0005-0000-0000-0000BB010000}"/>
    <cellStyle name="Millares 17 3 10" xfId="16664" xr:uid="{B8AF93E7-3772-427D-BE6E-413911DA9AF1}"/>
    <cellStyle name="Millares 17 3 11" xfId="17208" xr:uid="{D6EF7EDD-7738-4B84-A221-C7503381A408}"/>
    <cellStyle name="Millares 17 3 2" xfId="2211" xr:uid="{3D01AEAD-E0DD-4E30-8AEE-9971AFCF6718}"/>
    <cellStyle name="Millares 17 3 2 2" xfId="8047" xr:uid="{71380530-2897-4154-AB0E-841CE6459991}"/>
    <cellStyle name="Millares 17 3 2 3" xfId="10482" xr:uid="{706AE4F6-A533-4BF4-93DF-98F73963FA06}"/>
    <cellStyle name="Millares 17 3 2 4" xfId="13322" xr:uid="{2D56C4EB-C36B-42DB-8571-6A3182E5801D}"/>
    <cellStyle name="Millares 17 3 3" xfId="2629" xr:uid="{E25AA068-3243-4CA3-96B2-0AC7DA7FABB2}"/>
    <cellStyle name="Millares 17 3 3 2" xfId="10900" xr:uid="{351FC8EE-D082-4C12-A432-CC633821C5DB}"/>
    <cellStyle name="Millares 17 3 3 3" xfId="13740" xr:uid="{084CEA30-8139-499A-BCE5-FE7886B8DFB3}"/>
    <cellStyle name="Millares 17 3 4" xfId="3173" xr:uid="{699A8E5A-246D-4EBC-B547-80979CCDD097}"/>
    <cellStyle name="Millares 17 3 4 2" xfId="11444" xr:uid="{0927EB51-F610-4DD8-9E53-D979A57A43AF}"/>
    <cellStyle name="Millares 17 3 4 3" xfId="14284" xr:uid="{5684BAF1-C8AC-4014-A162-A94E992275C4}"/>
    <cellStyle name="Millares 17 3 5" xfId="3675" xr:uid="{8EB7F3A6-24BC-4137-97BD-E169526B4C93}"/>
    <cellStyle name="Millares 17 3 5 2" xfId="11916" xr:uid="{B631300A-B036-4905-BD98-CC4F264AD227}"/>
    <cellStyle name="Millares 17 3 5 3" xfId="14756" xr:uid="{C70E5871-18E0-48EE-8806-FF209701A2E0}"/>
    <cellStyle name="Millares 17 3 6" xfId="5180" xr:uid="{FF491FB7-CDF9-4C56-A97F-797BEE0D4704}"/>
    <cellStyle name="Millares 17 3 7" xfId="9938" xr:uid="{90521530-DB4E-4696-BBFC-6B6340E22C2C}"/>
    <cellStyle name="Millares 17 3 8" xfId="12778" xr:uid="{4238BDBB-3254-451C-8E64-380AE8D59A31}"/>
    <cellStyle name="Millares 17 3 9" xfId="16121" xr:uid="{83C6E9F4-CB8D-453B-B3B4-F7888E845DB8}"/>
    <cellStyle name="Millares 17 4" xfId="597" xr:uid="{00000000-0005-0000-0000-0000BC010000}"/>
    <cellStyle name="Millares 17 4 2" xfId="2831" xr:uid="{49364B52-596B-4E71-8EE5-F4B5DB914F21}"/>
    <cellStyle name="Millares 17 4 2 2" xfId="11102" xr:uid="{47C004C9-44A9-471F-9DEC-B62B8E78AB8B}"/>
    <cellStyle name="Millares 17 4 2 3" xfId="13942" xr:uid="{E48E9632-2FEC-449C-9FF5-A53782DBDD44}"/>
    <cellStyle name="Millares 17 4 3" xfId="7075" xr:uid="{A483C0CE-3223-4713-BDBE-EB8C1F070143}"/>
    <cellStyle name="Millares 17 4 4" xfId="10140" xr:uid="{069A12ED-8CCA-4EAC-A112-46147E06B18D}"/>
    <cellStyle name="Millares 17 4 5" xfId="12980" xr:uid="{90ED1479-0222-4F63-BE81-AD38BE18A324}"/>
    <cellStyle name="Millares 17 4 6" xfId="16323" xr:uid="{A186FEE4-0FD5-4C0E-ABE9-88BC7F20980F}"/>
    <cellStyle name="Millares 17 4 7" xfId="16866" xr:uid="{E543DCE1-73F9-40D3-B0DD-DDEC10682928}"/>
    <cellStyle name="Millares 17 4 8" xfId="17410" xr:uid="{F9C4278A-DF8C-429F-855B-1F446E1C9120}"/>
    <cellStyle name="Millares 17 5" xfId="1915" xr:uid="{00000000-0005-0000-0000-0000BD010000}"/>
    <cellStyle name="Millares 17 5 2" xfId="2898" xr:uid="{B7095435-1AAA-4E4D-9CE0-DC78D502ECA2}"/>
    <cellStyle name="Millares 17 5 2 2" xfId="11169" xr:uid="{29869593-2917-441E-9410-5FE64B4F11BF}"/>
    <cellStyle name="Millares 17 5 2 3" xfId="14009" xr:uid="{96E88591-D049-444E-94D3-3BC442408B7D}"/>
    <cellStyle name="Millares 17 5 3" xfId="10207" xr:uid="{CA5D2200-600E-4F6F-B2BE-A98946735931}"/>
    <cellStyle name="Millares 17 5 4" xfId="13047" xr:uid="{77027D8F-176B-4C4A-A105-0E3010030412}"/>
    <cellStyle name="Millares 17 5 5" xfId="16389" xr:uid="{3A23F7A9-EB32-4D0E-9EE7-93FC2899FCA1}"/>
    <cellStyle name="Millares 17 5 6" xfId="16933" xr:uid="{5B6BB138-179A-4AC6-B6D7-2F334BFCB3B0}"/>
    <cellStyle name="Millares 17 5 7" xfId="17477" xr:uid="{09662781-7E14-477F-A4C0-F79784EBD975}"/>
    <cellStyle name="Millares 17 6" xfId="1995" xr:uid="{86D4165B-9E25-49AB-8249-FBA1DEC629B4}"/>
    <cellStyle name="Millares 17 6 2" xfId="10266" xr:uid="{E93C83F7-50E6-42DE-A8B9-27D27B78A3F7}"/>
    <cellStyle name="Millares 17 6 3" xfId="13106" xr:uid="{667B53B5-AA64-483B-852A-CA2F5047C5FF}"/>
    <cellStyle name="Millares 17 7" xfId="2413" xr:uid="{0F3B3BF1-1208-4ACA-B1E1-43715FDB0981}"/>
    <cellStyle name="Millares 17 7 2" xfId="10684" xr:uid="{4F913CD9-8082-4D1B-9558-6AAC92F71654}"/>
    <cellStyle name="Millares 17 7 3" xfId="13524" xr:uid="{70C0A5E1-83BA-4976-8908-2B22863213A1}"/>
    <cellStyle name="Millares 17 8" xfId="2957" xr:uid="{B4ABC910-FECB-4A8F-8C67-B53E15055CBF}"/>
    <cellStyle name="Millares 17 8 2" xfId="11228" xr:uid="{24C967DC-B9D5-4573-A745-D61529196918}"/>
    <cellStyle name="Millares 17 8 3" xfId="14068" xr:uid="{82E68C2C-A61E-48CF-9790-5B660C5FD12B}"/>
    <cellStyle name="Millares 17 9" xfId="3346" xr:uid="{3AEA8DAB-D92C-4DA5-BDA9-E581B722138A}"/>
    <cellStyle name="Millares 174 2" xfId="1884" xr:uid="{00000000-0005-0000-0000-0000BE010000}"/>
    <cellStyle name="Millares 174 2 2" xfId="1916" xr:uid="{00000000-0005-0000-0000-0000BF010000}"/>
    <cellStyle name="Millares 174 2 2 2" xfId="2899" xr:uid="{10D3D366-3C59-403E-9E5E-FA489DD4356D}"/>
    <cellStyle name="Millares 174 2 2 2 2" xfId="11170" xr:uid="{D6B81FCA-FDB7-44A4-A666-BB7033669B2A}"/>
    <cellStyle name="Millares 174 2 2 2 3" xfId="14010" xr:uid="{DD743F79-23FC-48CA-8B6C-76661A67BF2D}"/>
    <cellStyle name="Millares 174 2 2 3" xfId="3369" xr:uid="{A7C4437C-EB29-4EEA-911F-4C7D66D29198}"/>
    <cellStyle name="Millares 174 2 2 3 2" xfId="11619" xr:uid="{D673F063-7EDD-4816-8F19-5E4E543C7F79}"/>
    <cellStyle name="Millares 174 2 2 3 3" xfId="14459" xr:uid="{B97657F9-144B-495F-AC0A-E6A7255EF47B}"/>
    <cellStyle name="Millares 174 2 2 4" xfId="9640" xr:uid="{DF16216C-AB65-4B71-8AD1-D9ABFCAEF55C}"/>
    <cellStyle name="Millares 174 2 2 4 2" xfId="12480" xr:uid="{A161F57F-E286-41B0-8C06-376C9541B2E6}"/>
    <cellStyle name="Millares 174 2 2 4 3" xfId="15321" xr:uid="{20CCFA89-C314-4D7C-9051-56A9D3BFA804}"/>
    <cellStyle name="Millares 174 2 2 5" xfId="10208" xr:uid="{42EE10D4-124E-4ED1-9910-4523958D9B33}"/>
    <cellStyle name="Millares 174 2 2 6" xfId="13048" xr:uid="{3D6789C3-0272-4AE2-8B48-47C8BBBBB32C}"/>
    <cellStyle name="Millares 174 2 2 7" xfId="16390" xr:uid="{F52D33D2-B33D-44AE-803E-53038CCA1C45}"/>
    <cellStyle name="Millares 174 2 2 8" xfId="16934" xr:uid="{AC5EB4BF-BFFE-43C9-B897-51CEE5626F6D}"/>
    <cellStyle name="Millares 174 2 2 9" xfId="17478" xr:uid="{BD472EA2-A7FF-49CB-AAA9-820874D2EFB8}"/>
    <cellStyle name="Millares 18" xfId="63" xr:uid="{00000000-0005-0000-0000-0000C0010000}"/>
    <cellStyle name="Millares 18 10" xfId="3409" xr:uid="{098867D4-5037-4A19-85C7-7C295BA53F58}"/>
    <cellStyle name="Millares 18 10 2" xfId="11650" xr:uid="{3976498A-A3A6-45A9-89E4-C06537D8F142}"/>
    <cellStyle name="Millares 18 10 3" xfId="14490" xr:uid="{BDCD16FC-86A4-401C-82D8-22FE0421B6B5}"/>
    <cellStyle name="Millares 18 11" xfId="4219" xr:uid="{00B726A8-E9EF-46B8-9DE5-BA1A30E9E909}"/>
    <cellStyle name="Millares 18 12" xfId="9641" xr:uid="{D1B26309-CED3-4308-8D3B-700E37075768}"/>
    <cellStyle name="Millares 18 12 2" xfId="12481" xr:uid="{68072800-8459-423D-8A4F-F4DC86E48E05}"/>
    <cellStyle name="Millares 18 12 3" xfId="15322" xr:uid="{496916CD-154C-45F8-BCF1-D4C79A0C6643}"/>
    <cellStyle name="Millares 18 13" xfId="9672" xr:uid="{835F4EC8-9E21-4A6D-A5B7-03943D2406F6}"/>
    <cellStyle name="Millares 18 14" xfId="12512" xr:uid="{39DDB58F-FC9F-405D-8B31-57CED7398128}"/>
    <cellStyle name="Millares 18 15" xfId="15860" xr:uid="{75CFAD3D-26D5-49A6-90DD-1CD675FBD62B}"/>
    <cellStyle name="Millares 18 16" xfId="16398" xr:uid="{25EE032E-7BAF-485B-9388-D7805662BB38}"/>
    <cellStyle name="Millares 18 17" xfId="16942" xr:uid="{CDCEDCDF-96D0-4DBC-A46D-3DD44B18E458}"/>
    <cellStyle name="Millares 18 2" xfId="218" xr:uid="{00000000-0005-0000-0000-0000C1010000}"/>
    <cellStyle name="Millares 18 2 10" xfId="15959" xr:uid="{BECB9B66-B8CE-4E20-AC88-FDFF01D433B3}"/>
    <cellStyle name="Millares 18 2 11" xfId="16502" xr:uid="{55BE604D-AC4B-4FD5-8422-C1E455CD6945}"/>
    <cellStyle name="Millares 18 2 12" xfId="17046" xr:uid="{003823F5-43A2-431D-8421-304D2F9DA4A0}"/>
    <cellStyle name="Millares 18 2 2" xfId="445" xr:uid="{00000000-0005-0000-0000-0000C2010000}"/>
    <cellStyle name="Millares 18 2 2 10" xfId="16714" xr:uid="{651999B8-7095-44A9-9A76-52B9170B2A18}"/>
    <cellStyle name="Millares 18 2 2 11" xfId="17258" xr:uid="{B466D5B2-1E9A-400E-9F6C-A9704429083E}"/>
    <cellStyle name="Millares 18 2 2 2" xfId="2261" xr:uid="{C1A88AFD-8021-46CA-BF78-E635ED05C7FE}"/>
    <cellStyle name="Millares 18 2 2 2 2" xfId="8533" xr:uid="{6B338D77-89F5-4A87-A2A4-C8943693359A}"/>
    <cellStyle name="Millares 18 2 2 2 3" xfId="10532" xr:uid="{2AF0194A-5EFE-48CB-9ECD-B5C248035282}"/>
    <cellStyle name="Millares 18 2 2 2 4" xfId="13372" xr:uid="{EB8F4378-6CE0-4845-BCE8-BFB6124DCCB0}"/>
    <cellStyle name="Millares 18 2 2 3" xfId="2679" xr:uid="{128DEC52-5D6A-49EE-A2B7-E28FFE198001}"/>
    <cellStyle name="Millares 18 2 2 3 2" xfId="10950" xr:uid="{1F7C2FF1-582A-467C-AE52-C79BDE255D9F}"/>
    <cellStyle name="Millares 18 2 2 3 3" xfId="13790" xr:uid="{13A223F4-B5C9-4DC1-9B5A-19603CD9258C}"/>
    <cellStyle name="Millares 18 2 2 4" xfId="3223" xr:uid="{4BDB60E9-D9C3-45E3-92E0-90F4A4C7DED8}"/>
    <cellStyle name="Millares 18 2 2 4 2" xfId="11494" xr:uid="{8D95923E-AC12-45E7-BADA-69D08170646C}"/>
    <cellStyle name="Millares 18 2 2 4 3" xfId="14334" xr:uid="{503E5B6E-A836-4E81-8CE5-73BFF7074633}"/>
    <cellStyle name="Millares 18 2 2 5" xfId="3725" xr:uid="{55B3625F-15B0-41BF-AA28-11A3EE0646D8}"/>
    <cellStyle name="Millares 18 2 2 5 2" xfId="11966" xr:uid="{8162E01F-004F-4806-8BE6-EB9941CE32DE}"/>
    <cellStyle name="Millares 18 2 2 5 3" xfId="14806" xr:uid="{91FCD62D-E758-4EC2-9EB8-C87D9F9CAFE1}"/>
    <cellStyle name="Millares 18 2 2 6" xfId="5665" xr:uid="{88750483-04FA-4BFC-954C-FF27E9A4CCF8}"/>
    <cellStyle name="Millares 18 2 2 7" xfId="9988" xr:uid="{FB8E787D-C37B-42F5-97E7-71E3618CBF74}"/>
    <cellStyle name="Millares 18 2 2 8" xfId="12828" xr:uid="{FE2B4B30-3993-47C3-94BC-CA78FB8A44FB}"/>
    <cellStyle name="Millares 18 2 2 9" xfId="16171" xr:uid="{5C0E03FE-6E3E-4212-A5DB-2CFE772E5C9D}"/>
    <cellStyle name="Millares 18 2 3" xfId="2049" xr:uid="{AA199B31-ED30-41C2-98DB-69EE4BC7E93C}"/>
    <cellStyle name="Millares 18 2 3 2" xfId="7561" xr:uid="{271B5903-B6BB-4D50-899A-38674E3E948B}"/>
    <cellStyle name="Millares 18 2 3 3" xfId="10320" xr:uid="{BD8B6690-B38B-47B9-9677-7726EBF00582}"/>
    <cellStyle name="Millares 18 2 3 4" xfId="13160" xr:uid="{8EBF99EB-7BF5-4AE5-B09F-35A54031D88C}"/>
    <cellStyle name="Millares 18 2 4" xfId="2467" xr:uid="{D38FBFF4-D048-4C03-89EB-A385F16EAA5E}"/>
    <cellStyle name="Millares 18 2 4 2" xfId="10738" xr:uid="{B9760BCB-7FF2-4E6A-A10A-7077A238B73B}"/>
    <cellStyle name="Millares 18 2 4 3" xfId="13578" xr:uid="{7FDF878E-B512-44A7-A178-D7DCE680EDB8}"/>
    <cellStyle name="Millares 18 2 5" xfId="3011" xr:uid="{F4AFE0E7-C682-495C-9F45-B204D61B861E}"/>
    <cellStyle name="Millares 18 2 5 2" xfId="11282" xr:uid="{F5C7AE18-1C16-4236-AB9C-FA4106966B0B}"/>
    <cellStyle name="Millares 18 2 5 3" xfId="14122" xr:uid="{90218F47-742A-40DF-A188-9FC60C304789}"/>
    <cellStyle name="Millares 18 2 6" xfId="3513" xr:uid="{448E977A-736E-49DB-A11A-81D8113303A2}"/>
    <cellStyle name="Millares 18 2 6 2" xfId="11754" xr:uid="{F8EA3B2E-4768-4458-9BDD-B0FF89BDAC4C}"/>
    <cellStyle name="Millares 18 2 6 3" xfId="14594" xr:uid="{923C9C87-8AC8-4AD1-825A-76ACF4567E8C}"/>
    <cellStyle name="Millares 18 2 7" xfId="4697" xr:uid="{5334B018-752A-4B94-9FB4-37C960AE3162}"/>
    <cellStyle name="Millares 18 2 8" xfId="9776" xr:uid="{398EE0A3-5A02-47F6-AB57-546F7348F45E}"/>
    <cellStyle name="Millares 18 2 9" xfId="12616" xr:uid="{6EC43B1B-5D5D-46B5-81C2-DB791F7C559E}"/>
    <cellStyle name="Millares 18 3" xfId="343" xr:uid="{00000000-0005-0000-0000-0000C3010000}"/>
    <cellStyle name="Millares 18 3 10" xfId="16614" xr:uid="{4DE090E0-94EA-43BE-8472-AE85408961C1}"/>
    <cellStyle name="Millares 18 3 11" xfId="17158" xr:uid="{B2188959-2248-413E-80E5-A5CC611E4C09}"/>
    <cellStyle name="Millares 18 3 2" xfId="2161" xr:uid="{21BDFC4D-838B-43B0-9379-584FA6E47580}"/>
    <cellStyle name="Millares 18 3 2 2" xfId="8048" xr:uid="{9511FC02-A20D-40C8-8FBD-ED2C8D78E134}"/>
    <cellStyle name="Millares 18 3 2 3" xfId="10432" xr:uid="{266CCAF1-3212-4361-BE21-A761FEE93FCD}"/>
    <cellStyle name="Millares 18 3 2 4" xfId="13272" xr:uid="{74D93F2A-A11E-46A6-AEF4-A1C29A860900}"/>
    <cellStyle name="Millares 18 3 3" xfId="2579" xr:uid="{18F8FCB5-521F-4374-8C6B-233D5581C54C}"/>
    <cellStyle name="Millares 18 3 3 2" xfId="10850" xr:uid="{7A2C6056-FE60-4AC1-AE9B-CD8E9917CCB7}"/>
    <cellStyle name="Millares 18 3 3 3" xfId="13690" xr:uid="{35934F18-77C7-4CFC-94B5-EC256ADAE7C0}"/>
    <cellStyle name="Millares 18 3 4" xfId="3123" xr:uid="{A255B2C8-A8C9-4C13-B839-57037804D77F}"/>
    <cellStyle name="Millares 18 3 4 2" xfId="11394" xr:uid="{B81E378D-8E71-4E59-8D1C-C2B2C43A2D49}"/>
    <cellStyle name="Millares 18 3 4 3" xfId="14234" xr:uid="{041BE6CB-69EB-44FC-BACC-7110416E3936}"/>
    <cellStyle name="Millares 18 3 5" xfId="3625" xr:uid="{47204174-FDCB-49B7-A219-DC7A9795F203}"/>
    <cellStyle name="Millares 18 3 5 2" xfId="11866" xr:uid="{F151D482-F24B-42ED-8751-771CA59E93EA}"/>
    <cellStyle name="Millares 18 3 5 3" xfId="14706" xr:uid="{A149A288-DD8E-4282-9188-23AD4021EBAB}"/>
    <cellStyle name="Millares 18 3 6" xfId="5181" xr:uid="{04061F9A-338D-4B5C-8456-1B1CC0D2848C}"/>
    <cellStyle name="Millares 18 3 7" xfId="9888" xr:uid="{DDADC1BA-FA27-4ACC-BDDF-682AB33D4B04}"/>
    <cellStyle name="Millares 18 3 8" xfId="12728" xr:uid="{97A8D040-E16D-4C47-ABE4-C395122DAA40}"/>
    <cellStyle name="Millares 18 3 9" xfId="16071" xr:uid="{B5177C1C-7A6D-4A4A-B70B-6FAA43F452E1}"/>
    <cellStyle name="Millares 18 4" xfId="547" xr:uid="{00000000-0005-0000-0000-0000C4010000}"/>
    <cellStyle name="Millares 18 4 2" xfId="2781" xr:uid="{F35FEFCE-13EB-4EAB-88F0-6B8B4D450FAA}"/>
    <cellStyle name="Millares 18 4 2 2" xfId="11052" xr:uid="{D99A3223-BADF-4962-9607-00CC584DCB78}"/>
    <cellStyle name="Millares 18 4 2 3" xfId="13892" xr:uid="{66E3DA9A-AAA7-4386-99B8-E5BA776AE139}"/>
    <cellStyle name="Millares 18 4 3" xfId="7076" xr:uid="{E6E44221-5A9E-4FEB-9C9F-2CCE5E05DBBB}"/>
    <cellStyle name="Millares 18 4 4" xfId="10090" xr:uid="{F8E62E9D-A77A-4E51-9A41-7C84703CD188}"/>
    <cellStyle name="Millares 18 4 5" xfId="12930" xr:uid="{12A21D52-D3D6-460E-86A9-6ABA53AE4F36}"/>
    <cellStyle name="Millares 18 4 6" xfId="16273" xr:uid="{7A8BD47E-C784-4945-B5D1-BCF5201E374A}"/>
    <cellStyle name="Millares 18 4 7" xfId="16816" xr:uid="{5DC16F5A-489A-41E7-A181-CB0EF619B134}"/>
    <cellStyle name="Millares 18 4 8" xfId="17360" xr:uid="{725C3E6F-D692-4238-AE7E-A218AD2067B8}"/>
    <cellStyle name="Millares 18 5" xfId="1945" xr:uid="{182485E7-51C0-45B8-96A1-16F327F0840E}"/>
    <cellStyle name="Millares 18 5 2" xfId="10216" xr:uid="{1D5A030B-454A-4FC2-90E7-9A6615EF78CD}"/>
    <cellStyle name="Millares 18 5 3" xfId="13056" xr:uid="{C552E18B-FB9D-4229-82D9-3B076239ADC6}"/>
    <cellStyle name="Millares 18 6" xfId="2363" xr:uid="{28DB6AC3-66E1-4C6A-8AAF-CA43D6C27020}"/>
    <cellStyle name="Millares 18 6 2" xfId="10634" xr:uid="{27737DAB-5779-4F3F-85DC-4A4677B0AFEC}"/>
    <cellStyle name="Millares 18 6 3" xfId="13474" xr:uid="{51A3BB70-6C27-4FE8-8D4A-319CCFDD8C71}"/>
    <cellStyle name="Millares 18 7" xfId="2907" xr:uid="{58EF2042-D3B2-4D31-9AA9-CD74F490A57A}"/>
    <cellStyle name="Millares 18 7 2" xfId="11178" xr:uid="{A6006D06-8048-4B8D-862E-2769EFFDC472}"/>
    <cellStyle name="Millares 18 7 3" xfId="14018" xr:uid="{780563D9-E555-4502-BF20-0ADCDC679C5E}"/>
    <cellStyle name="Millares 18 8" xfId="3342" xr:uid="{7A4E14A0-A40C-430C-B81F-A30E691FD4D9}"/>
    <cellStyle name="Millares 18 9" xfId="3402" xr:uid="{9D6D5292-A3DA-49A5-A24F-33B137AD7A45}"/>
    <cellStyle name="Millares 18 9 2" xfId="11643" xr:uid="{6E97116B-A26A-4ED7-ADE4-9211291F393C}"/>
    <cellStyle name="Millares 18 9 3" xfId="14483" xr:uid="{A7750A54-D102-406D-8900-F5D29C3A4A6D}"/>
    <cellStyle name="Millares 19" xfId="208" xr:uid="{00000000-0005-0000-0000-0000C5010000}"/>
    <cellStyle name="Millares 19 10" xfId="4220" xr:uid="{45304203-7833-4FA8-ACC2-9BF7B25BFD56}"/>
    <cellStyle name="Millares 19 11" xfId="9771" xr:uid="{716D546F-276C-453B-92BF-5654CF9D3C88}"/>
    <cellStyle name="Millares 19 12" xfId="12611" xr:uid="{F2711174-117B-47C4-8F3D-A13B217DF11B}"/>
    <cellStyle name="Millares 19 13" xfId="15954" xr:uid="{5F600DD8-3F88-468E-A26D-A2929F643B64}"/>
    <cellStyle name="Millares 19 14" xfId="16497" xr:uid="{64EDF734-F760-4C49-A4D4-E9080C27CAE7}"/>
    <cellStyle name="Millares 19 15" xfId="17041" xr:uid="{4B2E427E-8004-48DF-8B4D-82548D64FC1B}"/>
    <cellStyle name="Millares 19 2" xfId="89" xr:uid="{00000000-0005-0000-0000-0000C6010000}"/>
    <cellStyle name="Millares 19 2 10" xfId="2916" xr:uid="{AC1F1E97-7E96-4852-8160-4DC133140F0F}"/>
    <cellStyle name="Millares 19 2 10 2" xfId="11187" xr:uid="{EFAD5A92-87AC-4500-A02C-29273920B621}"/>
    <cellStyle name="Millares 19 2 10 3" xfId="14027" xr:uid="{4DF44847-C6F0-48B3-82D6-3E8FADD58348}"/>
    <cellStyle name="Millares 19 2 11" xfId="3418" xr:uid="{8A4B6009-1798-4B37-9E33-70C34001B0A4}"/>
    <cellStyle name="Millares 19 2 11 2" xfId="11659" xr:uid="{D806247B-5BBE-44FD-8743-51F4B0060D64}"/>
    <cellStyle name="Millares 19 2 11 3" xfId="14499" xr:uid="{CAC22919-F960-497D-A51E-BE3563BC28A6}"/>
    <cellStyle name="Millares 19 2 12" xfId="4698" xr:uid="{6D3E7F19-99EA-4FB0-8281-A9A806051957}"/>
    <cellStyle name="Millares 19 2 13" xfId="9681" xr:uid="{C6D4AAAC-1FD2-4830-9175-549EBA98BAFB}"/>
    <cellStyle name="Millares 19 2 14" xfId="12521" xr:uid="{8E64F0CA-5B12-4E2D-B73B-9667B0FDBEA7}"/>
    <cellStyle name="Millares 19 2 15" xfId="15864" xr:uid="{5F510417-E5FD-4AAD-856D-6A5653818215}"/>
    <cellStyle name="Millares 19 2 16" xfId="16407" xr:uid="{E2904359-9444-4F2D-8C14-4830050343D0}"/>
    <cellStyle name="Millares 19 2 17" xfId="16951" xr:uid="{5DE2D857-278B-416F-AAAC-EC93C08353BE}"/>
    <cellStyle name="Millares 19 2 2" xfId="103" xr:uid="{00000000-0005-0000-0000-0000C7010000}"/>
    <cellStyle name="Millares 19 2 2 10" xfId="3429" xr:uid="{595BF697-5954-45D7-AEA8-F82F73AEFE2D}"/>
    <cellStyle name="Millares 19 2 2 10 2" xfId="11670" xr:uid="{94D34456-0549-4D33-B2D5-DDE99EDD01F1}"/>
    <cellStyle name="Millares 19 2 2 10 3" xfId="14510" xr:uid="{7BBA61A5-694C-4EB3-9440-C234ABC1B584}"/>
    <cellStyle name="Millares 19 2 2 11" xfId="5666" xr:uid="{2468F451-AD8C-46E2-8117-0419DE824AF1}"/>
    <cellStyle name="Millares 19 2 2 12" xfId="9692" xr:uid="{C3860CE6-75AC-4925-B80F-C6E7D4EE624F}"/>
    <cellStyle name="Millares 19 2 2 13" xfId="12532" xr:uid="{C8206BE0-FB08-4C3A-B489-F2176AB1189A}"/>
    <cellStyle name="Millares 19 2 2 14" xfId="15875" xr:uid="{B8BF4E23-0288-4A6F-9CF2-76FE4C90A3A5}"/>
    <cellStyle name="Millares 19 2 2 15" xfId="16418" xr:uid="{90470C42-9467-4179-A7FE-DEB9F9A9F6FE}"/>
    <cellStyle name="Millares 19 2 2 16" xfId="16962" xr:uid="{CD579D9B-1BB8-4A5F-AC8C-B13F3B5C9D5F}"/>
    <cellStyle name="Millares 19 2 2 2" xfId="198" xr:uid="{00000000-0005-0000-0000-0000C8010000}"/>
    <cellStyle name="Millares 19 2 2 2 10" xfId="9761" xr:uid="{944BA1C9-5D9E-4524-B4DA-278F27B836D4}"/>
    <cellStyle name="Millares 19 2 2 2 11" xfId="12601" xr:uid="{DCCE5212-5BEA-478F-8DD9-EB297127D2ED}"/>
    <cellStyle name="Millares 19 2 2 2 12" xfId="15944" xr:uid="{D7294DFC-9FB2-428F-84CA-946AA60DF8B3}"/>
    <cellStyle name="Millares 19 2 2 2 13" xfId="16487" xr:uid="{4F280BDD-8B7A-4A09-87C7-5BD18B5EE2DB}"/>
    <cellStyle name="Millares 19 2 2 2 14" xfId="17031" xr:uid="{44C00BDE-F22A-4AB2-A60D-780FC16E763C}"/>
    <cellStyle name="Millares 19 2 2 2 2" xfId="307" xr:uid="{00000000-0005-0000-0000-0000C9010000}"/>
    <cellStyle name="Millares 19 2 2 2 2 10" xfId="16591" xr:uid="{2A152980-A80D-48A3-840C-C9A1A39DDCBC}"/>
    <cellStyle name="Millares 19 2 2 2 2 11" xfId="17135" xr:uid="{392D6570-39D5-4ED0-B50F-A0EA855822D2}"/>
    <cellStyle name="Millares 19 2 2 2 2 2" xfId="534" xr:uid="{00000000-0005-0000-0000-0000CA010000}"/>
    <cellStyle name="Millares 19 2 2 2 2 2 10" xfId="17347" xr:uid="{86EFED78-9EBA-45A9-B074-77CC259B84C3}"/>
    <cellStyle name="Millares 19 2 2 2 2 2 2" xfId="2350" xr:uid="{2C76C8BE-302E-4BC5-ACC6-A07C482C3684}"/>
    <cellStyle name="Millares 19 2 2 2 2 2 2 2" xfId="10621" xr:uid="{09F01E56-3A0F-4FFD-8FDA-DDE6E111B445}"/>
    <cellStyle name="Millares 19 2 2 2 2 2 2 3" xfId="13461" xr:uid="{77A9EF14-DB95-43D5-B538-25E53A82D636}"/>
    <cellStyle name="Millares 19 2 2 2 2 2 3" xfId="2768" xr:uid="{956BCBAF-E776-4DB5-8BD8-FADCF30D90D2}"/>
    <cellStyle name="Millares 19 2 2 2 2 2 3 2" xfId="11039" xr:uid="{FA667E84-05B5-48BC-913C-319631FF10C8}"/>
    <cellStyle name="Millares 19 2 2 2 2 2 3 3" xfId="13879" xr:uid="{6EAAE5AF-1803-42EF-BDF2-B4771F7A7DFC}"/>
    <cellStyle name="Millares 19 2 2 2 2 2 4" xfId="3312" xr:uid="{594C3F1E-1327-40C8-8DA2-96592D82850F}"/>
    <cellStyle name="Millares 19 2 2 2 2 2 4 2" xfId="11583" xr:uid="{166682CD-55E3-4B89-B9D0-4D4924B8CE21}"/>
    <cellStyle name="Millares 19 2 2 2 2 2 4 3" xfId="14423" xr:uid="{5EE4B656-80AB-46DA-ACC2-BB9E27A04DD6}"/>
    <cellStyle name="Millares 19 2 2 2 2 2 5" xfId="3814" xr:uid="{8FED2615-0205-4AB5-9FC3-497319CEC322}"/>
    <cellStyle name="Millares 19 2 2 2 2 2 5 2" xfId="12055" xr:uid="{B9FBB0C3-A797-40AD-9C23-9AAEF86D0535}"/>
    <cellStyle name="Millares 19 2 2 2 2 2 5 3" xfId="14895" xr:uid="{29E3BBC9-6A7D-470E-85E5-41CA87CA77A9}"/>
    <cellStyle name="Millares 19 2 2 2 2 2 6" xfId="10077" xr:uid="{197B3B32-E12C-4C18-989C-2D70950D87A2}"/>
    <cellStyle name="Millares 19 2 2 2 2 2 7" xfId="12917" xr:uid="{9E69FEEB-6391-4C15-91F9-12806E5310B0}"/>
    <cellStyle name="Millares 19 2 2 2 2 2 8" xfId="16260" xr:uid="{47540806-25A0-4E79-BFBB-92B742CC3350}"/>
    <cellStyle name="Millares 19 2 2 2 2 2 9" xfId="16803" xr:uid="{7CBE659E-4BB7-41D2-AF8B-EDF0AAC19EB6}"/>
    <cellStyle name="Millares 19 2 2 2 2 3" xfId="2138" xr:uid="{15C2B6A4-EA4C-4A57-8242-9D6B31C9CB1E}"/>
    <cellStyle name="Millares 19 2 2 2 2 3 2" xfId="10409" xr:uid="{15865FEF-4C0D-42AC-BF38-72BCD3B5511C}"/>
    <cellStyle name="Millares 19 2 2 2 2 3 3" xfId="13249" xr:uid="{F8B5CE21-F998-45B4-81C1-C9059E440BE6}"/>
    <cellStyle name="Millares 19 2 2 2 2 4" xfId="2556" xr:uid="{B2195901-62AE-434B-81A2-66706FA73AAA}"/>
    <cellStyle name="Millares 19 2 2 2 2 4 2" xfId="10827" xr:uid="{2D0F3180-2340-441B-8741-B36E9191F108}"/>
    <cellStyle name="Millares 19 2 2 2 2 4 3" xfId="13667" xr:uid="{407099C1-6A8D-4326-AD87-765E882FF3F5}"/>
    <cellStyle name="Millares 19 2 2 2 2 5" xfId="3100" xr:uid="{B4E38414-98BA-42E8-A635-264E9A8D6C31}"/>
    <cellStyle name="Millares 19 2 2 2 2 5 2" xfId="11371" xr:uid="{63C7AF4D-B9BB-4FC8-827C-78C20B6F212E}"/>
    <cellStyle name="Millares 19 2 2 2 2 5 3" xfId="14211" xr:uid="{067768F1-93F2-4178-8054-BBEAD025D963}"/>
    <cellStyle name="Millares 19 2 2 2 2 6" xfId="3602" xr:uid="{A15C1D11-DE25-46CA-9E0D-C9F12B526819}"/>
    <cellStyle name="Millares 19 2 2 2 2 6 2" xfId="11843" xr:uid="{F450A7CC-4DE2-4A1E-BF6B-AD44F13F3E75}"/>
    <cellStyle name="Millares 19 2 2 2 2 6 3" xfId="14683" xr:uid="{3D18A3CF-4884-4EA9-8C04-256AC14CDA05}"/>
    <cellStyle name="Millares 19 2 2 2 2 7" xfId="9865" xr:uid="{293A1B2D-EB7C-4206-AB61-5CEC7F5D1FB7}"/>
    <cellStyle name="Millares 19 2 2 2 2 8" xfId="12705" xr:uid="{CDFA2A1F-9696-4755-80DC-A65D82C01327}"/>
    <cellStyle name="Millares 19 2 2 2 2 9" xfId="16048" xr:uid="{9CFB0E46-4354-41D8-8689-19538AA1F46A}"/>
    <cellStyle name="Millares 19 2 2 2 3" xfId="433" xr:uid="{00000000-0005-0000-0000-0000CB010000}"/>
    <cellStyle name="Millares 19 2 2 2 3 10" xfId="17247" xr:uid="{48A26F0A-85D4-42C9-9BD1-0465551B4AA5}"/>
    <cellStyle name="Millares 19 2 2 2 3 2" xfId="2250" xr:uid="{84FBE341-459B-422A-AC48-B2772F4C873E}"/>
    <cellStyle name="Millares 19 2 2 2 3 2 2" xfId="10521" xr:uid="{41A37CAA-FCAE-47D6-8E31-BA86A60DFCA4}"/>
    <cellStyle name="Millares 19 2 2 2 3 2 3" xfId="13361" xr:uid="{B1C2D738-2FFF-4D98-86DC-D8D0E0772C9B}"/>
    <cellStyle name="Millares 19 2 2 2 3 3" xfId="2668" xr:uid="{59FF2320-01C7-4EB0-A47F-C6FE13F6602B}"/>
    <cellStyle name="Millares 19 2 2 2 3 3 2" xfId="10939" xr:uid="{C28E8F8A-FE4F-4A31-BA3D-D6A9582AAE99}"/>
    <cellStyle name="Millares 19 2 2 2 3 3 3" xfId="13779" xr:uid="{2B9F14AE-EB6F-4C02-B18E-37B29D2A9E28}"/>
    <cellStyle name="Millares 19 2 2 2 3 4" xfId="3212" xr:uid="{F8F9949C-2E41-4D16-9A32-716DA8248485}"/>
    <cellStyle name="Millares 19 2 2 2 3 4 2" xfId="11483" xr:uid="{340FBCBE-77E9-4DED-A3F5-4D453D92E7D3}"/>
    <cellStyle name="Millares 19 2 2 2 3 4 3" xfId="14323" xr:uid="{3B988E58-D0C6-4027-AB65-3277575315CD}"/>
    <cellStyle name="Millares 19 2 2 2 3 5" xfId="3714" xr:uid="{0717BFD9-1325-4678-BD0A-E1B1575B0B86}"/>
    <cellStyle name="Millares 19 2 2 2 3 5 2" xfId="11955" xr:uid="{30354E6A-01EA-478C-8BD1-2DCA0F02719A}"/>
    <cellStyle name="Millares 19 2 2 2 3 5 3" xfId="14795" xr:uid="{A2D4D610-ABB4-4FDA-808D-97273A219AE7}"/>
    <cellStyle name="Millares 19 2 2 2 3 6" xfId="9977" xr:uid="{BD3EEF1A-196F-4340-BE4A-B607B6D07220}"/>
    <cellStyle name="Millares 19 2 2 2 3 7" xfId="12817" xr:uid="{289DFC11-408A-43A5-9F1E-664AC62DFDCC}"/>
    <cellStyle name="Millares 19 2 2 2 3 8" xfId="16160" xr:uid="{3114B36C-2BD4-42E3-ADD8-3B454D6494D6}"/>
    <cellStyle name="Millares 19 2 2 2 3 9" xfId="16703" xr:uid="{BD2E7883-1559-4E52-8247-FC225C612E2F}"/>
    <cellStyle name="Millares 19 2 2 2 4" xfId="636" xr:uid="{00000000-0005-0000-0000-0000CC010000}"/>
    <cellStyle name="Millares 19 2 2 2 4 2" xfId="2870" xr:uid="{725D0190-761A-469A-894B-345099637160}"/>
    <cellStyle name="Millares 19 2 2 2 4 2 2" xfId="11141" xr:uid="{6EDE403A-43BD-4845-BAFB-7175367C1DE1}"/>
    <cellStyle name="Millares 19 2 2 2 4 2 3" xfId="13981" xr:uid="{93C7F951-2192-48CA-A5BD-D3DD8073E2BC}"/>
    <cellStyle name="Millares 19 2 2 2 4 3" xfId="10179" xr:uid="{ACA3DD11-E968-443F-83FB-97AEDA080E6E}"/>
    <cellStyle name="Millares 19 2 2 2 4 4" xfId="13019" xr:uid="{49C41DFC-4D55-4E20-A554-E237A5D3AA5A}"/>
    <cellStyle name="Millares 19 2 2 2 4 5" xfId="16362" xr:uid="{E2EEF755-B52A-4C6B-8FA6-1799F2120D94}"/>
    <cellStyle name="Millares 19 2 2 2 4 6" xfId="16905" xr:uid="{861D8023-F4F5-4730-BCD1-1997F8E0BF1D}"/>
    <cellStyle name="Millares 19 2 2 2 4 7" xfId="17449" xr:uid="{2AB2F1F7-4319-4D68-B7C4-7BC0C08B462D}"/>
    <cellStyle name="Millares 19 2 2 2 5" xfId="2034" xr:uid="{6F431545-3935-4932-99CD-EF9B576D20B8}"/>
    <cellStyle name="Millares 19 2 2 2 5 2" xfId="10305" xr:uid="{DCBAE757-5250-4F75-9AB4-581CA654F834}"/>
    <cellStyle name="Millares 19 2 2 2 5 3" xfId="13145" xr:uid="{DB6946C6-EE78-4681-81B6-99001548ABB4}"/>
    <cellStyle name="Millares 19 2 2 2 6" xfId="2452" xr:uid="{73CB4856-F174-44C3-9009-88B85550097B}"/>
    <cellStyle name="Millares 19 2 2 2 6 2" xfId="10723" xr:uid="{B9978E7B-0125-489F-B749-772FAD6DF50C}"/>
    <cellStyle name="Millares 19 2 2 2 6 3" xfId="13563" xr:uid="{7FCDC9A0-E642-4C5B-BDCF-2957AB2AC28E}"/>
    <cellStyle name="Millares 19 2 2 2 7" xfId="2996" xr:uid="{78020B0E-B419-4332-A04C-1C0F325FBE80}"/>
    <cellStyle name="Millares 19 2 2 2 7 2" xfId="11267" xr:uid="{85B79DD8-0650-4081-A88E-C864EFB83595}"/>
    <cellStyle name="Millares 19 2 2 2 7 3" xfId="14107" xr:uid="{3823B822-240F-4AC4-AEA1-594D6A93FDF6}"/>
    <cellStyle name="Millares 19 2 2 2 8" xfId="3498" xr:uid="{655D85FC-4A25-497C-8669-4F22F458A1BF}"/>
    <cellStyle name="Millares 19 2 2 2 8 2" xfId="11739" xr:uid="{98B8D66E-9652-4FC1-9B5D-2C2970056CE8}"/>
    <cellStyle name="Millares 19 2 2 2 8 3" xfId="14579" xr:uid="{4327C37E-9B01-45ED-B962-F22F866EC69E}"/>
    <cellStyle name="Millares 19 2 2 2 9" xfId="8534" xr:uid="{77842C10-6221-4857-A759-BC6F76446319}"/>
    <cellStyle name="Millares 19 2 2 3" xfId="151" xr:uid="{00000000-0005-0000-0000-0000CD010000}"/>
    <cellStyle name="Millares 19 2 2 3 10" xfId="12559" xr:uid="{54DFC767-3A88-4D12-95D9-0D17EF6D7012}"/>
    <cellStyle name="Millares 19 2 2 3 11" xfId="15902" xr:uid="{0CBB8C61-2D32-4BD1-B0D4-B878DD80F72A}"/>
    <cellStyle name="Millares 19 2 2 3 12" xfId="16445" xr:uid="{34711015-8C5C-40C7-A4E3-3C45D2F3262C}"/>
    <cellStyle name="Millares 19 2 2 3 13" xfId="16989" xr:uid="{8D777D7A-85C1-4510-B8DE-F9B02DEB2DBF}"/>
    <cellStyle name="Millares 19 2 2 3 2" xfId="265" xr:uid="{00000000-0005-0000-0000-0000CE010000}"/>
    <cellStyle name="Millares 19 2 2 3 2 10" xfId="16549" xr:uid="{DE6F75F5-C44C-44A9-A429-F05BEA428D85}"/>
    <cellStyle name="Millares 19 2 2 3 2 11" xfId="17093" xr:uid="{BBE447B5-BF1F-4570-B0C5-D05579EE68E8}"/>
    <cellStyle name="Millares 19 2 2 3 2 2" xfId="492" xr:uid="{00000000-0005-0000-0000-0000CF010000}"/>
    <cellStyle name="Millares 19 2 2 3 2 2 10" xfId="17305" xr:uid="{6D759295-DBE6-4125-8838-A50E417C630F}"/>
    <cellStyle name="Millares 19 2 2 3 2 2 2" xfId="2308" xr:uid="{DE81498D-C5B6-4D6E-9344-51872129C5C2}"/>
    <cellStyle name="Millares 19 2 2 3 2 2 2 2" xfId="10579" xr:uid="{D7BB5D39-B9B6-4E66-B348-F851BE7D87DC}"/>
    <cellStyle name="Millares 19 2 2 3 2 2 2 3" xfId="13419" xr:uid="{EB1A7742-C9A5-4DE8-9194-AA94D3ACFA42}"/>
    <cellStyle name="Millares 19 2 2 3 2 2 3" xfId="2726" xr:uid="{9A9580C8-D036-492E-BEC3-8F413D0540CC}"/>
    <cellStyle name="Millares 19 2 2 3 2 2 3 2" xfId="10997" xr:uid="{24600223-CF7E-42B0-8F72-C2A18CFBE6E3}"/>
    <cellStyle name="Millares 19 2 2 3 2 2 3 3" xfId="13837" xr:uid="{C6DA84C8-AD41-4163-B050-2D40A72E79C3}"/>
    <cellStyle name="Millares 19 2 2 3 2 2 4" xfId="3270" xr:uid="{C8871B5C-3E2E-4B08-8ADD-500E42FCF02F}"/>
    <cellStyle name="Millares 19 2 2 3 2 2 4 2" xfId="11541" xr:uid="{956DCC5C-8B32-454B-8AA0-B855B37F5438}"/>
    <cellStyle name="Millares 19 2 2 3 2 2 4 3" xfId="14381" xr:uid="{E88B8E01-7609-4411-AA25-D601F31734D9}"/>
    <cellStyle name="Millares 19 2 2 3 2 2 5" xfId="3772" xr:uid="{8D45ED05-D588-4008-83F2-B8E21144A232}"/>
    <cellStyle name="Millares 19 2 2 3 2 2 5 2" xfId="12013" xr:uid="{7D49FDB0-584D-48C0-96A6-A43E9292B20D}"/>
    <cellStyle name="Millares 19 2 2 3 2 2 5 3" xfId="14853" xr:uid="{0DE5F390-7AFB-471C-9FBB-7F0C805DAAEC}"/>
    <cellStyle name="Millares 19 2 2 3 2 2 6" xfId="10035" xr:uid="{C1CF67FC-C5ED-4FAD-BAF7-298BF304F07E}"/>
    <cellStyle name="Millares 19 2 2 3 2 2 7" xfId="12875" xr:uid="{BF3A9453-2354-4091-AB37-FDB195BDE49F}"/>
    <cellStyle name="Millares 19 2 2 3 2 2 8" xfId="16218" xr:uid="{E1C85206-0358-4295-BDBE-63DAB391E911}"/>
    <cellStyle name="Millares 19 2 2 3 2 2 9" xfId="16761" xr:uid="{F010DB7D-1923-47F9-953D-85CDDA6363E0}"/>
    <cellStyle name="Millares 19 2 2 3 2 3" xfId="2096" xr:uid="{5D746BF4-46D1-4A97-AF7C-3B3DED02BDE6}"/>
    <cellStyle name="Millares 19 2 2 3 2 3 2" xfId="10367" xr:uid="{1FF4714D-B8BB-4BA1-A357-4BDE4ED90482}"/>
    <cellStyle name="Millares 19 2 2 3 2 3 3" xfId="13207" xr:uid="{D2677327-4A5E-4DD4-A6B3-AE98A20B3DBF}"/>
    <cellStyle name="Millares 19 2 2 3 2 4" xfId="2514" xr:uid="{8C6E86A6-6F8E-4EAD-AC4E-93267C7A786C}"/>
    <cellStyle name="Millares 19 2 2 3 2 4 2" xfId="10785" xr:uid="{9D4B079D-B4C0-471A-A056-A8EFA6A2A647}"/>
    <cellStyle name="Millares 19 2 2 3 2 4 3" xfId="13625" xr:uid="{0B7B56D3-4AB5-423E-97D0-955451243022}"/>
    <cellStyle name="Millares 19 2 2 3 2 5" xfId="3058" xr:uid="{9E44FF59-57B1-4B35-8938-4B8426DFE8AF}"/>
    <cellStyle name="Millares 19 2 2 3 2 5 2" xfId="11329" xr:uid="{A4D00C38-3542-473F-8588-E7704C31C03C}"/>
    <cellStyle name="Millares 19 2 2 3 2 5 3" xfId="14169" xr:uid="{E26E1608-348F-457F-9BDC-C786A6CF95A6}"/>
    <cellStyle name="Millares 19 2 2 3 2 6" xfId="3560" xr:uid="{EC742A3A-6A40-48D8-B02A-D638B0CE9121}"/>
    <cellStyle name="Millares 19 2 2 3 2 6 2" xfId="11801" xr:uid="{663CE69F-F501-4725-89F0-AF60828DBBAF}"/>
    <cellStyle name="Millares 19 2 2 3 2 6 3" xfId="14641" xr:uid="{9953E458-B233-4928-88F1-5AFE69A89C07}"/>
    <cellStyle name="Millares 19 2 2 3 2 7" xfId="9823" xr:uid="{7E5FE310-05B7-4EE9-8B36-6B2A9A57D1BB}"/>
    <cellStyle name="Millares 19 2 2 3 2 8" xfId="12663" xr:uid="{3E9E071C-C3E2-4069-9191-2A0D79F8AD23}"/>
    <cellStyle name="Millares 19 2 2 3 2 9" xfId="16006" xr:uid="{D58B8D06-63C4-48A5-A546-B5240AC1B748}"/>
    <cellStyle name="Millares 19 2 2 3 3" xfId="391" xr:uid="{00000000-0005-0000-0000-0000D0010000}"/>
    <cellStyle name="Millares 19 2 2 3 3 10" xfId="17205" xr:uid="{9E92778D-5F9F-46AD-9BA9-F7B3D2814F6A}"/>
    <cellStyle name="Millares 19 2 2 3 3 2" xfId="2208" xr:uid="{199A57B6-D821-41FD-9596-74AE47DA2CB7}"/>
    <cellStyle name="Millares 19 2 2 3 3 2 2" xfId="10479" xr:uid="{14A9CD38-FC4B-4AA1-8616-212E1A4D70EF}"/>
    <cellStyle name="Millares 19 2 2 3 3 2 3" xfId="13319" xr:uid="{3C770317-0D89-4DAB-934A-DC70A7C0758D}"/>
    <cellStyle name="Millares 19 2 2 3 3 3" xfId="2626" xr:uid="{08CDF9E2-8865-4802-A459-9007ABAE1E3F}"/>
    <cellStyle name="Millares 19 2 2 3 3 3 2" xfId="10897" xr:uid="{7C41BA5B-B388-4BD2-9727-3BD267ED884B}"/>
    <cellStyle name="Millares 19 2 2 3 3 3 3" xfId="13737" xr:uid="{87B05C4F-FB49-4CDD-84B2-C248EF42D2D4}"/>
    <cellStyle name="Millares 19 2 2 3 3 4" xfId="3170" xr:uid="{F4B248D0-E539-4ADB-ADA8-4B6BA8FD4A01}"/>
    <cellStyle name="Millares 19 2 2 3 3 4 2" xfId="11441" xr:uid="{DD8F6A62-F26E-4EAE-87BE-036F7B9AF8D1}"/>
    <cellStyle name="Millares 19 2 2 3 3 4 3" xfId="14281" xr:uid="{27359BB5-0515-42C6-9751-D6FA57CBC41A}"/>
    <cellStyle name="Millares 19 2 2 3 3 5" xfId="3672" xr:uid="{9E7D3E18-797A-48D8-AA20-B1CDC39F93E9}"/>
    <cellStyle name="Millares 19 2 2 3 3 5 2" xfId="11913" xr:uid="{6AF562F9-57F7-40F7-8713-D55825552A0E}"/>
    <cellStyle name="Millares 19 2 2 3 3 5 3" xfId="14753" xr:uid="{ED77CFAD-16C6-428A-BAD7-C2CA7FA5E10E}"/>
    <cellStyle name="Millares 19 2 2 3 3 6" xfId="9935" xr:uid="{96D31163-F97C-4EAD-86F9-C6F635C874A3}"/>
    <cellStyle name="Millares 19 2 2 3 3 7" xfId="12775" xr:uid="{F396F29C-D0CA-4F10-90C1-1F82CCB8BDF4}"/>
    <cellStyle name="Millares 19 2 2 3 3 8" xfId="16118" xr:uid="{331C9362-BD84-43B4-A7C4-E0F3752BD2A1}"/>
    <cellStyle name="Millares 19 2 2 3 3 9" xfId="16661" xr:uid="{36DAC4D6-6EB0-4738-A21D-692A57B70949}"/>
    <cellStyle name="Millares 19 2 2 3 4" xfId="594" xr:uid="{00000000-0005-0000-0000-0000D1010000}"/>
    <cellStyle name="Millares 19 2 2 3 4 2" xfId="2828" xr:uid="{4884C578-171F-4F37-AED7-4D7052BF20B1}"/>
    <cellStyle name="Millares 19 2 2 3 4 2 2" xfId="11099" xr:uid="{56A5845B-29ED-4BCA-89AE-64B05B65002D}"/>
    <cellStyle name="Millares 19 2 2 3 4 2 3" xfId="13939" xr:uid="{64F1E5B5-B4E4-46C6-8A56-37D02B792A8A}"/>
    <cellStyle name="Millares 19 2 2 3 4 3" xfId="10137" xr:uid="{7F16AEBD-D288-40C4-A05B-E062CFEEBAC3}"/>
    <cellStyle name="Millares 19 2 2 3 4 4" xfId="12977" xr:uid="{960B9B7D-B997-479E-B1F5-CC26894BF47C}"/>
    <cellStyle name="Millares 19 2 2 3 4 5" xfId="16320" xr:uid="{2C72BEED-1980-4241-8286-DE074D207BC8}"/>
    <cellStyle name="Millares 19 2 2 3 4 6" xfId="16863" xr:uid="{6B4746C6-5ECC-4555-8F3E-A15437FD1325}"/>
    <cellStyle name="Millares 19 2 2 3 4 7" xfId="17407" xr:uid="{0B1D00A3-8F33-415C-9513-E7353FF8EC4D}"/>
    <cellStyle name="Millares 19 2 2 3 5" xfId="1992" xr:uid="{6760FFB8-DD59-4564-A76B-932E9B138DC3}"/>
    <cellStyle name="Millares 19 2 2 3 5 2" xfId="10263" xr:uid="{A7683A2C-3BCE-468D-AAC1-4BE452483E0C}"/>
    <cellStyle name="Millares 19 2 2 3 5 3" xfId="13103" xr:uid="{3400F108-6389-4019-8217-D40F271F97FF}"/>
    <cellStyle name="Millares 19 2 2 3 6" xfId="2410" xr:uid="{A0BE477E-367C-4E07-A9D7-1476B47677C8}"/>
    <cellStyle name="Millares 19 2 2 3 6 2" xfId="10681" xr:uid="{CA8BF1C5-5DAA-4E4F-BD78-98ADFCC3D3E0}"/>
    <cellStyle name="Millares 19 2 2 3 6 3" xfId="13521" xr:uid="{15E848F5-D3C5-4E1C-8695-22057A794478}"/>
    <cellStyle name="Millares 19 2 2 3 7" xfId="2954" xr:uid="{95F605F6-3294-48DC-9AB5-F28261338CD7}"/>
    <cellStyle name="Millares 19 2 2 3 7 2" xfId="11225" xr:uid="{7C790439-0A88-430C-9BC1-4A07BD113322}"/>
    <cellStyle name="Millares 19 2 2 3 7 3" xfId="14065" xr:uid="{C9F0E8E3-B56C-43C3-89D6-92C691DB3EA4}"/>
    <cellStyle name="Millares 19 2 2 3 8" xfId="3456" xr:uid="{2AD05F98-FF4F-46A8-B1D0-5D9008881D52}"/>
    <cellStyle name="Millares 19 2 2 3 8 2" xfId="11697" xr:uid="{D0BF6084-A034-4384-B9D1-7AA0752E7C7B}"/>
    <cellStyle name="Millares 19 2 2 3 8 3" xfId="14537" xr:uid="{1FDCA1B4-88F8-4EE8-8077-F47103378933}"/>
    <cellStyle name="Millares 19 2 2 3 9" xfId="9719" xr:uid="{7AFA6D36-106D-46CA-8ACC-FC79115AA394}"/>
    <cellStyle name="Millares 19 2 2 4" xfId="238" xr:uid="{00000000-0005-0000-0000-0000D2010000}"/>
    <cellStyle name="Millares 19 2 2 4 10" xfId="16522" xr:uid="{E1CD280B-3805-4A4D-B2CF-636250947D90}"/>
    <cellStyle name="Millares 19 2 2 4 11" xfId="17066" xr:uid="{C440A515-7548-4B29-B998-5E6E2D75606F}"/>
    <cellStyle name="Millares 19 2 2 4 2" xfId="465" xr:uid="{00000000-0005-0000-0000-0000D3010000}"/>
    <cellStyle name="Millares 19 2 2 4 2 10" xfId="17278" xr:uid="{3224A5F5-34BE-4E61-8EA0-CA0DCF61A806}"/>
    <cellStyle name="Millares 19 2 2 4 2 2" xfId="2281" xr:uid="{FEEE7F6D-9DE0-4702-A663-D0DF76C803E2}"/>
    <cellStyle name="Millares 19 2 2 4 2 2 2" xfId="10552" xr:uid="{E32CBDE3-469D-45C4-B248-85305FDFB574}"/>
    <cellStyle name="Millares 19 2 2 4 2 2 3" xfId="13392" xr:uid="{C3F87407-CA1F-4B71-8269-06B5410B6913}"/>
    <cellStyle name="Millares 19 2 2 4 2 3" xfId="2699" xr:uid="{4BF7B621-BAFB-464D-964E-EBC7569B0C27}"/>
    <cellStyle name="Millares 19 2 2 4 2 3 2" xfId="10970" xr:uid="{CE3DC13E-C889-4602-AF4E-71A03E54A46F}"/>
    <cellStyle name="Millares 19 2 2 4 2 3 3" xfId="13810" xr:uid="{642F05F1-4396-4A0A-A823-7F5C4B98BD4D}"/>
    <cellStyle name="Millares 19 2 2 4 2 4" xfId="3243" xr:uid="{A9945C64-7D95-47DB-8690-1E694C780BBB}"/>
    <cellStyle name="Millares 19 2 2 4 2 4 2" xfId="11514" xr:uid="{5D589139-5339-4C2B-8A2D-F95493E75466}"/>
    <cellStyle name="Millares 19 2 2 4 2 4 3" xfId="14354" xr:uid="{9E530BC3-DC1D-417A-A36E-97FADA8ABF9F}"/>
    <cellStyle name="Millares 19 2 2 4 2 5" xfId="3745" xr:uid="{CFED04C6-F025-4194-9CFD-456C3BF479C5}"/>
    <cellStyle name="Millares 19 2 2 4 2 5 2" xfId="11986" xr:uid="{FB1D4F34-0AD5-4BE6-87D7-C6E1ED93F93E}"/>
    <cellStyle name="Millares 19 2 2 4 2 5 3" xfId="14826" xr:uid="{3FB09951-2E38-4040-A337-343D045E7140}"/>
    <cellStyle name="Millares 19 2 2 4 2 6" xfId="10008" xr:uid="{38720D2F-044F-47F3-998F-BBA8820FED07}"/>
    <cellStyle name="Millares 19 2 2 4 2 7" xfId="12848" xr:uid="{9D7DDE8F-F9A4-42AC-BFA1-8B35F138EDE3}"/>
    <cellStyle name="Millares 19 2 2 4 2 8" xfId="16191" xr:uid="{7F0A5F23-4470-4C22-B977-F242EF153DBA}"/>
    <cellStyle name="Millares 19 2 2 4 2 9" xfId="16734" xr:uid="{C19FE031-B09C-461D-94E0-044CC3DC6120}"/>
    <cellStyle name="Millares 19 2 2 4 3" xfId="2069" xr:uid="{3481D340-3B79-4B94-803B-DD3756E86452}"/>
    <cellStyle name="Millares 19 2 2 4 3 2" xfId="10340" xr:uid="{8AFCAE21-2902-44D4-8F1E-C2B67833F4F1}"/>
    <cellStyle name="Millares 19 2 2 4 3 3" xfId="13180" xr:uid="{B6C3BCF4-CB90-4419-9E40-9CEEEB7700B7}"/>
    <cellStyle name="Millares 19 2 2 4 4" xfId="2487" xr:uid="{0D5CF333-9A39-4B56-A1D2-623613B3C0E1}"/>
    <cellStyle name="Millares 19 2 2 4 4 2" xfId="10758" xr:uid="{BAFAC4FD-2DB3-4CAD-BB00-5820DC12B4D4}"/>
    <cellStyle name="Millares 19 2 2 4 4 3" xfId="13598" xr:uid="{C5837031-E235-4C00-9C4C-8CD3CEDA3726}"/>
    <cellStyle name="Millares 19 2 2 4 5" xfId="3031" xr:uid="{8FBE16B1-4ECB-4CAE-ADB1-3E217E76DB36}"/>
    <cellStyle name="Millares 19 2 2 4 5 2" xfId="11302" xr:uid="{AE8C45A4-B8FF-4D82-8A70-213F7AA6BA61}"/>
    <cellStyle name="Millares 19 2 2 4 5 3" xfId="14142" xr:uid="{A8302CF2-1A7D-4D42-84B7-F0939401F2BA}"/>
    <cellStyle name="Millares 19 2 2 4 6" xfId="3533" xr:uid="{0FF220C3-C7F0-4DB5-AC1B-F754CF59FC37}"/>
    <cellStyle name="Millares 19 2 2 4 6 2" xfId="11774" xr:uid="{F9C05C52-9CDD-422C-B1B0-A31B97F10001}"/>
    <cellStyle name="Millares 19 2 2 4 6 3" xfId="14614" xr:uid="{4B0F4E29-5EC9-4BE4-A1AF-DD616048CF91}"/>
    <cellStyle name="Millares 19 2 2 4 7" xfId="9796" xr:uid="{A3009B9B-CC41-489E-89B4-5C7849682ED6}"/>
    <cellStyle name="Millares 19 2 2 4 8" xfId="12636" xr:uid="{19E64112-B5EF-49AE-8C36-1276DC0B6E24}"/>
    <cellStyle name="Millares 19 2 2 4 9" xfId="15979" xr:uid="{5013C1DF-3EF6-4203-8E80-12E219235488}"/>
    <cellStyle name="Millares 19 2 2 5" xfId="364" xr:uid="{00000000-0005-0000-0000-0000D4010000}"/>
    <cellStyle name="Millares 19 2 2 5 10" xfId="17178" xr:uid="{ED783404-429E-47CB-81BE-D339935B8C51}"/>
    <cellStyle name="Millares 19 2 2 5 2" xfId="2181" xr:uid="{D51B5DB3-31E9-4C9A-A7B3-CF955AC4896F}"/>
    <cellStyle name="Millares 19 2 2 5 2 2" xfId="10452" xr:uid="{E68515DB-F3E5-4A40-8655-D440DC7B8ABA}"/>
    <cellStyle name="Millares 19 2 2 5 2 3" xfId="13292" xr:uid="{23D59347-0D15-42EF-9741-9FFCC38B05E8}"/>
    <cellStyle name="Millares 19 2 2 5 3" xfId="2599" xr:uid="{6745F353-9C49-490D-B42A-911B3B9AD16F}"/>
    <cellStyle name="Millares 19 2 2 5 3 2" xfId="10870" xr:uid="{3245AE7A-83D4-4B8C-99F4-051FAF956743}"/>
    <cellStyle name="Millares 19 2 2 5 3 3" xfId="13710" xr:uid="{D7AA8AD6-4B35-4954-AD8E-DC0C1CB4A8C8}"/>
    <cellStyle name="Millares 19 2 2 5 4" xfId="3143" xr:uid="{835410B8-450F-4A66-AD07-9A2E459E06D1}"/>
    <cellStyle name="Millares 19 2 2 5 4 2" xfId="11414" xr:uid="{2D475EAB-D8D8-4A95-96B1-75D7B05BCFB7}"/>
    <cellStyle name="Millares 19 2 2 5 4 3" xfId="14254" xr:uid="{BE104444-CA42-4B99-81E8-6729031373A7}"/>
    <cellStyle name="Millares 19 2 2 5 5" xfId="3645" xr:uid="{F61B2385-CAFF-47A6-B30D-B25AE74C1975}"/>
    <cellStyle name="Millares 19 2 2 5 5 2" xfId="11886" xr:uid="{0FBF5865-6EB2-4179-AC08-4A6BF081CF3B}"/>
    <cellStyle name="Millares 19 2 2 5 5 3" xfId="14726" xr:uid="{07E1090C-60AE-47C7-8815-6C6F99364721}"/>
    <cellStyle name="Millares 19 2 2 5 6" xfId="9908" xr:uid="{33705404-F437-4E0B-BD22-4A69528B3A19}"/>
    <cellStyle name="Millares 19 2 2 5 7" xfId="12748" xr:uid="{7B5B59CE-CA8D-45E5-8C5B-3FF302080D03}"/>
    <cellStyle name="Millares 19 2 2 5 8" xfId="16091" xr:uid="{5934872D-7596-48CB-8775-7B2B4BF376C3}"/>
    <cellStyle name="Millares 19 2 2 5 9" xfId="16634" xr:uid="{DD78CCB4-F3B4-4EA3-92D1-48B0BB8876CF}"/>
    <cellStyle name="Millares 19 2 2 6" xfId="567" xr:uid="{00000000-0005-0000-0000-0000D5010000}"/>
    <cellStyle name="Millares 19 2 2 6 2" xfId="2801" xr:uid="{918879D9-4802-41DD-B351-92E1A91D9CF5}"/>
    <cellStyle name="Millares 19 2 2 6 2 2" xfId="11072" xr:uid="{35A459EF-9082-4AA8-9A1E-F9154808A0B1}"/>
    <cellStyle name="Millares 19 2 2 6 2 3" xfId="13912" xr:uid="{F204BB15-7150-41BD-8C76-5FBD394BD787}"/>
    <cellStyle name="Millares 19 2 2 6 3" xfId="10110" xr:uid="{AC34BEF0-A1B3-4DB8-A43D-A10117F6EA48}"/>
    <cellStyle name="Millares 19 2 2 6 4" xfId="12950" xr:uid="{87F7EC1E-82DA-4F94-9FBC-F340AEFA51F7}"/>
    <cellStyle name="Millares 19 2 2 6 5" xfId="16293" xr:uid="{9175220C-8072-499D-934F-4C9140DAD949}"/>
    <cellStyle name="Millares 19 2 2 6 6" xfId="16836" xr:uid="{4D598CC5-056C-4D85-B7E6-4474F75EF636}"/>
    <cellStyle name="Millares 19 2 2 6 7" xfId="17380" xr:uid="{FABB6043-AEEA-4E96-B317-07CF8FBF3A44}"/>
    <cellStyle name="Millares 19 2 2 7" xfId="1965" xr:uid="{CDF21B37-8C9C-4E22-9DB5-4327D7B0CA31}"/>
    <cellStyle name="Millares 19 2 2 7 2" xfId="10236" xr:uid="{59B4A840-5FFC-4FC3-85F9-936BE98C67EF}"/>
    <cellStyle name="Millares 19 2 2 7 3" xfId="13076" xr:uid="{6E62A57A-FC97-4AAB-B85F-32B81C6BDAC2}"/>
    <cellStyle name="Millares 19 2 2 8" xfId="2383" xr:uid="{EDFBCB02-A421-4A94-AF1C-71549F7CFB34}"/>
    <cellStyle name="Millares 19 2 2 8 2" xfId="10654" xr:uid="{5F8A9953-9A1E-49BD-9060-804596696F5A}"/>
    <cellStyle name="Millares 19 2 2 8 3" xfId="13494" xr:uid="{3E8D1185-DCCF-4827-B8EE-E7812CFA0613}"/>
    <cellStyle name="Millares 19 2 2 9" xfId="2927" xr:uid="{80F49D7B-F89F-47AD-B10A-C91BC7C3DEBD}"/>
    <cellStyle name="Millares 19 2 2 9 2" xfId="11198" xr:uid="{D07E5E33-1A6F-4FE6-9CAE-0C4B1F472597}"/>
    <cellStyle name="Millares 19 2 2 9 3" xfId="14038" xr:uid="{85148CBE-2F9A-4EA1-A973-841B9F04A51B}"/>
    <cellStyle name="Millares 19 2 3" xfId="186" xr:uid="{00000000-0005-0000-0000-0000D6010000}"/>
    <cellStyle name="Millares 19 2 3 10" xfId="9750" xr:uid="{CDDF22C1-25BD-4FBA-861B-FB6B05AC6CFF}"/>
    <cellStyle name="Millares 19 2 3 11" xfId="12590" xr:uid="{B01F15CE-1B1C-49BD-976F-B7FA3E944EEC}"/>
    <cellStyle name="Millares 19 2 3 12" xfId="15933" xr:uid="{00AA0B25-4649-4D22-86D0-A26BBCB8557F}"/>
    <cellStyle name="Millares 19 2 3 13" xfId="16476" xr:uid="{3C59C96E-A646-4078-8D49-DBDAC45AC1CC}"/>
    <cellStyle name="Millares 19 2 3 14" xfId="17020" xr:uid="{6F62B793-1D4D-4DB7-B66C-F6E0F3DE16FE}"/>
    <cellStyle name="Millares 19 2 3 2" xfId="296" xr:uid="{00000000-0005-0000-0000-0000D7010000}"/>
    <cellStyle name="Millares 19 2 3 2 10" xfId="16580" xr:uid="{4B22E624-0209-4AE8-9709-DC53772B5257}"/>
    <cellStyle name="Millares 19 2 3 2 11" xfId="17124" xr:uid="{1056E24C-7F1E-4B64-AA74-AC6614036D5B}"/>
    <cellStyle name="Millares 19 2 3 2 2" xfId="523" xr:uid="{00000000-0005-0000-0000-0000D8010000}"/>
    <cellStyle name="Millares 19 2 3 2 2 10" xfId="17336" xr:uid="{5821D4E6-9064-4E89-91CF-850558696F04}"/>
    <cellStyle name="Millares 19 2 3 2 2 2" xfId="2339" xr:uid="{6E4E1590-0038-4A53-8492-D206801D96BD}"/>
    <cellStyle name="Millares 19 2 3 2 2 2 2" xfId="10610" xr:uid="{70CF26D4-52BD-4305-923C-5915DB01A9BA}"/>
    <cellStyle name="Millares 19 2 3 2 2 2 3" xfId="13450" xr:uid="{4BDE0BFF-7917-472E-9086-3830F922FF42}"/>
    <cellStyle name="Millares 19 2 3 2 2 3" xfId="2757" xr:uid="{5DE3FE13-1180-4757-B638-973A03D1478C}"/>
    <cellStyle name="Millares 19 2 3 2 2 3 2" xfId="11028" xr:uid="{59FF92D7-32B0-44DA-BFBB-C54A601C5AB5}"/>
    <cellStyle name="Millares 19 2 3 2 2 3 3" xfId="13868" xr:uid="{13530E04-DA7E-427F-A14B-8ED35AB39C43}"/>
    <cellStyle name="Millares 19 2 3 2 2 4" xfId="3301" xr:uid="{684C01C5-110E-41CA-BC14-5B5B715E8BD0}"/>
    <cellStyle name="Millares 19 2 3 2 2 4 2" xfId="11572" xr:uid="{DAE92C6B-04BE-4770-A9B5-A7F9A8B3C60A}"/>
    <cellStyle name="Millares 19 2 3 2 2 4 3" xfId="14412" xr:uid="{04915F8F-80BD-4FE9-BD61-92D16D74BCA7}"/>
    <cellStyle name="Millares 19 2 3 2 2 5" xfId="3803" xr:uid="{97FED60C-7925-462B-8BBA-290BC18744DB}"/>
    <cellStyle name="Millares 19 2 3 2 2 5 2" xfId="12044" xr:uid="{93F0C48F-6A9E-40D0-800F-1065CE1A4EA7}"/>
    <cellStyle name="Millares 19 2 3 2 2 5 3" xfId="14884" xr:uid="{1F0CB312-0479-41D9-B40C-33E82AA2A949}"/>
    <cellStyle name="Millares 19 2 3 2 2 6" xfId="10066" xr:uid="{03598174-1629-42EE-93B3-FDD0CE6F5368}"/>
    <cellStyle name="Millares 19 2 3 2 2 7" xfId="12906" xr:uid="{95198B02-639E-4DD3-B1DB-F6E260CA88FE}"/>
    <cellStyle name="Millares 19 2 3 2 2 8" xfId="16249" xr:uid="{825FDC02-7597-4429-9896-4523AEC3EDB4}"/>
    <cellStyle name="Millares 19 2 3 2 2 9" xfId="16792" xr:uid="{4C60751B-C397-4F5D-981F-F46208970E8F}"/>
    <cellStyle name="Millares 19 2 3 2 3" xfId="2127" xr:uid="{A5FD6194-D82C-4297-A023-770F6351248A}"/>
    <cellStyle name="Millares 19 2 3 2 3 2" xfId="10398" xr:uid="{CF8DA245-BB5E-4350-A712-940B9E84C26E}"/>
    <cellStyle name="Millares 19 2 3 2 3 3" xfId="13238" xr:uid="{FC7F3913-E6E7-4ACD-8123-0C2C329E64C2}"/>
    <cellStyle name="Millares 19 2 3 2 4" xfId="2545" xr:uid="{B475CA0C-54F9-4521-8BCA-97EDD575966F}"/>
    <cellStyle name="Millares 19 2 3 2 4 2" xfId="10816" xr:uid="{A1B05B84-4EA0-49FA-AB58-C9DB04F74BBA}"/>
    <cellStyle name="Millares 19 2 3 2 4 3" xfId="13656" xr:uid="{02127F91-EDD2-4B8D-B42B-4F27C945D7CE}"/>
    <cellStyle name="Millares 19 2 3 2 5" xfId="3089" xr:uid="{CF6173E2-0D79-462A-B763-BB306C24F42B}"/>
    <cellStyle name="Millares 19 2 3 2 5 2" xfId="11360" xr:uid="{5B20272C-19C7-4B0A-999F-12179615368E}"/>
    <cellStyle name="Millares 19 2 3 2 5 3" xfId="14200" xr:uid="{0D6425AD-75D4-43CD-A26E-822117AE722D}"/>
    <cellStyle name="Millares 19 2 3 2 6" xfId="3591" xr:uid="{D7D72B85-FE48-4997-8C09-C25EF6E471B9}"/>
    <cellStyle name="Millares 19 2 3 2 6 2" xfId="11832" xr:uid="{0346778A-81DA-44FF-BFD1-A0B2AC61E376}"/>
    <cellStyle name="Millares 19 2 3 2 6 3" xfId="14672" xr:uid="{038CD0B6-B5E0-41AE-AE8B-45E3BAEA9E3B}"/>
    <cellStyle name="Millares 19 2 3 2 7" xfId="9854" xr:uid="{D06F4E86-3B14-4098-A080-801D216057CB}"/>
    <cellStyle name="Millares 19 2 3 2 8" xfId="12694" xr:uid="{22AB8D71-4B2B-4BEB-88E3-BDA5D10CE0CF}"/>
    <cellStyle name="Millares 19 2 3 2 9" xfId="16037" xr:uid="{F00C41E3-8A55-4DF3-9AAA-7B317F049C9E}"/>
    <cellStyle name="Millares 19 2 3 3" xfId="422" xr:uid="{00000000-0005-0000-0000-0000D9010000}"/>
    <cellStyle name="Millares 19 2 3 3 10" xfId="17236" xr:uid="{8BBC6E0A-7CCF-401A-8C95-DE19B8F7FE1A}"/>
    <cellStyle name="Millares 19 2 3 3 2" xfId="2239" xr:uid="{BDD2C2E2-E982-451A-BDCC-6EE2766DDFC3}"/>
    <cellStyle name="Millares 19 2 3 3 2 2" xfId="10510" xr:uid="{3956E933-120D-4C99-9A53-5A9B73AB0BBC}"/>
    <cellStyle name="Millares 19 2 3 3 2 3" xfId="13350" xr:uid="{90C28BBC-2742-474D-96DE-F0C9362E6A32}"/>
    <cellStyle name="Millares 19 2 3 3 3" xfId="2657" xr:uid="{3D67B48D-909D-4DEF-8D8C-716DF0DA290A}"/>
    <cellStyle name="Millares 19 2 3 3 3 2" xfId="10928" xr:uid="{AB91BABB-4A3B-4379-9831-F3FC1831A16E}"/>
    <cellStyle name="Millares 19 2 3 3 3 3" xfId="13768" xr:uid="{C45C53C6-FF5E-47B9-B52A-CEB70A72BC19}"/>
    <cellStyle name="Millares 19 2 3 3 4" xfId="3201" xr:uid="{C4CF79DE-9BFA-4410-8177-846D2B9F0F3D}"/>
    <cellStyle name="Millares 19 2 3 3 4 2" xfId="11472" xr:uid="{4232C052-9CFC-4269-A155-2B035DDBD947}"/>
    <cellStyle name="Millares 19 2 3 3 4 3" xfId="14312" xr:uid="{A271F697-A279-4F3E-BAEE-E0CBBA9A347F}"/>
    <cellStyle name="Millares 19 2 3 3 5" xfId="3703" xr:uid="{6F342D27-8EAD-4A6D-8C25-6FCB54A336F6}"/>
    <cellStyle name="Millares 19 2 3 3 5 2" xfId="11944" xr:uid="{788C28AB-56E9-4A56-847D-A5B4E0CB6C85}"/>
    <cellStyle name="Millares 19 2 3 3 5 3" xfId="14784" xr:uid="{D0969689-A997-4FDA-AC6D-07EA03F74666}"/>
    <cellStyle name="Millares 19 2 3 3 6" xfId="9966" xr:uid="{699EEA40-1A20-4CA1-B5B2-95FABA2C863F}"/>
    <cellStyle name="Millares 19 2 3 3 7" xfId="12806" xr:uid="{B07D2690-880B-4679-A8B9-44B6185AB945}"/>
    <cellStyle name="Millares 19 2 3 3 8" xfId="16149" xr:uid="{334A1B39-16B3-40AB-BBF2-1150C59D3953}"/>
    <cellStyle name="Millares 19 2 3 3 9" xfId="16692" xr:uid="{7FC4A109-7D8F-4BAE-A9B4-29C71DD6AB49}"/>
    <cellStyle name="Millares 19 2 3 4" xfId="625" xr:uid="{00000000-0005-0000-0000-0000DA010000}"/>
    <cellStyle name="Millares 19 2 3 4 2" xfId="2859" xr:uid="{A8066E78-5374-41F5-9887-61DEE633B8EF}"/>
    <cellStyle name="Millares 19 2 3 4 2 2" xfId="11130" xr:uid="{C86931EE-A1C2-496A-AE46-DB591D5AB25B}"/>
    <cellStyle name="Millares 19 2 3 4 2 3" xfId="13970" xr:uid="{39E73274-065D-4617-AA15-4FA3FE391088}"/>
    <cellStyle name="Millares 19 2 3 4 3" xfId="10168" xr:uid="{96700135-C821-4680-944A-3A3F87B03E4F}"/>
    <cellStyle name="Millares 19 2 3 4 4" xfId="13008" xr:uid="{6262D242-DC00-4B27-BD56-C211570132BD}"/>
    <cellStyle name="Millares 19 2 3 4 5" xfId="16351" xr:uid="{43EE4C9E-38F5-4B12-902D-F8CECEFD076E}"/>
    <cellStyle name="Millares 19 2 3 4 6" xfId="16894" xr:uid="{F719CB69-E5D5-4B89-9DCC-10ABDE215690}"/>
    <cellStyle name="Millares 19 2 3 4 7" xfId="17438" xr:uid="{AC7502BA-0787-4C07-A34C-73F62B6C44A6}"/>
    <cellStyle name="Millares 19 2 3 5" xfId="2023" xr:uid="{48C3C5DD-49D5-42E8-9F54-9BE95521A82A}"/>
    <cellStyle name="Millares 19 2 3 5 2" xfId="10294" xr:uid="{93155DF3-B4B0-4CFF-8348-0771BAD6897D}"/>
    <cellStyle name="Millares 19 2 3 5 3" xfId="13134" xr:uid="{5039DC6C-F480-4173-961C-84195A3D617A}"/>
    <cellStyle name="Millares 19 2 3 6" xfId="2441" xr:uid="{15CB29E7-8D5C-4BE4-B3D3-CBDC8DA802C1}"/>
    <cellStyle name="Millares 19 2 3 6 2" xfId="10712" xr:uid="{AE4ED46A-348D-429A-A9E8-59AC441697FB}"/>
    <cellStyle name="Millares 19 2 3 6 3" xfId="13552" xr:uid="{B72CB5D1-FBFF-4C26-955D-97CD943DBDD4}"/>
    <cellStyle name="Millares 19 2 3 7" xfId="2985" xr:uid="{5D307471-2604-4C72-88E9-52D3283653FB}"/>
    <cellStyle name="Millares 19 2 3 7 2" xfId="11256" xr:uid="{57478BF2-285B-4CBA-8BAC-7F718F73B3F1}"/>
    <cellStyle name="Millares 19 2 3 7 3" xfId="14096" xr:uid="{51D8D17D-9D3E-4197-9B29-55F0D7BC161B}"/>
    <cellStyle name="Millares 19 2 3 8" xfId="3487" xr:uid="{DFEC9425-CED8-4DC0-BBE7-5C4B6D715E51}"/>
    <cellStyle name="Millares 19 2 3 8 2" xfId="11728" xr:uid="{00021EDC-D374-406C-895C-8F98FADBC8DC}"/>
    <cellStyle name="Millares 19 2 3 8 3" xfId="14568" xr:uid="{F08ABCF4-3656-46B8-A275-68CF41D12F4B}"/>
    <cellStyle name="Millares 19 2 3 9" xfId="7562" xr:uid="{1C87F56D-95A9-4AE6-B7A4-0C36BD461884}"/>
    <cellStyle name="Millares 19 2 4" xfId="140" xr:uid="{00000000-0005-0000-0000-0000DB010000}"/>
    <cellStyle name="Millares 19 2 4 10" xfId="12548" xr:uid="{9DC2CD03-BF6F-4E34-A43A-B6B4714377B5}"/>
    <cellStyle name="Millares 19 2 4 11" xfId="15891" xr:uid="{ACCCB352-5CEE-41A9-86A8-1DF4179E2EB4}"/>
    <cellStyle name="Millares 19 2 4 12" xfId="16434" xr:uid="{06A1F0B6-C97E-45A6-B845-CF8CB7ACD7D0}"/>
    <cellStyle name="Millares 19 2 4 13" xfId="16978" xr:uid="{23AE5D2F-BEBF-46D4-836D-A6B844AC1552}"/>
    <cellStyle name="Millares 19 2 4 2" xfId="254" xr:uid="{00000000-0005-0000-0000-0000DC010000}"/>
    <cellStyle name="Millares 19 2 4 2 10" xfId="16538" xr:uid="{B949758C-DDA7-49EA-820D-B1EA9208EA8D}"/>
    <cellStyle name="Millares 19 2 4 2 11" xfId="17082" xr:uid="{7F37014B-4DE7-467F-9A22-28260883FDFE}"/>
    <cellStyle name="Millares 19 2 4 2 2" xfId="481" xr:uid="{00000000-0005-0000-0000-0000DD010000}"/>
    <cellStyle name="Millares 19 2 4 2 2 10" xfId="17294" xr:uid="{9C05985C-A9D6-41EC-86CD-80776CB492D5}"/>
    <cellStyle name="Millares 19 2 4 2 2 2" xfId="2297" xr:uid="{D9C19708-9804-4C89-9984-D15184D5F182}"/>
    <cellStyle name="Millares 19 2 4 2 2 2 2" xfId="10568" xr:uid="{37CBBDD7-E461-44D5-A440-CFF4CC6C3798}"/>
    <cellStyle name="Millares 19 2 4 2 2 2 3" xfId="13408" xr:uid="{5B19FC86-583E-42D3-8831-96F817792D08}"/>
    <cellStyle name="Millares 19 2 4 2 2 3" xfId="2715" xr:uid="{759C6079-3ED7-4F5D-8A90-7446F9D4C203}"/>
    <cellStyle name="Millares 19 2 4 2 2 3 2" xfId="10986" xr:uid="{C9A2B149-9457-44E6-BDC7-FFE8459B1CA1}"/>
    <cellStyle name="Millares 19 2 4 2 2 3 3" xfId="13826" xr:uid="{81DA7570-2761-4F00-B04F-CA0FDA081B22}"/>
    <cellStyle name="Millares 19 2 4 2 2 4" xfId="3259" xr:uid="{13ACC1FC-4B38-4E6D-B5B3-3461057B6FDE}"/>
    <cellStyle name="Millares 19 2 4 2 2 4 2" xfId="11530" xr:uid="{CB8BB08B-31EE-4BD6-9084-30291EDE5194}"/>
    <cellStyle name="Millares 19 2 4 2 2 4 3" xfId="14370" xr:uid="{1DA85CF7-A5AA-4467-BB22-E2A6479249C8}"/>
    <cellStyle name="Millares 19 2 4 2 2 5" xfId="3761" xr:uid="{4F9CA191-23AE-4E2D-A14A-75531129B401}"/>
    <cellStyle name="Millares 19 2 4 2 2 5 2" xfId="12002" xr:uid="{D0E1DBE3-B387-4883-B0A9-6E75E8F72C72}"/>
    <cellStyle name="Millares 19 2 4 2 2 5 3" xfId="14842" xr:uid="{BB603658-D5CE-4349-818C-30A75CEF258C}"/>
    <cellStyle name="Millares 19 2 4 2 2 6" xfId="10024" xr:uid="{5AF289A2-1F46-4254-B268-4B3B8C433281}"/>
    <cellStyle name="Millares 19 2 4 2 2 7" xfId="12864" xr:uid="{27CF3B2A-9F1B-4E98-89A6-7B21F92C7EA9}"/>
    <cellStyle name="Millares 19 2 4 2 2 8" xfId="16207" xr:uid="{C8DA2570-CDA0-4D83-AE8B-F05A98404677}"/>
    <cellStyle name="Millares 19 2 4 2 2 9" xfId="16750" xr:uid="{E0DDE6E9-5DB1-4E3F-A45F-EBB540276A2D}"/>
    <cellStyle name="Millares 19 2 4 2 3" xfId="2085" xr:uid="{84044023-38B4-49FD-94E7-2FEF39D7F9BF}"/>
    <cellStyle name="Millares 19 2 4 2 3 2" xfId="10356" xr:uid="{27E416E9-0466-4502-A13C-DC7DD4274603}"/>
    <cellStyle name="Millares 19 2 4 2 3 3" xfId="13196" xr:uid="{8E75F7B5-C687-403C-B9A4-A172C5BEAB54}"/>
    <cellStyle name="Millares 19 2 4 2 4" xfId="2503" xr:uid="{16BCD2DE-5F26-41EA-B6E3-F11009D1876F}"/>
    <cellStyle name="Millares 19 2 4 2 4 2" xfId="10774" xr:uid="{A8A42479-CD77-4F93-99A9-CEC573954686}"/>
    <cellStyle name="Millares 19 2 4 2 4 3" xfId="13614" xr:uid="{E3E6A9A6-FD08-4BC2-801A-7BB4BABB7AF9}"/>
    <cellStyle name="Millares 19 2 4 2 5" xfId="3047" xr:uid="{CB06D09E-CD34-423E-88A5-DE9A10014A76}"/>
    <cellStyle name="Millares 19 2 4 2 5 2" xfId="11318" xr:uid="{43F02D69-388F-40BA-8AD5-7799A37F4AE1}"/>
    <cellStyle name="Millares 19 2 4 2 5 3" xfId="14158" xr:uid="{2B73D8CE-D85C-41C4-BE9B-3E6818DCE17A}"/>
    <cellStyle name="Millares 19 2 4 2 6" xfId="3549" xr:uid="{3728A44C-C085-433D-850D-C670F6F2EE3A}"/>
    <cellStyle name="Millares 19 2 4 2 6 2" xfId="11790" xr:uid="{AB166AD6-7656-4628-B2AE-EF27692C1453}"/>
    <cellStyle name="Millares 19 2 4 2 6 3" xfId="14630" xr:uid="{E4B88724-2666-46F1-BED1-3C3FFF992688}"/>
    <cellStyle name="Millares 19 2 4 2 7" xfId="9812" xr:uid="{AC1D47E5-9CA0-40F4-A2F8-9D83679B9DBA}"/>
    <cellStyle name="Millares 19 2 4 2 8" xfId="12652" xr:uid="{34A219C6-04CF-448B-B90F-9BFFAC06EEEC}"/>
    <cellStyle name="Millares 19 2 4 2 9" xfId="15995" xr:uid="{C90BFC9A-AE40-4C54-BFE3-528518C8B065}"/>
    <cellStyle name="Millares 19 2 4 3" xfId="380" xr:uid="{00000000-0005-0000-0000-0000DE010000}"/>
    <cellStyle name="Millares 19 2 4 3 10" xfId="17194" xr:uid="{DDB9F8F4-9D7A-4C8C-A4B6-3EEC2C352988}"/>
    <cellStyle name="Millares 19 2 4 3 2" xfId="2197" xr:uid="{443402E9-864D-4FEB-A039-7D0E3D6F5DBE}"/>
    <cellStyle name="Millares 19 2 4 3 2 2" xfId="10468" xr:uid="{28367CB4-5072-4536-95E7-150DB1AC9A71}"/>
    <cellStyle name="Millares 19 2 4 3 2 3" xfId="13308" xr:uid="{678B27A6-4E6B-40EA-A19A-8E3AC69D92C0}"/>
    <cellStyle name="Millares 19 2 4 3 3" xfId="2615" xr:uid="{572AEF3D-28CC-426E-A707-4B3176CE4DC3}"/>
    <cellStyle name="Millares 19 2 4 3 3 2" xfId="10886" xr:uid="{BA61F432-001F-4C12-9EE4-8B82313DA7B1}"/>
    <cellStyle name="Millares 19 2 4 3 3 3" xfId="13726" xr:uid="{326D6899-24B2-4D0D-AEDA-A9956E1C849F}"/>
    <cellStyle name="Millares 19 2 4 3 4" xfId="3159" xr:uid="{D2DE9329-002C-4AFA-BA23-B68EF1792472}"/>
    <cellStyle name="Millares 19 2 4 3 4 2" xfId="11430" xr:uid="{3B8A856A-9E36-49C4-8C16-23223860B0DB}"/>
    <cellStyle name="Millares 19 2 4 3 4 3" xfId="14270" xr:uid="{D2152E02-D336-40EC-9CEE-21FA8034D759}"/>
    <cellStyle name="Millares 19 2 4 3 5" xfId="3661" xr:uid="{8237B571-DABF-4979-BECA-85D4847CC6C3}"/>
    <cellStyle name="Millares 19 2 4 3 5 2" xfId="11902" xr:uid="{EFB21BE4-AB66-4351-8484-C2E3E5014103}"/>
    <cellStyle name="Millares 19 2 4 3 5 3" xfId="14742" xr:uid="{72837D26-A603-4580-8D2C-446E9F6B4552}"/>
    <cellStyle name="Millares 19 2 4 3 6" xfId="9924" xr:uid="{A3C30F3E-3857-4C1E-96F8-DE678C6BA6A1}"/>
    <cellStyle name="Millares 19 2 4 3 7" xfId="12764" xr:uid="{D5492763-5019-4B5C-8E52-A3FF055710DC}"/>
    <cellStyle name="Millares 19 2 4 3 8" xfId="16107" xr:uid="{BB5530E4-9319-40E6-9AEC-1661B4C8C308}"/>
    <cellStyle name="Millares 19 2 4 3 9" xfId="16650" xr:uid="{257E0AB1-88F5-473F-BBFA-4B903417909D}"/>
    <cellStyle name="Millares 19 2 4 4" xfId="583" xr:uid="{00000000-0005-0000-0000-0000DF010000}"/>
    <cellStyle name="Millares 19 2 4 4 2" xfId="2817" xr:uid="{A803B3AD-04D8-404F-8C6E-3BD7FFF0F214}"/>
    <cellStyle name="Millares 19 2 4 4 2 2" xfId="11088" xr:uid="{506E85B5-0E47-4FC4-89DE-DFE25003B6BE}"/>
    <cellStyle name="Millares 19 2 4 4 2 3" xfId="13928" xr:uid="{4A068701-FC9E-4115-ACE9-85A86173A881}"/>
    <cellStyle name="Millares 19 2 4 4 3" xfId="10126" xr:uid="{6E69DE3F-4D5B-4DCA-BD09-7E214D966FED}"/>
    <cellStyle name="Millares 19 2 4 4 4" xfId="12966" xr:uid="{9D1FC94F-292D-489E-AA8D-310B8138B183}"/>
    <cellStyle name="Millares 19 2 4 4 5" xfId="16309" xr:uid="{93727E00-85E0-4705-A185-947BD84B6809}"/>
    <cellStyle name="Millares 19 2 4 4 6" xfId="16852" xr:uid="{8517A25E-61EC-45C2-8EF0-0F025D4D084D}"/>
    <cellStyle name="Millares 19 2 4 4 7" xfId="17396" xr:uid="{DEC010EE-2116-4C7F-B10C-4B460F09411D}"/>
    <cellStyle name="Millares 19 2 4 5" xfId="1981" xr:uid="{7A3211A5-8B24-4FB0-809C-0B2596BF891F}"/>
    <cellStyle name="Millares 19 2 4 5 2" xfId="10252" xr:uid="{F3BD3BA2-E71F-45FD-BC20-7842F10A8EDA}"/>
    <cellStyle name="Millares 19 2 4 5 3" xfId="13092" xr:uid="{2800E1B0-C6DC-403F-BCDC-A820F5316C97}"/>
    <cellStyle name="Millares 19 2 4 6" xfId="2399" xr:uid="{144A60E8-1624-4F74-9C98-BEBB42FD4030}"/>
    <cellStyle name="Millares 19 2 4 6 2" xfId="10670" xr:uid="{D7304F44-68D9-4A9F-A1A9-703033988F6C}"/>
    <cellStyle name="Millares 19 2 4 6 3" xfId="13510" xr:uid="{5E7F0AB5-9D08-4CB3-B3D5-65D942D88FDB}"/>
    <cellStyle name="Millares 19 2 4 7" xfId="2943" xr:uid="{AEDE7CC5-5B11-4F6B-A17D-F6B11F07FB70}"/>
    <cellStyle name="Millares 19 2 4 7 2" xfId="11214" xr:uid="{151E8195-A851-4BEB-B41D-2C2DCEC2E154}"/>
    <cellStyle name="Millares 19 2 4 7 3" xfId="14054" xr:uid="{99BD456A-E97B-4ACC-8F0F-A4489306338A}"/>
    <cellStyle name="Millares 19 2 4 8" xfId="3445" xr:uid="{1358EF7A-67E5-45D9-827C-26EC8776FDC1}"/>
    <cellStyle name="Millares 19 2 4 8 2" xfId="11686" xr:uid="{B6B02FD1-9DE1-49F8-BB13-56884B4DE886}"/>
    <cellStyle name="Millares 19 2 4 8 3" xfId="14526" xr:uid="{58322A07-FEFA-4A7F-A6D4-82460F100B32}"/>
    <cellStyle name="Millares 19 2 4 9" xfId="9708" xr:uid="{D5585C4B-9D94-4791-B3FC-738231E70517}"/>
    <cellStyle name="Millares 19 2 5" xfId="227" xr:uid="{00000000-0005-0000-0000-0000E0010000}"/>
    <cellStyle name="Millares 19 2 5 10" xfId="16511" xr:uid="{98B4FBCA-D136-42BB-8DAB-01DCC2F3B51C}"/>
    <cellStyle name="Millares 19 2 5 11" xfId="17055" xr:uid="{0ED37F1A-FA93-46CC-99DE-803CAAC9F948}"/>
    <cellStyle name="Millares 19 2 5 2" xfId="454" xr:uid="{00000000-0005-0000-0000-0000E1010000}"/>
    <cellStyle name="Millares 19 2 5 2 10" xfId="17267" xr:uid="{02A73C91-D4B9-4CC8-B52C-FB6D7FE5D85A}"/>
    <cellStyle name="Millares 19 2 5 2 2" xfId="2270" xr:uid="{6EF38435-7F18-4CF1-93DE-B3F82D4B40A8}"/>
    <cellStyle name="Millares 19 2 5 2 2 2" xfId="10541" xr:uid="{C2D55B1B-5868-4866-A8C9-126B7E99A170}"/>
    <cellStyle name="Millares 19 2 5 2 2 3" xfId="13381" xr:uid="{6A66E18A-4623-4865-AE0D-970D23BF5B52}"/>
    <cellStyle name="Millares 19 2 5 2 3" xfId="2688" xr:uid="{62778DCB-F42C-482B-85C5-4AD823CE3FF8}"/>
    <cellStyle name="Millares 19 2 5 2 3 2" xfId="10959" xr:uid="{97022183-A249-4CDD-BDB5-B1FEAE20FD45}"/>
    <cellStyle name="Millares 19 2 5 2 3 3" xfId="13799" xr:uid="{78D7954F-C88F-49EC-A3E3-E6A467E32EAC}"/>
    <cellStyle name="Millares 19 2 5 2 4" xfId="3232" xr:uid="{94D9C2A1-A846-46F1-B8FB-40A4F59B9766}"/>
    <cellStyle name="Millares 19 2 5 2 4 2" xfId="11503" xr:uid="{7997FE54-147E-45B6-A376-AF2E6B3BF770}"/>
    <cellStyle name="Millares 19 2 5 2 4 3" xfId="14343" xr:uid="{71C7AADE-3725-448D-98C9-7B4B0E56A1D8}"/>
    <cellStyle name="Millares 19 2 5 2 5" xfId="3734" xr:uid="{846062F0-0A48-4A97-B991-9705E25AA13D}"/>
    <cellStyle name="Millares 19 2 5 2 5 2" xfId="11975" xr:uid="{B8DA0CBF-D026-422D-9DD0-E034273B0B43}"/>
    <cellStyle name="Millares 19 2 5 2 5 3" xfId="14815" xr:uid="{C0CDB7D1-1647-4BF6-8471-5A10B958C371}"/>
    <cellStyle name="Millares 19 2 5 2 6" xfId="9997" xr:uid="{78135738-5ACF-4299-B274-95721A8A8BA8}"/>
    <cellStyle name="Millares 19 2 5 2 7" xfId="12837" xr:uid="{A547A970-7978-4BB3-8B73-B0F71DE96CE1}"/>
    <cellStyle name="Millares 19 2 5 2 8" xfId="16180" xr:uid="{D4D2E76E-38EA-433B-82C7-D18A2C953D5B}"/>
    <cellStyle name="Millares 19 2 5 2 9" xfId="16723" xr:uid="{D723F9DF-1C4F-4868-9364-9C8AADE674F6}"/>
    <cellStyle name="Millares 19 2 5 3" xfId="2058" xr:uid="{CA6D79DF-FBB3-42FF-821A-A2A4BDE58846}"/>
    <cellStyle name="Millares 19 2 5 3 2" xfId="10329" xr:uid="{B848A7E9-783F-48B3-ACAD-54B6CAE1C2E9}"/>
    <cellStyle name="Millares 19 2 5 3 3" xfId="13169" xr:uid="{C60B75AF-1542-4421-B328-5F5FD0C2FA89}"/>
    <cellStyle name="Millares 19 2 5 4" xfId="2476" xr:uid="{284347E2-B6E0-457F-887F-86C65569916F}"/>
    <cellStyle name="Millares 19 2 5 4 2" xfId="10747" xr:uid="{0236966E-AD23-4959-9A8C-2A5CC33E088A}"/>
    <cellStyle name="Millares 19 2 5 4 3" xfId="13587" xr:uid="{4DDB6056-DF47-4F5A-88FC-3B0276BEC24E}"/>
    <cellStyle name="Millares 19 2 5 5" xfId="3020" xr:uid="{DAD3E298-C360-42E2-ADD3-95E064B31D7A}"/>
    <cellStyle name="Millares 19 2 5 5 2" xfId="11291" xr:uid="{6A051628-3C0B-4EB8-B332-D0641972AFA0}"/>
    <cellStyle name="Millares 19 2 5 5 3" xfId="14131" xr:uid="{F6B807D1-4ABD-43AA-B249-B54CD1F40D1F}"/>
    <cellStyle name="Millares 19 2 5 6" xfId="3522" xr:uid="{1FA08B01-2081-46EA-B899-B00A083CF2CE}"/>
    <cellStyle name="Millares 19 2 5 6 2" xfId="11763" xr:uid="{41483671-179B-4E92-8644-D8416A9B65E2}"/>
    <cellStyle name="Millares 19 2 5 6 3" xfId="14603" xr:uid="{5CB47889-39DB-4CD9-8BE1-A449E4BD3141}"/>
    <cellStyle name="Millares 19 2 5 7" xfId="9785" xr:uid="{FD4DD9BB-E55E-4359-8B9C-56D7671A04DC}"/>
    <cellStyle name="Millares 19 2 5 8" xfId="12625" xr:uid="{7A06EB6D-9F7C-4E7F-BE61-422C7F95C9E4}"/>
    <cellStyle name="Millares 19 2 5 9" xfId="15968" xr:uid="{F60645B2-F40A-4177-AADA-DFEEB84C43E3}"/>
    <cellStyle name="Millares 19 2 6" xfId="353" xr:uid="{00000000-0005-0000-0000-0000E2010000}"/>
    <cellStyle name="Millares 19 2 6 10" xfId="17167" xr:uid="{E343058D-3B84-47D8-889B-F7B3F8E8502E}"/>
    <cellStyle name="Millares 19 2 6 2" xfId="2170" xr:uid="{FEDB64B1-65D4-4CB8-A424-B688246280EC}"/>
    <cellStyle name="Millares 19 2 6 2 2" xfId="10441" xr:uid="{C6E7009F-7225-4305-90DA-3F2E28971BB5}"/>
    <cellStyle name="Millares 19 2 6 2 3" xfId="13281" xr:uid="{26D41952-2EE3-4693-B429-ECE43E0DC5AB}"/>
    <cellStyle name="Millares 19 2 6 3" xfId="2588" xr:uid="{587374CD-F8EB-4D09-982A-78A4687DA36C}"/>
    <cellStyle name="Millares 19 2 6 3 2" xfId="10859" xr:uid="{13DDC7FD-7428-49B0-85B1-62E1FB6643C6}"/>
    <cellStyle name="Millares 19 2 6 3 3" xfId="13699" xr:uid="{C5D66F7A-2526-4CDE-A4BB-C39DED471457}"/>
    <cellStyle name="Millares 19 2 6 4" xfId="3132" xr:uid="{AC734165-68BA-43CA-8379-3F4429D0E8E3}"/>
    <cellStyle name="Millares 19 2 6 4 2" xfId="11403" xr:uid="{C4E91B36-34EA-4CAB-B95B-80654F465CC5}"/>
    <cellStyle name="Millares 19 2 6 4 3" xfId="14243" xr:uid="{DFD4DBDC-D689-43BC-8A87-3CEFDFBA7A3A}"/>
    <cellStyle name="Millares 19 2 6 5" xfId="3634" xr:uid="{0251C47A-86B1-497A-907D-775F68601C26}"/>
    <cellStyle name="Millares 19 2 6 5 2" xfId="11875" xr:uid="{5BE4408C-4DD6-4E9A-8C27-27242BCF81D9}"/>
    <cellStyle name="Millares 19 2 6 5 3" xfId="14715" xr:uid="{B23E6412-EB0B-477D-B8FA-277C5CAF5DEC}"/>
    <cellStyle name="Millares 19 2 6 6" xfId="9897" xr:uid="{16E79840-1912-483C-BF18-28AF9BB01C79}"/>
    <cellStyle name="Millares 19 2 6 7" xfId="12737" xr:uid="{3AE903E0-31ED-4F34-829B-FB9459D3993D}"/>
    <cellStyle name="Millares 19 2 6 8" xfId="16080" xr:uid="{E6BDB0CF-F643-4086-9C63-0D72FB611A61}"/>
    <cellStyle name="Millares 19 2 6 9" xfId="16623" xr:uid="{18F8B70D-BA7A-443C-8CDB-4950D5E8F81D}"/>
    <cellStyle name="Millares 19 2 7" xfId="556" xr:uid="{00000000-0005-0000-0000-0000E3010000}"/>
    <cellStyle name="Millares 19 2 7 2" xfId="2790" xr:uid="{C396CD5B-FA06-494A-BE9D-308A7D8E1E2A}"/>
    <cellStyle name="Millares 19 2 7 2 2" xfId="11061" xr:uid="{77721FCE-42D9-4624-822E-6AC88FD3A49A}"/>
    <cellStyle name="Millares 19 2 7 2 3" xfId="13901" xr:uid="{B24224F2-BF9A-42BB-AE0E-D7860E419B1A}"/>
    <cellStyle name="Millares 19 2 7 3" xfId="10099" xr:uid="{DC19A886-6DCC-4470-AAFE-8BB4F990590A}"/>
    <cellStyle name="Millares 19 2 7 4" xfId="12939" xr:uid="{CAFE9D6B-79A4-4D9D-B344-EA69AE3F68B3}"/>
    <cellStyle name="Millares 19 2 7 5" xfId="16282" xr:uid="{82611B5F-B375-47B7-A1A2-36FCF5A26E3D}"/>
    <cellStyle name="Millares 19 2 7 6" xfId="16825" xr:uid="{F8AA8136-0024-4D16-8D6D-3CF8C58919B5}"/>
    <cellStyle name="Millares 19 2 7 7" xfId="17369" xr:uid="{212811C4-B95A-4F77-B71F-52A85FCC65C6}"/>
    <cellStyle name="Millares 19 2 8" xfId="1954" xr:uid="{95366CAC-1731-4A1B-91A4-0564C8E91405}"/>
    <cellStyle name="Millares 19 2 8 2" xfId="10225" xr:uid="{F388B93B-CC0C-4F20-88B4-B2B3ABE8A901}"/>
    <cellStyle name="Millares 19 2 8 3" xfId="13065" xr:uid="{AFBB6844-07A1-49B0-B97B-D46944F3674E}"/>
    <cellStyle name="Millares 19 2 9" xfId="2372" xr:uid="{BEF2D6BE-E9AD-420B-A1E8-9B57D2DF8629}"/>
    <cellStyle name="Millares 19 2 9 2" xfId="10643" xr:uid="{24C17683-6BE5-4861-93CF-9ED1BF3174A2}"/>
    <cellStyle name="Millares 19 2 9 3" xfId="13483" xr:uid="{57673B17-D230-4AA9-AE6F-AD8B7CC8150F}"/>
    <cellStyle name="Millares 19 3" xfId="317" xr:uid="{00000000-0005-0000-0000-0000E4010000}"/>
    <cellStyle name="Millares 19 3 10" xfId="16601" xr:uid="{BA36CD96-0689-49DD-A622-B42B413139BC}"/>
    <cellStyle name="Millares 19 3 11" xfId="17145" xr:uid="{E3584055-933F-44DA-A86D-9BBB81CFB95E}"/>
    <cellStyle name="Millares 19 3 2" xfId="2148" xr:uid="{3D1BD05C-6D55-476D-96C1-A26912598B5D}"/>
    <cellStyle name="Millares 19 3 2 2" xfId="8049" xr:uid="{43B874B3-AE60-4180-9A69-834F0CFF3AE4}"/>
    <cellStyle name="Millares 19 3 2 3" xfId="10419" xr:uid="{58C129BF-7714-4CD7-B858-31811C7EB954}"/>
    <cellStyle name="Millares 19 3 2 4" xfId="13259" xr:uid="{3FE4C68B-D79C-4B9B-BE32-2250CE5AA760}"/>
    <cellStyle name="Millares 19 3 3" xfId="2566" xr:uid="{62797823-4D60-47ED-A3DB-93020FF1B960}"/>
    <cellStyle name="Millares 19 3 3 2" xfId="10837" xr:uid="{5B74FD81-47F4-42B1-979A-8CCFDBD883EA}"/>
    <cellStyle name="Millares 19 3 3 3" xfId="13677" xr:uid="{04EFCA17-5720-48F9-9F88-E026BF47D49D}"/>
    <cellStyle name="Millares 19 3 4" xfId="3110" xr:uid="{2567A40E-6F49-451E-9951-5FD4E0A2C162}"/>
    <cellStyle name="Millares 19 3 4 2" xfId="11381" xr:uid="{09510314-AE76-48FE-8EB1-A31DBE189141}"/>
    <cellStyle name="Millares 19 3 4 3" xfId="14221" xr:uid="{DD86E655-1703-48B6-8BC7-556863168EE7}"/>
    <cellStyle name="Millares 19 3 5" xfId="3612" xr:uid="{09586016-ED73-4DEA-A995-5EFC5A692B82}"/>
    <cellStyle name="Millares 19 3 5 2" xfId="11853" xr:uid="{51997BEB-47B1-4646-AAAD-06D68E337B7C}"/>
    <cellStyle name="Millares 19 3 5 3" xfId="14693" xr:uid="{059CDD70-AFC3-42BF-859D-508FEA420C29}"/>
    <cellStyle name="Millares 19 3 6" xfId="5182" xr:uid="{9381C83E-ED2C-4D7F-ACEA-A61D79E6D75A}"/>
    <cellStyle name="Millares 19 3 7" xfId="9875" xr:uid="{24D788FD-ADE8-46AC-93FE-9F624B7BD1AE}"/>
    <cellStyle name="Millares 19 3 8" xfId="12715" xr:uid="{F8002769-946E-4F98-AF5A-740D01176E6D}"/>
    <cellStyle name="Millares 19 3 9" xfId="16058" xr:uid="{95EC5F31-489A-49C7-8080-53B5446BE8E1}"/>
    <cellStyle name="Millares 19 4" xfId="544" xr:uid="{00000000-0005-0000-0000-0000E5010000}"/>
    <cellStyle name="Millares 19 4 10" xfId="16813" xr:uid="{F809E21E-1137-4F18-A83E-9DCB863D06D1}"/>
    <cellStyle name="Millares 19 4 11" xfId="17357" xr:uid="{F55DEF02-3DE9-4736-B528-E7BCB99F0C8D}"/>
    <cellStyle name="Millares 19 4 2" xfId="2360" xr:uid="{4BA7627C-4DD7-432F-8887-80EB390134E2}"/>
    <cellStyle name="Millares 19 4 2 2" xfId="10631" xr:uid="{096BE59B-0663-4A60-88E2-ACFEA1D7D889}"/>
    <cellStyle name="Millares 19 4 2 3" xfId="13471" xr:uid="{3A50208E-F519-47A8-80FF-8C8934FE988C}"/>
    <cellStyle name="Millares 19 4 3" xfId="2778" xr:uid="{55EA8AD9-62E6-4977-BD00-FC16FEB8F310}"/>
    <cellStyle name="Millares 19 4 3 2" xfId="11049" xr:uid="{212D09ED-0241-4891-BF63-807468C821FB}"/>
    <cellStyle name="Millares 19 4 3 3" xfId="13889" xr:uid="{C9F0D0F2-30F1-49DB-A71F-8D90D932139B}"/>
    <cellStyle name="Millares 19 4 4" xfId="3322" xr:uid="{3D4D6FA7-8E6C-43B2-AD29-E0F7549F7FB1}"/>
    <cellStyle name="Millares 19 4 4 2" xfId="11593" xr:uid="{778C7B87-E817-4C8F-8907-0FA53F81C418}"/>
    <cellStyle name="Millares 19 4 4 3" xfId="14433" xr:uid="{F16D582F-8109-4154-8D2A-F7216FD7FA39}"/>
    <cellStyle name="Millares 19 4 5" xfId="3824" xr:uid="{4B819715-F851-415F-9CA8-B2FC798F42C5}"/>
    <cellStyle name="Millares 19 4 5 2" xfId="12065" xr:uid="{0699957F-DCF7-4398-B9AC-81625C8A77C9}"/>
    <cellStyle name="Millares 19 4 5 3" xfId="14905" xr:uid="{3909E3E6-023F-42D0-89CE-36204BD341B6}"/>
    <cellStyle name="Millares 19 4 6" xfId="7077" xr:uid="{9C99A431-AD7D-4C9C-9C21-012CF7420492}"/>
    <cellStyle name="Millares 19 4 7" xfId="10087" xr:uid="{38C99769-1285-46B9-BF46-96E1684EF684}"/>
    <cellStyle name="Millares 19 4 8" xfId="12927" xr:uid="{10948AD8-850C-4998-BBB0-E54B4089BEB8}"/>
    <cellStyle name="Millares 19 4 9" xfId="16270" xr:uid="{E0EB466A-D67F-4ECB-98A9-1A7A0AD4421C}"/>
    <cellStyle name="Millares 19 5" xfId="2044" xr:uid="{6A074FAA-715D-4E78-9E0F-8E5C63BE11F1}"/>
    <cellStyle name="Millares 19 5 2" xfId="10315" xr:uid="{5D169A9E-183B-4A38-B16F-ABE80ADDC9EA}"/>
    <cellStyle name="Millares 19 5 3" xfId="13155" xr:uid="{19307A71-2B42-4775-9431-15835EB431C7}"/>
    <cellStyle name="Millares 19 6" xfId="2462" xr:uid="{0DA67176-1701-47E0-BDD6-7F55D4D33213}"/>
    <cellStyle name="Millares 19 6 2" xfId="10733" xr:uid="{57AD9DF3-24D1-48E4-BDC8-3D637A1DDAEF}"/>
    <cellStyle name="Millares 19 6 3" xfId="13573" xr:uid="{B2732BE8-97E0-422D-9169-A458666A77AD}"/>
    <cellStyle name="Millares 19 7" xfId="3006" xr:uid="{F0BD9F11-569E-4C93-BB60-C680A6C70B3F}"/>
    <cellStyle name="Millares 19 7 2" xfId="11277" xr:uid="{65A92BDB-2A5A-4AF4-9E17-5BD7F0E44D2A}"/>
    <cellStyle name="Millares 19 7 3" xfId="14117" xr:uid="{C17A7FBF-54A9-4060-AC2E-0C6624D53023}"/>
    <cellStyle name="Millares 19 8" xfId="3345" xr:uid="{CA918F5A-6659-4E7C-8A69-4B3C4EBA9996}"/>
    <cellStyle name="Millares 19 9" xfId="3508" xr:uid="{11E221DC-3971-40DC-BB45-79933F11F832}"/>
    <cellStyle name="Millares 19 9 2" xfId="11749" xr:uid="{28BB20F2-A2AF-49C5-9BC1-516EDE043F52}"/>
    <cellStyle name="Millares 19 9 3" xfId="14589" xr:uid="{CCD01B40-3E09-4650-ADA1-6CF68D703036}"/>
    <cellStyle name="Millares 2" xfId="53" xr:uid="{00000000-0005-0000-0000-0000E6010000}"/>
    <cellStyle name="Millares 2 2" xfId="69" xr:uid="{00000000-0005-0000-0000-0000E7010000}"/>
    <cellStyle name="Millares 2 2 10" xfId="1883" xr:uid="{00000000-0005-0000-0000-0000E8010000}"/>
    <cellStyle name="Millares 2 2 11" xfId="1949" xr:uid="{6BA24EB8-18BA-47B5-9732-581F14C448F7}"/>
    <cellStyle name="Millares 2 2 11 2" xfId="10220" xr:uid="{B7472928-4B09-4C64-A850-560AE3BDFEEC}"/>
    <cellStyle name="Millares 2 2 11 3" xfId="13060" xr:uid="{2BB8A380-63C8-4AE8-B666-4FBF1A322B2A}"/>
    <cellStyle name="Millares 2 2 12" xfId="2367" xr:uid="{5A602C90-3B11-46DC-BF23-614A59FB540B}"/>
    <cellStyle name="Millares 2 2 12 2" xfId="10638" xr:uid="{294ECD25-E02E-4D62-A9D5-AE6E3AF8EA74}"/>
    <cellStyle name="Millares 2 2 12 3" xfId="13478" xr:uid="{F90DC9E2-6D45-4886-ABE9-EAA2A268D97B}"/>
    <cellStyle name="Millares 2 2 13" xfId="2911" xr:uid="{8728BD9F-7D56-40DB-8F28-0A5CBCADD457}"/>
    <cellStyle name="Millares 2 2 13 2" xfId="11182" xr:uid="{E553C375-18DE-4998-9174-124FEF5EF51C}"/>
    <cellStyle name="Millares 2 2 13 3" xfId="14022" xr:uid="{6440C894-E20C-461F-804F-F25EFABCA157}"/>
    <cellStyle name="Millares 2 2 14" xfId="3413" xr:uid="{4B2C34A2-1BCD-4E5F-9089-377B4F3F2D98}"/>
    <cellStyle name="Millares 2 2 14 2" xfId="11654" xr:uid="{EBB57F1C-418E-4D4B-BA73-4F804D576346}"/>
    <cellStyle name="Millares 2 2 14 3" xfId="14494" xr:uid="{46A0A86A-63B3-4E66-A552-A3373F35E281}"/>
    <cellStyle name="Millares 2 2 15" xfId="3833" xr:uid="{E223F9D7-24E9-49E9-B955-144759CB5095}"/>
    <cellStyle name="Millares 2 2 16" xfId="9676" xr:uid="{9BC81F76-DA70-4C5C-8AB2-9F0147B0FEC1}"/>
    <cellStyle name="Millares 2 2 17" xfId="12516" xr:uid="{015264C0-937F-4423-9ADF-A5CDFF0DCC11}"/>
    <cellStyle name="Millares 2 2 18" xfId="15858" xr:uid="{8152A76D-B2B4-467C-9DE4-DE4E2C8270F0}"/>
    <cellStyle name="Millares 2 2 19" xfId="16402" xr:uid="{725B9235-4DD3-4E41-9B87-136479189FA9}"/>
    <cellStyle name="Millares 2 2 2" xfId="99" xr:uid="{00000000-0005-0000-0000-0000E9010000}"/>
    <cellStyle name="Millares 2 2 2 10" xfId="2923" xr:uid="{73A8BEEB-5523-46BC-9C18-A70268E6A021}"/>
    <cellStyle name="Millares 2 2 2 10 2" xfId="11194" xr:uid="{F9C1D207-D2FA-4DF5-9BB0-03F30DBBCEC0}"/>
    <cellStyle name="Millares 2 2 2 10 3" xfId="14034" xr:uid="{69EE4D4F-1B56-442A-B2A7-12C23F995440}"/>
    <cellStyle name="Millares 2 2 2 11" xfId="3365" xr:uid="{8E568B62-28EC-44E8-8F43-222392B6421B}"/>
    <cellStyle name="Millares 2 2 2 11 2" xfId="11615" xr:uid="{A29DB2F7-D45B-49E0-9D8B-72515F160BDF}"/>
    <cellStyle name="Millares 2 2 2 11 3" xfId="14455" xr:uid="{18BD1DD1-2FB2-472D-B5F3-FE414CA3EE87}"/>
    <cellStyle name="Millares 2 2 2 12" xfId="3425" xr:uid="{9534181B-E61F-46F5-9EB6-0E791B315734}"/>
    <cellStyle name="Millares 2 2 2 12 2" xfId="11666" xr:uid="{E61DCFD3-CFC1-4923-9AB3-1421C46D5E81}"/>
    <cellStyle name="Millares 2 2 2 12 3" xfId="14506" xr:uid="{CE1F5608-957C-4AF4-BF0D-89B2FA6D6E53}"/>
    <cellStyle name="Millares 2 2 2 13" xfId="4029" xr:uid="{80B96132-0E22-4884-9761-38154EBB963A}"/>
    <cellStyle name="Millares 2 2 2 14" xfId="9642" xr:uid="{11B5D762-B1F2-4BE6-8439-37F66C70AFA5}"/>
    <cellStyle name="Millares 2 2 2 14 2" xfId="12482" xr:uid="{A7A5135E-BCF7-4DD5-BD8B-FD295A7E1492}"/>
    <cellStyle name="Millares 2 2 2 14 3" xfId="15323" xr:uid="{72E908D0-DE7D-4E16-B98A-6E8D4D5E0C44}"/>
    <cellStyle name="Millares 2 2 2 15" xfId="9688" xr:uid="{3433ED24-7BAB-46B2-B20C-56792165916B}"/>
    <cellStyle name="Millares 2 2 2 16" xfId="12528" xr:uid="{BFA2A441-DE12-4997-917E-C49332D9FA7C}"/>
    <cellStyle name="Millares 2 2 2 17" xfId="15871" xr:uid="{BC6EB840-97A9-4D86-8DAC-7EEEC7FE2C5B}"/>
    <cellStyle name="Millares 2 2 2 18" xfId="16414" xr:uid="{CFB68D38-D001-4311-85EA-77855D107B64}"/>
    <cellStyle name="Millares 2 2 2 19" xfId="16958" xr:uid="{056E12EC-BAFD-45BF-954A-9692E82EF7B5}"/>
    <cellStyle name="Millares 2 2 2 2" xfId="194" xr:uid="{00000000-0005-0000-0000-0000EA010000}"/>
    <cellStyle name="Millares 2 2 2 2 10" xfId="9757" xr:uid="{00ECD26D-01FB-4DED-8C66-355B35C6228A}"/>
    <cellStyle name="Millares 2 2 2 2 11" xfId="12597" xr:uid="{39E5F8B3-B48F-47E4-AA50-CD1565038241}"/>
    <cellStyle name="Millares 2 2 2 2 12" xfId="15940" xr:uid="{85965B61-7EFB-46F1-B11E-F9E2CE3825EE}"/>
    <cellStyle name="Millares 2 2 2 2 13" xfId="16483" xr:uid="{409AAC9A-C4CB-48D0-ACCA-5780ED136B02}"/>
    <cellStyle name="Millares 2 2 2 2 14" xfId="17027" xr:uid="{9DF70606-A2E7-45C5-AAD7-7116D0BF93BD}"/>
    <cellStyle name="Millares 2 2 2 2 2" xfId="303" xr:uid="{00000000-0005-0000-0000-0000EB010000}"/>
    <cellStyle name="Millares 2 2 2 2 2 10" xfId="16044" xr:uid="{527A9DFA-2802-4CF3-9F19-E52D56BB169C}"/>
    <cellStyle name="Millares 2 2 2 2 2 11" xfId="16587" xr:uid="{D683DEC4-A3BC-4FEA-8FB2-65C73C1B4005}"/>
    <cellStyle name="Millares 2 2 2 2 2 12" xfId="17131" xr:uid="{29AC14D6-4B2F-4C59-BF51-FEA1E2683F0C}"/>
    <cellStyle name="Millares 2 2 2 2 2 2" xfId="530" xr:uid="{00000000-0005-0000-0000-0000EC010000}"/>
    <cellStyle name="Millares 2 2 2 2 2 2 10" xfId="16799" xr:uid="{134D02F0-F2C5-4642-A93F-786A7192725B}"/>
    <cellStyle name="Millares 2 2 2 2 2 2 11" xfId="17343" xr:uid="{0822BC83-F99B-44DD-A79D-D6BBB6C15DAD}"/>
    <cellStyle name="Millares 2 2 2 2 2 2 2" xfId="2346" xr:uid="{1E8389F9-FA76-4020-8FCD-A7027A8F06F9}"/>
    <cellStyle name="Millares 2 2 2 2 2 2 2 2" xfId="10617" xr:uid="{1DD01B7D-1AE6-43D0-A314-EEFF2F1BEBCA}"/>
    <cellStyle name="Millares 2 2 2 2 2 2 2 3" xfId="13457" xr:uid="{25C11085-9546-4282-8F07-6493FB58E7AC}"/>
    <cellStyle name="Millares 2 2 2 2 2 2 3" xfId="2764" xr:uid="{024D921A-EFAE-45D6-A340-CF573CB34400}"/>
    <cellStyle name="Millares 2 2 2 2 2 2 3 2" xfId="11035" xr:uid="{5C782223-24CB-4F44-AD30-BFF322E1070C}"/>
    <cellStyle name="Millares 2 2 2 2 2 2 3 3" xfId="13875" xr:uid="{AEF12673-9AA3-4DC0-A22A-9C950434B5CB}"/>
    <cellStyle name="Millares 2 2 2 2 2 2 4" xfId="3308" xr:uid="{59647575-C4B5-4F68-A46D-BF8706AE195A}"/>
    <cellStyle name="Millares 2 2 2 2 2 2 4 2" xfId="11579" xr:uid="{BE3EBAD6-200F-4A47-98FB-455DDDF9E20B}"/>
    <cellStyle name="Millares 2 2 2 2 2 2 4 3" xfId="14419" xr:uid="{4FE5A6CF-583C-482E-B915-517A9C63990D}"/>
    <cellStyle name="Millares 2 2 2 2 2 2 5" xfId="3810" xr:uid="{8218E18F-83E2-4E57-BA84-C2B34AC0EF15}"/>
    <cellStyle name="Millares 2 2 2 2 2 2 5 2" xfId="12051" xr:uid="{1C95316C-D737-4BFD-BFFD-C4A1A874D7BB}"/>
    <cellStyle name="Millares 2 2 2 2 2 2 5 3" xfId="14891" xr:uid="{FA1611E9-8CAC-4975-87A8-B8DC86B7AEA6}"/>
    <cellStyle name="Millares 2 2 2 2 2 2 6" xfId="8338" xr:uid="{1FF1459B-0C74-409A-8B57-EB80D7678E21}"/>
    <cellStyle name="Millares 2 2 2 2 2 2 7" xfId="10073" xr:uid="{37CB979E-CDF5-4B1D-8E9A-F9CC88CC9D13}"/>
    <cellStyle name="Millares 2 2 2 2 2 2 8" xfId="12913" xr:uid="{8F095BE6-AB81-47EF-9E8F-7799A08B50B8}"/>
    <cellStyle name="Millares 2 2 2 2 2 2 9" xfId="16256" xr:uid="{DDDC1028-D302-4D66-8A74-F72E8C314E7C}"/>
    <cellStyle name="Millares 2 2 2 2 2 3" xfId="2134" xr:uid="{47E005F6-1C90-4440-A839-716AB405FD12}"/>
    <cellStyle name="Millares 2 2 2 2 2 3 2" xfId="10405" xr:uid="{46A133D6-4E37-47CD-916B-F9963B27C8C8}"/>
    <cellStyle name="Millares 2 2 2 2 2 3 3" xfId="13245" xr:uid="{DFA8A9C7-4207-49F9-944F-9635E0982390}"/>
    <cellStyle name="Millares 2 2 2 2 2 4" xfId="2552" xr:uid="{A4A57786-7191-4EB7-9041-40E701F8C1A7}"/>
    <cellStyle name="Millares 2 2 2 2 2 4 2" xfId="10823" xr:uid="{B26B1D60-5218-42AC-BF2D-238E1FE4A89E}"/>
    <cellStyle name="Millares 2 2 2 2 2 4 3" xfId="13663" xr:uid="{02BF605C-3FD8-483A-A5BB-AD85FD3DDF60}"/>
    <cellStyle name="Millares 2 2 2 2 2 5" xfId="3096" xr:uid="{AE112E4F-5E9F-4EFF-B1F8-32DF1695286B}"/>
    <cellStyle name="Millares 2 2 2 2 2 5 2" xfId="11367" xr:uid="{43428CEA-4719-4821-95DC-94FC3D2415B8}"/>
    <cellStyle name="Millares 2 2 2 2 2 5 3" xfId="14207" xr:uid="{F72E4C60-8AD4-409D-B2BD-FFBBE06290A8}"/>
    <cellStyle name="Millares 2 2 2 2 2 6" xfId="3598" xr:uid="{B331F305-050C-4A9A-AA8F-D67E2483EC3E}"/>
    <cellStyle name="Millares 2 2 2 2 2 6 2" xfId="11839" xr:uid="{72B968AA-565B-41BC-9B2E-CD624FF502B2}"/>
    <cellStyle name="Millares 2 2 2 2 2 6 3" xfId="14679" xr:uid="{8CC21664-C419-4A1F-86A7-97BE060D914D}"/>
    <cellStyle name="Millares 2 2 2 2 2 7" xfId="5471" xr:uid="{5F656490-DEC9-4D9F-B867-425E0E6A680C}"/>
    <cellStyle name="Millares 2 2 2 2 2 8" xfId="9861" xr:uid="{10B54AE0-0753-4B3A-8CE5-C7DD41564407}"/>
    <cellStyle name="Millares 2 2 2 2 2 9" xfId="12701" xr:uid="{2C619B45-12F6-4B5C-99C6-CA03B9282E54}"/>
    <cellStyle name="Millares 2 2 2 2 3" xfId="429" xr:uid="{00000000-0005-0000-0000-0000ED010000}"/>
    <cellStyle name="Millares 2 2 2 2 3 10" xfId="16699" xr:uid="{E7BE79FC-8A89-4F23-B723-98AD94B51598}"/>
    <cellStyle name="Millares 2 2 2 2 3 11" xfId="17243" xr:uid="{012BCF25-E212-4D0D-A21D-24A14C4D1535}"/>
    <cellStyle name="Millares 2 2 2 2 3 2" xfId="2246" xr:uid="{9B132FC5-067D-4C91-B186-6DE4D890A8B0}"/>
    <cellStyle name="Millares 2 2 2 2 3 2 2" xfId="10517" xr:uid="{B78FE746-A421-4C48-BA7A-66E559EA86AF}"/>
    <cellStyle name="Millares 2 2 2 2 3 2 3" xfId="13357" xr:uid="{5047D69F-F2F6-4203-8CA1-A13F97A41ECF}"/>
    <cellStyle name="Millares 2 2 2 2 3 3" xfId="2664" xr:uid="{29E284E6-BD4E-44B6-8D8B-9D7954BB65A8}"/>
    <cellStyle name="Millares 2 2 2 2 3 3 2" xfId="10935" xr:uid="{EBB4EC3E-1764-4F7E-A03A-FC4F4532347F}"/>
    <cellStyle name="Millares 2 2 2 2 3 3 3" xfId="13775" xr:uid="{E9557E98-73AE-42A0-A837-C8EF332F4A13}"/>
    <cellStyle name="Millares 2 2 2 2 3 4" xfId="3208" xr:uid="{C2F22377-CE27-4AB6-9793-3CF61393DB0D}"/>
    <cellStyle name="Millares 2 2 2 2 3 4 2" xfId="11479" xr:uid="{B60138D7-E4E9-472C-A81B-3F601056C65C}"/>
    <cellStyle name="Millares 2 2 2 2 3 4 3" xfId="14319" xr:uid="{767C5FC8-013E-4BE2-B83D-796024322169}"/>
    <cellStyle name="Millares 2 2 2 2 3 5" xfId="3710" xr:uid="{48B95509-E2F8-44AE-9558-A17EE740E124}"/>
    <cellStyle name="Millares 2 2 2 2 3 5 2" xfId="11951" xr:uid="{66A3BFBB-912A-4698-A9F8-08BD4A68CDCF}"/>
    <cellStyle name="Millares 2 2 2 2 3 5 3" xfId="14791" xr:uid="{F4C96BBC-B05E-4F08-B014-3EAAB1E93EC1}"/>
    <cellStyle name="Millares 2 2 2 2 3 6" xfId="7366" xr:uid="{7726066C-8733-4487-98EE-77306A8B4F62}"/>
    <cellStyle name="Millares 2 2 2 2 3 7" xfId="9973" xr:uid="{80801DA7-6E35-4E9C-A3B0-297C02A95783}"/>
    <cellStyle name="Millares 2 2 2 2 3 8" xfId="12813" xr:uid="{411F65E7-E7D9-406A-8493-E117813FD5E2}"/>
    <cellStyle name="Millares 2 2 2 2 3 9" xfId="16156" xr:uid="{17D6DECD-D056-4844-8434-C04ADFD37393}"/>
    <cellStyle name="Millares 2 2 2 2 4" xfId="632" xr:uid="{00000000-0005-0000-0000-0000EE010000}"/>
    <cellStyle name="Millares 2 2 2 2 4 2" xfId="2866" xr:uid="{2DAAD805-BA41-4E37-B535-5953A76A83E8}"/>
    <cellStyle name="Millares 2 2 2 2 4 2 2" xfId="11137" xr:uid="{98C186F6-043C-4D76-AA7B-A2E804537B23}"/>
    <cellStyle name="Millares 2 2 2 2 4 2 3" xfId="13977" xr:uid="{CF957081-E214-499B-BE6F-11DF7CA839A8}"/>
    <cellStyle name="Millares 2 2 2 2 4 3" xfId="10175" xr:uid="{E833731F-BC0B-430C-9AA9-E2316C8F20E7}"/>
    <cellStyle name="Millares 2 2 2 2 4 4" xfId="13015" xr:uid="{B903254C-6EE8-430E-A906-32DDA6291B62}"/>
    <cellStyle name="Millares 2 2 2 2 4 5" xfId="16358" xr:uid="{21D9E571-7EED-4BEB-9F7B-F57054DDC12C}"/>
    <cellStyle name="Millares 2 2 2 2 4 6" xfId="16901" xr:uid="{A09AF35C-88BA-4C2F-9840-7CB9503E9C43}"/>
    <cellStyle name="Millares 2 2 2 2 4 7" xfId="17445" xr:uid="{5D542C86-6F7D-4CF4-BE3C-01D52ADBB56C}"/>
    <cellStyle name="Millares 2 2 2 2 5" xfId="2030" xr:uid="{577921CD-8D10-4ABA-A1CA-1F8BA4EF89F6}"/>
    <cellStyle name="Millares 2 2 2 2 5 2" xfId="10301" xr:uid="{0DACCAF0-52D6-44DF-A14D-53D985EA6FDA}"/>
    <cellStyle name="Millares 2 2 2 2 5 3" xfId="13141" xr:uid="{97B67E20-0497-4AB1-B933-5005A8CF2A9D}"/>
    <cellStyle name="Millares 2 2 2 2 6" xfId="2448" xr:uid="{A592CD64-C570-482F-BBCC-AB7D43F17459}"/>
    <cellStyle name="Millares 2 2 2 2 6 2" xfId="10719" xr:uid="{1B1C9F87-6104-4B37-969E-A20A1D26CC56}"/>
    <cellStyle name="Millares 2 2 2 2 6 3" xfId="13559" xr:uid="{60E0DDD4-BBD1-4D82-9D46-3ABE6DE28547}"/>
    <cellStyle name="Millares 2 2 2 2 7" xfId="2992" xr:uid="{0B8E8079-A401-4F83-9DED-A3F5ACA53BF8}"/>
    <cellStyle name="Millares 2 2 2 2 7 2" xfId="11263" xr:uid="{6DE6748A-9ED2-457C-9AF3-5AAC3EBD76A7}"/>
    <cellStyle name="Millares 2 2 2 2 7 3" xfId="14103" xr:uid="{EA571681-4F02-411A-8EBC-26D57346C134}"/>
    <cellStyle name="Millares 2 2 2 2 8" xfId="3494" xr:uid="{8151896A-010C-4BA0-A28B-08FA546E8EE0}"/>
    <cellStyle name="Millares 2 2 2 2 8 2" xfId="11735" xr:uid="{43DA7B89-612F-4702-8721-2BA3510FA465}"/>
    <cellStyle name="Millares 2 2 2 2 8 3" xfId="14575" xr:uid="{895B00D1-1977-49B1-9BEC-C57FB24FA9C1}"/>
    <cellStyle name="Millares 2 2 2 2 9" xfId="4503" xr:uid="{F859F017-06BC-4420-8B62-6D0851416D55}"/>
    <cellStyle name="Millares 2 2 2 3" xfId="147" xr:uid="{00000000-0005-0000-0000-0000EF010000}"/>
    <cellStyle name="Millares 2 2 2 3 10" xfId="9715" xr:uid="{9DF621CB-B248-4C3E-ADF9-4D246BB6433F}"/>
    <cellStyle name="Millares 2 2 2 3 11" xfId="12555" xr:uid="{2D7122E1-2B0B-44F4-AE17-B924661E2F4B}"/>
    <cellStyle name="Millares 2 2 2 3 12" xfId="15898" xr:uid="{2E45C45C-31C7-40D7-B256-C93AC3B87C2E}"/>
    <cellStyle name="Millares 2 2 2 3 13" xfId="16441" xr:uid="{066D6EF8-9F4E-4F37-91FA-2BEF804EE897}"/>
    <cellStyle name="Millares 2 2 2 3 14" xfId="16985" xr:uid="{194261AD-1506-4D7E-BA0F-E36664C4E687}"/>
    <cellStyle name="Millares 2 2 2 3 2" xfId="261" xr:uid="{00000000-0005-0000-0000-0000F0010000}"/>
    <cellStyle name="Millares 2 2 2 3 2 10" xfId="16002" xr:uid="{443179EC-7149-4447-9AB4-6BE4F2784C61}"/>
    <cellStyle name="Millares 2 2 2 3 2 11" xfId="16545" xr:uid="{B99FDFF7-1113-48BF-86C7-8FCAA6CDEF78}"/>
    <cellStyle name="Millares 2 2 2 3 2 12" xfId="17089" xr:uid="{3048C955-F7E8-49FC-8D32-360CF58E802F}"/>
    <cellStyle name="Millares 2 2 2 3 2 2" xfId="488" xr:uid="{00000000-0005-0000-0000-0000F1010000}"/>
    <cellStyle name="Millares 2 2 2 3 2 2 10" xfId="17301" xr:uid="{1BD034C1-60FA-4166-93EF-A5B433ACE79E}"/>
    <cellStyle name="Millares 2 2 2 3 2 2 2" xfId="2304" xr:uid="{252BC1D7-41C3-4097-A34F-867D9C141FA5}"/>
    <cellStyle name="Millares 2 2 2 3 2 2 2 2" xfId="10575" xr:uid="{831EF353-012D-4FD6-9095-762176395DDB}"/>
    <cellStyle name="Millares 2 2 2 3 2 2 2 3" xfId="13415" xr:uid="{6707A634-6529-4469-8E31-D39472ECCC65}"/>
    <cellStyle name="Millares 2 2 2 3 2 2 3" xfId="2722" xr:uid="{842D3E5F-77FD-4526-9729-B6DFA0620418}"/>
    <cellStyle name="Millares 2 2 2 3 2 2 3 2" xfId="10993" xr:uid="{3F496943-47F7-44D1-9AF7-1F0CA202ED48}"/>
    <cellStyle name="Millares 2 2 2 3 2 2 3 3" xfId="13833" xr:uid="{36AF876C-3071-4586-8E67-438F2CA9978C}"/>
    <cellStyle name="Millares 2 2 2 3 2 2 4" xfId="3266" xr:uid="{A2DE1C1B-44D3-4C25-9A56-C31E7E31A595}"/>
    <cellStyle name="Millares 2 2 2 3 2 2 4 2" xfId="11537" xr:uid="{27E3A10E-F181-460E-93AA-FB160D740A58}"/>
    <cellStyle name="Millares 2 2 2 3 2 2 4 3" xfId="14377" xr:uid="{60211D6A-52BD-44F1-A5D4-857C763FB4CC}"/>
    <cellStyle name="Millares 2 2 2 3 2 2 5" xfId="3768" xr:uid="{BACB1732-5521-4E7E-B1A9-6272A52B56A3}"/>
    <cellStyle name="Millares 2 2 2 3 2 2 5 2" xfId="12009" xr:uid="{C3AB62EB-DEC4-4EB1-A2D2-DC3F18F26715}"/>
    <cellStyle name="Millares 2 2 2 3 2 2 5 3" xfId="14849" xr:uid="{D9133005-3DB0-482C-AC7F-AF3B35E3D7DB}"/>
    <cellStyle name="Millares 2 2 2 3 2 2 6" xfId="10031" xr:uid="{25DB87E7-7F97-4260-A0E5-11A6B9AB5A5C}"/>
    <cellStyle name="Millares 2 2 2 3 2 2 7" xfId="12871" xr:uid="{CC423C6E-A898-4EDA-A4AF-5883563DD84E}"/>
    <cellStyle name="Millares 2 2 2 3 2 2 8" xfId="16214" xr:uid="{0AF1DA4C-1814-4644-A069-FD00DD3060BB}"/>
    <cellStyle name="Millares 2 2 2 3 2 2 9" xfId="16757" xr:uid="{2F5D46AF-3998-43BF-990F-2D9C6BC88587}"/>
    <cellStyle name="Millares 2 2 2 3 2 3" xfId="2092" xr:uid="{2CE582BD-5100-455A-9F43-9F0F5CAC11E6}"/>
    <cellStyle name="Millares 2 2 2 3 2 3 2" xfId="10363" xr:uid="{1DAA4AA8-0A86-4952-969A-A6607225979B}"/>
    <cellStyle name="Millares 2 2 2 3 2 3 3" xfId="13203" xr:uid="{30B4E032-E463-4370-984B-EF7F89C5DF92}"/>
    <cellStyle name="Millares 2 2 2 3 2 4" xfId="2510" xr:uid="{0E691F84-4B4A-4D2C-BF93-2F1DEAC7E10D}"/>
    <cellStyle name="Millares 2 2 2 3 2 4 2" xfId="10781" xr:uid="{26DECE21-6E15-4C18-A99F-67CC2E4BC2F8}"/>
    <cellStyle name="Millares 2 2 2 3 2 4 3" xfId="13621" xr:uid="{A4576595-EF5B-48FA-803D-3BA25130DF8A}"/>
    <cellStyle name="Millares 2 2 2 3 2 5" xfId="3054" xr:uid="{60E8CCEC-4D96-456D-B33C-07000DE8096D}"/>
    <cellStyle name="Millares 2 2 2 3 2 5 2" xfId="11325" xr:uid="{0C0FC7A5-06A4-4BB1-A612-7CDAA38C06CC}"/>
    <cellStyle name="Millares 2 2 2 3 2 5 3" xfId="14165" xr:uid="{92034546-33C4-40AA-B8BD-C67CF12B3832}"/>
    <cellStyle name="Millares 2 2 2 3 2 6" xfId="3556" xr:uid="{81AE6DB1-D26F-4219-BA9D-396493982579}"/>
    <cellStyle name="Millares 2 2 2 3 2 6 2" xfId="11797" xr:uid="{0BC92296-C4D5-41AC-A660-A049FC2EEDEF}"/>
    <cellStyle name="Millares 2 2 2 3 2 6 3" xfId="14637" xr:uid="{50BA3268-9F7B-479D-97CC-1C8073A4E5D5}"/>
    <cellStyle name="Millares 2 2 2 3 2 7" xfId="7853" xr:uid="{9ED2F2A1-D560-4A08-87C5-B28DEBDCDB3B}"/>
    <cellStyle name="Millares 2 2 2 3 2 8" xfId="9819" xr:uid="{9DB032E0-34F7-4681-A3D8-9A3F0E58F73F}"/>
    <cellStyle name="Millares 2 2 2 3 2 9" xfId="12659" xr:uid="{54292D25-9432-4F34-A3C8-020A5A5BD746}"/>
    <cellStyle name="Millares 2 2 2 3 3" xfId="387" xr:uid="{00000000-0005-0000-0000-0000F2010000}"/>
    <cellStyle name="Millares 2 2 2 3 3 10" xfId="17201" xr:uid="{5D75285F-98C5-4A7D-B9F7-A5E2A93BF6F4}"/>
    <cellStyle name="Millares 2 2 2 3 3 2" xfId="2204" xr:uid="{9E4A29D2-481E-4177-87F6-6DB0158719D6}"/>
    <cellStyle name="Millares 2 2 2 3 3 2 2" xfId="10475" xr:uid="{850E5D7E-6817-4403-911F-08A2419DE8AD}"/>
    <cellStyle name="Millares 2 2 2 3 3 2 3" xfId="13315" xr:uid="{A77740C1-DC8F-48B1-9F01-78FDA15660BD}"/>
    <cellStyle name="Millares 2 2 2 3 3 3" xfId="2622" xr:uid="{56E4E4BE-996D-4F70-9F0D-1412D840B3D8}"/>
    <cellStyle name="Millares 2 2 2 3 3 3 2" xfId="10893" xr:uid="{947A5566-ED37-449A-BD30-2BEFC59A921F}"/>
    <cellStyle name="Millares 2 2 2 3 3 3 3" xfId="13733" xr:uid="{72B67380-A859-4A50-8D93-7A5439C0CBB4}"/>
    <cellStyle name="Millares 2 2 2 3 3 4" xfId="3166" xr:uid="{E3ACBB2A-F391-4515-862D-259F43F4A391}"/>
    <cellStyle name="Millares 2 2 2 3 3 4 2" xfId="11437" xr:uid="{C7F08743-B7E7-4DA7-9006-6FFA267B8079}"/>
    <cellStyle name="Millares 2 2 2 3 3 4 3" xfId="14277" xr:uid="{E55ABD00-477B-4086-A697-913A27067B9C}"/>
    <cellStyle name="Millares 2 2 2 3 3 5" xfId="3668" xr:uid="{96A9FDCE-7FFD-435D-B864-63E84B39CBAC}"/>
    <cellStyle name="Millares 2 2 2 3 3 5 2" xfId="11909" xr:uid="{0EEB5804-AFDF-4103-A4D9-DCFFA7A46F93}"/>
    <cellStyle name="Millares 2 2 2 3 3 5 3" xfId="14749" xr:uid="{E7883385-B8D7-4894-8808-1CD5D2917D0C}"/>
    <cellStyle name="Millares 2 2 2 3 3 6" xfId="9931" xr:uid="{642AC3FE-7160-422C-AD57-5D87B7C20061}"/>
    <cellStyle name="Millares 2 2 2 3 3 7" xfId="12771" xr:uid="{744DCFE9-2915-4C08-99FA-BA45CE579B4C}"/>
    <cellStyle name="Millares 2 2 2 3 3 8" xfId="16114" xr:uid="{60637BF0-2CC9-4ED2-BD67-5C6D644B1786}"/>
    <cellStyle name="Millares 2 2 2 3 3 9" xfId="16657" xr:uid="{4E90628A-E1E9-447A-BBDC-BC5B21E2380F}"/>
    <cellStyle name="Millares 2 2 2 3 4" xfId="590" xr:uid="{00000000-0005-0000-0000-0000F3010000}"/>
    <cellStyle name="Millares 2 2 2 3 4 2" xfId="2824" xr:uid="{FBBD18AE-31BB-43A9-AA78-6D49FF8B450C}"/>
    <cellStyle name="Millares 2 2 2 3 4 2 2" xfId="11095" xr:uid="{8921A2CB-948C-4D7A-9BD7-0F7382DB09A5}"/>
    <cellStyle name="Millares 2 2 2 3 4 2 3" xfId="13935" xr:uid="{BEF19F62-D04E-449F-B644-2C1BC7CE67D7}"/>
    <cellStyle name="Millares 2 2 2 3 4 3" xfId="10133" xr:uid="{0FD500C5-3127-425A-BFA5-8FE51972D5D6}"/>
    <cellStyle name="Millares 2 2 2 3 4 4" xfId="12973" xr:uid="{9E658A83-1E56-4A53-9BAD-5B76C19908E0}"/>
    <cellStyle name="Millares 2 2 2 3 4 5" xfId="16316" xr:uid="{DDF02198-F4C2-4529-BD64-0D1409232983}"/>
    <cellStyle name="Millares 2 2 2 3 4 6" xfId="16859" xr:uid="{1D905C24-BEEC-4776-8F34-E0638A559DD8}"/>
    <cellStyle name="Millares 2 2 2 3 4 7" xfId="17403" xr:uid="{71DAA607-417C-49EA-B1C4-F827E0431F3E}"/>
    <cellStyle name="Millares 2 2 2 3 5" xfId="1988" xr:uid="{55104B4F-2890-4390-ACF1-8559081AE865}"/>
    <cellStyle name="Millares 2 2 2 3 5 2" xfId="10259" xr:uid="{017C417D-7A3A-4EBC-97D9-5FC1DC1CDE6D}"/>
    <cellStyle name="Millares 2 2 2 3 5 3" xfId="13099" xr:uid="{05FA3653-CBCE-4575-A433-8C4D61EED15B}"/>
    <cellStyle name="Millares 2 2 2 3 6" xfId="2406" xr:uid="{7A12DAAE-65C1-42CA-AF23-B4FDD407BF48}"/>
    <cellStyle name="Millares 2 2 2 3 6 2" xfId="10677" xr:uid="{010668CB-49EA-42F1-A9EA-4440B1D3ABF9}"/>
    <cellStyle name="Millares 2 2 2 3 6 3" xfId="13517" xr:uid="{F96A48DE-BD03-4A0C-8C21-E9460C57AF75}"/>
    <cellStyle name="Millares 2 2 2 3 7" xfId="2950" xr:uid="{11497CEC-7977-4055-B791-3B669C02086C}"/>
    <cellStyle name="Millares 2 2 2 3 7 2" xfId="11221" xr:uid="{AC448613-CC2A-41C9-A416-72DEDC065FA3}"/>
    <cellStyle name="Millares 2 2 2 3 7 3" xfId="14061" xr:uid="{E3037A19-B073-4E20-BE91-DAFEC267A01A}"/>
    <cellStyle name="Millares 2 2 2 3 8" xfId="3452" xr:uid="{FB476BE3-2081-48F7-B3AD-A36DB4B18C1B}"/>
    <cellStyle name="Millares 2 2 2 3 8 2" xfId="11693" xr:uid="{DC7671BD-A03C-4AF4-ADC5-D016B309634E}"/>
    <cellStyle name="Millares 2 2 2 3 8 3" xfId="14533" xr:uid="{D4FE0000-1D96-45B0-8CAE-BC10882507B5}"/>
    <cellStyle name="Millares 2 2 2 3 9" xfId="4986" xr:uid="{E9444C93-BBB2-4835-827C-1E329DB816DC}"/>
    <cellStyle name="Millares 2 2 2 4" xfId="234" xr:uid="{00000000-0005-0000-0000-0000F4010000}"/>
    <cellStyle name="Millares 2 2 2 4 10" xfId="15975" xr:uid="{7EA4703F-56C9-4641-8D79-6236D1F1136C}"/>
    <cellStyle name="Millares 2 2 2 4 11" xfId="16518" xr:uid="{B98725B4-2CB6-47C1-9B37-3E76D8DCFB81}"/>
    <cellStyle name="Millares 2 2 2 4 12" xfId="17062" xr:uid="{29B06094-493C-483D-9957-965EEC8B05F9}"/>
    <cellStyle name="Millares 2 2 2 4 2" xfId="461" xr:uid="{00000000-0005-0000-0000-0000F5010000}"/>
    <cellStyle name="Millares 2 2 2 4 2 10" xfId="17274" xr:uid="{B6CB2439-24CE-4974-8F6B-FA96F0477A1F}"/>
    <cellStyle name="Millares 2 2 2 4 2 2" xfId="2277" xr:uid="{4C22C0CE-E75C-43BA-84F3-B22E80603395}"/>
    <cellStyle name="Millares 2 2 2 4 2 2 2" xfId="10548" xr:uid="{9DA3E3C7-8923-4B9B-986E-BFF546CAF312}"/>
    <cellStyle name="Millares 2 2 2 4 2 2 3" xfId="13388" xr:uid="{22BE67F9-85C4-4E51-8EA6-0E2EBDC7681F}"/>
    <cellStyle name="Millares 2 2 2 4 2 3" xfId="2695" xr:uid="{64EAC8F4-4247-4259-9E5F-D0E8AC7A6D49}"/>
    <cellStyle name="Millares 2 2 2 4 2 3 2" xfId="10966" xr:uid="{71F19431-A68A-46B0-8EF1-BD26D20F8FB6}"/>
    <cellStyle name="Millares 2 2 2 4 2 3 3" xfId="13806" xr:uid="{EBB8C924-B2AB-4A76-B97B-8DE969C39F0F}"/>
    <cellStyle name="Millares 2 2 2 4 2 4" xfId="3239" xr:uid="{DD25FCD1-C420-464C-BF28-D368B128365E}"/>
    <cellStyle name="Millares 2 2 2 4 2 4 2" xfId="11510" xr:uid="{AC8714D9-2717-485F-BB85-E247C0E18BEE}"/>
    <cellStyle name="Millares 2 2 2 4 2 4 3" xfId="14350" xr:uid="{EF0F89A0-8181-49E2-BE63-847C16CBE274}"/>
    <cellStyle name="Millares 2 2 2 4 2 5" xfId="3741" xr:uid="{276E46E4-4458-44D0-8FF1-E99F731427A5}"/>
    <cellStyle name="Millares 2 2 2 4 2 5 2" xfId="11982" xr:uid="{745B75D1-94C4-466B-8BB3-B28D88B8E672}"/>
    <cellStyle name="Millares 2 2 2 4 2 5 3" xfId="14822" xr:uid="{C88DA158-0A2A-4F92-A72D-E1247E5C1F09}"/>
    <cellStyle name="Millares 2 2 2 4 2 6" xfId="10004" xr:uid="{F97FFE58-5111-417A-B73E-8C9D45742D0C}"/>
    <cellStyle name="Millares 2 2 2 4 2 7" xfId="12844" xr:uid="{301C6AF2-8DB7-4625-80BF-9CDCB05D0446}"/>
    <cellStyle name="Millares 2 2 2 4 2 8" xfId="16187" xr:uid="{648E1FB4-1B47-48AE-BE7C-5FE3241E5B02}"/>
    <cellStyle name="Millares 2 2 2 4 2 9" xfId="16730" xr:uid="{6200A14C-CF35-4B3E-B6C7-775FDB958B89}"/>
    <cellStyle name="Millares 2 2 2 4 3" xfId="2065" xr:uid="{B290885F-AE9B-4CC0-B099-A5A91B9A5ED1}"/>
    <cellStyle name="Millares 2 2 2 4 3 2" xfId="10336" xr:uid="{3CDBA13B-99CA-4AF8-AF21-E435947FFDE0}"/>
    <cellStyle name="Millares 2 2 2 4 3 3" xfId="13176" xr:uid="{DC9CDB57-DDFA-4A41-8AD1-2368F9275CCD}"/>
    <cellStyle name="Millares 2 2 2 4 4" xfId="2483" xr:uid="{C56AE7BF-3B91-4CBA-8FC5-65A3DFDA6425}"/>
    <cellStyle name="Millares 2 2 2 4 4 2" xfId="10754" xr:uid="{72246225-94DA-4815-A275-BCE817D0D891}"/>
    <cellStyle name="Millares 2 2 2 4 4 3" xfId="13594" xr:uid="{B75739CD-C368-4D72-B13F-93C8C8566DDE}"/>
    <cellStyle name="Millares 2 2 2 4 5" xfId="3027" xr:uid="{C1A87028-8B45-43E4-9217-9C1B7225A747}"/>
    <cellStyle name="Millares 2 2 2 4 5 2" xfId="11298" xr:uid="{36B3A1F6-FFE0-42A9-B2B1-F1C11C46F372}"/>
    <cellStyle name="Millares 2 2 2 4 5 3" xfId="14138" xr:uid="{2636057B-CDF6-4C18-8B68-AC5616AA341A}"/>
    <cellStyle name="Millares 2 2 2 4 6" xfId="3529" xr:uid="{1E88A65D-93C3-420A-955A-9D6A44A9631A}"/>
    <cellStyle name="Millares 2 2 2 4 6 2" xfId="11770" xr:uid="{84C9D0DF-AC74-4B99-91C7-DCE886117AF4}"/>
    <cellStyle name="Millares 2 2 2 4 6 3" xfId="14610" xr:uid="{47FD365F-BA94-4B88-9659-39792F032C76}"/>
    <cellStyle name="Millares 2 2 2 4 7" xfId="6881" xr:uid="{A77FD598-7A7A-4187-9BDB-D641DDC30526}"/>
    <cellStyle name="Millares 2 2 2 4 8" xfId="9792" xr:uid="{1E8B6C5B-CB2B-4F86-B431-82D350F7FB9F}"/>
    <cellStyle name="Millares 2 2 2 4 9" xfId="12632" xr:uid="{0A1B202C-DDD2-4F4B-9AAC-6CADA371BC10}"/>
    <cellStyle name="Millares 2 2 2 5" xfId="360" xr:uid="{00000000-0005-0000-0000-0000F6010000}"/>
    <cellStyle name="Millares 2 2 2 5 10" xfId="17174" xr:uid="{CB5161FF-451A-4B19-9E00-EF25D1A709BF}"/>
    <cellStyle name="Millares 2 2 2 5 2" xfId="2177" xr:uid="{BC0A93BF-4F0A-4D2E-8897-05611E2CF2FA}"/>
    <cellStyle name="Millares 2 2 2 5 2 2" xfId="10448" xr:uid="{6A75A489-206F-454C-88E4-D0859BA20865}"/>
    <cellStyle name="Millares 2 2 2 5 2 3" xfId="13288" xr:uid="{F49F551D-A859-4A92-8B5D-B6073699EFF5}"/>
    <cellStyle name="Millares 2 2 2 5 3" xfId="2595" xr:uid="{5E6D5C67-CB91-4B0E-953E-021FB2DCC13E}"/>
    <cellStyle name="Millares 2 2 2 5 3 2" xfId="10866" xr:uid="{BF5B5FEE-0F6F-4539-BE01-4ECC1020FE36}"/>
    <cellStyle name="Millares 2 2 2 5 3 3" xfId="13706" xr:uid="{F80A7DEE-D6CE-47E8-A9D8-60B1B76870FD}"/>
    <cellStyle name="Millares 2 2 2 5 4" xfId="3139" xr:uid="{7D942825-941A-4954-BAEB-D14E9EEF141F}"/>
    <cellStyle name="Millares 2 2 2 5 4 2" xfId="11410" xr:uid="{D890285F-4056-4A1F-9560-FC5F78D34102}"/>
    <cellStyle name="Millares 2 2 2 5 4 3" xfId="14250" xr:uid="{6FA5C399-7089-4362-9A6B-A17E8BBD46D6}"/>
    <cellStyle name="Millares 2 2 2 5 5" xfId="3641" xr:uid="{A8A7E885-C292-4BA9-A9FB-62FA5CFCCED6}"/>
    <cellStyle name="Millares 2 2 2 5 5 2" xfId="11882" xr:uid="{EE1A6D04-023E-42A6-A525-D4D0379CD1A0}"/>
    <cellStyle name="Millares 2 2 2 5 5 3" xfId="14722" xr:uid="{C927AECA-D31F-4244-91C1-6773FB2EFF06}"/>
    <cellStyle name="Millares 2 2 2 5 6" xfId="9904" xr:uid="{B05208B0-9A4D-494F-9A0B-288A682F6FEC}"/>
    <cellStyle name="Millares 2 2 2 5 7" xfId="12744" xr:uid="{4F399546-7D65-48C9-8F3D-CD6113462D84}"/>
    <cellStyle name="Millares 2 2 2 5 8" xfId="16087" xr:uid="{DDED46FE-6689-464A-BF18-83DAE0969386}"/>
    <cellStyle name="Millares 2 2 2 5 9" xfId="16630" xr:uid="{CE93F2F3-3315-426E-8E31-3342D1434A31}"/>
    <cellStyle name="Millares 2 2 2 6" xfId="563" xr:uid="{00000000-0005-0000-0000-0000F7010000}"/>
    <cellStyle name="Millares 2 2 2 6 2" xfId="2797" xr:uid="{DAF28FD4-597D-44A3-834F-CE014BCF9CFB}"/>
    <cellStyle name="Millares 2 2 2 6 2 2" xfId="11068" xr:uid="{2DAB54F6-2581-40DC-8A10-CD369C72B697}"/>
    <cellStyle name="Millares 2 2 2 6 2 3" xfId="13908" xr:uid="{F13ECD88-3551-4A83-AFE1-356E0019F4CE}"/>
    <cellStyle name="Millares 2 2 2 6 3" xfId="10106" xr:uid="{4F1D649D-EC64-4D13-92BC-C41159BDD17F}"/>
    <cellStyle name="Millares 2 2 2 6 4" xfId="12946" xr:uid="{7755591A-79E7-4E16-A8C6-721246007CDC}"/>
    <cellStyle name="Millares 2 2 2 6 5" xfId="16289" xr:uid="{6F86F270-7948-4DFD-8C92-D4DBD3E41CD5}"/>
    <cellStyle name="Millares 2 2 2 6 6" xfId="16832" xr:uid="{CEC8DD77-8DE9-48BB-8B1F-027B8515CD33}"/>
    <cellStyle name="Millares 2 2 2 6 7" xfId="17376" xr:uid="{ADB87D1A-7348-43F2-A68B-21486599C363}"/>
    <cellStyle name="Millares 2 2 2 7" xfId="1917" xr:uid="{00000000-0005-0000-0000-0000F8010000}"/>
    <cellStyle name="Millares 2 2 2 7 2" xfId="2900" xr:uid="{6C1F00C8-BEF0-43F9-8A81-19D06D6ED597}"/>
    <cellStyle name="Millares 2 2 2 7 2 2" xfId="11171" xr:uid="{87ED830C-6F3C-4813-AC8C-D49D4B65FFC6}"/>
    <cellStyle name="Millares 2 2 2 7 2 3" xfId="14011" xr:uid="{53ECB6E8-A304-41A8-AC94-01A7F4010D2F}"/>
    <cellStyle name="Millares 2 2 2 7 3" xfId="10209" xr:uid="{2863D78F-9857-4C92-B871-D8F6BBA25C48}"/>
    <cellStyle name="Millares 2 2 2 7 4" xfId="13049" xr:uid="{9C019489-EFA1-4949-8008-FEF7AFBC501A}"/>
    <cellStyle name="Millares 2 2 2 7 5" xfId="16391" xr:uid="{072320F8-3174-4E84-BEF3-DAB47BA5BECC}"/>
    <cellStyle name="Millares 2 2 2 7 6" xfId="16935" xr:uid="{F5C146C1-2F3D-43B6-90A8-63D9E496730A}"/>
    <cellStyle name="Millares 2 2 2 7 7" xfId="17479" xr:uid="{8680F775-751E-4D84-8133-87F3DA0B4959}"/>
    <cellStyle name="Millares 2 2 2 8" xfId="1961" xr:uid="{28CAB67B-74C6-493D-AA0E-B88FA241B8E2}"/>
    <cellStyle name="Millares 2 2 2 8 2" xfId="10232" xr:uid="{42C5E59B-9686-4A97-A9F2-692707B80559}"/>
    <cellStyle name="Millares 2 2 2 8 3" xfId="13072" xr:uid="{FEC70FD6-A30F-4C71-AB80-4301C98B8F16}"/>
    <cellStyle name="Millares 2 2 2 9" xfId="2379" xr:uid="{2B0D01C0-11F4-4E3D-A4A7-9210DD2D9DCB}"/>
    <cellStyle name="Millares 2 2 2 9 2" xfId="10650" xr:uid="{3D128889-5AB8-418E-8975-E301E1F688BC}"/>
    <cellStyle name="Millares 2 2 2 9 3" xfId="13490" xr:uid="{117D9FCD-7426-4ECF-BD47-78873488125F}"/>
    <cellStyle name="Millares 2 2 20" xfId="16946" xr:uid="{92DBBEB9-45A1-4BF5-B6E3-0DD3CD642184}"/>
    <cellStyle name="Millares 2 2 3" xfId="181" xr:uid="{00000000-0005-0000-0000-0000F9010000}"/>
    <cellStyle name="Millares 2 2 3 10" xfId="4282" xr:uid="{CF0FD6FF-A851-4079-960D-4B9B41AFA929}"/>
    <cellStyle name="Millares 2 2 3 11" xfId="9747" xr:uid="{10A25F1C-03DE-4641-819E-64DA2027B9DE}"/>
    <cellStyle name="Millares 2 2 3 12" xfId="12587" xr:uid="{650F087C-86C3-44BB-9972-4CC2133A4132}"/>
    <cellStyle name="Millares 2 2 3 13" xfId="15930" xr:uid="{B3CE4C89-FC16-469E-8BAE-73AAB5621AA4}"/>
    <cellStyle name="Millares 2 2 3 14" xfId="16473" xr:uid="{610A40A2-1632-48F2-89FD-398FFC027BC0}"/>
    <cellStyle name="Millares 2 2 3 15" xfId="17017" xr:uid="{94585B4E-F497-4238-96BF-1D5CC0B823F9}"/>
    <cellStyle name="Millares 2 2 3 2" xfId="293" xr:uid="{00000000-0005-0000-0000-0000FA010000}"/>
    <cellStyle name="Millares 2 2 3 2 10" xfId="16034" xr:uid="{4015BF47-E633-43BA-9BF6-A23DA97768B5}"/>
    <cellStyle name="Millares 2 2 3 2 11" xfId="16577" xr:uid="{DEF7A183-F531-4460-BD94-BED1501656A3}"/>
    <cellStyle name="Millares 2 2 3 2 12" xfId="17121" xr:uid="{0FE78B26-6255-4DE7-9FA3-CA4EBA3E35C9}"/>
    <cellStyle name="Millares 2 2 3 2 2" xfId="520" xr:uid="{00000000-0005-0000-0000-0000FB010000}"/>
    <cellStyle name="Millares 2 2 3 2 2 10" xfId="16789" xr:uid="{C734A012-7C3F-481F-94C4-8A87C6D863E5}"/>
    <cellStyle name="Millares 2 2 3 2 2 11" xfId="17333" xr:uid="{AB8C84FE-2CA0-4403-A189-3C90BDBC8304}"/>
    <cellStyle name="Millares 2 2 3 2 2 2" xfId="2336" xr:uid="{5BD095E9-A305-488F-89EF-105AEF8624AD}"/>
    <cellStyle name="Millares 2 2 3 2 2 2 2" xfId="8600" xr:uid="{48CED486-4871-4D54-9439-9CEA0E2B149C}"/>
    <cellStyle name="Millares 2 2 3 2 2 2 3" xfId="10607" xr:uid="{3C4E0BE4-5FEB-436E-B1E4-7C223346DFE1}"/>
    <cellStyle name="Millares 2 2 3 2 2 2 4" xfId="13447" xr:uid="{AD837D44-04AA-4081-ABFB-F58014DEF538}"/>
    <cellStyle name="Millares 2 2 3 2 2 3" xfId="2754" xr:uid="{341AEE4B-1161-4009-9913-D483A97F856B}"/>
    <cellStyle name="Millares 2 2 3 2 2 3 2" xfId="11025" xr:uid="{A031618E-A384-4210-89A2-4F03B38AFFE3}"/>
    <cellStyle name="Millares 2 2 3 2 2 3 3" xfId="13865" xr:uid="{D3C3ACFF-E370-4625-9E96-7063AAE32A95}"/>
    <cellStyle name="Millares 2 2 3 2 2 4" xfId="3298" xr:uid="{0F316553-B0BF-4A4B-A10E-B4FA965EFBB9}"/>
    <cellStyle name="Millares 2 2 3 2 2 4 2" xfId="11569" xr:uid="{75BCC17B-BAAA-465B-83DF-A995A2DE52AD}"/>
    <cellStyle name="Millares 2 2 3 2 2 4 3" xfId="14409" xr:uid="{A380C5E1-D8C7-4EAE-B345-060C4364DDB9}"/>
    <cellStyle name="Millares 2 2 3 2 2 5" xfId="3800" xr:uid="{A5FA94C7-47EC-459F-9821-0C27E03485FD}"/>
    <cellStyle name="Millares 2 2 3 2 2 5 2" xfId="12041" xr:uid="{2FCA81EE-7CA3-4AAA-9CA4-730648104113}"/>
    <cellStyle name="Millares 2 2 3 2 2 5 3" xfId="14881" xr:uid="{C968B2E2-7C45-4018-B3D1-9917D0C5C193}"/>
    <cellStyle name="Millares 2 2 3 2 2 6" xfId="5732" xr:uid="{06DEC554-E74E-478F-B92C-AF666E2874F4}"/>
    <cellStyle name="Millares 2 2 3 2 2 7" xfId="10063" xr:uid="{94CE861F-D0D4-41B7-A434-D42B684E3B1A}"/>
    <cellStyle name="Millares 2 2 3 2 2 8" xfId="12903" xr:uid="{8CE5B87D-D586-4DAC-9928-84DDB8E8C587}"/>
    <cellStyle name="Millares 2 2 3 2 2 9" xfId="16246" xr:uid="{FF1F358C-D0C0-4FC3-B056-66CA5239D308}"/>
    <cellStyle name="Millares 2 2 3 2 3" xfId="2124" xr:uid="{537E9FE1-9045-4E22-A0F1-E4621BF83537}"/>
    <cellStyle name="Millares 2 2 3 2 3 2" xfId="7628" xr:uid="{17EDD27C-D012-4A2B-8EED-A806069D3110}"/>
    <cellStyle name="Millares 2 2 3 2 3 3" xfId="10395" xr:uid="{AE7FCA77-47BD-46C1-B6D1-4C2908767974}"/>
    <cellStyle name="Millares 2 2 3 2 3 4" xfId="13235" xr:uid="{0A33C84C-DEBD-4444-83B1-C5FFDE5B5803}"/>
    <cellStyle name="Millares 2 2 3 2 4" xfId="2542" xr:uid="{3AA0B42B-C7BB-4612-81C0-91CA32AD3CE7}"/>
    <cellStyle name="Millares 2 2 3 2 4 2" xfId="10813" xr:uid="{7728E6FE-0EC5-47E6-A9C5-4AAEE6F77C28}"/>
    <cellStyle name="Millares 2 2 3 2 4 3" xfId="13653" xr:uid="{3B461CE6-782F-4D97-90D9-99545C7322AC}"/>
    <cellStyle name="Millares 2 2 3 2 5" xfId="3086" xr:uid="{AC062725-5A76-4179-BEA9-DB7463477074}"/>
    <cellStyle name="Millares 2 2 3 2 5 2" xfId="11357" xr:uid="{AE272554-9332-44B1-BD36-A943148A26C6}"/>
    <cellStyle name="Millares 2 2 3 2 5 3" xfId="14197" xr:uid="{9498A1F5-36F3-4F92-B97F-D3D0696D0EB7}"/>
    <cellStyle name="Millares 2 2 3 2 6" xfId="3588" xr:uid="{2150CBAC-15F3-4832-B6FF-4D87E48908E7}"/>
    <cellStyle name="Millares 2 2 3 2 6 2" xfId="11829" xr:uid="{092A7AA2-6F74-46C0-BBF2-2B257139A873}"/>
    <cellStyle name="Millares 2 2 3 2 6 3" xfId="14669" xr:uid="{37B91F51-DB77-4815-A5AF-63AB85E8B91B}"/>
    <cellStyle name="Millares 2 2 3 2 7" xfId="4764" xr:uid="{2865D9D0-A2F7-498E-AF19-7056F9EA08E6}"/>
    <cellStyle name="Millares 2 2 3 2 8" xfId="9851" xr:uid="{7AA6FEF8-2B67-4854-9B5B-5167435075F6}"/>
    <cellStyle name="Millares 2 2 3 2 9" xfId="12691" xr:uid="{CFEAE386-492A-4A71-A6A8-E67C78727F64}"/>
    <cellStyle name="Millares 2 2 3 3" xfId="419" xr:uid="{00000000-0005-0000-0000-0000FC010000}"/>
    <cellStyle name="Millares 2 2 3 3 10" xfId="16689" xr:uid="{BF75E747-7C83-4AFE-855C-22094A174AF7}"/>
    <cellStyle name="Millares 2 2 3 3 11" xfId="17233" xr:uid="{BDA76751-4629-4A85-ABDC-DAD2E1BDCB9C}"/>
    <cellStyle name="Millares 2 2 3 3 2" xfId="2236" xr:uid="{84AD2D91-C0F9-404D-9C3F-7E37420E7703}"/>
    <cellStyle name="Millares 2 2 3 3 2 2" xfId="8115" xr:uid="{64E5C067-FC3E-4452-9EDB-AD5DD9A2E5D1}"/>
    <cellStyle name="Millares 2 2 3 3 2 3" xfId="10507" xr:uid="{D10F399B-F8AF-404B-A78A-1862BCE1C16A}"/>
    <cellStyle name="Millares 2 2 3 3 2 4" xfId="13347" xr:uid="{B8BA3966-A487-4E92-A72F-1A385EB2BF8C}"/>
    <cellStyle name="Millares 2 2 3 3 3" xfId="2654" xr:uid="{6C6BAD27-B49F-4424-A017-C74D3C9DBCF3}"/>
    <cellStyle name="Millares 2 2 3 3 3 2" xfId="10925" xr:uid="{0D22C661-3193-44C4-AFBB-26DC4EE56B6C}"/>
    <cellStyle name="Millares 2 2 3 3 3 3" xfId="13765" xr:uid="{6C4AE7A0-9534-4EAE-B4A2-CC781A304713}"/>
    <cellStyle name="Millares 2 2 3 3 4" xfId="3198" xr:uid="{00AD50F3-F29D-4752-80B0-3CE2282C25C3}"/>
    <cellStyle name="Millares 2 2 3 3 4 2" xfId="11469" xr:uid="{26562307-4D4B-4212-AA09-DAAF9796800E}"/>
    <cellStyle name="Millares 2 2 3 3 4 3" xfId="14309" xr:uid="{C2B6DD77-0E6B-43A6-A516-E046C065BE3E}"/>
    <cellStyle name="Millares 2 2 3 3 5" xfId="3700" xr:uid="{262676E8-DBDC-4FDA-8A71-3A66958B6883}"/>
    <cellStyle name="Millares 2 2 3 3 5 2" xfId="11941" xr:uid="{0DB47DE7-AE36-41F8-91C6-9F6482A4F6B6}"/>
    <cellStyle name="Millares 2 2 3 3 5 3" xfId="14781" xr:uid="{A21D2A94-DE58-45B2-97CF-02B820C0A957}"/>
    <cellStyle name="Millares 2 2 3 3 6" xfId="5248" xr:uid="{9FABF4BF-EEF3-4A48-874F-0268BEB72D92}"/>
    <cellStyle name="Millares 2 2 3 3 7" xfId="9963" xr:uid="{83F8B99C-2917-4343-B3E4-1DFA71F8260C}"/>
    <cellStyle name="Millares 2 2 3 3 8" xfId="12803" xr:uid="{91C552D3-3417-4298-B14A-1BE7FEDDE676}"/>
    <cellStyle name="Millares 2 2 3 3 9" xfId="16146" xr:uid="{538F63F9-1B0B-475E-AC37-EAE98A827301}"/>
    <cellStyle name="Millares 2 2 3 4" xfId="622" xr:uid="{00000000-0005-0000-0000-0000FD010000}"/>
    <cellStyle name="Millares 2 2 3 4 2" xfId="2856" xr:uid="{78C541D3-A15A-42CE-B255-C6FC27A7B547}"/>
    <cellStyle name="Millares 2 2 3 4 2 2" xfId="11127" xr:uid="{B36E691F-7B6C-43B3-9642-FC2CF32B9C71}"/>
    <cellStyle name="Millares 2 2 3 4 2 3" xfId="13967" xr:uid="{82F4E299-2C94-4C17-9A52-9A45E2B07A58}"/>
    <cellStyle name="Millares 2 2 3 4 3" xfId="7143" xr:uid="{3FAD30D7-80E9-438F-8C08-70C37E175C3C}"/>
    <cellStyle name="Millares 2 2 3 4 4" xfId="10165" xr:uid="{96873190-A874-4F6D-9266-7B466BF7D006}"/>
    <cellStyle name="Millares 2 2 3 4 5" xfId="13005" xr:uid="{9E08768D-EC40-46B9-ACF8-9159A57D672C}"/>
    <cellStyle name="Millares 2 2 3 4 6" xfId="16348" xr:uid="{0A8ACBEE-FF88-4420-AF3F-FC8E13662DD2}"/>
    <cellStyle name="Millares 2 2 3 4 7" xfId="16891" xr:uid="{934CDE73-1145-40EA-8DA3-9B8163E7E741}"/>
    <cellStyle name="Millares 2 2 3 4 8" xfId="17435" xr:uid="{7A08BA26-2D3E-47AE-9FBA-46C54B399579}"/>
    <cellStyle name="Millares 2 2 3 5" xfId="1931" xr:uid="{00000000-0005-0000-0000-0000FE010000}"/>
    <cellStyle name="Millares 2 2 3 6" xfId="2020" xr:uid="{DF70B35F-3716-4ED7-AE60-CD7BA970E1B4}"/>
    <cellStyle name="Millares 2 2 3 6 2" xfId="10291" xr:uid="{F03072DB-A805-40CF-A137-1AAB5F73B96F}"/>
    <cellStyle name="Millares 2 2 3 6 3" xfId="13131" xr:uid="{316B72AA-FCDE-427B-9E10-C43DAF9BAB0E}"/>
    <cellStyle name="Millares 2 2 3 7" xfId="2438" xr:uid="{34528520-3998-4AB4-A3A9-120878B572BA}"/>
    <cellStyle name="Millares 2 2 3 7 2" xfId="10709" xr:uid="{B130AE15-0DF2-419D-BF48-55722F4FDF43}"/>
    <cellStyle name="Millares 2 2 3 7 3" xfId="13549" xr:uid="{2C95C0B2-29F5-44BD-9935-0B199EE93A6C}"/>
    <cellStyle name="Millares 2 2 3 8" xfId="2982" xr:uid="{70478BEE-3F74-4BE6-94DA-B2A7E126279E}"/>
    <cellStyle name="Millares 2 2 3 8 2" xfId="11253" xr:uid="{F755B641-2E02-4065-975E-665C47AB899D}"/>
    <cellStyle name="Millares 2 2 3 8 3" xfId="14093" xr:uid="{3AC317F0-E86B-4636-9C2E-8D0B25F5960B}"/>
    <cellStyle name="Millares 2 2 3 9" xfId="3484" xr:uid="{FB61FD0C-7BEB-49D2-B843-6521AD3FB143}"/>
    <cellStyle name="Millares 2 2 3 9 2" xfId="11725" xr:uid="{1D8454FF-838F-4972-9FED-EA2F2FD923DD}"/>
    <cellStyle name="Millares 2 2 3 9 3" xfId="14565" xr:uid="{3F75A490-18EB-4393-9234-E39F21522135}"/>
    <cellStyle name="Millares 2 2 4" xfId="169" xr:uid="{00000000-0005-0000-0000-0000FF010000}"/>
    <cellStyle name="Millares 2 2 4 10" xfId="9736" xr:uid="{B87FA799-5142-4038-9C42-95B6891489F9}"/>
    <cellStyle name="Millares 2 2 4 11" xfId="12576" xr:uid="{0C4200C0-0356-4912-A445-076412BF5FE8}"/>
    <cellStyle name="Millares 2 2 4 12" xfId="15919" xr:uid="{2E564942-409A-4BAD-9344-1B32B37856C5}"/>
    <cellStyle name="Millares 2 2 4 13" xfId="16462" xr:uid="{112811CC-5F09-446E-A603-0656BB49FF40}"/>
    <cellStyle name="Millares 2 2 4 14" xfId="17006" xr:uid="{1E778704-E18E-441D-95D4-978448F00742}"/>
    <cellStyle name="Millares 2 2 4 2" xfId="282" xr:uid="{00000000-0005-0000-0000-000000020000}"/>
    <cellStyle name="Millares 2 2 4 2 10" xfId="16023" xr:uid="{32494148-A4B1-404A-A533-D988322E143A}"/>
    <cellStyle name="Millares 2 2 4 2 11" xfId="16566" xr:uid="{F790611B-B0E1-4FFC-B0DD-AEA37CC8AD8C}"/>
    <cellStyle name="Millares 2 2 4 2 12" xfId="17110" xr:uid="{A24BFD0F-211E-4C1E-9BD9-23201D388267}"/>
    <cellStyle name="Millares 2 2 4 2 2" xfId="509" xr:uid="{00000000-0005-0000-0000-000001020000}"/>
    <cellStyle name="Millares 2 2 4 2 2 10" xfId="16778" xr:uid="{D8DDBA8E-6EF4-4696-9CEA-5314B2B567C8}"/>
    <cellStyle name="Millares 2 2 4 2 2 11" xfId="17322" xr:uid="{3AE34CFB-8142-4C09-AE8F-022BDAF6DD2B}"/>
    <cellStyle name="Millares 2 2 4 2 2 2" xfId="2325" xr:uid="{88FC6DE6-593D-4E33-A7D5-D9BC380D7107}"/>
    <cellStyle name="Millares 2 2 4 2 2 2 2" xfId="10596" xr:uid="{78EDB78B-41D8-43BD-BFF8-2677BEBBA45C}"/>
    <cellStyle name="Millares 2 2 4 2 2 2 3" xfId="13436" xr:uid="{A0ECC275-2608-4DED-8965-A53DA73BA865}"/>
    <cellStyle name="Millares 2 2 4 2 2 3" xfId="2743" xr:uid="{B7CFB0D8-3FC3-4C4A-B7A1-1EB0D75BB92A}"/>
    <cellStyle name="Millares 2 2 4 2 2 3 2" xfId="11014" xr:uid="{35C51AC6-2313-43CE-9E49-5F6E0B8E12E6}"/>
    <cellStyle name="Millares 2 2 4 2 2 3 3" xfId="13854" xr:uid="{E6CEEBE1-C62D-490A-8B48-F0562FBCA5C2}"/>
    <cellStyle name="Millares 2 2 4 2 2 4" xfId="3287" xr:uid="{4FB85811-BD85-4C57-B86B-A1A2B60F18D4}"/>
    <cellStyle name="Millares 2 2 4 2 2 4 2" xfId="11558" xr:uid="{4EE23059-F73B-4D8F-81CD-DADC1BF4B0DF}"/>
    <cellStyle name="Millares 2 2 4 2 2 4 3" xfId="14398" xr:uid="{06436EB9-18F1-49B7-B195-4C35286E399B}"/>
    <cellStyle name="Millares 2 2 4 2 2 5" xfId="3789" xr:uid="{91CB4BFC-93D7-4CEF-A804-CFDBE5BCC9E2}"/>
    <cellStyle name="Millares 2 2 4 2 2 5 2" xfId="12030" xr:uid="{837AF8AB-BFFE-492E-B95F-AF070E48E44F}"/>
    <cellStyle name="Millares 2 2 4 2 2 5 3" xfId="14870" xr:uid="{D091B1F0-EE76-4EFC-A175-743BA4C90F65}"/>
    <cellStyle name="Millares 2 2 4 2 2 6" xfId="8142" xr:uid="{5F102A59-FEF0-46D5-AB22-97BF3B37D311}"/>
    <cellStyle name="Millares 2 2 4 2 2 7" xfId="10052" xr:uid="{8858147E-B278-4B3D-96C6-80302E5B6EB6}"/>
    <cellStyle name="Millares 2 2 4 2 2 8" xfId="12892" xr:uid="{A9B94F99-BCC3-4C14-BDCB-8953BFECABF3}"/>
    <cellStyle name="Millares 2 2 4 2 2 9" xfId="16235" xr:uid="{D9C26F66-3120-49D3-8928-1412C0A6FA5A}"/>
    <cellStyle name="Millares 2 2 4 2 3" xfId="2113" xr:uid="{A82931D8-4FEA-4B96-B97D-9E34B98AF931}"/>
    <cellStyle name="Millares 2 2 4 2 3 2" xfId="10384" xr:uid="{D16F5F8B-A5CE-4A73-BBE6-5807A6E68647}"/>
    <cellStyle name="Millares 2 2 4 2 3 3" xfId="13224" xr:uid="{64635860-E4A5-4533-B1E5-0F383D692482}"/>
    <cellStyle name="Millares 2 2 4 2 4" xfId="2531" xr:uid="{C8663145-6BCF-4C87-AA66-896C0503AF9C}"/>
    <cellStyle name="Millares 2 2 4 2 4 2" xfId="10802" xr:uid="{152E7853-99ED-4A7C-B24D-06A604E670A0}"/>
    <cellStyle name="Millares 2 2 4 2 4 3" xfId="13642" xr:uid="{FBE7C90C-B869-49DB-823B-60ED69792985}"/>
    <cellStyle name="Millares 2 2 4 2 5" xfId="3075" xr:uid="{E329D7F3-1691-43C2-B089-DE5BA734498B}"/>
    <cellStyle name="Millares 2 2 4 2 5 2" xfId="11346" xr:uid="{BCE2F54D-354F-4A88-8685-90039562BFFD}"/>
    <cellStyle name="Millares 2 2 4 2 5 3" xfId="14186" xr:uid="{E0D6A5B1-87A8-4B3F-BD86-3BAF55A7C522}"/>
    <cellStyle name="Millares 2 2 4 2 6" xfId="3577" xr:uid="{3CE5A8E3-C6F1-4406-B8B5-28AEB9F18547}"/>
    <cellStyle name="Millares 2 2 4 2 6 2" xfId="11818" xr:uid="{0D7FB0DD-F33D-4FA6-84A3-85674591BE1D}"/>
    <cellStyle name="Millares 2 2 4 2 6 3" xfId="14658" xr:uid="{E4414717-D863-489C-BAC1-FAB4A4981777}"/>
    <cellStyle name="Millares 2 2 4 2 7" xfId="5275" xr:uid="{BAAEF38F-9865-4DDC-B9DA-776E057E028B}"/>
    <cellStyle name="Millares 2 2 4 2 8" xfId="9840" xr:uid="{6E84790F-BC76-4C60-9AF1-27396FD580FB}"/>
    <cellStyle name="Millares 2 2 4 2 9" xfId="12680" xr:uid="{B41E267D-8D08-425E-9EBF-E8E9C1347D31}"/>
    <cellStyle name="Millares 2 2 4 3" xfId="408" xr:uid="{00000000-0005-0000-0000-000002020000}"/>
    <cellStyle name="Millares 2 2 4 3 10" xfId="16678" xr:uid="{607B0AA9-005F-4FC8-A966-45638E6261A2}"/>
    <cellStyle name="Millares 2 2 4 3 11" xfId="17222" xr:uid="{09F60CF7-38A1-4B6E-9093-038E5FA7CB5D}"/>
    <cellStyle name="Millares 2 2 4 3 2" xfId="2225" xr:uid="{D0B06E57-0047-499D-B680-0C2649DF3071}"/>
    <cellStyle name="Millares 2 2 4 3 2 2" xfId="10496" xr:uid="{E19A00CF-7195-40B6-BF70-3BA186BF77D4}"/>
    <cellStyle name="Millares 2 2 4 3 2 3" xfId="13336" xr:uid="{85FA2830-983E-4008-A58E-81C95AD53FD0}"/>
    <cellStyle name="Millares 2 2 4 3 3" xfId="2643" xr:uid="{7857172F-E4E9-493C-B537-172456F20C36}"/>
    <cellStyle name="Millares 2 2 4 3 3 2" xfId="10914" xr:uid="{CC7154ED-2C67-4416-B115-5CE49C9BC971}"/>
    <cellStyle name="Millares 2 2 4 3 3 3" xfId="13754" xr:uid="{4AA99233-C95F-4F66-8643-CAEB2F31A7CE}"/>
    <cellStyle name="Millares 2 2 4 3 4" xfId="3187" xr:uid="{5B2BB60E-4ED8-4177-BDAD-DB58429F7164}"/>
    <cellStyle name="Millares 2 2 4 3 4 2" xfId="11458" xr:uid="{E095364A-93E9-4BF0-9788-73563E6926CC}"/>
    <cellStyle name="Millares 2 2 4 3 4 3" xfId="14298" xr:uid="{BE18D29F-18CF-4AD5-A08F-CB114253C510}"/>
    <cellStyle name="Millares 2 2 4 3 5" xfId="3689" xr:uid="{9E69B784-6238-4BED-90D2-B6E6D21B40AB}"/>
    <cellStyle name="Millares 2 2 4 3 5 2" xfId="11930" xr:uid="{3B365025-317F-4AEF-8015-54519F0C6182}"/>
    <cellStyle name="Millares 2 2 4 3 5 3" xfId="14770" xr:uid="{91A2D81A-0379-4581-8CFD-F5625D9DA386}"/>
    <cellStyle name="Millares 2 2 4 3 6" xfId="7170" xr:uid="{A5FF1284-D0B5-4330-BEF4-10987EE851E0}"/>
    <cellStyle name="Millares 2 2 4 3 7" xfId="9952" xr:uid="{58AC0062-E16C-4D96-B07E-E2AB8A578B98}"/>
    <cellStyle name="Millares 2 2 4 3 8" xfId="12792" xr:uid="{8B58C59D-6C57-493E-90F3-85885D89329B}"/>
    <cellStyle name="Millares 2 2 4 3 9" xfId="16135" xr:uid="{8BB46FB9-B462-4DAE-81A5-524AFD8187F4}"/>
    <cellStyle name="Millares 2 2 4 4" xfId="611" xr:uid="{00000000-0005-0000-0000-000003020000}"/>
    <cellStyle name="Millares 2 2 4 4 2" xfId="2845" xr:uid="{04BBFC19-DE16-4AB5-9B72-D2ACCBD270E2}"/>
    <cellStyle name="Millares 2 2 4 4 2 2" xfId="11116" xr:uid="{BF4301E8-0858-4178-ADA2-053383AB66C8}"/>
    <cellStyle name="Millares 2 2 4 4 2 3" xfId="13956" xr:uid="{4F8B3AE5-A750-4E95-9541-9835714F29C8}"/>
    <cellStyle name="Millares 2 2 4 4 3" xfId="10154" xr:uid="{70A8D5D2-60C3-4158-A24C-2615405319FF}"/>
    <cellStyle name="Millares 2 2 4 4 4" xfId="12994" xr:uid="{7CFC17F0-0CC7-41CC-97FA-71CB673662EE}"/>
    <cellStyle name="Millares 2 2 4 4 5" xfId="16337" xr:uid="{76AFF509-2867-4B94-B3AD-9DC9F32C4F48}"/>
    <cellStyle name="Millares 2 2 4 4 6" xfId="16880" xr:uid="{5FAA9251-F787-4640-A2E0-C4F50761B122}"/>
    <cellStyle name="Millares 2 2 4 4 7" xfId="17424" xr:uid="{C026053F-39EE-4121-9FCC-0D97B0D30976}"/>
    <cellStyle name="Millares 2 2 4 5" xfId="2009" xr:uid="{D628AC67-5DB8-4E40-8671-14C920AEF950}"/>
    <cellStyle name="Millares 2 2 4 5 2" xfId="10280" xr:uid="{922C7DA3-3B6B-4701-9CDA-67EE6FFC1FAB}"/>
    <cellStyle name="Millares 2 2 4 5 3" xfId="13120" xr:uid="{A08EC01D-351C-44C5-80DD-3B1C6E956B95}"/>
    <cellStyle name="Millares 2 2 4 6" xfId="2427" xr:uid="{0EE0E006-6E21-44CF-AAB4-9449B03B3B8C}"/>
    <cellStyle name="Millares 2 2 4 6 2" xfId="10698" xr:uid="{7DA9A571-F760-4CE0-B6DE-043F57C5014D}"/>
    <cellStyle name="Millares 2 2 4 6 3" xfId="13538" xr:uid="{08FDC926-DEB5-4C84-96EB-D73CA4962F35}"/>
    <cellStyle name="Millares 2 2 4 7" xfId="2971" xr:uid="{95DD2B99-5DAD-45AA-B771-9311FC4FA429}"/>
    <cellStyle name="Millares 2 2 4 7 2" xfId="11242" xr:uid="{41B38730-9929-4C51-9E7B-8CB7A3CDE050}"/>
    <cellStyle name="Millares 2 2 4 7 3" xfId="14082" xr:uid="{3623B949-50F7-4E89-97B7-9812192E1B05}"/>
    <cellStyle name="Millares 2 2 4 8" xfId="3473" xr:uid="{B06BDAA5-1DD2-4BC1-9228-BC8BA6E71EC9}"/>
    <cellStyle name="Millares 2 2 4 8 2" xfId="11714" xr:uid="{A9D435AA-730A-4736-8B69-10B2E38A5DFF}"/>
    <cellStyle name="Millares 2 2 4 8 3" xfId="14554" xr:uid="{E997E1D6-1362-40AC-BE4E-0F24070DB320}"/>
    <cellStyle name="Millares 2 2 4 9" xfId="4309" xr:uid="{6624AD43-E5A1-4B3B-9AB7-3D3C606A7F1F}"/>
    <cellStyle name="Millares 2 2 5" xfId="137" xr:uid="{00000000-0005-0000-0000-000004020000}"/>
    <cellStyle name="Millares 2 2 5 10" xfId="9705" xr:uid="{CC131DD8-BB3F-42ED-89FD-CAE42BAD9C2C}"/>
    <cellStyle name="Millares 2 2 5 11" xfId="12545" xr:uid="{40B80570-5BA2-4919-8B4B-0344725952B6}"/>
    <cellStyle name="Millares 2 2 5 12" xfId="15888" xr:uid="{732E1729-7D52-4818-8E87-86EDEAE6F604}"/>
    <cellStyle name="Millares 2 2 5 13" xfId="16431" xr:uid="{BE75C988-26D0-4B4F-8116-B443241CA189}"/>
    <cellStyle name="Millares 2 2 5 14" xfId="16975" xr:uid="{F8F6EC19-E36A-48CB-AF8D-807242D8CD0D}"/>
    <cellStyle name="Millares 2 2 5 2" xfId="251" xr:uid="{00000000-0005-0000-0000-000005020000}"/>
    <cellStyle name="Millares 2 2 5 2 10" xfId="15992" xr:uid="{05B1DF4E-2BC5-469D-BE5B-217A1BD97C3C}"/>
    <cellStyle name="Millares 2 2 5 2 11" xfId="16535" xr:uid="{04995136-8C0A-465D-8A73-5D82349072AD}"/>
    <cellStyle name="Millares 2 2 5 2 12" xfId="17079" xr:uid="{5AA8B016-C546-47DB-B793-F79702355C9F}"/>
    <cellStyle name="Millares 2 2 5 2 2" xfId="478" xr:uid="{00000000-0005-0000-0000-000006020000}"/>
    <cellStyle name="Millares 2 2 5 2 2 10" xfId="17291" xr:uid="{347629EF-27AD-4E97-B0D3-B9DF4EF8E536}"/>
    <cellStyle name="Millares 2 2 5 2 2 2" xfId="2294" xr:uid="{94F3340C-4317-4A44-8E2A-8FF2F7D3BD56}"/>
    <cellStyle name="Millares 2 2 5 2 2 2 2" xfId="10565" xr:uid="{828B335E-E776-4272-85B1-4FD93CFEF45C}"/>
    <cellStyle name="Millares 2 2 5 2 2 2 3" xfId="13405" xr:uid="{6AD4DDD7-88E6-473A-964C-2FB9879E23B2}"/>
    <cellStyle name="Millares 2 2 5 2 2 3" xfId="2712" xr:uid="{F49D3E96-774F-4278-BE45-FAAF5D80A40B}"/>
    <cellStyle name="Millares 2 2 5 2 2 3 2" xfId="10983" xr:uid="{16AC5170-D0E5-4D40-A60E-5A0084F6BCFD}"/>
    <cellStyle name="Millares 2 2 5 2 2 3 3" xfId="13823" xr:uid="{EE0EC77D-6AA5-4E45-914A-134E4724A41D}"/>
    <cellStyle name="Millares 2 2 5 2 2 4" xfId="3256" xr:uid="{F018BC0B-340B-4F1A-80AB-963590A2CC6B}"/>
    <cellStyle name="Millares 2 2 5 2 2 4 2" xfId="11527" xr:uid="{2A1F5B02-FE84-4CE8-B265-6788150EFB5F}"/>
    <cellStyle name="Millares 2 2 5 2 2 4 3" xfId="14367" xr:uid="{D6CAAC15-5DDD-465B-8DC1-3F5B65A19288}"/>
    <cellStyle name="Millares 2 2 5 2 2 5" xfId="3758" xr:uid="{C93CADE2-8B99-4030-9A80-C19611EBC51C}"/>
    <cellStyle name="Millares 2 2 5 2 2 5 2" xfId="11999" xr:uid="{5978D7CD-46AF-4358-83AD-CA90AC62A447}"/>
    <cellStyle name="Millares 2 2 5 2 2 5 3" xfId="14839" xr:uid="{5727B712-E830-47F5-9609-903F2F223211}"/>
    <cellStyle name="Millares 2 2 5 2 2 6" xfId="10021" xr:uid="{B41DF6A8-D054-4B3B-A31B-49018AB18109}"/>
    <cellStyle name="Millares 2 2 5 2 2 7" xfId="12861" xr:uid="{1B8A0F8D-30D8-4CA1-9F32-4D00EC21D9BC}"/>
    <cellStyle name="Millares 2 2 5 2 2 8" xfId="16204" xr:uid="{0C3105FC-E2C9-4EDF-BA5C-C49E695788BA}"/>
    <cellStyle name="Millares 2 2 5 2 2 9" xfId="16747" xr:uid="{F03E128B-0047-4561-AB12-5DCA1006103E}"/>
    <cellStyle name="Millares 2 2 5 2 3" xfId="2082" xr:uid="{E16BD657-2554-417F-90F8-946628D973AA}"/>
    <cellStyle name="Millares 2 2 5 2 3 2" xfId="10353" xr:uid="{B52F981D-603B-46EB-968B-31AB2804489A}"/>
    <cellStyle name="Millares 2 2 5 2 3 3" xfId="13193" xr:uid="{10359274-2F78-4FD7-899D-E0D90D0577E3}"/>
    <cellStyle name="Millares 2 2 5 2 4" xfId="2500" xr:uid="{C51EF308-F844-40B0-A94B-09457459ED6E}"/>
    <cellStyle name="Millares 2 2 5 2 4 2" xfId="10771" xr:uid="{1126A961-6DA1-41E7-8201-6D201821056C}"/>
    <cellStyle name="Millares 2 2 5 2 4 3" xfId="13611" xr:uid="{2E08B535-DB02-4FBD-9B89-5462FD16CF58}"/>
    <cellStyle name="Millares 2 2 5 2 5" xfId="3044" xr:uid="{F0304C54-336F-4116-BF59-4EAF694E0128}"/>
    <cellStyle name="Millares 2 2 5 2 5 2" xfId="11315" xr:uid="{1894E1DB-1A97-4986-A740-E6797A6C31E4}"/>
    <cellStyle name="Millares 2 2 5 2 5 3" xfId="14155" xr:uid="{4D2B2463-AC5C-4E63-9945-2605644DBFE6}"/>
    <cellStyle name="Millares 2 2 5 2 6" xfId="3546" xr:uid="{A6A5B84F-B4F3-43D3-A529-EF623BBAAA41}"/>
    <cellStyle name="Millares 2 2 5 2 6 2" xfId="11787" xr:uid="{40DD2FBF-1B17-4447-A617-31014F9CD08E}"/>
    <cellStyle name="Millares 2 2 5 2 6 3" xfId="14627" xr:uid="{21D3482C-5963-4381-AF10-417B57F2B831}"/>
    <cellStyle name="Millares 2 2 5 2 7" xfId="7656" xr:uid="{96D2FF7C-A8B1-4DA3-96CF-3BCF73F8EEBA}"/>
    <cellStyle name="Millares 2 2 5 2 8" xfId="9809" xr:uid="{1827A0B3-D243-413F-B59D-21CEC3C755AF}"/>
    <cellStyle name="Millares 2 2 5 2 9" xfId="12649" xr:uid="{4373001E-7FD9-4436-8FD2-76A1E1C45859}"/>
    <cellStyle name="Millares 2 2 5 3" xfId="377" xr:uid="{00000000-0005-0000-0000-000007020000}"/>
    <cellStyle name="Millares 2 2 5 3 10" xfId="17191" xr:uid="{579575F9-0B66-4468-8831-1423D67166C0}"/>
    <cellStyle name="Millares 2 2 5 3 2" xfId="2194" xr:uid="{25FB9B93-64DF-412C-AE69-7E18B9638431}"/>
    <cellStyle name="Millares 2 2 5 3 2 2" xfId="10465" xr:uid="{8D8DE024-921D-42EC-8F0B-509DAC412CED}"/>
    <cellStyle name="Millares 2 2 5 3 2 3" xfId="13305" xr:uid="{4B758182-3433-4E8B-AE1A-E1A7AFEC2416}"/>
    <cellStyle name="Millares 2 2 5 3 3" xfId="2612" xr:uid="{2F6156D4-6DBC-43F9-9E79-F743BC2BE863}"/>
    <cellStyle name="Millares 2 2 5 3 3 2" xfId="10883" xr:uid="{DAB4005E-8B79-4D89-9894-A405876B57FE}"/>
    <cellStyle name="Millares 2 2 5 3 3 3" xfId="13723" xr:uid="{D0B40DC9-C57B-4733-8872-C7C1C34DEED3}"/>
    <cellStyle name="Millares 2 2 5 3 4" xfId="3156" xr:uid="{B1AD0A92-075A-4B3C-9EE0-F2FB076B7747}"/>
    <cellStyle name="Millares 2 2 5 3 4 2" xfId="11427" xr:uid="{06A365B0-1E11-4EC1-9192-8F5EF645B79F}"/>
    <cellStyle name="Millares 2 2 5 3 4 3" xfId="14267" xr:uid="{1FB13EA2-6BA4-4001-B53D-FF50C62EC719}"/>
    <cellStyle name="Millares 2 2 5 3 5" xfId="3658" xr:uid="{855A163B-D0DF-484A-A783-132099B31C1D}"/>
    <cellStyle name="Millares 2 2 5 3 5 2" xfId="11899" xr:uid="{328BF977-F881-4802-8300-0395F3B86CE1}"/>
    <cellStyle name="Millares 2 2 5 3 5 3" xfId="14739" xr:uid="{0D25EFDA-D036-4BDC-BFE3-B7C0E6B8AE90}"/>
    <cellStyle name="Millares 2 2 5 3 6" xfId="9921" xr:uid="{421BBBFB-3A39-4197-BDC0-D2B600ADB2B1}"/>
    <cellStyle name="Millares 2 2 5 3 7" xfId="12761" xr:uid="{AF1E73A9-1660-4F0C-BD97-09E12FA88144}"/>
    <cellStyle name="Millares 2 2 5 3 8" xfId="16104" xr:uid="{9247588F-9522-4025-9E17-80555C4D95E2}"/>
    <cellStyle name="Millares 2 2 5 3 9" xfId="16647" xr:uid="{4BA0CCF1-831E-411D-9E37-4F0F577AC9CA}"/>
    <cellStyle name="Millares 2 2 5 4" xfId="580" xr:uid="{00000000-0005-0000-0000-000008020000}"/>
    <cellStyle name="Millares 2 2 5 4 2" xfId="2814" xr:uid="{74A2B195-3CD1-456A-BE66-71C5E45D9EA4}"/>
    <cellStyle name="Millares 2 2 5 4 2 2" xfId="11085" xr:uid="{ED12E1C8-01D0-4B05-A65A-05C46747ED85}"/>
    <cellStyle name="Millares 2 2 5 4 2 3" xfId="13925" xr:uid="{C9B297E4-8A52-432C-993D-0F65240515DD}"/>
    <cellStyle name="Millares 2 2 5 4 3" xfId="10123" xr:uid="{56BE7D50-096B-49EC-8760-8C7218CC2D59}"/>
    <cellStyle name="Millares 2 2 5 4 4" xfId="12963" xr:uid="{AEDCAAFF-18F8-42DC-801D-86CFEAF6D2A3}"/>
    <cellStyle name="Millares 2 2 5 4 5" xfId="16306" xr:uid="{4A43CB2B-C2BD-4F95-ABCE-5A44042E3129}"/>
    <cellStyle name="Millares 2 2 5 4 6" xfId="16849" xr:uid="{860B4EDA-52D2-4308-973B-562851496C7B}"/>
    <cellStyle name="Millares 2 2 5 4 7" xfId="17393" xr:uid="{4E74EF0B-CDA0-4240-A5C3-A3D485DCB07E}"/>
    <cellStyle name="Millares 2 2 5 5" xfId="1978" xr:uid="{95D1260D-A19E-426E-A079-80778E6BA5FC}"/>
    <cellStyle name="Millares 2 2 5 5 2" xfId="10249" xr:uid="{0E06A178-E13C-4FCC-890D-A1C970BD7305}"/>
    <cellStyle name="Millares 2 2 5 5 3" xfId="13089" xr:uid="{D351C24A-1135-459A-8368-C35A96C1A5A0}"/>
    <cellStyle name="Millares 2 2 5 6" xfId="2396" xr:uid="{38235880-ED4C-4282-930B-E915001E6280}"/>
    <cellStyle name="Millares 2 2 5 6 2" xfId="10667" xr:uid="{A62F17C5-46DB-4962-AFA7-F71BA8944F7B}"/>
    <cellStyle name="Millares 2 2 5 6 3" xfId="13507" xr:uid="{7C2DD02C-2030-47A2-8D9A-987B1714AAB1}"/>
    <cellStyle name="Millares 2 2 5 7" xfId="2940" xr:uid="{528B42EA-B3F4-4456-923F-4DDC6ECC53DE}"/>
    <cellStyle name="Millares 2 2 5 7 2" xfId="11211" xr:uid="{ADEB4B2F-B74E-45AD-AD11-0E076F1BB7E8}"/>
    <cellStyle name="Millares 2 2 5 7 3" xfId="14051" xr:uid="{C82C55E1-E091-4599-B64C-76355B46A615}"/>
    <cellStyle name="Millares 2 2 5 8" xfId="3442" xr:uid="{4D41A23D-033B-4C62-9BA1-49C7B0D63CCC}"/>
    <cellStyle name="Millares 2 2 5 8 2" xfId="11683" xr:uid="{A18F8348-CE0B-41B6-A3E6-F4B97E2A2E93}"/>
    <cellStyle name="Millares 2 2 5 8 3" xfId="14523" xr:uid="{E535664C-6183-4AF8-B44D-CE4287A21ADA}"/>
    <cellStyle name="Millares 2 2 5 9" xfId="4793" xr:uid="{5E9EA46F-8DD6-403F-AFE6-CDA69ACD4587}"/>
    <cellStyle name="Millares 2 2 6" xfId="222" xr:uid="{00000000-0005-0000-0000-000009020000}"/>
    <cellStyle name="Millares 2 2 6 10" xfId="15963" xr:uid="{56572204-AA22-4506-80E8-3618CEE43A8F}"/>
    <cellStyle name="Millares 2 2 6 11" xfId="16506" xr:uid="{98C874FC-F5EB-4B92-9CCF-9E5BBE2EE6CE}"/>
    <cellStyle name="Millares 2 2 6 12" xfId="17050" xr:uid="{AC0CDBD8-DDB9-4E3B-B87E-BE465EE10176}"/>
    <cellStyle name="Millares 2 2 6 2" xfId="449" xr:uid="{00000000-0005-0000-0000-00000A020000}"/>
    <cellStyle name="Millares 2 2 6 2 10" xfId="16718" xr:uid="{83D3610A-C3A5-4D3E-8F77-34222DC1A8ED}"/>
    <cellStyle name="Millares 2 2 6 2 11" xfId="17262" xr:uid="{3FB5F01C-74BA-4D6E-898A-FF130E068F9B}"/>
    <cellStyle name="Millares 2 2 6 2 2" xfId="2265" xr:uid="{1F27A63A-002D-492B-AE46-965DEBC5E0AF}"/>
    <cellStyle name="Millares 2 2 6 2 2 2" xfId="10536" xr:uid="{7F6FA2B2-5188-48C8-89EC-05A0DB196D9B}"/>
    <cellStyle name="Millares 2 2 6 2 2 3" xfId="13376" xr:uid="{B77AAABA-8795-4C04-830F-57FCCE618006}"/>
    <cellStyle name="Millares 2 2 6 2 3" xfId="2683" xr:uid="{FBFDA495-FB16-4179-A7AE-8E6A3A4F317E}"/>
    <cellStyle name="Millares 2 2 6 2 3 2" xfId="10954" xr:uid="{78657E8B-73F3-4490-9678-B4913DDA5BDA}"/>
    <cellStyle name="Millares 2 2 6 2 3 3" xfId="13794" xr:uid="{543BC393-08CD-4AFD-97D8-037FEF80EE41}"/>
    <cellStyle name="Millares 2 2 6 2 4" xfId="3227" xr:uid="{ADD969B0-E964-4873-87DD-943AA570DB1E}"/>
    <cellStyle name="Millares 2 2 6 2 4 2" xfId="11498" xr:uid="{D8CD5A77-3122-424C-9715-6A9B3CDCC8D2}"/>
    <cellStyle name="Millares 2 2 6 2 4 3" xfId="14338" xr:uid="{AE0AAB60-9786-4DD4-961E-F7CF4F5B1088}"/>
    <cellStyle name="Millares 2 2 6 2 5" xfId="3729" xr:uid="{01234DBC-B45D-4E6F-9971-3B2F936B714E}"/>
    <cellStyle name="Millares 2 2 6 2 5 2" xfId="11970" xr:uid="{B447EDE4-9ED8-4C75-A479-857B288706E5}"/>
    <cellStyle name="Millares 2 2 6 2 5 3" xfId="14810" xr:uid="{352D83A5-1FCA-4C5E-A4C5-21CD63684FF6}"/>
    <cellStyle name="Millares 2 2 6 2 6" xfId="8668" xr:uid="{5E681FE9-8E02-4FB5-805C-DC114FEC9075}"/>
    <cellStyle name="Millares 2 2 6 2 7" xfId="9992" xr:uid="{44511CAD-71E5-498A-AECE-3AA94320A952}"/>
    <cellStyle name="Millares 2 2 6 2 8" xfId="12832" xr:uid="{A44EB75E-16C2-485E-8ED5-4CE68B886B6B}"/>
    <cellStyle name="Millares 2 2 6 2 9" xfId="16175" xr:uid="{C01ECCFA-59B3-48FF-9FB2-A2EBC3366605}"/>
    <cellStyle name="Millares 2 2 6 3" xfId="2053" xr:uid="{97AF8383-B56C-4438-B0BB-FE5449E64054}"/>
    <cellStyle name="Millares 2 2 6 3 2" xfId="10324" xr:uid="{705B93F5-0B54-419A-9000-ED982AC1B8C8}"/>
    <cellStyle name="Millares 2 2 6 3 3" xfId="13164" xr:uid="{BCBE559C-DBDA-4E4D-8CEA-68870148B167}"/>
    <cellStyle name="Millares 2 2 6 4" xfId="2471" xr:uid="{BE818FE1-4176-4248-9083-71B6E1F077A0}"/>
    <cellStyle name="Millares 2 2 6 4 2" xfId="10742" xr:uid="{38723096-DE1F-4866-A2F0-1833EB0CC428}"/>
    <cellStyle name="Millares 2 2 6 4 3" xfId="13582" xr:uid="{B12B14D1-BEBB-479F-8110-7D6E1DB310D3}"/>
    <cellStyle name="Millares 2 2 6 5" xfId="3015" xr:uid="{C8373460-D1C9-4BF7-87FC-5EF5FE40763F}"/>
    <cellStyle name="Millares 2 2 6 5 2" xfId="11286" xr:uid="{9510F0AC-4862-4DA4-A58B-AE2782DB622B}"/>
    <cellStyle name="Millares 2 2 6 5 3" xfId="14126" xr:uid="{1B2F02F5-4DAE-4E8B-88E1-E15459D0EAFA}"/>
    <cellStyle name="Millares 2 2 6 6" xfId="3517" xr:uid="{498B4D50-10FA-4347-BBD8-AB4136EC5420}"/>
    <cellStyle name="Millares 2 2 6 6 2" xfId="11758" xr:uid="{6D375CAA-DD3C-4BB5-8186-62DCF1DF5473}"/>
    <cellStyle name="Millares 2 2 6 6 3" xfId="14598" xr:uid="{AE398244-28F6-4933-9EA6-25FD26D8D1A2}"/>
    <cellStyle name="Millares 2 2 6 7" xfId="5799" xr:uid="{AB437031-93FA-42A1-B892-1FE0109F0DC1}"/>
    <cellStyle name="Millares 2 2 6 8" xfId="9780" xr:uid="{D6B61A5B-E570-48AD-8686-C4292C52EA48}"/>
    <cellStyle name="Millares 2 2 6 9" xfId="12620" xr:uid="{FA81C41A-0E88-4985-81E2-1FC21E26FE5C}"/>
    <cellStyle name="Millares 2 2 7" xfId="347" xr:uid="{00000000-0005-0000-0000-00000B020000}"/>
    <cellStyle name="Millares 2 2 7 10" xfId="16618" xr:uid="{D434BE83-2D2E-454D-ABEB-C6CF819FB8E0}"/>
    <cellStyle name="Millares 2 2 7 11" xfId="17162" xr:uid="{B3E4396B-28AA-477A-B09B-616F38C8D62C}"/>
    <cellStyle name="Millares 2 2 7 2" xfId="2165" xr:uid="{CEFCDEBF-2947-40E5-B40C-661C0A507D73}"/>
    <cellStyle name="Millares 2 2 7 2 2" xfId="9192" xr:uid="{69D98FAC-214F-4C9A-B360-1B7BCB7CE260}"/>
    <cellStyle name="Millares 2 2 7 2 3" xfId="10436" xr:uid="{214FFD29-4F95-44C2-AC18-7777C7D60827}"/>
    <cellStyle name="Millares 2 2 7 2 4" xfId="13276" xr:uid="{5A8A3020-A724-48AC-B6AD-BC6BB2D7A864}"/>
    <cellStyle name="Millares 2 2 7 3" xfId="2583" xr:uid="{D37AA3C3-2992-4BD5-BB8A-EF50B7C67B7E}"/>
    <cellStyle name="Millares 2 2 7 3 2" xfId="10854" xr:uid="{E5FC9757-FCA8-4942-B5F2-DC4171245005}"/>
    <cellStyle name="Millares 2 2 7 3 3" xfId="13694" xr:uid="{2D9D7432-8399-4BC4-A92C-09554139C20C}"/>
    <cellStyle name="Millares 2 2 7 4" xfId="3127" xr:uid="{5AB3C8DA-CABB-4109-8A59-96F32770A3D8}"/>
    <cellStyle name="Millares 2 2 7 4 2" xfId="11398" xr:uid="{559FBC84-300E-4F80-B5BF-46A3C9C5570E}"/>
    <cellStyle name="Millares 2 2 7 4 3" xfId="14238" xr:uid="{66CFE4EB-303C-4A22-89F9-D9B5B5D83B81}"/>
    <cellStyle name="Millares 2 2 7 5" xfId="3629" xr:uid="{5F6DF000-1FA8-44EC-923C-99C6031D3D60}"/>
    <cellStyle name="Millares 2 2 7 5 2" xfId="11870" xr:uid="{472C3B5B-1BE1-40C6-841A-0BF2E8EA40F1}"/>
    <cellStyle name="Millares 2 2 7 5 3" xfId="14710" xr:uid="{C776AE83-00C6-4451-AC9F-BAE40EF7887F}"/>
    <cellStyle name="Millares 2 2 7 6" xfId="6327" xr:uid="{4C5781E6-D7CC-412D-AAF6-3316599C5A95}"/>
    <cellStyle name="Millares 2 2 7 7" xfId="9892" xr:uid="{C0223A2F-763E-41F3-9456-645780918F65}"/>
    <cellStyle name="Millares 2 2 7 8" xfId="12732" xr:uid="{D8138A73-F186-401C-A88E-C5AF2D055A02}"/>
    <cellStyle name="Millares 2 2 7 9" xfId="16075" xr:uid="{D94A479F-101C-4CF8-AD33-A496425D570E}"/>
    <cellStyle name="Millares 2 2 8" xfId="551" xr:uid="{00000000-0005-0000-0000-00000C020000}"/>
    <cellStyle name="Millares 2 2 8 2" xfId="2785" xr:uid="{F910C0CD-A610-4D10-ABE8-CEC93DC8A7C6}"/>
    <cellStyle name="Millares 2 2 8 2 2" xfId="11056" xr:uid="{C023D2CC-AB97-41A4-BE7B-F70E110FDB90}"/>
    <cellStyle name="Millares 2 2 8 2 3" xfId="13896" xr:uid="{C170F183-D1A7-41FC-856A-5F249C676CBB}"/>
    <cellStyle name="Millares 2 2 8 3" xfId="6685" xr:uid="{A3F3F8A9-1BBA-4755-A768-2623D406988B}"/>
    <cellStyle name="Millares 2 2 8 4" xfId="10094" xr:uid="{D90D038C-A29B-41CF-90B2-9EE6E42C8A23}"/>
    <cellStyle name="Millares 2 2 8 5" xfId="12934" xr:uid="{504F1A1C-053C-4691-BE56-6E1CB63C9BE7}"/>
    <cellStyle name="Millares 2 2 8 6" xfId="16277" xr:uid="{F5EAA7B6-1CFF-4DB3-94F2-330E8CF23B0C}"/>
    <cellStyle name="Millares 2 2 8 7" xfId="16820" xr:uid="{767A233C-2DC0-4FC4-B7B6-A10A7B62ABB7}"/>
    <cellStyle name="Millares 2 2 8 8" xfId="17364" xr:uid="{41C6446B-5B0F-449C-929E-42E8957630E8}"/>
    <cellStyle name="Millares 2 2 9" xfId="662" xr:uid="{00000000-0005-0000-0000-00000D020000}"/>
    <cellStyle name="Millares 2 2 9 2" xfId="15846" xr:uid="{704503C2-D984-44FF-A3E1-F1F983672EF8}"/>
    <cellStyle name="Millares 2 3" xfId="88" xr:uid="{00000000-0005-0000-0000-00000E020000}"/>
    <cellStyle name="Millares 2 3 2" xfId="663" xr:uid="{00000000-0005-0000-0000-00000F020000}"/>
    <cellStyle name="Millares 2 3 2 2" xfId="2888" xr:uid="{EA909C1F-DE8B-4B5A-BB45-ADD8F9BE1329}"/>
    <cellStyle name="Millares 2 3 2 2 2" xfId="8332" xr:uid="{A6764D79-51F5-431A-8217-5C2711EE6270}"/>
    <cellStyle name="Millares 2 3 2 2 3" xfId="5465" xr:uid="{D5FE3557-EC9D-4363-98E0-C542AED988F1}"/>
    <cellStyle name="Millares 2 3 2 2 4" xfId="11159" xr:uid="{BD638899-ED35-43B4-8D58-739CEFB6CF0D}"/>
    <cellStyle name="Millares 2 3 2 2 5" xfId="13999" xr:uid="{E1A0CC37-0428-47E4-882F-E3C4AC5A35DD}"/>
    <cellStyle name="Millares 2 3 2 3" xfId="7360" xr:uid="{038B48BD-15AA-42D8-8853-A250C6831444}"/>
    <cellStyle name="Millares 2 3 2 4" xfId="4497" xr:uid="{912522CE-1FCD-4CB9-B876-0BBF9F080DB0}"/>
    <cellStyle name="Millares 2 3 2 5" xfId="10197" xr:uid="{88BD1763-A81F-4E16-A43B-480478BD9828}"/>
    <cellStyle name="Millares 2 3 2 6" xfId="13037" xr:uid="{38F9AC4E-D9D4-4090-94A9-7EB632FC508F}"/>
    <cellStyle name="Millares 2 3 2 7" xfId="16380" xr:uid="{BD141E7C-AD5B-4359-8D45-1F8351B628AC}"/>
    <cellStyle name="Millares 2 3 2 8" xfId="16923" xr:uid="{75968380-987B-4535-89A2-AD142ADC58F2}"/>
    <cellStyle name="Millares 2 3 2 9" xfId="17467" xr:uid="{5E4B06C5-805A-4BA2-A1FA-EF5D3FDB7534}"/>
    <cellStyle name="Millares 2 3 3" xfId="1894" xr:uid="{00000000-0005-0000-0000-000010020000}"/>
    <cellStyle name="Millares 2 3 3 2" xfId="7847" xr:uid="{3BEC482D-96A0-4B73-92FA-5DD206D469C4}"/>
    <cellStyle name="Millares 2 3 3 3" xfId="4980" xr:uid="{9C981644-EB74-4BFD-B0DB-71F62D4DB2E7}"/>
    <cellStyle name="Millares 2 3 4" xfId="3359" xr:uid="{DC99F8DB-43F4-43EC-BE27-B5448F661C56}"/>
    <cellStyle name="Millares 2 3 5" xfId="3394" xr:uid="{D1ECFEC5-3322-4A36-801A-155100F88E41}"/>
    <cellStyle name="Millares 2 4" xfId="93" xr:uid="{00000000-0005-0000-0000-000011020000}"/>
    <cellStyle name="Millares 2 4 2" xfId="109" xr:uid="{00000000-0005-0000-0000-000012020000}"/>
    <cellStyle name="Millares 2 4 2 2" xfId="8136" xr:uid="{192745B1-042E-4748-B635-BA90E5366312}"/>
    <cellStyle name="Millares 2 4 2 3" xfId="5269" xr:uid="{57C4146D-C0FD-4167-86F1-144C992490F8}"/>
    <cellStyle name="Millares 2 4 3" xfId="1901" xr:uid="{00000000-0005-0000-0000-000013020000}"/>
    <cellStyle name="Millares 2 4 3 2" xfId="7164" xr:uid="{0DDE1212-6059-493A-8733-A6D906C6B357}"/>
    <cellStyle name="Millares 2 4 4" xfId="4303" xr:uid="{17950992-ADFF-444B-B7FF-07173DCD40E3}"/>
    <cellStyle name="Millares 2 5" xfId="68" xr:uid="{00000000-0005-0000-0000-000014020000}"/>
    <cellStyle name="Millares 2 5 2" xfId="7632" xr:uid="{393F6D03-43E8-4CB5-A225-7A295E54E2BA}"/>
    <cellStyle name="Millares 2 5 3" xfId="4768" xr:uid="{0A6FAD4E-510A-40E5-973D-BA7DF3A8AD32}"/>
    <cellStyle name="Millares 2 6" xfId="341" xr:uid="{00000000-0005-0000-0000-000015020000}"/>
    <cellStyle name="Millares 2 6 2" xfId="8644" xr:uid="{04A53D3B-90E0-4312-A676-FBAD3E69B732}"/>
    <cellStyle name="Millares 2 6 3" xfId="5775" xr:uid="{03B93C06-96D3-4465-B0AC-609EAD0BB34B}"/>
    <cellStyle name="Millares 2 7" xfId="336" xr:uid="{00000000-0005-0000-0000-000016020000}"/>
    <cellStyle name="Millares 2 7 2" xfId="9310" xr:uid="{F6237694-0B00-43B3-A78D-EE1C92DC7E03}"/>
    <cellStyle name="Millares 2 7 3" xfId="6450" xr:uid="{A90BBB0C-77A8-4F10-8A36-FD66C792B5CC}"/>
    <cellStyle name="Millares 2 8" xfId="1807" xr:uid="{00000000-0005-0000-0000-000017020000}"/>
    <cellStyle name="Millares 2 8 2" xfId="9465" xr:uid="{68A7EB3F-4A15-4EA6-AAA5-3D1A36D5AECF}"/>
    <cellStyle name="Millares 2 8 3" xfId="6605" xr:uid="{3A43F447-6B05-4282-B4AB-017C6E225F35}"/>
    <cellStyle name="Millares 2 9" xfId="6661" xr:uid="{78274B1D-928F-4C1C-9CB6-183BD74DB6E1}"/>
    <cellStyle name="Millares 20" xfId="210" xr:uid="{00000000-0005-0000-0000-000018020000}"/>
    <cellStyle name="Millares 20 2" xfId="318" xr:uid="{00000000-0005-0000-0000-000019020000}"/>
    <cellStyle name="Millares 20 2 10" xfId="16602" xr:uid="{90330AB1-8044-4214-A6DD-4F2457C2F8A6}"/>
    <cellStyle name="Millares 20 2 11" xfId="17146" xr:uid="{6113B043-3233-4909-8446-EDC45B8C03D1}"/>
    <cellStyle name="Millares 20 2 2" xfId="2149" xr:uid="{4A0B7DC3-03DD-4644-AFCF-E26C2725605B}"/>
    <cellStyle name="Millares 20 2 2 2" xfId="8535" xr:uid="{2044F78A-8129-42F5-BBE1-6B29B4D731AD}"/>
    <cellStyle name="Millares 20 2 2 3" xfId="5667" xr:uid="{468CBE8E-4C39-4AD0-A076-E02E11447AFC}"/>
    <cellStyle name="Millares 20 2 2 4" xfId="10420" xr:uid="{179378AA-6A49-4C8D-92AA-5C298367C3EB}"/>
    <cellStyle name="Millares 20 2 2 5" xfId="13260" xr:uid="{CA2464B3-5FCB-4282-BA86-9A9D8E762712}"/>
    <cellStyle name="Millares 20 2 3" xfId="2567" xr:uid="{79424B82-0D61-4140-92D8-541EAACA10EE}"/>
    <cellStyle name="Millares 20 2 3 2" xfId="7563" xr:uid="{CCDE8923-CC47-4777-8710-D98F97169593}"/>
    <cellStyle name="Millares 20 2 3 3" xfId="10838" xr:uid="{E18A32A6-2695-444C-B1F1-04BF4481D373}"/>
    <cellStyle name="Millares 20 2 3 4" xfId="13678" xr:uid="{7FB096F8-0F5E-468A-8888-331D663288D8}"/>
    <cellStyle name="Millares 20 2 4" xfId="3111" xr:uid="{88DD1C4C-A2C8-4D3E-B875-051C34E55B48}"/>
    <cellStyle name="Millares 20 2 4 2" xfId="11382" xr:uid="{20AC8721-40FF-45BA-A720-BFB9B804101B}"/>
    <cellStyle name="Millares 20 2 4 3" xfId="14222" xr:uid="{E0B4F4B1-5FCB-4D41-A7A4-3B9F125161EE}"/>
    <cellStyle name="Millares 20 2 5" xfId="3613" xr:uid="{C5F3BAC9-441A-4628-B84E-34EA4DA68293}"/>
    <cellStyle name="Millares 20 2 5 2" xfId="11854" xr:uid="{7FABA095-00AA-4C6A-9486-D79169D67874}"/>
    <cellStyle name="Millares 20 2 5 3" xfId="14694" xr:uid="{5C6F4080-368E-40F3-AF54-39507E74D27D}"/>
    <cellStyle name="Millares 20 2 6" xfId="4699" xr:uid="{E74B0B59-0225-41A8-9847-BED4DA416EC1}"/>
    <cellStyle name="Millares 20 2 7" xfId="9876" xr:uid="{41499B6A-4ABC-40B0-AE4A-650B3AFFBE00}"/>
    <cellStyle name="Millares 20 2 8" xfId="12716" xr:uid="{95E61389-C97B-432D-BA20-BDC5E886C436}"/>
    <cellStyle name="Millares 20 2 9" xfId="16059" xr:uid="{78C785F4-AD51-4FF4-B8EB-6A898EBB06A2}"/>
    <cellStyle name="Millares 20 3" xfId="545" xr:uid="{00000000-0005-0000-0000-00001A020000}"/>
    <cellStyle name="Millares 20 3 10" xfId="16814" xr:uid="{CDC02382-BA29-4811-9152-C41B595F09A3}"/>
    <cellStyle name="Millares 20 3 11" xfId="17358" xr:uid="{A2051749-4333-4185-8314-49F9BE233DAC}"/>
    <cellStyle name="Millares 20 3 2" xfId="2361" xr:uid="{B7818BAA-7F5E-475B-BAF1-6FA357E622FD}"/>
    <cellStyle name="Millares 20 3 2 2" xfId="8050" xr:uid="{7C74345B-C6BC-443D-8563-CFD7417F5263}"/>
    <cellStyle name="Millares 20 3 2 3" xfId="10632" xr:uid="{10B2EF59-9688-4723-87B9-183782E12F59}"/>
    <cellStyle name="Millares 20 3 2 4" xfId="13472" xr:uid="{6513B6AD-6A66-44AE-8B80-DF61C6818C9A}"/>
    <cellStyle name="Millares 20 3 3" xfId="2779" xr:uid="{7C2C79A5-714F-4A0B-A5C8-12F27E00224E}"/>
    <cellStyle name="Millares 20 3 3 2" xfId="11050" xr:uid="{E887516D-CC6D-400C-B329-0C9FE6CDBF40}"/>
    <cellStyle name="Millares 20 3 3 3" xfId="13890" xr:uid="{D3E9E4B6-E6E6-422C-B70D-0F1A7272B5FB}"/>
    <cellStyle name="Millares 20 3 4" xfId="3323" xr:uid="{5E30177A-8D2F-483C-B225-90936C2B0FEE}"/>
    <cellStyle name="Millares 20 3 4 2" xfId="11594" xr:uid="{787B8761-593E-4C3B-9CC2-DAC2BFF6000C}"/>
    <cellStyle name="Millares 20 3 4 3" xfId="14434" xr:uid="{8C95154F-18DC-4B65-B871-12A0CE74E303}"/>
    <cellStyle name="Millares 20 3 5" xfId="3825" xr:uid="{BFA791FC-915A-478D-8D60-9810390F985D}"/>
    <cellStyle name="Millares 20 3 5 2" xfId="12066" xr:uid="{83545ECE-67B0-49F5-923F-6525510D789E}"/>
    <cellStyle name="Millares 20 3 5 3" xfId="14906" xr:uid="{75E4DB08-86E6-4434-9E4A-5933DD3B6F2E}"/>
    <cellStyle name="Millares 20 3 6" xfId="5183" xr:uid="{6418CD6D-E6B1-443D-B3C9-B4A0BCD37C89}"/>
    <cellStyle name="Millares 20 3 7" xfId="10088" xr:uid="{8F9F7CEE-C718-49BA-87B2-C77316F01BEC}"/>
    <cellStyle name="Millares 20 3 8" xfId="12928" xr:uid="{EC85FD04-4E02-4954-8B6D-927DCCE90AE1}"/>
    <cellStyle name="Millares 20 3 9" xfId="16271" xr:uid="{B2920579-5B6C-4C8D-B6F5-01CC73282A42}"/>
    <cellStyle name="Millares 20 4" xfId="3339" xr:uid="{C29D6346-987B-4022-830E-6A4D8CC9BF4C}"/>
    <cellStyle name="Millares 20 4 2" xfId="7078" xr:uid="{D434D140-B6A7-418C-8403-A15767EB45AC}"/>
    <cellStyle name="Millares 20 5" xfId="4221" xr:uid="{69E0EB34-BBD5-4C4B-BA16-9A217CBC0CCF}"/>
    <cellStyle name="Millares 21" xfId="212" xr:uid="{00000000-0005-0000-0000-00001B020000}"/>
    <cellStyle name="Millares 21 2" xfId="3393" xr:uid="{FD3D684A-22BB-4271-BEC5-C86418FBE162}"/>
    <cellStyle name="Millares 21 2 2" xfId="5668" xr:uid="{14A07894-C50F-4FAC-8CF2-41DB720A8B18}"/>
    <cellStyle name="Millares 21 2 2 2" xfId="8536" xr:uid="{3283FAC0-9C8B-41C0-8BCF-0AFB49A9E04E}"/>
    <cellStyle name="Millares 21 2 3" xfId="7564" xr:uid="{26B1B32C-DE19-4902-92EE-04BDD6A3FE90}"/>
    <cellStyle name="Millares 21 2 4" xfId="4700" xr:uid="{B9E692D7-A3EF-4E22-8474-6EAC8F73470C}"/>
    <cellStyle name="Millares 21 3" xfId="5184" xr:uid="{37CCFB6D-4002-4446-A9EA-9C4E4FA2113A}"/>
    <cellStyle name="Millares 21 3 2" xfId="8051" xr:uid="{899479E3-975A-4A85-BBF3-BA253A0C2004}"/>
    <cellStyle name="Millares 21 4" xfId="7079" xr:uid="{16C44902-EFC9-42A9-86FD-FA76506BFEDA}"/>
    <cellStyle name="Millares 21 5" xfId="4222" xr:uid="{BE64DC44-1BAF-4D28-BC51-3415AD603807}"/>
    <cellStyle name="Millares 212" xfId="1809" xr:uid="{00000000-0005-0000-0000-00001C020000}"/>
    <cellStyle name="Millares 212 10" xfId="16927" xr:uid="{E2937C76-9A1D-4054-9F43-4C37EA78A283}"/>
    <cellStyle name="Millares 212 11" xfId="17471" xr:uid="{F6E7E471-6CC0-420F-A929-134EE921569A}"/>
    <cellStyle name="Millares 212 2" xfId="1918" xr:uid="{00000000-0005-0000-0000-00001D020000}"/>
    <cellStyle name="Millares 212 2 2" xfId="2901" xr:uid="{C3DA4088-4334-4555-AB31-4FFD67AEFA8C}"/>
    <cellStyle name="Millares 212 2 2 2" xfId="11172" xr:uid="{DA33C422-D66C-42CF-BD59-57E3EEA6E4A3}"/>
    <cellStyle name="Millares 212 2 2 3" xfId="14012" xr:uid="{4BCC192E-FE8C-4358-9464-4C4091757509}"/>
    <cellStyle name="Millares 212 2 3" xfId="3367" xr:uid="{A73E351A-8800-441F-A0AE-F6094760FC66}"/>
    <cellStyle name="Millares 212 2 3 2" xfId="11617" xr:uid="{AB19DE00-784D-4905-9104-EB8DBEBA0231}"/>
    <cellStyle name="Millares 212 2 3 3" xfId="14457" xr:uid="{2B4212B7-6243-4396-B6F5-9A3220B21BB9}"/>
    <cellStyle name="Millares 212 2 4" xfId="9643" xr:uid="{F5A4187E-86C7-4731-92C4-BD5606920490}"/>
    <cellStyle name="Millares 212 2 4 2" xfId="12483" xr:uid="{C79548DE-1D0C-4DE9-B830-C5147F4D889B}"/>
    <cellStyle name="Millares 212 2 4 3" xfId="15324" xr:uid="{31217267-5818-4F1E-9A3F-7D176223DBF9}"/>
    <cellStyle name="Millares 212 2 5" xfId="10210" xr:uid="{F5C4AC05-E808-4CD1-90BD-CB22261F66D2}"/>
    <cellStyle name="Millares 212 2 6" xfId="13050" xr:uid="{71917F1A-B6DD-4648-A0F0-661F35666A48}"/>
    <cellStyle name="Millares 212 2 7" xfId="16392" xr:uid="{F200FD6D-56E2-4FF6-BF25-2D6C79C184CC}"/>
    <cellStyle name="Millares 212 2 8" xfId="16936" xr:uid="{55F7698E-6F1E-46F1-B8B5-4D641AD48F23}"/>
    <cellStyle name="Millares 212 2 9" xfId="17480" xr:uid="{6CEB830D-C7D3-4ED8-A29F-6E407BDC55BE}"/>
    <cellStyle name="Millares 212 3" xfId="2892" xr:uid="{EA5088AC-BA57-44E3-8792-E95D36EACD96}"/>
    <cellStyle name="Millares 212 3 2" xfId="3376" xr:uid="{24B7F37A-88E8-4385-B81D-9E3B1209B4CC}"/>
    <cellStyle name="Millares 212 3 2 2" xfId="11624" xr:uid="{B11EE473-50E9-48D1-8403-A9521BEBD5BE}"/>
    <cellStyle name="Millares 212 3 2 3" xfId="14464" xr:uid="{738DFBD3-0BB5-442F-AAD1-689992B036A0}"/>
    <cellStyle name="Millares 212 3 3" xfId="9660" xr:uid="{F5582E6B-DC5D-476B-AF5B-47AC0787D98E}"/>
    <cellStyle name="Millares 212 3 3 2" xfId="12500" xr:uid="{C05885EC-B3CB-460A-B209-724AA7DC3C98}"/>
    <cellStyle name="Millares 212 3 3 3" xfId="15341" xr:uid="{44E4C393-8740-46FC-B0F4-B0D9B532C7AD}"/>
    <cellStyle name="Millares 212 3 4" xfId="11163" xr:uid="{F7B8C852-4365-4436-BEAC-B284270474F7}"/>
    <cellStyle name="Millares 212 3 5" xfId="14003" xr:uid="{91B8CA64-1EAF-431E-85BE-0577BCFFB9ED}"/>
    <cellStyle name="Millares 212 4" xfId="3388" xr:uid="{9418599C-2852-49F6-AB50-9FA8EC878796}"/>
    <cellStyle name="Millares 212 4 2" xfId="9670" xr:uid="{8AB22429-C47E-4BE7-9235-83C12CD49279}"/>
    <cellStyle name="Millares 212 4 2 2" xfId="12510" xr:uid="{9B118122-1560-4AFB-988B-1A646172BA94}"/>
    <cellStyle name="Millares 212 4 2 3" xfId="15351" xr:uid="{0952E8F7-4C15-49EE-9E99-18C8B9EBA194}"/>
    <cellStyle name="Millares 212 4 3" xfId="11634" xr:uid="{15608C00-6427-4664-AEAA-A7D0004A6C42}"/>
    <cellStyle name="Millares 212 4 4" xfId="14474" xr:uid="{B531F5C2-FA92-489F-9E72-BC84C6185E27}"/>
    <cellStyle name="Millares 212 5" xfId="3331" xr:uid="{11855474-35D6-4AE9-8F12-D33F25D214CC}"/>
    <cellStyle name="Millares 212 5 2" xfId="11599" xr:uid="{DFA0EC47-5C24-492A-8C27-409B177DA526}"/>
    <cellStyle name="Millares 212 5 3" xfId="14439" xr:uid="{769CE66C-6988-404E-AA04-A82B1F23AC82}"/>
    <cellStyle name="Millares 212 6" xfId="9625" xr:uid="{4D154C23-0C40-4998-B62F-EA467E95C26B}"/>
    <cellStyle name="Millares 212 6 2" xfId="12465" xr:uid="{E87FC9BC-A98E-4902-A226-B5405AC6264D}"/>
    <cellStyle name="Millares 212 6 3" xfId="15306" xr:uid="{166CFAFE-061B-46F8-96B9-F3CAB83FEC63}"/>
    <cellStyle name="Millares 212 7" xfId="10201" xr:uid="{E183564F-F3A5-4D2B-978D-9C7990324DCC}"/>
    <cellStyle name="Millares 212 8" xfId="13041" xr:uid="{739D9688-4325-4F60-AF5C-D4ED595314D4}"/>
    <cellStyle name="Millares 212 9" xfId="15851" xr:uid="{282BE7E3-469D-46C7-A80E-B078CC25A912}"/>
    <cellStyle name="Millares 22" xfId="213" xr:uid="{00000000-0005-0000-0000-00001E020000}"/>
    <cellStyle name="Millares 22 10" xfId="16498" xr:uid="{EF091915-ECA9-40DF-88A3-CC31B4CEA1DC}"/>
    <cellStyle name="Millares 22 11" xfId="17042" xr:uid="{30B89AF0-57A2-4B14-A532-473DD1872456}"/>
    <cellStyle name="Millares 22 2" xfId="2045" xr:uid="{98136693-E40A-488A-AFE3-12C9D904F6A6}"/>
    <cellStyle name="Millares 22 2 2" xfId="5669" xr:uid="{AEBBA75A-C7D0-4287-952F-754019640C1F}"/>
    <cellStyle name="Millares 22 2 2 2" xfId="8537" xr:uid="{1B51A1DB-4A0A-49DF-A7A9-9AA6DA0B84EC}"/>
    <cellStyle name="Millares 22 2 3" xfId="7565" xr:uid="{B442454B-D11C-4060-A17D-18C4E98B1A9D}"/>
    <cellStyle name="Millares 22 2 4" xfId="4701" xr:uid="{D518F72F-2522-4C9F-A314-C3ECF2205267}"/>
    <cellStyle name="Millares 22 2 5" xfId="10316" xr:uid="{2A019E1B-F16A-4708-A6E3-851F024C696A}"/>
    <cellStyle name="Millares 22 2 6" xfId="13156" xr:uid="{CF46F942-3013-4700-B7DF-2E2D21C84949}"/>
    <cellStyle name="Millares 22 3" xfId="2463" xr:uid="{00B579CF-07BF-428F-AA78-AE857D77BDD5}"/>
    <cellStyle name="Millares 22 3 2" xfId="8052" xr:uid="{23A3F358-9BC4-47A9-B726-86E55C77F2C1}"/>
    <cellStyle name="Millares 22 3 3" xfId="5185" xr:uid="{68F4065B-6612-4F52-BBCF-554DE86AB4E3}"/>
    <cellStyle name="Millares 22 3 4" xfId="10734" xr:uid="{426E65BE-0C43-4FD7-A69F-2C63DE678ACA}"/>
    <cellStyle name="Millares 22 3 5" xfId="13574" xr:uid="{EE86EAAA-0158-41F9-A989-F9536A4A98B8}"/>
    <cellStyle name="Millares 22 4" xfId="3007" xr:uid="{CFE9DEB3-DD61-49CB-AC12-C64179B5F356}"/>
    <cellStyle name="Millares 22 4 2" xfId="7080" xr:uid="{6A3DD2C9-0552-48FD-88A4-785775505F7C}"/>
    <cellStyle name="Millares 22 4 3" xfId="11278" xr:uid="{D8AE90D8-2891-4539-8B40-87A623BCDBA8}"/>
    <cellStyle name="Millares 22 4 4" xfId="14118" xr:uid="{F0194FAD-0214-4D92-883D-B27A531C6D52}"/>
    <cellStyle name="Millares 22 5" xfId="3509" xr:uid="{C5764536-7BC4-4E8F-9543-6D3227BD8277}"/>
    <cellStyle name="Millares 22 5 2" xfId="11750" xr:uid="{C80EC5DF-11AB-4C7B-9154-EB126DFC7291}"/>
    <cellStyle name="Millares 22 5 3" xfId="14590" xr:uid="{06538611-FD24-4485-ADDD-7A2AFF593B6A}"/>
    <cellStyle name="Millares 22 6" xfId="4223" xr:uid="{A56DE8AF-14F9-4770-B7EE-7F2824264C11}"/>
    <cellStyle name="Millares 22 7" xfId="9772" xr:uid="{A6B478E6-AFB9-4BE0-B4C7-6382AE9976A5}"/>
    <cellStyle name="Millares 22 8" xfId="12612" xr:uid="{FF650FE7-A416-486E-BF00-02653F0FC7EB}"/>
    <cellStyle name="Millares 22 9" xfId="15955" xr:uid="{1D02EAB3-73CA-4CC1-B752-4E374B20CC18}"/>
    <cellStyle name="Millares 23" xfId="215" xr:uid="{00000000-0005-0000-0000-00001F020000}"/>
    <cellStyle name="Millares 23 10" xfId="16500" xr:uid="{58AE5FCB-D0CE-476F-9D23-B76E06DB4F2B}"/>
    <cellStyle name="Millares 23 11" xfId="17044" xr:uid="{82B95399-CC03-4A06-B6FE-8AD4B3437905}"/>
    <cellStyle name="Millares 23 2" xfId="2047" xr:uid="{FA1A4F51-9CF9-44BF-96B6-EEFF90F129A0}"/>
    <cellStyle name="Millares 23 2 2" xfId="5670" xr:uid="{7D9DF6A7-60F2-4235-9626-621C3F31AAB7}"/>
    <cellStyle name="Millares 23 2 2 2" xfId="8538" xr:uid="{A8000D97-DC07-4B8F-9252-D3CA52916684}"/>
    <cellStyle name="Millares 23 2 3" xfId="7566" xr:uid="{709B7266-BA34-40D5-A5A5-DD70BCEDDBAD}"/>
    <cellStyle name="Millares 23 2 4" xfId="4702" xr:uid="{B79901D1-98F4-4546-ABAD-52E1427E1E69}"/>
    <cellStyle name="Millares 23 2 5" xfId="10318" xr:uid="{4E1B9A14-AC49-4C08-9E61-AA76D19FB060}"/>
    <cellStyle name="Millares 23 2 6" xfId="13158" xr:uid="{AB7B0B87-1968-4DDD-B1CA-8FCDCDF911E4}"/>
    <cellStyle name="Millares 23 3" xfId="2465" xr:uid="{AC80C710-866E-43E9-A0C0-7E5FB8BA3D06}"/>
    <cellStyle name="Millares 23 3 2" xfId="8053" xr:uid="{F4818D69-6BE2-4AAA-9E28-5337A659B515}"/>
    <cellStyle name="Millares 23 3 3" xfId="5186" xr:uid="{487BE146-1DBE-447E-BB2F-9799753A6566}"/>
    <cellStyle name="Millares 23 3 4" xfId="10736" xr:uid="{00D475F1-944F-48DB-BF5A-347FA1E5DE1B}"/>
    <cellStyle name="Millares 23 3 5" xfId="13576" xr:uid="{5D6C4D82-636C-4E0E-8096-BFA554F4ED35}"/>
    <cellStyle name="Millares 23 4" xfId="3009" xr:uid="{C462B298-03CC-40F2-9E23-D761CF66C4DB}"/>
    <cellStyle name="Millares 23 4 2" xfId="7081" xr:uid="{65C97AD7-70AF-49D8-AF57-7BA627F30B55}"/>
    <cellStyle name="Millares 23 4 3" xfId="11280" xr:uid="{4ADE00B5-5C74-4210-B650-105E56786DC8}"/>
    <cellStyle name="Millares 23 4 4" xfId="14120" xr:uid="{6853BBA8-425B-4576-B650-0DEA1B1882AD}"/>
    <cellStyle name="Millares 23 5" xfId="3511" xr:uid="{D7846D44-5483-4876-B830-11A099DE7174}"/>
    <cellStyle name="Millares 23 5 2" xfId="11752" xr:uid="{B40EE153-AB7A-4119-9A35-FE7FDA525CC2}"/>
    <cellStyle name="Millares 23 5 3" xfId="14592" xr:uid="{DBB62F8D-CA2C-4788-9C62-EBF4BE513F9D}"/>
    <cellStyle name="Millares 23 6" xfId="4224" xr:uid="{2294460D-8583-4F79-B88E-D59AC578BE34}"/>
    <cellStyle name="Millares 23 7" xfId="9774" xr:uid="{F93DD99E-8E85-459E-ADC8-F468C75D940E}"/>
    <cellStyle name="Millares 23 8" xfId="12614" xr:uid="{85547D9E-99B8-4D91-AD9D-656019CBFB01}"/>
    <cellStyle name="Millares 23 9" xfId="15957" xr:uid="{CC05504E-FCD9-48A1-B352-8EF24AC92B03}"/>
    <cellStyle name="Millares 24" xfId="214" xr:uid="{00000000-0005-0000-0000-000020020000}"/>
    <cellStyle name="Millares 24 10" xfId="16499" xr:uid="{7547F27B-D176-4B95-8BB4-5B404A6915E1}"/>
    <cellStyle name="Millares 24 11" xfId="17043" xr:uid="{0C1A84B2-E924-408D-B2BE-BAD5EF818F81}"/>
    <cellStyle name="Millares 24 2" xfId="2046" xr:uid="{CC3E5F00-0F33-4CAE-85A2-C994838DFB60}"/>
    <cellStyle name="Millares 24 2 2" xfId="5702" xr:uid="{490A8725-3045-4439-9081-2A9471E017C8}"/>
    <cellStyle name="Millares 24 2 2 2" xfId="8570" xr:uid="{133F38CB-7C8D-48C3-B44C-0E8DB3A874AF}"/>
    <cellStyle name="Millares 24 2 3" xfId="7598" xr:uid="{BCBB5207-975E-422B-A585-5F70F39B16DD}"/>
    <cellStyle name="Millares 24 2 4" xfId="4734" xr:uid="{FA47861A-C0A3-4E3A-99A9-A106D4FB588B}"/>
    <cellStyle name="Millares 24 2 5" xfId="10317" xr:uid="{FECDCFB1-78CB-4AB1-82A8-F2350BA312AA}"/>
    <cellStyle name="Millares 24 2 6" xfId="13157" xr:uid="{C6CDC27D-F203-4399-9A73-0BD84394FE59}"/>
    <cellStyle name="Millares 24 3" xfId="2464" xr:uid="{12DD727E-F435-4F92-97F8-06FE0CE34F02}"/>
    <cellStyle name="Millares 24 3 2" xfId="8085" xr:uid="{FA82E539-1053-4758-BC19-356F590F87B8}"/>
    <cellStyle name="Millares 24 3 3" xfId="5218" xr:uid="{1090F5C0-2013-427C-A9A9-C973C977ABC1}"/>
    <cellStyle name="Millares 24 3 4" xfId="10735" xr:uid="{ABCFC924-D5E1-4F9C-B077-38C251B085E0}"/>
    <cellStyle name="Millares 24 3 5" xfId="13575" xr:uid="{BC35512E-AC26-4160-A089-E569A912E332}"/>
    <cellStyle name="Millares 24 4" xfId="3008" xr:uid="{68BB21F9-6BEC-477A-A9D2-92FD953434CD}"/>
    <cellStyle name="Millares 24 4 2" xfId="7113" xr:uid="{CD386240-3B35-48B6-8797-E4FB7E5A84EF}"/>
    <cellStyle name="Millares 24 4 3" xfId="11279" xr:uid="{C7947358-5F49-41FC-9539-BFBD81D19B84}"/>
    <cellStyle name="Millares 24 4 4" xfId="14119" xr:uid="{3D335DA9-649F-4BE2-A81D-A2E435EF0133}"/>
    <cellStyle name="Millares 24 5" xfId="3510" xr:uid="{99A8AE41-6586-41BB-BBF5-5D7489A7897B}"/>
    <cellStyle name="Millares 24 5 2" xfId="11751" xr:uid="{AED20EF7-891A-4232-A84A-808BB044272F}"/>
    <cellStyle name="Millares 24 5 3" xfId="14591" xr:uid="{77B67261-0968-4E44-9067-6022476849B2}"/>
    <cellStyle name="Millares 24 6" xfId="4254" xr:uid="{E8320575-C553-4A1F-9620-C797DABE9F39}"/>
    <cellStyle name="Millares 24 7" xfId="9773" xr:uid="{A41ACB0E-C238-4DDA-9752-BFC1EBB1CC30}"/>
    <cellStyle name="Millares 24 8" xfId="12613" xr:uid="{B0EBBF12-782B-448F-99DB-ACC28C3AEFD0}"/>
    <cellStyle name="Millares 24 9" xfId="15956" xr:uid="{7891D3FA-CDD3-4818-AB83-05AA250972F8}"/>
    <cellStyle name="Millares 25" xfId="321" xr:uid="{00000000-0005-0000-0000-000021020000}"/>
    <cellStyle name="Millares 25 2" xfId="4755" xr:uid="{E43C1AE5-2D02-412F-AA29-727DED33D1C1}"/>
    <cellStyle name="Millares 25 2 2" xfId="5723" xr:uid="{598F7760-28B3-4E86-9401-371E36E40B83}"/>
    <cellStyle name="Millares 25 2 2 2" xfId="8591" xr:uid="{E88D5743-5168-4128-B896-32730C6C29AA}"/>
    <cellStyle name="Millares 25 2 3" xfId="7619" xr:uid="{C17DF758-A139-4C20-A16A-8BD501D3FE49}"/>
    <cellStyle name="Millares 25 3" xfId="5239" xr:uid="{A319104D-1ED6-4D24-9F3C-3D910EFF6728}"/>
    <cellStyle name="Millares 25 3 2" xfId="8106" xr:uid="{F2A85D93-5A2A-4167-A3AD-D7EBD538CCB6}"/>
    <cellStyle name="Millares 25 4" xfId="7134" xr:uid="{3A1DE563-F31C-4100-A8C8-982EC2F750F5}"/>
    <cellStyle name="Millares 26" xfId="647" xr:uid="{00000000-0005-0000-0000-000022020000}"/>
    <cellStyle name="Millares 26 2" xfId="4750" xr:uid="{2A6F2436-8817-4539-8A24-739D32C08821}"/>
    <cellStyle name="Millares 26 2 2" xfId="5718" xr:uid="{19B6B408-5977-4D2C-B790-9D8AC650C9CB}"/>
    <cellStyle name="Millares 26 2 2 2" xfId="8586" xr:uid="{1454AD6B-E9B1-444B-8774-C4B77BDC2FAE}"/>
    <cellStyle name="Millares 26 2 3" xfId="7614" xr:uid="{6397CA33-3C3C-4538-97EA-7FF3F7EDDA1D}"/>
    <cellStyle name="Millares 26 3" xfId="5234" xr:uid="{390DDC17-1BF1-440E-BB83-A08142219D3E}"/>
    <cellStyle name="Millares 26 3 2" xfId="8101" xr:uid="{4EF9283A-B04D-4F1D-8B6B-EAC1434343E4}"/>
    <cellStyle name="Millares 26 4" xfId="7129" xr:uid="{99CFDBA8-D8FF-4116-ABAC-02F152DCE5DE}"/>
    <cellStyle name="Millares 27" xfId="650" xr:uid="{00000000-0005-0000-0000-000023020000}"/>
    <cellStyle name="Millares 27 2" xfId="4733" xr:uid="{8DA9CE83-D451-4CEE-8680-2A978A44B711}"/>
    <cellStyle name="Millares 27 2 2" xfId="5701" xr:uid="{52DE4D40-C997-4550-93DD-02A6D1B95B33}"/>
    <cellStyle name="Millares 27 2 2 2" xfId="8569" xr:uid="{637DCB6F-7EA2-4383-A97D-C436CEDD22F8}"/>
    <cellStyle name="Millares 27 2 3" xfId="7597" xr:uid="{3145B3FD-D9D8-42B4-A23D-B14013466144}"/>
    <cellStyle name="Millares 27 3" xfId="5217" xr:uid="{543DAF9C-704D-4538-A15B-4E6003591949}"/>
    <cellStyle name="Millares 27 3 2" xfId="8084" xr:uid="{6AE5A2F5-AAAF-455E-B348-7DC2D33757C6}"/>
    <cellStyle name="Millares 27 4" xfId="7112" xr:uid="{791F33ED-FCB0-49F4-89A8-3967E4C82AE4}"/>
    <cellStyle name="Millares 28" xfId="649" xr:uid="{00000000-0005-0000-0000-000024020000}"/>
    <cellStyle name="Millares 28 2" xfId="4758" xr:uid="{804E654D-DFCF-4C2B-8AF2-66C381BA61AF}"/>
    <cellStyle name="Millares 28 2 2" xfId="5726" xr:uid="{A281FC40-3355-4C53-B42C-275D7C011791}"/>
    <cellStyle name="Millares 28 2 2 2" xfId="8594" xr:uid="{83C29395-2539-4D3B-882B-D6B2546939AD}"/>
    <cellStyle name="Millares 28 2 3" xfId="7622" xr:uid="{095744E5-96BD-4504-AAF8-7EDE5005BF22}"/>
    <cellStyle name="Millares 28 3" xfId="5242" xr:uid="{FBAC2EB0-6FD7-440E-A322-F4E7141280E3}"/>
    <cellStyle name="Millares 28 3 2" xfId="8109" xr:uid="{08259087-FD3A-4C2F-AA7D-ACF0E1F87D3B}"/>
    <cellStyle name="Millares 28 4" xfId="7137" xr:uid="{1427A710-F8DD-498F-AE9B-68826798AD8B}"/>
    <cellStyle name="Millares 29" xfId="657" xr:uid="{00000000-0005-0000-0000-000025020000}"/>
    <cellStyle name="Millares 29 2" xfId="4748" xr:uid="{C69E7DB2-28AA-44BE-9503-5460128CAB03}"/>
    <cellStyle name="Millares 29 2 2" xfId="5716" xr:uid="{AB5EF63B-997E-47DF-A374-FDF149078B75}"/>
    <cellStyle name="Millares 29 2 2 2" xfId="8584" xr:uid="{43B957FB-4CCA-453D-BF40-5A06837BC721}"/>
    <cellStyle name="Millares 29 2 3" xfId="7612" xr:uid="{E235A5CE-374F-4C19-B595-0571FAA97018}"/>
    <cellStyle name="Millares 29 3" xfId="5232" xr:uid="{7FDE0457-7507-4ED5-8D0A-40CB695E6D6D}"/>
    <cellStyle name="Millares 29 3 2" xfId="8099" xr:uid="{D3C302F8-4BA0-4513-A7AE-11CB0A1ADD86}"/>
    <cellStyle name="Millares 29 4" xfId="7127" xr:uid="{6A2A9F68-DF5C-4D91-9739-47B4B233E03D}"/>
    <cellStyle name="Millares 29 5" xfId="4269" xr:uid="{7CBA1A16-63E8-415C-8A42-56681F8981B5}"/>
    <cellStyle name="Millares 3" xfId="57" xr:uid="{00000000-0005-0000-0000-000026020000}"/>
    <cellStyle name="Millares 3 11" xfId="1876" xr:uid="{00000000-0005-0000-0000-000027020000}"/>
    <cellStyle name="Millares 3 11 2" xfId="1919" xr:uid="{00000000-0005-0000-0000-000028020000}"/>
    <cellStyle name="Millares 3 11 2 2" xfId="2902" xr:uid="{2F94C1B0-4C4E-4A2E-AF57-C809DA009CEB}"/>
    <cellStyle name="Millares 3 11 2 2 2" xfId="11173" xr:uid="{C7D61A41-2659-4BA5-8725-6993DE0C9824}"/>
    <cellStyle name="Millares 3 11 2 2 3" xfId="14013" xr:uid="{EAE46826-5EDB-4044-94CF-B37D6D336B80}"/>
    <cellStyle name="Millares 3 11 2 3" xfId="3368" xr:uid="{4AB75B1C-EA2F-430A-956B-2DEB76810FBF}"/>
    <cellStyle name="Millares 3 11 2 3 2" xfId="11618" xr:uid="{78E779D8-380D-48E9-AE42-E559298333DA}"/>
    <cellStyle name="Millares 3 11 2 3 3" xfId="14458" xr:uid="{A8F47D47-1BE1-4670-9C87-243170CA06E5}"/>
    <cellStyle name="Millares 3 11 2 4" xfId="9644" xr:uid="{7DB1DE79-EE9C-43A2-A637-7397A38A0BA0}"/>
    <cellStyle name="Millares 3 11 2 4 2" xfId="12484" xr:uid="{C5BFFE33-627A-4E83-A4BA-67FECA60E0B7}"/>
    <cellStyle name="Millares 3 11 2 4 3" xfId="15325" xr:uid="{039A3C05-8736-4891-B397-A2E19C522FC6}"/>
    <cellStyle name="Millares 3 11 2 5" xfId="10211" xr:uid="{2BFB1071-DF88-48E2-AD64-73FDA8FA84E5}"/>
    <cellStyle name="Millares 3 11 2 6" xfId="13051" xr:uid="{8DEC59E6-6A0E-4FE8-A290-CDAAC0ACFBB7}"/>
    <cellStyle name="Millares 3 11 2 7" xfId="16393" xr:uid="{D5A64B2F-0092-4512-ACEA-F9259B6AFBD7}"/>
    <cellStyle name="Millares 3 11 2 8" xfId="16937" xr:uid="{01D70686-B5B4-476B-A6CA-FE2C9AD6E88A}"/>
    <cellStyle name="Millares 3 11 2 9" xfId="17481" xr:uid="{B2F60DCB-0C13-445B-BAB1-69252A447A38}"/>
    <cellStyle name="Millares 3 2" xfId="70" xr:uid="{00000000-0005-0000-0000-000029020000}"/>
    <cellStyle name="Millares 3 2 2" xfId="665" xr:uid="{00000000-0005-0000-0000-00002A020000}"/>
    <cellStyle name="Millares 3 2 2 2" xfId="3380" xr:uid="{666D4737-6CD3-48A2-A5C8-A596EF60DAED}"/>
    <cellStyle name="Millares 3 2 2 2 2" xfId="8339" xr:uid="{E80D1487-CCB3-4DA7-AE2A-A6802BB93EDC}"/>
    <cellStyle name="Millares 3 2 2 2 3" xfId="5472" xr:uid="{FA889A77-5F43-4DF7-B0F9-57CA6883A61D}"/>
    <cellStyle name="Millares 3 2 2 2 4" xfId="11628" xr:uid="{5339815A-71FB-4CB6-B795-2EA9475BE637}"/>
    <cellStyle name="Millares 3 2 2 2 5" xfId="14468" xr:uid="{FBD99BDC-9FF2-48A9-8ED2-5F2896DD73CC}"/>
    <cellStyle name="Millares 3 2 2 3" xfId="7367" xr:uid="{C079AC17-97D9-4AFE-953A-9DF68D15A20D}"/>
    <cellStyle name="Millares 3 2 2 4" xfId="4504" xr:uid="{CC5D2860-2C36-478D-AF05-E742A6C1B259}"/>
    <cellStyle name="Millares 3 2 2 5" xfId="9664" xr:uid="{0FC5A5F6-FCC1-41B9-AF9C-C126D21A9EF0}"/>
    <cellStyle name="Millares 3 2 2 5 2" xfId="12504" xr:uid="{98FC03C6-9182-431C-A4F1-89BFD1DE5DBB}"/>
    <cellStyle name="Millares 3 2 2 5 3" xfId="15345" xr:uid="{AD026759-AED9-4A35-8B25-E148D1B87B40}"/>
    <cellStyle name="Millares 3 2 3" xfId="1902" xr:uid="{00000000-0005-0000-0000-00002B020000}"/>
    <cellStyle name="Millares 3 2 3 2" xfId="7854" xr:uid="{11B0C377-41D6-4F7A-88D0-01840D52B9E8}"/>
    <cellStyle name="Millares 3 2 3 3" xfId="4987" xr:uid="{241BE90B-C28D-4A83-98A5-143B36BD1855}"/>
    <cellStyle name="Millares 3 2 4" xfId="3363" xr:uid="{89056FDF-FECF-41E4-9A8E-AA81384DC76B}"/>
    <cellStyle name="Millares 3 2 4 2" xfId="6882" xr:uid="{49A77104-FF48-4EAF-ADB4-D6C8A69F02B5}"/>
    <cellStyle name="Millares 3 2 4 3" xfId="11614" xr:uid="{96C3914C-7A1C-4B63-AF1F-B8A5F6F7C3CD}"/>
    <cellStyle name="Millares 3 2 4 4" xfId="14454" xr:uid="{E18F01BF-1C90-4518-AB46-17A67A607A6F}"/>
    <cellStyle name="Millares 3 2 5" xfId="4030" xr:uid="{1198A536-3792-4F0E-B1BF-49281D082634}"/>
    <cellStyle name="Millares 3 2 6" xfId="9654" xr:uid="{92E64FA7-8BFF-48F2-8A52-EE309C2E2518}"/>
    <cellStyle name="Millares 3 2 6 2" xfId="12494" xr:uid="{905DB249-EFA9-4B2B-85CE-DC11EA683D25}"/>
    <cellStyle name="Millares 3 2 6 3" xfId="15335" xr:uid="{266E9F74-4134-4C6B-99FD-F8B4621024AD}"/>
    <cellStyle name="Millares 3 3" xfId="664" xr:uid="{00000000-0005-0000-0000-00002C020000}"/>
    <cellStyle name="Millares 3 3 2" xfId="1927" xr:uid="{00000000-0005-0000-0000-00002D020000}"/>
    <cellStyle name="Millares 3 3 2 2" xfId="8143" xr:uid="{4B4230F9-1B94-4A0A-BB51-B225801F6959}"/>
    <cellStyle name="Millares 3 3 2 3" xfId="5276" xr:uid="{A1AEAC2A-7141-4F28-9E6A-B31038B14452}"/>
    <cellStyle name="Millares 3 3 3" xfId="3375" xr:uid="{69E1B0CB-16D5-480D-9158-6268CFB4C6D3}"/>
    <cellStyle name="Millares 3 3 3 2" xfId="7171" xr:uid="{07976B45-9DDD-4008-B23D-6C7359642D35}"/>
    <cellStyle name="Millares 3 3 3 3" xfId="11623" xr:uid="{8BC28210-123F-4879-AA00-AF337AB21CF1}"/>
    <cellStyle name="Millares 3 3 3 4" xfId="14463" xr:uid="{7D4EE598-2C00-4E92-B6FD-E64322B023EF}"/>
    <cellStyle name="Millares 3 3 4" xfId="4310" xr:uid="{49C6578A-C6C6-4901-95D2-C0200E918325}"/>
    <cellStyle name="Millares 3 3 5" xfId="9659" xr:uid="{D2E1A1FA-95C8-467B-90A0-11ACD3ECD82D}"/>
    <cellStyle name="Millares 3 3 5 2" xfId="12499" xr:uid="{11C43302-8C4B-4577-8E12-0A7DB5BC4052}"/>
    <cellStyle name="Millares 3 3 5 3" xfId="15340" xr:uid="{D0FEFEBE-F2BC-46E5-9766-BF4E2AB26F57}"/>
    <cellStyle name="Millares 3 4" xfId="1889" xr:uid="{00000000-0005-0000-0000-00002E020000}"/>
    <cellStyle name="Millares 3 4 2" xfId="7657" xr:uid="{1049C4F5-C932-425D-87EE-19C8963F0791}"/>
    <cellStyle name="Millares 3 4 3" xfId="4794" xr:uid="{6DDB7103-4CF3-4A0A-BE40-DE27DE684AE6}"/>
    <cellStyle name="Millares 3 5" xfId="3344" xr:uid="{D701DADF-F831-4E67-AD4A-AFE484B52811}"/>
    <cellStyle name="Millares 3 5 2" xfId="8669" xr:uid="{A1674A61-3CF6-41F2-A681-DE6B5B54840E}"/>
    <cellStyle name="Millares 3 5 3" xfId="5800" xr:uid="{26B6FAAC-DF01-44D9-B80A-4C57B5B15F17}"/>
    <cellStyle name="Millares 3 6" xfId="6441" xr:uid="{9546D0AA-F261-439E-A63C-6B499AC5A268}"/>
    <cellStyle name="Millares 3 6 2" xfId="9302" xr:uid="{BB7A8860-6A4A-4011-9DA5-8A4D0DCAE67F}"/>
    <cellStyle name="Millares 3 7" xfId="6686" xr:uid="{70F3F1ED-5861-4210-A608-D09A7B65A1E8}"/>
    <cellStyle name="Millares 30" xfId="667" xr:uid="{00000000-0005-0000-0000-00002F020000}"/>
    <cellStyle name="Millares 30 2" xfId="4709" xr:uid="{76D0764F-6DFD-4B99-AA91-E9C4C232A866}"/>
    <cellStyle name="Millares 30 2 2" xfId="5677" xr:uid="{8E308F51-F767-4CA6-9F46-E4BA35733CEE}"/>
    <cellStyle name="Millares 30 2 2 2" xfId="8545" xr:uid="{9EF61A82-43B6-4EE4-B886-98372EE5A61A}"/>
    <cellStyle name="Millares 30 2 3" xfId="7573" xr:uid="{0178C0A5-DBC3-4179-97AB-CC49D3E46597}"/>
    <cellStyle name="Millares 30 3" xfId="5193" xr:uid="{72FAB977-4605-4EE5-ACE1-A9B0300F0042}"/>
    <cellStyle name="Millares 30 3 2" xfId="8060" xr:uid="{32F7D8C7-8BE2-482D-93B6-9AD0DAD28214}"/>
    <cellStyle name="Millares 30 4" xfId="7088" xr:uid="{AD36F0F8-588F-43F7-AAE0-BD1156F73657}"/>
    <cellStyle name="Millares 30 5" xfId="4230" xr:uid="{C3ED8609-06C7-4ED0-96B1-58630729302F}"/>
    <cellStyle name="Millares 31" xfId="1794" xr:uid="{00000000-0005-0000-0000-000030020000}"/>
    <cellStyle name="Millares 31 2" xfId="4713" xr:uid="{717C9138-DA96-485F-97BE-422CDF946B56}"/>
    <cellStyle name="Millares 31 2 2" xfId="5681" xr:uid="{EEF375F3-B1D1-47C4-AB83-0D9F615F01DE}"/>
    <cellStyle name="Millares 31 2 2 2" xfId="8549" xr:uid="{14E893E3-516B-45E9-9C65-897273DEAB2C}"/>
    <cellStyle name="Millares 31 2 3" xfId="7577" xr:uid="{C26C53BA-5208-4CC8-834D-D92E347D22E7}"/>
    <cellStyle name="Millares 31 3" xfId="5197" xr:uid="{CFF3FC30-A271-40E5-AE21-3AFE57A373E2}"/>
    <cellStyle name="Millares 31 3 2" xfId="8064" xr:uid="{1A987CF7-5717-4321-9E18-C5090B743BAD}"/>
    <cellStyle name="Millares 31 4" xfId="7092" xr:uid="{5364EB7E-662A-4513-8C73-99FEB76573D2}"/>
    <cellStyle name="Millares 31 5" xfId="4234" xr:uid="{9FAFE4AB-274D-41DF-81A1-E64BF0E0F9E3}"/>
    <cellStyle name="Millares 32" xfId="666" xr:uid="{00000000-0005-0000-0000-000031020000}"/>
    <cellStyle name="Millares 32 2" xfId="4759" xr:uid="{D2C0C984-7D87-473B-B855-444E3226454B}"/>
    <cellStyle name="Millares 32 2 2" xfId="5727" xr:uid="{9AB2CD97-175A-4A15-B47B-E8C78D9ED10E}"/>
    <cellStyle name="Millares 32 2 2 2" xfId="8595" xr:uid="{9C3B0A45-25E3-49E3-A9C0-D7DD67E6B8F5}"/>
    <cellStyle name="Millares 32 2 3" xfId="7623" xr:uid="{9C113B07-FFF2-45BE-8EF6-8860F664793C}"/>
    <cellStyle name="Millares 32 3" xfId="5243" xr:uid="{FE5593F7-4226-457B-8654-0AE3E0A649C3}"/>
    <cellStyle name="Millares 32 3 2" xfId="8110" xr:uid="{C29858DA-6F0D-45E6-B37A-EA9F0941321B}"/>
    <cellStyle name="Millares 32 4" xfId="7138" xr:uid="{70384DEB-3F4C-4658-86BB-F7D2501E2DA7}"/>
    <cellStyle name="Millares 32 5" xfId="4277" xr:uid="{675CF0B9-79FD-45AA-98D4-AC3C2C828810}"/>
    <cellStyle name="Millares 33" xfId="1793" xr:uid="{00000000-0005-0000-0000-000032020000}"/>
    <cellStyle name="Millares 33 2" xfId="4744" xr:uid="{D223D3BB-BC94-49E6-9E88-258501ED5EF6}"/>
    <cellStyle name="Millares 33 2 2" xfId="5712" xr:uid="{BFF9F82A-AE39-45A0-B652-9DAABAC4192F}"/>
    <cellStyle name="Millares 33 2 2 2" xfId="8580" xr:uid="{F38604A5-008F-445E-B0F2-0554F29BB75B}"/>
    <cellStyle name="Millares 33 2 3" xfId="7608" xr:uid="{6B608BD3-9A83-413A-BE08-B3B051C7317F}"/>
    <cellStyle name="Millares 33 3" xfId="5228" xr:uid="{8EA0E016-B8F1-44C5-AF98-A75207A599C6}"/>
    <cellStyle name="Millares 33 3 2" xfId="8095" xr:uid="{480B4730-3659-4E49-8409-D35D6CAEC423}"/>
    <cellStyle name="Millares 33 4" xfId="7123" xr:uid="{38812D69-A8FD-4452-9565-33C445E13C2B}"/>
    <cellStyle name="Millares 33 5" xfId="4265" xr:uid="{5810FC28-99AD-443E-BA07-BCA9282F9BD8}"/>
    <cellStyle name="Millares 34" xfId="1759" xr:uid="{00000000-0005-0000-0000-000033020000}"/>
    <cellStyle name="Millares 34 2" xfId="4747" xr:uid="{346B51D5-E8A2-4546-8E48-1E9615131A6F}"/>
    <cellStyle name="Millares 34 2 2" xfId="5715" xr:uid="{9C0DC29E-92DE-4946-8D41-3B9224710FB6}"/>
    <cellStyle name="Millares 34 2 2 2" xfId="8583" xr:uid="{AE20ECBB-C7DE-428B-84E1-9DB6D6B241ED}"/>
    <cellStyle name="Millares 34 2 3" xfId="7611" xr:uid="{B9D60AE9-A216-433E-9047-76A95983B33A}"/>
    <cellStyle name="Millares 34 3" xfId="5231" xr:uid="{28DBACC9-C24D-48CE-8A6F-A211BDB889B8}"/>
    <cellStyle name="Millares 34 3 2" xfId="8098" xr:uid="{2B01367A-665B-46B3-9221-4EF4EAB19D46}"/>
    <cellStyle name="Millares 34 4" xfId="7126" xr:uid="{3C0F47B3-640C-4E64-817B-6FC8E3A23407}"/>
    <cellStyle name="Millares 34 5" xfId="4268" xr:uid="{3101E031-24AE-43E0-A546-28F3EA6E58A6}"/>
    <cellStyle name="Millares 35" xfId="1792" xr:uid="{00000000-0005-0000-0000-000034020000}"/>
    <cellStyle name="Millares 35 2" xfId="4710" xr:uid="{F5C5000E-E5AD-42B2-AE92-F01170A4750C}"/>
    <cellStyle name="Millares 35 2 2" xfId="5678" xr:uid="{8DE94356-2A1B-47E3-812E-BE7E93BC749C}"/>
    <cellStyle name="Millares 35 2 2 2" xfId="8546" xr:uid="{C7C54443-B87C-4F76-A28B-2177781740E4}"/>
    <cellStyle name="Millares 35 2 3" xfId="7574" xr:uid="{C15ED26C-25AD-4074-A947-8F22F823BA7E}"/>
    <cellStyle name="Millares 35 3" xfId="5194" xr:uid="{C838882B-5500-496F-A712-D1F9E932DCA3}"/>
    <cellStyle name="Millares 35 3 2" xfId="8061" xr:uid="{980D544B-8BC8-472D-AF30-ED75A6E738B9}"/>
    <cellStyle name="Millares 35 4" xfId="7089" xr:uid="{9E61E52A-810F-49DD-925C-3F5C8563B3BD}"/>
    <cellStyle name="Millares 35 5" xfId="4231" xr:uid="{3E6EC76D-2A82-4D97-B206-A52BDBE7EE01}"/>
    <cellStyle name="Millares 36" xfId="1760" xr:uid="{00000000-0005-0000-0000-000035020000}"/>
    <cellStyle name="Millares 36 2" xfId="4756" xr:uid="{68D47C61-8D24-4281-8C54-5E0E509F128A}"/>
    <cellStyle name="Millares 36 2 2" xfId="5724" xr:uid="{434150EF-8EF4-4B7B-9861-EB9D0CDCD62E}"/>
    <cellStyle name="Millares 36 2 2 2" xfId="8592" xr:uid="{AFEB4AE1-8165-4878-BF2F-A536A08FC702}"/>
    <cellStyle name="Millares 36 2 3" xfId="7620" xr:uid="{E0EA44C2-B090-4804-B554-48A9A9A89034}"/>
    <cellStyle name="Millares 36 3" xfId="5240" xr:uid="{8FE6AB28-7C53-457C-8182-FB2C2D3F1915}"/>
    <cellStyle name="Millares 36 3 2" xfId="8107" xr:uid="{F65AE999-7352-4528-886E-2DD1738E7682}"/>
    <cellStyle name="Millares 36 4" xfId="7135" xr:uid="{FB199EC3-7C17-4B0D-8A9E-C671C02F434D}"/>
    <cellStyle name="Millares 36 5" xfId="4275" xr:uid="{8BE198D1-599D-44C6-9448-3C13BB402A2D}"/>
    <cellStyle name="Millares 37" xfId="1798" xr:uid="{00000000-0005-0000-0000-000036020000}"/>
    <cellStyle name="Millares 37 2" xfId="4751" xr:uid="{2A240431-599B-47DC-ADEB-608C289887B0}"/>
    <cellStyle name="Millares 37 2 2" xfId="5719" xr:uid="{DDD49E6D-B774-409D-8E38-4891750C6667}"/>
    <cellStyle name="Millares 37 2 2 2" xfId="8587" xr:uid="{9323BA61-F91C-479B-817F-DBA03D3E47C3}"/>
    <cellStyle name="Millares 37 2 3" xfId="7615" xr:uid="{6BDC485E-9BA0-4A4D-9B81-76624BB4D869}"/>
    <cellStyle name="Millares 37 3" xfId="5235" xr:uid="{792BED38-F1EC-4195-A0D9-0AA638A2AA2C}"/>
    <cellStyle name="Millares 37 3 2" xfId="8102" xr:uid="{7DC35A23-A179-4456-AEED-D4301639B3FC}"/>
    <cellStyle name="Millares 37 4" xfId="7130" xr:uid="{5794D0D4-4572-4576-84C9-0719C29DFCE5}"/>
    <cellStyle name="Millares 37 5" xfId="4271" xr:uid="{BEA561BE-E326-4C52-9840-152E4CC90D34}"/>
    <cellStyle name="Millares 38" xfId="1802" xr:uid="{00000000-0005-0000-0000-000037020000}"/>
    <cellStyle name="Millares 38 2" xfId="4749" xr:uid="{5C7A6ED2-ED93-41B6-A176-A36E339B778E}"/>
    <cellStyle name="Millares 38 2 2" xfId="5717" xr:uid="{A9153490-2B18-49C2-B02E-FA95A265758E}"/>
    <cellStyle name="Millares 38 2 2 2" xfId="8585" xr:uid="{9D177ADB-1C0F-4700-82E6-34E8FD24CA95}"/>
    <cellStyle name="Millares 38 2 3" xfId="7613" xr:uid="{E7E66C8E-8D3E-4E7B-93C4-CC4A3ABFBA83}"/>
    <cellStyle name="Millares 38 3" xfId="5233" xr:uid="{D9A09E42-8E56-4C6D-A1CF-725DE32E1AF4}"/>
    <cellStyle name="Millares 38 3 2" xfId="8100" xr:uid="{C8407A24-F147-4E60-B03D-4C28B5F2E957}"/>
    <cellStyle name="Millares 38 4" xfId="7128" xr:uid="{4AF3183C-ECDE-4B11-BCEF-3436FC50E1AF}"/>
    <cellStyle name="Millares 38 5" xfId="4270" xr:uid="{C880E84A-6F5F-4DC1-864B-D16882377BC9}"/>
    <cellStyle name="Millares 39" xfId="1797" xr:uid="{00000000-0005-0000-0000-000038020000}"/>
    <cellStyle name="Millares 39 2" xfId="4723" xr:uid="{B1788D4E-7E3D-4D4C-A7A9-D81EB322C4AD}"/>
    <cellStyle name="Millares 39 2 2" xfId="5691" xr:uid="{39578D61-3F4C-498E-AA03-8293A04B6B85}"/>
    <cellStyle name="Millares 39 2 2 2" xfId="8559" xr:uid="{A9FCCDBA-9D23-4B51-95F5-E9891AB8ED34}"/>
    <cellStyle name="Millares 39 2 3" xfId="7587" xr:uid="{73D5B6CB-E713-4FFD-92E4-0D2730BBB656}"/>
    <cellStyle name="Millares 39 3" xfId="5207" xr:uid="{5711F7E8-4C8E-49BB-A1A9-764CF4C734F8}"/>
    <cellStyle name="Millares 39 3 2" xfId="8074" xr:uid="{CB155573-74EB-4967-ACD1-2A493F3FAEA7}"/>
    <cellStyle name="Millares 39 4" xfId="7102" xr:uid="{B344F0CA-963C-41DF-8F7A-B07CC4B088E0}"/>
    <cellStyle name="Millares 39 5" xfId="4244" xr:uid="{1E64C8EB-C54A-4941-B909-7E078066C6CF}"/>
    <cellStyle name="Millares 4" xfId="56" xr:uid="{00000000-0005-0000-0000-000039020000}"/>
    <cellStyle name="Millares 4 2" xfId="126" xr:uid="{00000000-0005-0000-0000-00003A020000}"/>
    <cellStyle name="Millares 4 2 2" xfId="1903" xr:uid="{00000000-0005-0000-0000-00003B020000}"/>
    <cellStyle name="Millares 4 2 2 2" xfId="5498" xr:uid="{3BB1732F-038F-48EE-AEDB-1259971F8DCD}"/>
    <cellStyle name="Millares 4 2 2 2 2" xfId="8365" xr:uid="{912BCA5D-A992-4629-BCBD-722A440E7F70}"/>
    <cellStyle name="Millares 4 2 2 3" xfId="7393" xr:uid="{F9397C26-DDAD-46B2-81B3-A90E8E3B4F2C}"/>
    <cellStyle name="Millares 4 2 2 4" xfId="4530" xr:uid="{0F8144F7-27EC-44A6-8BFD-4F3FF099E8C9}"/>
    <cellStyle name="Millares 4 2 3" xfId="5013" xr:uid="{61D5DD67-D072-40E6-AE49-39D5C09CCC28}"/>
    <cellStyle name="Millares 4 2 3 2" xfId="7880" xr:uid="{2CD0683B-676E-4749-95B6-CB0AF2523EB7}"/>
    <cellStyle name="Millares 4 2 4" xfId="6908" xr:uid="{DAF0AB56-D7C3-4954-855D-BB62A466D73E}"/>
    <cellStyle name="Millares 4 3" xfId="114" xr:uid="{00000000-0005-0000-0000-00003C020000}"/>
    <cellStyle name="Millares 4 3 10" xfId="2932" xr:uid="{DF268531-A5DE-4284-BD45-0448FE174732}"/>
    <cellStyle name="Millares 4 3 10 2" xfId="11203" xr:uid="{C5857975-4C2A-4E8C-921F-4BC6D7E220B1}"/>
    <cellStyle name="Millares 4 3 10 3" xfId="14043" xr:uid="{6E5C7CD8-2715-4CD3-BD57-DE3DA99726CB}"/>
    <cellStyle name="Millares 4 3 11" xfId="3406" xr:uid="{5E017EE5-7902-47C7-8F1B-4230908D2BF4}"/>
    <cellStyle name="Millares 4 3 11 2" xfId="11647" xr:uid="{4A9CC9A8-C1F6-47F6-8C3D-6BBF19297EF9}"/>
    <cellStyle name="Millares 4 3 11 3" xfId="14487" xr:uid="{3EF7BD23-A154-4811-B51C-2C4C325FF321}"/>
    <cellStyle name="Millares 4 3 12" xfId="3434" xr:uid="{08780DDD-BB71-4653-9B0A-FD4627221E12}"/>
    <cellStyle name="Millares 4 3 12 2" xfId="11675" xr:uid="{F0DC73AC-243C-4AF3-8DCF-3C3E3998A2C7}"/>
    <cellStyle name="Millares 4 3 12 3" xfId="14515" xr:uid="{9E796669-39D8-4664-A7A9-CE77CA16046D}"/>
    <cellStyle name="Millares 4 3 13" xfId="4336" xr:uid="{88BFECD2-91B4-4A09-ACF8-BC29948FD17D}"/>
    <cellStyle name="Millares 4 3 14" xfId="9697" xr:uid="{342EFB27-4CBF-4A8F-AC57-29E315226E89}"/>
    <cellStyle name="Millares 4 3 15" xfId="12537" xr:uid="{3961CA26-BDE2-4C56-9F7D-3279F72E8DD5}"/>
    <cellStyle name="Millares 4 3 16" xfId="15880" xr:uid="{5F14E58C-9FD5-4AAD-A9C6-2C23DBA2ADC9}"/>
    <cellStyle name="Millares 4 3 17" xfId="16423" xr:uid="{DD7E32AB-760D-49A7-95CB-42E0AC5084E3}"/>
    <cellStyle name="Millares 4 3 18" xfId="16967" xr:uid="{A4344CD2-9C89-4106-8B42-C91D1ABB2673}"/>
    <cellStyle name="Millares 4 3 2" xfId="203" xr:uid="{00000000-0005-0000-0000-00003D020000}"/>
    <cellStyle name="Millares 4 3 2 10" xfId="9766" xr:uid="{0E31C4D5-6EBD-4F94-9363-0F3407E5E548}"/>
    <cellStyle name="Millares 4 3 2 11" xfId="12606" xr:uid="{CBD91132-8DFE-41F3-81ED-6B1DDD8DD07D}"/>
    <cellStyle name="Millares 4 3 2 12" xfId="15949" xr:uid="{0C83F5B8-D457-4A7B-B433-CC1E62FDE632}"/>
    <cellStyle name="Millares 4 3 2 13" xfId="16492" xr:uid="{38A71F47-AA18-4DBA-8ABB-D43B7A611E9E}"/>
    <cellStyle name="Millares 4 3 2 14" xfId="17036" xr:uid="{BD28BAB0-E817-407D-9CB0-E2A7E71A136D}"/>
    <cellStyle name="Millares 4 3 2 2" xfId="312" xr:uid="{00000000-0005-0000-0000-00003E020000}"/>
    <cellStyle name="Millares 4 3 2 2 10" xfId="16053" xr:uid="{AC75E3DE-9434-43F3-BFC4-8636A953DE5A}"/>
    <cellStyle name="Millares 4 3 2 2 11" xfId="16596" xr:uid="{B22BED49-5A3A-42A9-9EA7-38CE44CB0068}"/>
    <cellStyle name="Millares 4 3 2 2 12" xfId="17140" xr:uid="{C5E0D934-C6E3-43AD-9F17-EB15E87C0117}"/>
    <cellStyle name="Millares 4 3 2 2 2" xfId="539" xr:uid="{00000000-0005-0000-0000-00003F020000}"/>
    <cellStyle name="Millares 4 3 2 2 2 10" xfId="17352" xr:uid="{1EF08F8A-0B67-439E-B2D9-1C618FA30B9A}"/>
    <cellStyle name="Millares 4 3 2 2 2 2" xfId="2355" xr:uid="{FC66F7D1-4343-4704-98B5-315710F98A7B}"/>
    <cellStyle name="Millares 4 3 2 2 2 2 2" xfId="10626" xr:uid="{B348C244-440B-4587-AEC5-DD4914D39E77}"/>
    <cellStyle name="Millares 4 3 2 2 2 2 3" xfId="13466" xr:uid="{882133B8-89BE-4688-8FBC-99BC3D41338D}"/>
    <cellStyle name="Millares 4 3 2 2 2 3" xfId="2773" xr:uid="{4F46455E-CE1C-43FE-A0B1-8A8403382F1B}"/>
    <cellStyle name="Millares 4 3 2 2 2 3 2" xfId="11044" xr:uid="{3F536C95-B13D-43AF-9A50-CCFB4385A379}"/>
    <cellStyle name="Millares 4 3 2 2 2 3 3" xfId="13884" xr:uid="{1178E782-E465-413E-BA4B-4EEF5831E2D9}"/>
    <cellStyle name="Millares 4 3 2 2 2 4" xfId="3317" xr:uid="{64B19F66-96BE-4B20-A53B-C298F4C04F23}"/>
    <cellStyle name="Millares 4 3 2 2 2 4 2" xfId="11588" xr:uid="{3D9DEF29-64D6-4E5C-8F1D-7EB82E6EB2CD}"/>
    <cellStyle name="Millares 4 3 2 2 2 4 3" xfId="14428" xr:uid="{1B94649B-36D8-4D51-A513-B8A030F42BD9}"/>
    <cellStyle name="Millares 4 3 2 2 2 5" xfId="3819" xr:uid="{AD1B453D-CF78-45C0-9B3B-A23B9B483E9E}"/>
    <cellStyle name="Millares 4 3 2 2 2 5 2" xfId="12060" xr:uid="{095BA17A-91F0-444D-8220-9000F96692E4}"/>
    <cellStyle name="Millares 4 3 2 2 2 5 3" xfId="14900" xr:uid="{2C0496F1-29E6-4B66-8EF4-6AA6F217B260}"/>
    <cellStyle name="Millares 4 3 2 2 2 6" xfId="10082" xr:uid="{1F8F62C3-207D-4B88-B22F-E2A37443D905}"/>
    <cellStyle name="Millares 4 3 2 2 2 7" xfId="12922" xr:uid="{5428A5DD-D269-4B01-9F61-D4F665E9F4B5}"/>
    <cellStyle name="Millares 4 3 2 2 2 8" xfId="16265" xr:uid="{057F587C-A817-437D-A5D5-4E05F7346884}"/>
    <cellStyle name="Millares 4 3 2 2 2 9" xfId="16808" xr:uid="{C32E4409-1407-4475-BE68-D50FBD44D263}"/>
    <cellStyle name="Millares 4 3 2 2 3" xfId="2143" xr:uid="{96B1546C-CBE8-455A-A533-E089F73C7A1E}"/>
    <cellStyle name="Millares 4 3 2 2 3 2" xfId="10414" xr:uid="{D53A14DD-759D-4218-8679-B58CD293D86D}"/>
    <cellStyle name="Millares 4 3 2 2 3 3" xfId="13254" xr:uid="{6269B6DD-1788-4B56-B8BC-95915877C7C5}"/>
    <cellStyle name="Millares 4 3 2 2 4" xfId="2561" xr:uid="{04942D92-F76D-49B1-8AFE-7E261EFF0BA8}"/>
    <cellStyle name="Millares 4 3 2 2 4 2" xfId="10832" xr:uid="{662576C5-3E64-4145-86FB-887A0023A0FD}"/>
    <cellStyle name="Millares 4 3 2 2 4 3" xfId="13672" xr:uid="{81B145AD-EF7A-4A9F-AA40-EC2AF2F00511}"/>
    <cellStyle name="Millares 4 3 2 2 5" xfId="3105" xr:uid="{F20E4C79-2DF1-422A-899D-441AFF0C915D}"/>
    <cellStyle name="Millares 4 3 2 2 5 2" xfId="11376" xr:uid="{C4579D84-9C02-4758-B67C-3FBB904D7741}"/>
    <cellStyle name="Millares 4 3 2 2 5 3" xfId="14216" xr:uid="{CF9B8830-5E92-4936-88E4-1134DB806548}"/>
    <cellStyle name="Millares 4 3 2 2 6" xfId="3607" xr:uid="{99EA1EB4-E2A8-4C42-8412-5E718D4EA055}"/>
    <cellStyle name="Millares 4 3 2 2 6 2" xfId="11848" xr:uid="{3C5B959E-F08A-4CE7-981E-B0C94A1823F5}"/>
    <cellStyle name="Millares 4 3 2 2 6 3" xfId="14688" xr:uid="{099A9419-BA60-4755-A623-9F87C8174F56}"/>
    <cellStyle name="Millares 4 3 2 2 7" xfId="8169" xr:uid="{5DA54317-5E0B-47C8-A20B-ED1045AA4508}"/>
    <cellStyle name="Millares 4 3 2 2 8" xfId="9870" xr:uid="{3578DC41-5BDC-484B-84F3-3F1A7D651019}"/>
    <cellStyle name="Millares 4 3 2 2 9" xfId="12710" xr:uid="{4DF34945-9D1B-4691-9ED3-FA39E77A64EB}"/>
    <cellStyle name="Millares 4 3 2 3" xfId="438" xr:uid="{00000000-0005-0000-0000-000040020000}"/>
    <cellStyle name="Millares 4 3 2 3 10" xfId="17252" xr:uid="{6EE701BA-94E2-4BC9-B9C5-E3949B4B8F1D}"/>
    <cellStyle name="Millares 4 3 2 3 2" xfId="2255" xr:uid="{BAB8ABFA-42DC-4083-8785-F941BD181EF5}"/>
    <cellStyle name="Millares 4 3 2 3 2 2" xfId="10526" xr:uid="{997B03C5-EEA5-48A4-8E88-2B3158C78A58}"/>
    <cellStyle name="Millares 4 3 2 3 2 3" xfId="13366" xr:uid="{71A0FCA6-3C97-4E69-91B9-D89571EBB952}"/>
    <cellStyle name="Millares 4 3 2 3 3" xfId="2673" xr:uid="{C09DD970-9071-40D8-948F-2D3C08D1F0EA}"/>
    <cellStyle name="Millares 4 3 2 3 3 2" xfId="10944" xr:uid="{176CB82D-DB8B-4D65-8CB6-0576F18A51C2}"/>
    <cellStyle name="Millares 4 3 2 3 3 3" xfId="13784" xr:uid="{93E96993-0689-4F67-9A69-33FDE57DCF6F}"/>
    <cellStyle name="Millares 4 3 2 3 4" xfId="3217" xr:uid="{0154674E-8953-4168-B741-C50A215DFDC2}"/>
    <cellStyle name="Millares 4 3 2 3 4 2" xfId="11488" xr:uid="{7A1AA3F7-9EB7-4E21-9DDD-BFA86D759113}"/>
    <cellStyle name="Millares 4 3 2 3 4 3" xfId="14328" xr:uid="{94B1D05C-FD90-4BA4-989E-32ADF7235ED9}"/>
    <cellStyle name="Millares 4 3 2 3 5" xfId="3719" xr:uid="{E8FFE458-E937-4F4F-A63B-4186442BB747}"/>
    <cellStyle name="Millares 4 3 2 3 5 2" xfId="11960" xr:uid="{D68681EF-808F-4D64-B582-EB4247CE1023}"/>
    <cellStyle name="Millares 4 3 2 3 5 3" xfId="14800" xr:uid="{166B190E-9B91-431E-951E-B09EBA16397F}"/>
    <cellStyle name="Millares 4 3 2 3 6" xfId="9982" xr:uid="{DD66A92D-E0AB-432F-9BA1-23ABCE13C0D3}"/>
    <cellStyle name="Millares 4 3 2 3 7" xfId="12822" xr:uid="{10485501-FF32-4077-95FE-28F4CB883A36}"/>
    <cellStyle name="Millares 4 3 2 3 8" xfId="16165" xr:uid="{40A1E989-8D1F-4B3C-969E-5D31B7D425DF}"/>
    <cellStyle name="Millares 4 3 2 3 9" xfId="16708" xr:uid="{AE95DC57-DC05-4E10-BECD-616C3707DBB0}"/>
    <cellStyle name="Millares 4 3 2 4" xfId="641" xr:uid="{00000000-0005-0000-0000-000041020000}"/>
    <cellStyle name="Millares 4 3 2 4 2" xfId="2875" xr:uid="{1C15925E-9587-44C5-82BF-80407FEFFECD}"/>
    <cellStyle name="Millares 4 3 2 4 2 2" xfId="11146" xr:uid="{07895DC5-C709-49C4-A928-7260524D0F2B}"/>
    <cellStyle name="Millares 4 3 2 4 2 3" xfId="13986" xr:uid="{4AB47EC8-4881-44C9-999F-C2EFCB3E0E58}"/>
    <cellStyle name="Millares 4 3 2 4 3" xfId="10184" xr:uid="{CD0A5594-AC1A-42D0-9F8D-415DBCF76534}"/>
    <cellStyle name="Millares 4 3 2 4 4" xfId="13024" xr:uid="{AE9C22E2-D3B5-411A-94EB-FBFC36BB0022}"/>
    <cellStyle name="Millares 4 3 2 4 5" xfId="16367" xr:uid="{9BC7E154-47F1-4B91-BF9C-A5331E2E877E}"/>
    <cellStyle name="Millares 4 3 2 4 6" xfId="16910" xr:uid="{7B19EE6C-605D-406B-838C-29218694337A}"/>
    <cellStyle name="Millares 4 3 2 4 7" xfId="17454" xr:uid="{127B34F7-6CD1-4828-BAAA-15B0554BC35B}"/>
    <cellStyle name="Millares 4 3 2 5" xfId="2039" xr:uid="{B926E91B-1CCD-4B59-A6D8-C3D3CB79C3F9}"/>
    <cellStyle name="Millares 4 3 2 5 2" xfId="10310" xr:uid="{B3F3C37D-A069-4861-A432-0B65664C62F4}"/>
    <cellStyle name="Millares 4 3 2 5 3" xfId="13150" xr:uid="{584E002E-6BD8-4E02-828D-6178ADD7A201}"/>
    <cellStyle name="Millares 4 3 2 6" xfId="2457" xr:uid="{DAA0D8B4-FE30-4425-8480-5C1915CF12AC}"/>
    <cellStyle name="Millares 4 3 2 6 2" xfId="10728" xr:uid="{66AFDF01-9E96-4B4A-843C-AD186737A14E}"/>
    <cellStyle name="Millares 4 3 2 6 3" xfId="13568" xr:uid="{5EE80433-D481-42EF-8902-321814CBBBEE}"/>
    <cellStyle name="Millares 4 3 2 7" xfId="3001" xr:uid="{AD8D53BD-3AB5-4F56-887E-77389C0A3056}"/>
    <cellStyle name="Millares 4 3 2 7 2" xfId="11272" xr:uid="{9F8D8340-E2FC-439E-8933-84F3283CDCDB}"/>
    <cellStyle name="Millares 4 3 2 7 3" xfId="14112" xr:uid="{98B64BB2-E4DA-4A76-84CE-5AD7F56949C4}"/>
    <cellStyle name="Millares 4 3 2 8" xfId="3503" xr:uid="{A595D679-9453-41E9-A74F-ED7F842F5F8D}"/>
    <cellStyle name="Millares 4 3 2 8 2" xfId="11744" xr:uid="{7A2832A8-C92C-48B0-9AEB-29F37E1B388C}"/>
    <cellStyle name="Millares 4 3 2 8 3" xfId="14584" xr:uid="{1EFD1F08-6D1A-466C-91FE-3D49BC2CBE28}"/>
    <cellStyle name="Millares 4 3 2 9" xfId="5302" xr:uid="{63D6CA35-1D6A-4493-902A-0C6630D2D1E7}"/>
    <cellStyle name="Millares 4 3 3" xfId="157" xr:uid="{00000000-0005-0000-0000-000042020000}"/>
    <cellStyle name="Millares 4 3 3 10" xfId="9725" xr:uid="{B1785BCD-8CE4-4338-B53C-870ED6999DD2}"/>
    <cellStyle name="Millares 4 3 3 11" xfId="12565" xr:uid="{6E822E8E-4E8B-436B-8996-784C676B6848}"/>
    <cellStyle name="Millares 4 3 3 12" xfId="15908" xr:uid="{2B2A871A-3DD2-43BC-8F8E-D1F4D6FEE998}"/>
    <cellStyle name="Millares 4 3 3 13" xfId="16451" xr:uid="{4D07AD04-6527-42F8-9A58-F7EF0514F8BD}"/>
    <cellStyle name="Millares 4 3 3 14" xfId="16995" xr:uid="{077FD2F1-2388-461F-BB15-FD67674D0CA0}"/>
    <cellStyle name="Millares 4 3 3 2" xfId="271" xr:uid="{00000000-0005-0000-0000-000043020000}"/>
    <cellStyle name="Millares 4 3 3 2 10" xfId="16555" xr:uid="{1822D2E6-C63D-41A4-BA5F-E3CBC59D9908}"/>
    <cellStyle name="Millares 4 3 3 2 11" xfId="17099" xr:uid="{94F5D681-A6DF-4DE7-A351-DA63B6886F13}"/>
    <cellStyle name="Millares 4 3 3 2 2" xfId="498" xr:uid="{00000000-0005-0000-0000-000044020000}"/>
    <cellStyle name="Millares 4 3 3 2 2 10" xfId="17311" xr:uid="{3E89D705-5313-4731-AAA6-4584E586694C}"/>
    <cellStyle name="Millares 4 3 3 2 2 2" xfId="2314" xr:uid="{1323E801-BD32-4EC3-9A23-DB2324971EE1}"/>
    <cellStyle name="Millares 4 3 3 2 2 2 2" xfId="10585" xr:uid="{25BB3E2C-5D12-4B11-86A9-0DB2B1017DB6}"/>
    <cellStyle name="Millares 4 3 3 2 2 2 3" xfId="13425" xr:uid="{3FB1ECF1-6EC8-4630-8F34-7933ED23941F}"/>
    <cellStyle name="Millares 4 3 3 2 2 3" xfId="2732" xr:uid="{EDE1CF69-88AF-4832-A7BD-DD6D105CFCFC}"/>
    <cellStyle name="Millares 4 3 3 2 2 3 2" xfId="11003" xr:uid="{67819185-7201-41C9-BD4C-A5503743D282}"/>
    <cellStyle name="Millares 4 3 3 2 2 3 3" xfId="13843" xr:uid="{5E1EE73F-C221-4C07-B81A-11C42BD930D9}"/>
    <cellStyle name="Millares 4 3 3 2 2 4" xfId="3276" xr:uid="{91A0E544-8084-4368-94E0-BC2F51F2C7E2}"/>
    <cellStyle name="Millares 4 3 3 2 2 4 2" xfId="11547" xr:uid="{48692A3F-EBC1-495D-8A72-422F11901C54}"/>
    <cellStyle name="Millares 4 3 3 2 2 4 3" xfId="14387" xr:uid="{35A88A8F-5137-49A2-8ED5-3584AC663819}"/>
    <cellStyle name="Millares 4 3 3 2 2 5" xfId="3778" xr:uid="{0D26EFC5-67F1-4D82-8030-1FA78527586A}"/>
    <cellStyle name="Millares 4 3 3 2 2 5 2" xfId="12019" xr:uid="{EE502995-EA8E-45E8-8E75-1D4C2B031DDE}"/>
    <cellStyle name="Millares 4 3 3 2 2 5 3" xfId="14859" xr:uid="{905ACDE7-550F-4B6E-85C6-62F018F7AD7D}"/>
    <cellStyle name="Millares 4 3 3 2 2 6" xfId="10041" xr:uid="{B0FAE97A-75F4-4AD1-A39E-88C13F9F1A12}"/>
    <cellStyle name="Millares 4 3 3 2 2 7" xfId="12881" xr:uid="{A7312C4A-5D83-4FFC-8097-98086541DC4E}"/>
    <cellStyle name="Millares 4 3 3 2 2 8" xfId="16224" xr:uid="{D487C370-01BF-448E-A872-FF4108DD4B6C}"/>
    <cellStyle name="Millares 4 3 3 2 2 9" xfId="16767" xr:uid="{A85D9FEF-907B-459A-A6D1-D864614AF24F}"/>
    <cellStyle name="Millares 4 3 3 2 3" xfId="2102" xr:uid="{964B901C-C2F2-4305-95DE-8B0416526EB1}"/>
    <cellStyle name="Millares 4 3 3 2 3 2" xfId="10373" xr:uid="{7119E9CB-9225-40C9-9D29-B400B61F0AC4}"/>
    <cellStyle name="Millares 4 3 3 2 3 3" xfId="13213" xr:uid="{D930E287-9882-4BCA-9C92-7BDAE3926F99}"/>
    <cellStyle name="Millares 4 3 3 2 4" xfId="2520" xr:uid="{55C200E4-4294-4327-AF3F-83F422A0C746}"/>
    <cellStyle name="Millares 4 3 3 2 4 2" xfId="10791" xr:uid="{C0B1F37F-1E2A-4D88-84E6-AF92D8917805}"/>
    <cellStyle name="Millares 4 3 3 2 4 3" xfId="13631" xr:uid="{79E32261-FC15-449B-B868-7383B6F59AAC}"/>
    <cellStyle name="Millares 4 3 3 2 5" xfId="3064" xr:uid="{6B663E56-0DA2-48EE-8E4B-B6161E11C72D}"/>
    <cellStyle name="Millares 4 3 3 2 5 2" xfId="11335" xr:uid="{674F5B31-A9D4-40CF-96CF-EF062BD00CCB}"/>
    <cellStyle name="Millares 4 3 3 2 5 3" xfId="14175" xr:uid="{73FE200C-562D-4ADE-858E-C3FD18FE5791}"/>
    <cellStyle name="Millares 4 3 3 2 6" xfId="3566" xr:uid="{956DE4B1-84E0-40BD-ADD7-622BA99D8B50}"/>
    <cellStyle name="Millares 4 3 3 2 6 2" xfId="11807" xr:uid="{14B2014E-FD23-4E47-9512-39C195503912}"/>
    <cellStyle name="Millares 4 3 3 2 6 3" xfId="14647" xr:uid="{0055C1A7-3C5C-4066-88C5-C1F6A8146710}"/>
    <cellStyle name="Millares 4 3 3 2 7" xfId="9829" xr:uid="{90059D86-7362-4160-96BE-ACFAD5BCAE34}"/>
    <cellStyle name="Millares 4 3 3 2 8" xfId="12669" xr:uid="{1CBDBEE0-BE7D-49D8-9EF7-92AC8E6ED335}"/>
    <cellStyle name="Millares 4 3 3 2 9" xfId="16012" xr:uid="{2CD0CFB9-A752-44FF-99EB-6FC4C18BF44A}"/>
    <cellStyle name="Millares 4 3 3 3" xfId="397" xr:uid="{00000000-0005-0000-0000-000045020000}"/>
    <cellStyle name="Millares 4 3 3 3 10" xfId="17211" xr:uid="{71B8ABE3-D444-4E06-85F1-E60EBBEAA9B1}"/>
    <cellStyle name="Millares 4 3 3 3 2" xfId="2214" xr:uid="{2890AD4E-4E7D-45EF-B910-54220ABB934E}"/>
    <cellStyle name="Millares 4 3 3 3 2 2" xfId="10485" xr:uid="{F6502D5F-61AE-4520-AD41-B9BE6AB8387E}"/>
    <cellStyle name="Millares 4 3 3 3 2 3" xfId="13325" xr:uid="{0CE11A86-51DD-4C8A-A4FE-FB56F87D95CA}"/>
    <cellStyle name="Millares 4 3 3 3 3" xfId="2632" xr:uid="{A910CC20-E59C-4C79-8BAF-509EA3807172}"/>
    <cellStyle name="Millares 4 3 3 3 3 2" xfId="10903" xr:uid="{C4E9BEEC-7E01-45D0-B671-68FECC5EF50D}"/>
    <cellStyle name="Millares 4 3 3 3 3 3" xfId="13743" xr:uid="{6AD6E102-102D-47AF-84AD-1622BCECEBBB}"/>
    <cellStyle name="Millares 4 3 3 3 4" xfId="3176" xr:uid="{C28989CB-EEF1-4049-BC4E-6F6F090378BC}"/>
    <cellStyle name="Millares 4 3 3 3 4 2" xfId="11447" xr:uid="{15278196-729B-4A9F-A4D3-6C735C400454}"/>
    <cellStyle name="Millares 4 3 3 3 4 3" xfId="14287" xr:uid="{0C6D374C-AA09-4AE4-AD3A-1EC9B714D2BD}"/>
    <cellStyle name="Millares 4 3 3 3 5" xfId="3678" xr:uid="{C4684862-790C-4602-966A-08E0916B292B}"/>
    <cellStyle name="Millares 4 3 3 3 5 2" xfId="11919" xr:uid="{8E39800E-C20D-4DC2-841D-EE9BFBF17C5D}"/>
    <cellStyle name="Millares 4 3 3 3 5 3" xfId="14759" xr:uid="{C97B7149-885C-4E42-9700-F3E0368033B4}"/>
    <cellStyle name="Millares 4 3 3 3 6" xfId="9941" xr:uid="{B62A65B9-A676-4E85-8068-3291877BC11D}"/>
    <cellStyle name="Millares 4 3 3 3 7" xfId="12781" xr:uid="{02C16599-A95E-4202-AB22-3575722F7A16}"/>
    <cellStyle name="Millares 4 3 3 3 8" xfId="16124" xr:uid="{52F8B17B-AECB-4D56-8122-70051299EDC2}"/>
    <cellStyle name="Millares 4 3 3 3 9" xfId="16667" xr:uid="{FF3EF9C2-761A-4F51-9813-DC2D3BCD2CDD}"/>
    <cellStyle name="Millares 4 3 3 4" xfId="600" xr:uid="{00000000-0005-0000-0000-000046020000}"/>
    <cellStyle name="Millares 4 3 3 4 2" xfId="2834" xr:uid="{14F9245C-6F3E-472A-A4F3-9D9EA25D3DE5}"/>
    <cellStyle name="Millares 4 3 3 4 2 2" xfId="11105" xr:uid="{2A0608E8-7F02-4C9D-9B7A-4B6D73242679}"/>
    <cellStyle name="Millares 4 3 3 4 2 3" xfId="13945" xr:uid="{4016FBB2-09B7-4F59-AB7B-8837EB1D3192}"/>
    <cellStyle name="Millares 4 3 3 4 3" xfId="10143" xr:uid="{7DFC6F8D-D9F1-41D7-B6AC-5D621B1C4E6C}"/>
    <cellStyle name="Millares 4 3 3 4 4" xfId="12983" xr:uid="{7C06BEDB-BC89-402E-933C-8028EA896ED6}"/>
    <cellStyle name="Millares 4 3 3 4 5" xfId="16326" xr:uid="{96F42C55-CF9F-4C07-87C8-D8300E864144}"/>
    <cellStyle name="Millares 4 3 3 4 6" xfId="16869" xr:uid="{00E25B7F-3DDE-4443-A1B6-812114B88D6C}"/>
    <cellStyle name="Millares 4 3 3 4 7" xfId="17413" xr:uid="{86923516-EDE2-49B6-A9BB-CACE08807370}"/>
    <cellStyle name="Millares 4 3 3 5" xfId="1998" xr:uid="{223F20FF-10B0-4E02-B8B9-299ED2FA0C8B}"/>
    <cellStyle name="Millares 4 3 3 5 2" xfId="10269" xr:uid="{F8576E62-44D2-499E-BB7C-5133093E6558}"/>
    <cellStyle name="Millares 4 3 3 5 3" xfId="13109" xr:uid="{933EFC34-8C38-4C27-B9F9-7BFADDDFE76A}"/>
    <cellStyle name="Millares 4 3 3 6" xfId="2416" xr:uid="{58BF452E-72F5-4E8E-B33C-A35F153C1800}"/>
    <cellStyle name="Millares 4 3 3 6 2" xfId="10687" xr:uid="{59F9EED6-4E3B-4BBD-99EB-069C2FCDBDA2}"/>
    <cellStyle name="Millares 4 3 3 6 3" xfId="13527" xr:uid="{41D5EA49-769E-4EC4-901D-1DBD5900F8D5}"/>
    <cellStyle name="Millares 4 3 3 7" xfId="2960" xr:uid="{04E8C325-4C0A-429B-AC05-4A547745ADFA}"/>
    <cellStyle name="Millares 4 3 3 7 2" xfId="11231" xr:uid="{59A5BEC2-1E99-4E8B-B904-5370C9E53A5B}"/>
    <cellStyle name="Millares 4 3 3 7 3" xfId="14071" xr:uid="{FFF44B32-C2AB-4894-A9E4-72C0E9D3A5A1}"/>
    <cellStyle name="Millares 4 3 3 8" xfId="3462" xr:uid="{5273FF95-A6E6-4712-BF2A-F44B68029CDA}"/>
    <cellStyle name="Millares 4 3 3 8 2" xfId="11703" xr:uid="{59757D4D-5EA0-4539-9285-00AAC122F025}"/>
    <cellStyle name="Millares 4 3 3 8 3" xfId="14543" xr:uid="{D70CCE83-1943-4C84-BBB6-1603488263DA}"/>
    <cellStyle name="Millares 4 3 3 9" xfId="7197" xr:uid="{0A91BA72-66FE-475D-B6D0-7DEB7830738E}"/>
    <cellStyle name="Millares 4 3 4" xfId="243" xr:uid="{00000000-0005-0000-0000-000047020000}"/>
    <cellStyle name="Millares 4 3 4 10" xfId="16527" xr:uid="{8205F957-7DA1-4D56-AF36-776419D344F0}"/>
    <cellStyle name="Millares 4 3 4 11" xfId="17071" xr:uid="{06251787-9D83-4DFE-A63E-33E372C4C025}"/>
    <cellStyle name="Millares 4 3 4 2" xfId="470" xr:uid="{00000000-0005-0000-0000-000048020000}"/>
    <cellStyle name="Millares 4 3 4 2 10" xfId="17283" xr:uid="{9642AA94-1304-4016-8FBC-7DA9CA2E5F9E}"/>
    <cellStyle name="Millares 4 3 4 2 2" xfId="2286" xr:uid="{6DD50C22-8BDB-4D85-9C8F-4D4B9525234E}"/>
    <cellStyle name="Millares 4 3 4 2 2 2" xfId="10557" xr:uid="{B8CFB054-4D87-493D-A1BA-04B534DDC104}"/>
    <cellStyle name="Millares 4 3 4 2 2 3" xfId="13397" xr:uid="{B8488CC4-D551-494A-B789-613D19081056}"/>
    <cellStyle name="Millares 4 3 4 2 3" xfId="2704" xr:uid="{534E79C1-631A-4C19-B854-D6182518869B}"/>
    <cellStyle name="Millares 4 3 4 2 3 2" xfId="10975" xr:uid="{8A574716-6081-464C-9D63-B6F1A14059B3}"/>
    <cellStyle name="Millares 4 3 4 2 3 3" xfId="13815" xr:uid="{CA39C207-2C47-45A8-B4D1-87EAB301CC4C}"/>
    <cellStyle name="Millares 4 3 4 2 4" xfId="3248" xr:uid="{1F80399F-61CD-4E4B-A850-CB1FA3C1EF1A}"/>
    <cellStyle name="Millares 4 3 4 2 4 2" xfId="11519" xr:uid="{859204E5-85F3-4928-9DA4-6A6D3C805295}"/>
    <cellStyle name="Millares 4 3 4 2 4 3" xfId="14359" xr:uid="{201DA5FF-0647-4C36-B075-912762CEB724}"/>
    <cellStyle name="Millares 4 3 4 2 5" xfId="3750" xr:uid="{4F4BDEE7-329F-4704-9536-B6AEAE578B1D}"/>
    <cellStyle name="Millares 4 3 4 2 5 2" xfId="11991" xr:uid="{591E0196-282C-4CF8-B34F-88EED8D3EBEA}"/>
    <cellStyle name="Millares 4 3 4 2 5 3" xfId="14831" xr:uid="{FD7B3CB9-C9ED-4234-975B-153BBED21A36}"/>
    <cellStyle name="Millares 4 3 4 2 6" xfId="10013" xr:uid="{EA73190E-818C-4E76-9765-B31CA1570891}"/>
    <cellStyle name="Millares 4 3 4 2 7" xfId="12853" xr:uid="{594C8F9D-518F-491F-A7DC-D1930C548A3C}"/>
    <cellStyle name="Millares 4 3 4 2 8" xfId="16196" xr:uid="{9643AD9B-52CF-4361-9ABE-5D794EAA7368}"/>
    <cellStyle name="Millares 4 3 4 2 9" xfId="16739" xr:uid="{87AD21FB-423A-4F16-B2D0-4FAADFAF094C}"/>
    <cellStyle name="Millares 4 3 4 3" xfId="2074" xr:uid="{1D516228-244F-4EB2-B2B1-0DC13A21CA65}"/>
    <cellStyle name="Millares 4 3 4 3 2" xfId="10345" xr:uid="{0797691C-F2E9-431E-9A48-B4B9E5307096}"/>
    <cellStyle name="Millares 4 3 4 3 3" xfId="13185" xr:uid="{B53393B6-623E-47ED-9657-2AFEBA3D7FE4}"/>
    <cellStyle name="Millares 4 3 4 4" xfId="2492" xr:uid="{8C15C5DF-F2C9-45A5-B8CA-104891A2FBD9}"/>
    <cellStyle name="Millares 4 3 4 4 2" xfId="10763" xr:uid="{77D0DEDD-03DE-494D-A872-1532FA09A65A}"/>
    <cellStyle name="Millares 4 3 4 4 3" xfId="13603" xr:uid="{58AA3195-C561-487E-A2C8-5E6EA77AA2FE}"/>
    <cellStyle name="Millares 4 3 4 5" xfId="3036" xr:uid="{3774B347-5633-43D7-BF6B-534576E915EC}"/>
    <cellStyle name="Millares 4 3 4 5 2" xfId="11307" xr:uid="{21A0E933-9B11-4DB6-8912-19D61888D43E}"/>
    <cellStyle name="Millares 4 3 4 5 3" xfId="14147" xr:uid="{F68A2C2F-5078-461B-A804-2A45179703D6}"/>
    <cellStyle name="Millares 4 3 4 6" xfId="3538" xr:uid="{D2FC7C4C-D08F-4D8D-8095-D6A438C01FAD}"/>
    <cellStyle name="Millares 4 3 4 6 2" xfId="11779" xr:uid="{1A80B7F2-375E-4E89-9C4D-C416C57833D4}"/>
    <cellStyle name="Millares 4 3 4 6 3" xfId="14619" xr:uid="{B3FB6590-5EBB-45E6-A59E-291960F79B9F}"/>
    <cellStyle name="Millares 4 3 4 7" xfId="9801" xr:uid="{D726CC8D-FCB0-44CD-9AD4-9AE492639CAE}"/>
    <cellStyle name="Millares 4 3 4 8" xfId="12641" xr:uid="{D7E48F48-1DF2-46F0-9DF3-41492E4E9EF4}"/>
    <cellStyle name="Millares 4 3 4 9" xfId="15984" xr:uid="{12770DB6-0F90-4BAA-A9CA-1E5E3D2B5260}"/>
    <cellStyle name="Millares 4 3 5" xfId="369" xr:uid="{00000000-0005-0000-0000-000049020000}"/>
    <cellStyle name="Millares 4 3 5 10" xfId="17183" xr:uid="{9CCCA3A4-232B-4615-A790-F9E74AB94FFA}"/>
    <cellStyle name="Millares 4 3 5 2" xfId="2186" xr:uid="{77E60883-ED7A-4AFD-B0BB-42C4AB136E5C}"/>
    <cellStyle name="Millares 4 3 5 2 2" xfId="10457" xr:uid="{69790B2B-D734-418B-8358-9E52E95A6133}"/>
    <cellStyle name="Millares 4 3 5 2 3" xfId="13297" xr:uid="{276766FF-4C26-484C-A053-C90E0EC71EB2}"/>
    <cellStyle name="Millares 4 3 5 3" xfId="2604" xr:uid="{BFEBD1C7-D0DE-4BCA-A5EB-BFA64742EC56}"/>
    <cellStyle name="Millares 4 3 5 3 2" xfId="10875" xr:uid="{6BB57B5F-2A13-4A18-9D35-B9235A88F48E}"/>
    <cellStyle name="Millares 4 3 5 3 3" xfId="13715" xr:uid="{8BDAC46A-878A-47BC-8178-3B3044C12122}"/>
    <cellStyle name="Millares 4 3 5 4" xfId="3148" xr:uid="{39A58A3C-B6C6-4342-AF7E-4CC565D7CCD8}"/>
    <cellStyle name="Millares 4 3 5 4 2" xfId="11419" xr:uid="{810963AB-737D-423D-85C3-95F3307B52B9}"/>
    <cellStyle name="Millares 4 3 5 4 3" xfId="14259" xr:uid="{CD801BF3-3F9C-407B-936A-D3DF822C70D7}"/>
    <cellStyle name="Millares 4 3 5 5" xfId="3650" xr:uid="{FE2F81B8-54E4-469A-B5EF-8FB111DA789C}"/>
    <cellStyle name="Millares 4 3 5 5 2" xfId="11891" xr:uid="{2EE051B3-7D59-414C-96DC-094C1EAC4777}"/>
    <cellStyle name="Millares 4 3 5 5 3" xfId="14731" xr:uid="{D41854D5-5B73-4CD4-8A42-E5F138D6B299}"/>
    <cellStyle name="Millares 4 3 5 6" xfId="9913" xr:uid="{6E07E7DA-B7F0-40BD-9554-B6133294A803}"/>
    <cellStyle name="Millares 4 3 5 7" xfId="12753" xr:uid="{52C56418-FF46-4DFE-BCE1-AB780CF12FFE}"/>
    <cellStyle name="Millares 4 3 5 8" xfId="16096" xr:uid="{B48CF060-2E29-408D-A313-22FFEA93670B}"/>
    <cellStyle name="Millares 4 3 5 9" xfId="16639" xr:uid="{2E0E9DF4-F4F1-44F8-8E2B-F6B7FAD48E8E}"/>
    <cellStyle name="Millares 4 3 6" xfId="572" xr:uid="{00000000-0005-0000-0000-00004A020000}"/>
    <cellStyle name="Millares 4 3 6 2" xfId="2806" xr:uid="{031A7B0A-1CB8-4D11-919B-4473DB81C8A8}"/>
    <cellStyle name="Millares 4 3 6 2 2" xfId="11077" xr:uid="{6C63F1B0-88AC-417A-9A28-43E607BEF7B5}"/>
    <cellStyle name="Millares 4 3 6 2 3" xfId="13917" xr:uid="{3C76EBBC-5692-41FB-9EAF-5055C97E8C7A}"/>
    <cellStyle name="Millares 4 3 6 3" xfId="10115" xr:uid="{2C5EBC69-B317-4427-9916-9BB722811C16}"/>
    <cellStyle name="Millares 4 3 6 4" xfId="12955" xr:uid="{87A5D961-D904-44B0-8786-9213DD6536B7}"/>
    <cellStyle name="Millares 4 3 6 5" xfId="16298" xr:uid="{8D61603D-FFF9-497F-807C-8B4B6495F39A}"/>
    <cellStyle name="Millares 4 3 6 6" xfId="16841" xr:uid="{EC7CFFC8-03A9-4349-A29A-10BE51080242}"/>
    <cellStyle name="Millares 4 3 6 7" xfId="17385" xr:uid="{7C88331D-A218-4E07-8EA6-C6E1207788D7}"/>
    <cellStyle name="Millares 4 3 7" xfId="1932" xr:uid="{00000000-0005-0000-0000-00004B020000}"/>
    <cellStyle name="Millares 4 3 8" xfId="1970" xr:uid="{73DC1EF8-8D22-4F52-BF2C-D9A8D1FAFD4A}"/>
    <cellStyle name="Millares 4 3 8 2" xfId="10241" xr:uid="{B650B184-C65A-4996-8C66-DC8B6D2F0DF0}"/>
    <cellStyle name="Millares 4 3 8 3" xfId="13081" xr:uid="{BB0AD164-508D-4ACE-B96E-797C0994BC08}"/>
    <cellStyle name="Millares 4 3 9" xfId="2388" xr:uid="{AD3E37E4-EE28-4B32-8DAF-7A4C4E45D9E5}"/>
    <cellStyle name="Millares 4 3 9 2" xfId="10659" xr:uid="{B019B12E-826B-4309-A97E-4683E7572FE5}"/>
    <cellStyle name="Millares 4 3 9 3" xfId="13499" xr:uid="{F6184479-FD52-4486-9C82-27693D8B0089}"/>
    <cellStyle name="Millares 4 4" xfId="185" xr:uid="{00000000-0005-0000-0000-00004C020000}"/>
    <cellStyle name="Millares 4 4 2" xfId="7684" xr:uid="{CE5EF2BD-60F3-458E-B91B-2E363D108CEC}"/>
    <cellStyle name="Millares 4 5" xfId="165" xr:uid="{00000000-0005-0000-0000-00004D020000}"/>
    <cellStyle name="Millares 4 5 10" xfId="9732" xr:uid="{F44FBF9F-8766-4CEF-B85E-E3C687AE5E70}"/>
    <cellStyle name="Millares 4 5 11" xfId="12572" xr:uid="{EFC698A5-0C64-4EAA-B102-DEB60A51971D}"/>
    <cellStyle name="Millares 4 5 12" xfId="15915" xr:uid="{49C0210A-B597-450D-9F72-071C440F7C71}"/>
    <cellStyle name="Millares 4 5 13" xfId="16458" xr:uid="{6BD68816-5A72-4DF7-B4A5-77C2A4C57EC2}"/>
    <cellStyle name="Millares 4 5 14" xfId="17002" xr:uid="{C126FF61-7EFE-4D7E-B42E-BB6452CD84BB}"/>
    <cellStyle name="Millares 4 5 2" xfId="278" xr:uid="{00000000-0005-0000-0000-00004E020000}"/>
    <cellStyle name="Millares 4 5 2 10" xfId="16019" xr:uid="{8DB138D3-9C16-4D9B-9FEE-320CD6693EEB}"/>
    <cellStyle name="Millares 4 5 2 11" xfId="16562" xr:uid="{6DC6C624-7BC8-40B1-AB61-323B51D8C4D9}"/>
    <cellStyle name="Millares 4 5 2 12" xfId="17106" xr:uid="{09ADB378-EC0A-4979-B30A-41703FF294AE}"/>
    <cellStyle name="Millares 4 5 2 2" xfId="505" xr:uid="{00000000-0005-0000-0000-00004F020000}"/>
    <cellStyle name="Millares 4 5 2 2 10" xfId="17318" xr:uid="{C4638883-D637-4B42-A84E-D9ECF20981AF}"/>
    <cellStyle name="Millares 4 5 2 2 2" xfId="2321" xr:uid="{405D351E-3690-48EE-95C3-15EB13047F19}"/>
    <cellStyle name="Millares 4 5 2 2 2 2" xfId="10592" xr:uid="{A313D7D0-CDF0-4EED-BBED-0B4FB8AAEBDB}"/>
    <cellStyle name="Millares 4 5 2 2 2 3" xfId="13432" xr:uid="{85456FAD-7A92-48BA-9534-4F65A442BFF2}"/>
    <cellStyle name="Millares 4 5 2 2 3" xfId="2739" xr:uid="{F9B1471D-F3F3-4CB6-812F-AB7817CFF2AF}"/>
    <cellStyle name="Millares 4 5 2 2 3 2" xfId="11010" xr:uid="{1C13B179-4E6B-4FCD-A817-4A63B550E6BE}"/>
    <cellStyle name="Millares 4 5 2 2 3 3" xfId="13850" xr:uid="{4398719E-8349-442F-A2E0-6E5517141F19}"/>
    <cellStyle name="Millares 4 5 2 2 4" xfId="3283" xr:uid="{7554F850-B175-49DE-90DC-F9E406839D66}"/>
    <cellStyle name="Millares 4 5 2 2 4 2" xfId="11554" xr:uid="{0A5CB237-B2B7-4CEC-BAC3-049F85B287B8}"/>
    <cellStyle name="Millares 4 5 2 2 4 3" xfId="14394" xr:uid="{A06AC838-81D0-4B11-A7CC-C864E37A6225}"/>
    <cellStyle name="Millares 4 5 2 2 5" xfId="3785" xr:uid="{F2E3F44E-9BD3-4E87-94A4-B24576A25A70}"/>
    <cellStyle name="Millares 4 5 2 2 5 2" xfId="12026" xr:uid="{13E5CC55-9167-4D7C-A545-BA68D58EC76E}"/>
    <cellStyle name="Millares 4 5 2 2 5 3" xfId="14866" xr:uid="{B79F0C45-5591-4DD3-A5FB-BEEFF12B9ABD}"/>
    <cellStyle name="Millares 4 5 2 2 6" xfId="10048" xr:uid="{5C4FFCAE-49C2-423F-90A7-1BBD9724F467}"/>
    <cellStyle name="Millares 4 5 2 2 7" xfId="12888" xr:uid="{83F349C3-E8BA-4D79-BE62-098CF5FF2DC3}"/>
    <cellStyle name="Millares 4 5 2 2 8" xfId="16231" xr:uid="{36FED066-A66B-4649-AF3F-74649AA3122F}"/>
    <cellStyle name="Millares 4 5 2 2 9" xfId="16774" xr:uid="{780C54CF-6E62-4D26-AF96-F96E286B8B15}"/>
    <cellStyle name="Millares 4 5 2 3" xfId="2109" xr:uid="{F2A01B11-2BC3-4D22-B2A7-69CD0AD73800}"/>
    <cellStyle name="Millares 4 5 2 3 2" xfId="10380" xr:uid="{18319A73-805F-47A5-8AE4-A6EE140573E7}"/>
    <cellStyle name="Millares 4 5 2 3 3" xfId="13220" xr:uid="{1E47B080-2023-49D2-A3CF-F69AFCD2B6AE}"/>
    <cellStyle name="Millares 4 5 2 4" xfId="2527" xr:uid="{325723E4-1DAF-44B1-BFB4-BE03A8BE1B4C}"/>
    <cellStyle name="Millares 4 5 2 4 2" xfId="10798" xr:uid="{87527DED-ED48-4830-B9DF-12E46EE936FB}"/>
    <cellStyle name="Millares 4 5 2 4 3" xfId="13638" xr:uid="{DF12C174-19C1-4750-80FB-59FB77392A38}"/>
    <cellStyle name="Millares 4 5 2 5" xfId="3071" xr:uid="{F7544F7C-64F5-4178-B15C-E95F172EF511}"/>
    <cellStyle name="Millares 4 5 2 5 2" xfId="11342" xr:uid="{71489EC9-149F-4D17-91C7-4007F76D77A9}"/>
    <cellStyle name="Millares 4 5 2 5 3" xfId="14182" xr:uid="{53FA01F2-A741-4016-90F3-C1CDFFF01DE0}"/>
    <cellStyle name="Millares 4 5 2 6" xfId="3573" xr:uid="{D3B45705-FB65-482E-B036-2433910E6DBB}"/>
    <cellStyle name="Millares 4 5 2 6 2" xfId="11814" xr:uid="{2FEE6D0C-6951-425C-B886-BF06D73E2D36}"/>
    <cellStyle name="Millares 4 5 2 6 3" xfId="14654" xr:uid="{344D4689-E9CA-4188-A724-EE4A5FCE6280}"/>
    <cellStyle name="Millares 4 5 2 7" xfId="8696" xr:uid="{43A5F090-88A9-4F31-AC30-CC3FFFCC2063}"/>
    <cellStyle name="Millares 4 5 2 8" xfId="9836" xr:uid="{1E24F6C0-B4F3-45C7-A514-B66602486E0C}"/>
    <cellStyle name="Millares 4 5 2 9" xfId="12676" xr:uid="{8C23B9D5-44C0-4525-8FFF-4554F0B47069}"/>
    <cellStyle name="Millares 4 5 3" xfId="404" xr:uid="{00000000-0005-0000-0000-000050020000}"/>
    <cellStyle name="Millares 4 5 3 10" xfId="17218" xr:uid="{776F1BF5-37E7-4DC2-9A36-1AB5B76730C6}"/>
    <cellStyle name="Millares 4 5 3 2" xfId="2221" xr:uid="{D50AB9B6-871A-45CD-BDD1-7EB794CAE029}"/>
    <cellStyle name="Millares 4 5 3 2 2" xfId="10492" xr:uid="{DB8DA57C-EE98-4B0E-BF62-8C2F7CBF1DA5}"/>
    <cellStyle name="Millares 4 5 3 2 3" xfId="13332" xr:uid="{B31D10CA-3DDB-4C1E-832E-7351E3336734}"/>
    <cellStyle name="Millares 4 5 3 3" xfId="2639" xr:uid="{B8B302FB-DAFD-49E8-A180-53D7FAB0AAFC}"/>
    <cellStyle name="Millares 4 5 3 3 2" xfId="10910" xr:uid="{5849A320-2838-4A29-9BF9-597EEA245C26}"/>
    <cellStyle name="Millares 4 5 3 3 3" xfId="13750" xr:uid="{D03C72B7-3671-49B8-A7E9-A4EEDCE2E84A}"/>
    <cellStyle name="Millares 4 5 3 4" xfId="3183" xr:uid="{4C5B98E5-9E22-4A95-9921-965895F9AB4E}"/>
    <cellStyle name="Millares 4 5 3 4 2" xfId="11454" xr:uid="{575D5E31-432E-48EC-841F-901C30F7232C}"/>
    <cellStyle name="Millares 4 5 3 4 3" xfId="14294" xr:uid="{03CE5A31-70FC-4FE0-9809-705680DAE15F}"/>
    <cellStyle name="Millares 4 5 3 5" xfId="3685" xr:uid="{3824CDB4-2C3C-4BC4-96A9-DFD3B250948D}"/>
    <cellStyle name="Millares 4 5 3 5 2" xfId="11926" xr:uid="{4EC4DBB2-3A7D-446F-B066-7EC977782037}"/>
    <cellStyle name="Millares 4 5 3 5 3" xfId="14766" xr:uid="{6BA740C5-CD09-4DAB-816B-100C6C5F8D76}"/>
    <cellStyle name="Millares 4 5 3 6" xfId="9948" xr:uid="{61C81EFB-BF65-4A9F-8E8C-4B29A6774D6E}"/>
    <cellStyle name="Millares 4 5 3 7" xfId="12788" xr:uid="{7C7301D1-5FCC-40D2-A537-CE50EE6ABD45}"/>
    <cellStyle name="Millares 4 5 3 8" xfId="16131" xr:uid="{D9F68042-3FD6-4B17-82C0-E4F95E1B9BB1}"/>
    <cellStyle name="Millares 4 5 3 9" xfId="16674" xr:uid="{4DF49A09-5F7C-404E-84E7-0350616E472C}"/>
    <cellStyle name="Millares 4 5 4" xfId="607" xr:uid="{00000000-0005-0000-0000-000051020000}"/>
    <cellStyle name="Millares 4 5 4 2" xfId="2841" xr:uid="{E764C538-0CB2-4271-8DC4-1846E23DD3AD}"/>
    <cellStyle name="Millares 4 5 4 2 2" xfId="11112" xr:uid="{51BD0E14-2755-4D99-86BC-F45C6F957CA6}"/>
    <cellStyle name="Millares 4 5 4 2 3" xfId="13952" xr:uid="{8EDA2218-B31B-4A78-ADFB-9CB06399EAFB}"/>
    <cellStyle name="Millares 4 5 4 3" xfId="10150" xr:uid="{F8EE2099-D921-41BC-8810-016137652669}"/>
    <cellStyle name="Millares 4 5 4 4" xfId="12990" xr:uid="{438C46C4-3ED7-43A9-B4BF-2B2C6C82E038}"/>
    <cellStyle name="Millares 4 5 4 5" xfId="16333" xr:uid="{18483B29-03DF-4646-854D-909575562686}"/>
    <cellStyle name="Millares 4 5 4 6" xfId="16876" xr:uid="{2BF1116E-01EA-426A-A2CB-03986C61B15F}"/>
    <cellStyle name="Millares 4 5 4 7" xfId="17420" xr:uid="{F40CDC46-E7A4-402E-B18A-DB5B276808E6}"/>
    <cellStyle name="Millares 4 5 5" xfId="2005" xr:uid="{2446FB3E-5E93-4842-ACAB-1318DE419967}"/>
    <cellStyle name="Millares 4 5 5 2" xfId="10276" xr:uid="{46AB3BD5-5C10-4B9D-A243-6C19053B7428}"/>
    <cellStyle name="Millares 4 5 5 3" xfId="13116" xr:uid="{3821F99C-45D3-4DC7-A727-103C7436EF94}"/>
    <cellStyle name="Millares 4 5 6" xfId="2423" xr:uid="{2B1F11EE-CBF2-4184-B4D5-EAFD9405852B}"/>
    <cellStyle name="Millares 4 5 6 2" xfId="10694" xr:uid="{6C6C3F3A-BC6A-4D43-9AEC-A4A768BEF1D8}"/>
    <cellStyle name="Millares 4 5 6 3" xfId="13534" xr:uid="{D717B7AD-1990-4560-9FC9-25614C8AF443}"/>
    <cellStyle name="Millares 4 5 7" xfId="2967" xr:uid="{255A5144-085B-4CB6-8D89-C4B24A811F7B}"/>
    <cellStyle name="Millares 4 5 7 2" xfId="11238" xr:uid="{FAC755F5-A7A0-4A15-8D92-237F209DACCA}"/>
    <cellStyle name="Millares 4 5 7 3" xfId="14078" xr:uid="{61A518D4-D552-41C8-9979-204DF4DFCD3C}"/>
    <cellStyle name="Millares 4 5 8" xfId="3469" xr:uid="{0DD3D22F-407F-497A-A9B4-D04D9C31A6FD}"/>
    <cellStyle name="Millares 4 5 8 2" xfId="11710" xr:uid="{567689C1-5F2C-4AF1-B1C4-F7F93A47A9B0}"/>
    <cellStyle name="Millares 4 5 8 3" xfId="14550" xr:uid="{F8E93C59-8922-43D1-89F2-6E9CFD372565}"/>
    <cellStyle name="Millares 4 5 9" xfId="5827" xr:uid="{251E8C7A-AD9E-454A-894E-BEF4261D2C7E}"/>
    <cellStyle name="Millares 4 6" xfId="1896" xr:uid="{00000000-0005-0000-0000-000052020000}"/>
    <cellStyle name="Millares 4 6 2" xfId="9301" xr:uid="{E33BA1E5-2332-4C41-AE1B-54DA370B69A7}"/>
    <cellStyle name="Millares 4 6 3" xfId="6440" xr:uid="{25E5C39F-3755-4027-BA7C-2A777C8D6461}"/>
    <cellStyle name="Millares 4 7" xfId="3377" xr:uid="{DFE689EE-044F-44C4-B14A-DA3EB23FCCEB}"/>
    <cellStyle name="Millares 4 7 2" xfId="6713" xr:uid="{531E1D03-BC24-491F-A211-7443FD80B550}"/>
    <cellStyle name="Millares 4 7 3" xfId="11625" xr:uid="{7EBF7378-958E-49F4-98A2-2CF987CB14CF}"/>
    <cellStyle name="Millares 4 7 4" xfId="14465" xr:uid="{9896495A-BE34-4D41-B03F-890B9CD16B0B}"/>
    <cellStyle name="Millares 4 8" xfId="9661" xr:uid="{B312CB96-D046-46E9-B4FD-759703461EE7}"/>
    <cellStyle name="Millares 4 8 2" xfId="12501" xr:uid="{B4509BEE-7A72-4588-8856-5364FAA21055}"/>
    <cellStyle name="Millares 4 8 3" xfId="15342" xr:uid="{DF623EBD-6093-4BDF-A954-C5869C64BEAC}"/>
    <cellStyle name="Millares 40" xfId="1801" xr:uid="{00000000-0005-0000-0000-000053020000}"/>
    <cellStyle name="Millares 40 2" xfId="4712" xr:uid="{B019F972-2DFF-438B-BBEA-51D12B24C474}"/>
    <cellStyle name="Millares 40 2 2" xfId="5680" xr:uid="{D9A310C0-C313-449E-9E2A-80B70592A3FE}"/>
    <cellStyle name="Millares 40 2 2 2" xfId="8548" xr:uid="{7C094B0B-F9C5-4781-9144-C3EFCEB208C8}"/>
    <cellStyle name="Millares 40 2 3" xfId="7576" xr:uid="{93B11148-C3FE-4133-BC41-1418CE072766}"/>
    <cellStyle name="Millares 40 3" xfId="5196" xr:uid="{6C3E0CEC-709F-4547-B841-25D9D51AEE49}"/>
    <cellStyle name="Millares 40 3 2" xfId="8063" xr:uid="{CF601378-48C3-4B14-BC9F-12570A59A12A}"/>
    <cellStyle name="Millares 40 4" xfId="7091" xr:uid="{141AF40E-1E23-472E-9323-168911A18176}"/>
    <cellStyle name="Millares 40 5" xfId="4233" xr:uid="{6ADDF2CD-B07A-4147-97EC-D7BCE5F03D6D}"/>
    <cellStyle name="Millares 41" xfId="1796" xr:uid="{00000000-0005-0000-0000-000054020000}"/>
    <cellStyle name="Millares 41 2" xfId="4707" xr:uid="{1A222BF8-95A5-41C9-BF96-7517FD47FC1D}"/>
    <cellStyle name="Millares 41 2 2" xfId="5675" xr:uid="{86B09B00-B13D-4B1E-B617-21FC6F98F496}"/>
    <cellStyle name="Millares 41 2 2 2" xfId="8543" xr:uid="{35D661BA-2085-4F9C-A593-51C17EDB6EBC}"/>
    <cellStyle name="Millares 41 2 3" xfId="7571" xr:uid="{8B386CCC-50E8-4983-B99D-3970B31B76FD}"/>
    <cellStyle name="Millares 41 3" xfId="5191" xr:uid="{D5CB07E9-745B-4F3C-B8E5-8D104379DAD7}"/>
    <cellStyle name="Millares 41 3 2" xfId="8058" xr:uid="{33C0600A-3941-4C26-A809-D8F4701D41DB}"/>
    <cellStyle name="Millares 41 4" xfId="7086" xr:uid="{041EACBF-46B6-4A6B-B79C-B941B528780F}"/>
    <cellStyle name="Millares 41 5" xfId="4228" xr:uid="{4169BF66-F1D5-4F8F-96D2-123511D5CDE6}"/>
    <cellStyle name="Millares 42" xfId="1800" xr:uid="{00000000-0005-0000-0000-000055020000}"/>
    <cellStyle name="Millares 42 2" xfId="4754" xr:uid="{CED98ACD-4808-4E53-942F-75CAD14CD849}"/>
    <cellStyle name="Millares 42 2 2" xfId="5722" xr:uid="{CDDA2309-A4D7-4FA0-8D50-2BE59E166788}"/>
    <cellStyle name="Millares 42 2 2 2" xfId="8590" xr:uid="{4A73239D-FDC8-4B37-A24D-B3D9FE402124}"/>
    <cellStyle name="Millares 42 2 3" xfId="7618" xr:uid="{21138A93-23EE-4441-A3D9-450B0E903111}"/>
    <cellStyle name="Millares 42 3" xfId="5238" xr:uid="{EC26EC4D-400F-4EF3-903C-82A27692A634}"/>
    <cellStyle name="Millares 42 3 2" xfId="8105" xr:uid="{F2AA0E47-B691-4475-9EB1-30A6D535FF29}"/>
    <cellStyle name="Millares 42 4" xfId="7133" xr:uid="{20ED423E-E5A5-486F-85FD-F24E480A77CA}"/>
    <cellStyle name="Millares 42 5" xfId="4274" xr:uid="{10A7D5BD-4073-4993-A1A0-93B8E14A8B82}"/>
    <cellStyle name="Millares 43" xfId="1795" xr:uid="{00000000-0005-0000-0000-000056020000}"/>
    <cellStyle name="Millares 43 2" xfId="4752" xr:uid="{F6C57AD8-3771-451D-AF87-FED783EEB766}"/>
    <cellStyle name="Millares 43 2 2" xfId="5720" xr:uid="{F002C07B-4482-4734-988F-855B27211210}"/>
    <cellStyle name="Millares 43 2 2 2" xfId="8588" xr:uid="{899D5C09-55F2-4D50-8AAF-EB2E378942DC}"/>
    <cellStyle name="Millares 43 2 3" xfId="7616" xr:uid="{85196E52-A084-49E2-ACAB-33EE100C8FBC}"/>
    <cellStyle name="Millares 43 3" xfId="5236" xr:uid="{D791CA28-1EC5-4F53-A9D6-BFE3B0508EB8}"/>
    <cellStyle name="Millares 43 3 2" xfId="8103" xr:uid="{B1D419FD-0BEC-4268-B65C-27DA19F80FB0}"/>
    <cellStyle name="Millares 43 4" xfId="7131" xr:uid="{B2EFC94B-694E-4A3A-8F63-ACAB2394D209}"/>
    <cellStyle name="Millares 43 5" xfId="4272" xr:uid="{35D2A78C-9E34-42FD-9F0E-0EA7DE07C8D3}"/>
    <cellStyle name="Millares 44" xfId="1799" xr:uid="{00000000-0005-0000-0000-000057020000}"/>
    <cellStyle name="Millares 44 2" xfId="4746" xr:uid="{C4FC3E79-1B27-4C0C-A564-714C872CF324}"/>
    <cellStyle name="Millares 44 2 2" xfId="5714" xr:uid="{F912FF4A-D4D3-4C79-A702-5D12F6A3DF95}"/>
    <cellStyle name="Millares 44 2 2 2" xfId="8582" xr:uid="{E7D941D3-E802-4CA8-9C3A-C934549E1C61}"/>
    <cellStyle name="Millares 44 2 3" xfId="7610" xr:uid="{44CF1500-3292-416B-B26E-3027FA692A56}"/>
    <cellStyle name="Millares 44 3" xfId="5230" xr:uid="{96AC69C0-8700-47E8-BD51-F8772A39F791}"/>
    <cellStyle name="Millares 44 3 2" xfId="8097" xr:uid="{F3476EA4-B047-4874-A27D-805A00574E09}"/>
    <cellStyle name="Millares 44 4" xfId="7125" xr:uid="{298F1692-DB77-422F-A04F-297587284A1B}"/>
    <cellStyle name="Millares 44 5" xfId="4267" xr:uid="{14CE6F69-BB0E-4500-9271-EEEA81C63617}"/>
    <cellStyle name="Millares 45" xfId="1780" xr:uid="{00000000-0005-0000-0000-000058020000}"/>
    <cellStyle name="Millares 45 10" xfId="17470" xr:uid="{7E5D1690-4F96-4970-B14F-CD9BE0A10EA6}"/>
    <cellStyle name="Millares 45 2" xfId="2891" xr:uid="{D9CC9021-DD92-4946-800F-BF155A128C31}"/>
    <cellStyle name="Millares 45 2 2" xfId="5731" xr:uid="{FD237AD6-DB16-4D39-BC1C-8F4B142DF369}"/>
    <cellStyle name="Millares 45 2 2 2" xfId="8599" xr:uid="{F5CB0845-3B9B-4952-8DC2-99B1F2884DBD}"/>
    <cellStyle name="Millares 45 2 3" xfId="7627" xr:uid="{DED0E5E2-61B3-45D4-B1DE-6231DA8638B0}"/>
    <cellStyle name="Millares 45 2 4" xfId="4763" xr:uid="{6087987E-7058-4011-B4DD-9E0EEE1F11E1}"/>
    <cellStyle name="Millares 45 2 5" xfId="11162" xr:uid="{7041DAE8-4DC1-4E6D-A85D-DF4A0051C34C}"/>
    <cellStyle name="Millares 45 2 6" xfId="14002" xr:uid="{E3E9F7E4-3E04-4C14-B60D-EE596202B933}"/>
    <cellStyle name="Millares 45 3" xfId="5247" xr:uid="{C437538C-AFC0-46D0-82EC-6E2D4558B4C1}"/>
    <cellStyle name="Millares 45 3 2" xfId="8114" xr:uid="{2BDE7FA7-840B-4116-A280-052262160898}"/>
    <cellStyle name="Millares 45 4" xfId="7142" xr:uid="{EC0F6532-EDFE-4B3C-B680-07B88C7FD3FC}"/>
    <cellStyle name="Millares 45 5" xfId="4281" xr:uid="{4BA09204-E595-47FD-B7CD-2C86BE826CCA}"/>
    <cellStyle name="Millares 45 6" xfId="10200" xr:uid="{0E6E75E2-E06D-49B3-8CF4-B286A5815700}"/>
    <cellStyle name="Millares 45 7" xfId="13040" xr:uid="{E44F0CA5-C1D7-46FE-B559-B786D41F445F}"/>
    <cellStyle name="Millares 45 8" xfId="16383" xr:uid="{C3D2ACC0-103A-4813-AF56-51CB0D138BD3}"/>
    <cellStyle name="Millares 45 9" xfId="16926" xr:uid="{9B943180-3BA4-41E9-B5E2-F4F02BE4377B}"/>
    <cellStyle name="Millares 46" xfId="1895" xr:uid="{00000000-0005-0000-0000-000059020000}"/>
    <cellStyle name="Millares 46 10" xfId="17472" xr:uid="{BE65080B-D799-483C-82E1-23C499A64E80}"/>
    <cellStyle name="Millares 46 2" xfId="2893" xr:uid="{4BDCD706-2926-4A10-AE00-38D1C1C42BA9}"/>
    <cellStyle name="Millares 46 2 2" xfId="5729" xr:uid="{EBC3559F-BA25-4A60-B7AA-DE9C21BD65DF}"/>
    <cellStyle name="Millares 46 2 2 2" xfId="8597" xr:uid="{79DFD4F2-FD84-452D-A3AC-6096DCB74D13}"/>
    <cellStyle name="Millares 46 2 3" xfId="7625" xr:uid="{A775CC12-7E8E-48FB-9784-6250138B1172}"/>
    <cellStyle name="Millares 46 2 4" xfId="4761" xr:uid="{E94C6D55-1054-4451-B039-E7B01F64F470}"/>
    <cellStyle name="Millares 46 2 5" xfId="11164" xr:uid="{287DFEF2-76A1-4671-952B-967B4C352E53}"/>
    <cellStyle name="Millares 46 2 6" xfId="14004" xr:uid="{62BE676E-B88A-48C6-9D00-6D22CD6A5330}"/>
    <cellStyle name="Millares 46 3" xfId="5245" xr:uid="{F71BE73D-96AC-45A0-98E3-091A3ABE577B}"/>
    <cellStyle name="Millares 46 3 2" xfId="8112" xr:uid="{C2F48976-6428-4815-A648-EE1A36499068}"/>
    <cellStyle name="Millares 46 4" xfId="7140" xr:uid="{621E479D-1552-4B73-8ED9-D3121B6FE1EB}"/>
    <cellStyle name="Millares 46 5" xfId="4279" xr:uid="{932941DB-7A71-44EA-80C5-D7D806AC9223}"/>
    <cellStyle name="Millares 46 6" xfId="10202" xr:uid="{364AF698-FC92-4AC8-96C9-6AB47B432AB6}"/>
    <cellStyle name="Millares 46 7" xfId="13042" xr:uid="{83C2F38B-1670-4A9D-A9A4-B6C1CC196383}"/>
    <cellStyle name="Millares 46 8" xfId="16384" xr:uid="{88AB2FD3-D6E7-4939-9DA2-78500ABB215E}"/>
    <cellStyle name="Millares 46 9" xfId="16928" xr:uid="{151CEE16-37F3-44B0-B25B-9A54A8D49AD2}"/>
    <cellStyle name="Millares 47" xfId="1943" xr:uid="{00000000-0005-0000-0000-00005A020000}"/>
    <cellStyle name="Millares 47 10" xfId="17484" xr:uid="{2EC28CE7-2803-4FAD-AC17-7BDD22E38B2C}"/>
    <cellStyle name="Millares 47 2" xfId="2905" xr:uid="{B2091F5C-52BD-4665-999C-56FD3A932839}"/>
    <cellStyle name="Millares 47 2 2" xfId="5730" xr:uid="{CBF190A3-E1D4-430F-82AF-96BE641285A6}"/>
    <cellStyle name="Millares 47 2 2 2" xfId="8598" xr:uid="{7CD286DB-79D5-444F-B274-B7AD2D478F51}"/>
    <cellStyle name="Millares 47 2 3" xfId="7626" xr:uid="{4C12B3DC-379A-429A-8721-E36DD292E05A}"/>
    <cellStyle name="Millares 47 2 4" xfId="4762" xr:uid="{50FCDF5C-7137-4493-BC21-ECE5E7EEBCCB}"/>
    <cellStyle name="Millares 47 2 5" xfId="11176" xr:uid="{991CD26D-6CA1-48FF-B44E-FA9317BD3DC7}"/>
    <cellStyle name="Millares 47 2 6" xfId="14016" xr:uid="{A81FAD66-9AFC-46F4-81B6-580A79E341C4}"/>
    <cellStyle name="Millares 47 3" xfId="5246" xr:uid="{D803B51C-5AE7-4839-9381-9EF121694037}"/>
    <cellStyle name="Millares 47 3 2" xfId="8113" xr:uid="{002119AF-0143-44BF-A45C-41556A358E2F}"/>
    <cellStyle name="Millares 47 4" xfId="7141" xr:uid="{7D84F44A-0994-4E05-BC31-558B2ABFA60B}"/>
    <cellStyle name="Millares 47 5" xfId="4280" xr:uid="{FE8752CB-2C5B-434D-8AFD-3EB849AF28F1}"/>
    <cellStyle name="Millares 47 6" xfId="10214" xr:uid="{49762F89-EE4E-4C97-B2DC-26B948307863}"/>
    <cellStyle name="Millares 47 7" xfId="13054" xr:uid="{2B7D0379-F8E4-4379-B41A-799EB0B1ACC4}"/>
    <cellStyle name="Millares 47 8" xfId="16396" xr:uid="{A2190557-FA7C-42E2-AEED-8BE8E07AAFCF}"/>
    <cellStyle name="Millares 47 9" xfId="16940" xr:uid="{66CE5CCF-7767-4B92-8BDC-3CBEDF2814F7}"/>
    <cellStyle name="Millares 48" xfId="3330" xr:uid="{F78513B6-7219-4739-BC3C-744369684EA5}"/>
    <cellStyle name="Millares 48 2" xfId="4766" xr:uid="{3336D165-01F5-4B1F-9060-AB8B0AFDED3C}"/>
    <cellStyle name="Millares 48 2 2" xfId="5734" xr:uid="{2C80E948-7E47-426B-AC97-5813BDEB3806}"/>
    <cellStyle name="Millares 48 2 2 2" xfId="8602" xr:uid="{E44AA90F-E08F-47EB-ADC2-7D416B216D68}"/>
    <cellStyle name="Millares 48 2 3" xfId="7630" xr:uid="{0161DB54-2989-47ED-959D-C0401FDAF88B}"/>
    <cellStyle name="Millares 48 3" xfId="5250" xr:uid="{99F127A9-398D-49B7-91C0-1FCDCB10D4D9}"/>
    <cellStyle name="Millares 48 3 2" xfId="8117" xr:uid="{BFC98E64-AE25-4EC6-9E5E-9EFFAC57BF3B}"/>
    <cellStyle name="Millares 48 4" xfId="7145" xr:uid="{933F1070-37F7-4167-B21F-3BE4A0B08FDE}"/>
    <cellStyle name="Millares 48 5" xfId="4284" xr:uid="{11F5A7CB-9AF4-4D61-937A-5DA7C7C2DDF7}"/>
    <cellStyle name="Millares 48 6" xfId="11598" xr:uid="{78701CD5-794F-486B-AB76-5BABD68BD53E}"/>
    <cellStyle name="Millares 48 7" xfId="14438" xr:uid="{A5229AF4-171C-4F02-A46E-F6CE10825806}"/>
    <cellStyle name="Millares 49" xfId="3355" xr:uid="{BDAB17C0-B6B2-47D9-BE62-FF16DA95FC2B}"/>
    <cellStyle name="Millares 49 2" xfId="4753" xr:uid="{EE67E95C-ECDE-42C2-A4F8-FF76A2913497}"/>
    <cellStyle name="Millares 49 2 2" xfId="5721" xr:uid="{49BD711E-B766-4AAE-A6CC-FCD2F726FA21}"/>
    <cellStyle name="Millares 49 2 2 2" xfId="8589" xr:uid="{FD4F7D1C-6F96-4ADE-8D94-520217432906}"/>
    <cellStyle name="Millares 49 2 3" xfId="7617" xr:uid="{52B9AAAB-576C-45DD-A1D1-B0C126BFE49C}"/>
    <cellStyle name="Millares 49 3" xfId="5237" xr:uid="{50575D0F-F7D9-41D8-8082-D3D95E6188CB}"/>
    <cellStyle name="Millares 49 3 2" xfId="8104" xr:uid="{1C306A35-FA8F-4706-B28B-9BD066DC4CE5}"/>
    <cellStyle name="Millares 49 4" xfId="7132" xr:uid="{C1DCCED7-BAFC-40A1-BCB8-33D68AD224A2}"/>
    <cellStyle name="Millares 49 5" xfId="4273" xr:uid="{9D2A2CD6-726C-47EE-8F7A-395FB9575FC4}"/>
    <cellStyle name="Millares 49 6" xfId="11607" xr:uid="{F7640CC1-D5D8-4A70-AF5C-4B7D3CD2D7B3}"/>
    <cellStyle name="Millares 49 7" xfId="14447" xr:uid="{BE59EDDC-649A-4356-AC35-10C1857CBE2B}"/>
    <cellStyle name="Millares 5" xfId="59" xr:uid="{00000000-0005-0000-0000-00005B020000}"/>
    <cellStyle name="Millares 5 2" xfId="130" xr:uid="{00000000-0005-0000-0000-00005C020000}"/>
    <cellStyle name="Millares 5 2 2" xfId="1933" xr:uid="{00000000-0005-0000-0000-00005D020000}"/>
    <cellStyle name="Millares 5 2 2 2" xfId="5501" xr:uid="{14E681D7-0A3A-4A25-A83B-936BF3E86C8C}"/>
    <cellStyle name="Millares 5 2 2 2 2" xfId="8368" xr:uid="{4AA3CD71-BF9C-4CF0-8435-FE2A3E06C178}"/>
    <cellStyle name="Millares 5 2 2 3" xfId="7396" xr:uid="{1A26E876-C431-41EF-B8ED-8F2B1E93E787}"/>
    <cellStyle name="Millares 5 2 2 4" xfId="4533" xr:uid="{8607847C-889D-4C1F-A7CE-B2F5B5C4E01F}"/>
    <cellStyle name="Millares 5 2 3" xfId="3407" xr:uid="{88CA5C98-795C-4A65-9F89-68D3B1715D80}"/>
    <cellStyle name="Millares 5 2 3 2" xfId="7883" xr:uid="{84E2B37C-5EDA-4CA3-A376-B3716D46DC45}"/>
    <cellStyle name="Millares 5 2 3 3" xfId="5016" xr:uid="{A682DC53-01E4-4213-90D7-A5BA527EED4F}"/>
    <cellStyle name="Millares 5 2 3 4" xfId="11648" xr:uid="{1DE5864D-EE70-4144-81A0-A8EC160AB835}"/>
    <cellStyle name="Millares 5 2 3 5" xfId="14488" xr:uid="{CE79DF6D-F015-4BAB-A24C-D58EE9D039FA}"/>
    <cellStyle name="Millares 5 2 4" xfId="6911" xr:uid="{4ADBBC47-8CA3-4AE8-83DF-D7F988EB8BB4}"/>
    <cellStyle name="Millares 5 3" xfId="122" xr:uid="{00000000-0005-0000-0000-00005E020000}"/>
    <cellStyle name="Millares 5 3 10" xfId="3435" xr:uid="{E889D15B-5C1D-4901-B894-33F0C9595A25}"/>
    <cellStyle name="Millares 5 3 10 2" xfId="11676" xr:uid="{2D43101A-4893-463D-AFCC-34D1147E725B}"/>
    <cellStyle name="Millares 5 3 10 3" xfId="14516" xr:uid="{AA22B634-A903-4AD5-8CE5-90F1CC8FE3AB}"/>
    <cellStyle name="Millares 5 3 11" xfId="4339" xr:uid="{5E6678B2-83AA-4E90-BD8C-2119022F165B}"/>
    <cellStyle name="Millares 5 3 12" xfId="9698" xr:uid="{418E8F15-7A3D-4E15-9F0F-C38BC3CB1B27}"/>
    <cellStyle name="Millares 5 3 13" xfId="12538" xr:uid="{48425A3B-C810-447E-A74A-03A1447AC204}"/>
    <cellStyle name="Millares 5 3 14" xfId="15881" xr:uid="{1F77BE90-029F-47B8-823F-998636CBB3A4}"/>
    <cellStyle name="Millares 5 3 15" xfId="16424" xr:uid="{03AACAA2-7D1A-4CED-9ACC-0C6C6CA60038}"/>
    <cellStyle name="Millares 5 3 16" xfId="16968" xr:uid="{2C16CAC9-6550-4ECD-BE05-C9D31E9FB9F3}"/>
    <cellStyle name="Millares 5 3 2" xfId="204" xr:uid="{00000000-0005-0000-0000-00005F020000}"/>
    <cellStyle name="Millares 5 3 2 10" xfId="9767" xr:uid="{6C552DE3-9D40-4077-A099-533F4B3D9790}"/>
    <cellStyle name="Millares 5 3 2 11" xfId="12607" xr:uid="{E241F080-CCC9-49D7-8A0A-3051126B2B11}"/>
    <cellStyle name="Millares 5 3 2 12" xfId="15950" xr:uid="{3024F635-9365-4A5F-BEAD-0CEE546C6A80}"/>
    <cellStyle name="Millares 5 3 2 13" xfId="16493" xr:uid="{DF15E160-3382-4EF4-86A0-51671F7EEAC8}"/>
    <cellStyle name="Millares 5 3 2 14" xfId="17037" xr:uid="{B5F1252A-5926-4D34-98EB-3EAE88BCD225}"/>
    <cellStyle name="Millares 5 3 2 2" xfId="313" xr:uid="{00000000-0005-0000-0000-000060020000}"/>
    <cellStyle name="Millares 5 3 2 2 10" xfId="16054" xr:uid="{B6D34EAD-6FCD-4072-849C-620F599CDBDA}"/>
    <cellStyle name="Millares 5 3 2 2 11" xfId="16597" xr:uid="{CEAF8D22-1B5A-4449-ABBB-0B5DB88F6041}"/>
    <cellStyle name="Millares 5 3 2 2 12" xfId="17141" xr:uid="{D1297FD4-2330-4812-9408-AB39C80CB3BB}"/>
    <cellStyle name="Millares 5 3 2 2 2" xfId="540" xr:uid="{00000000-0005-0000-0000-000061020000}"/>
    <cellStyle name="Millares 5 3 2 2 2 10" xfId="17353" xr:uid="{C9526E70-772A-4BDF-A8A8-C1AC9EF59442}"/>
    <cellStyle name="Millares 5 3 2 2 2 2" xfId="2356" xr:uid="{66DC0AE9-A768-4167-9916-6E494952B2F0}"/>
    <cellStyle name="Millares 5 3 2 2 2 2 2" xfId="10627" xr:uid="{87FB5DDE-CCA8-47D6-A27B-66CE2DC10607}"/>
    <cellStyle name="Millares 5 3 2 2 2 2 3" xfId="13467" xr:uid="{340BA258-DF73-431F-938E-E1DAE2BB5B52}"/>
    <cellStyle name="Millares 5 3 2 2 2 3" xfId="2774" xr:uid="{AE2038FE-11D7-4700-A216-4FDDFE7DD83B}"/>
    <cellStyle name="Millares 5 3 2 2 2 3 2" xfId="11045" xr:uid="{81292E65-0B08-4809-8F38-06B5B2E53B92}"/>
    <cellStyle name="Millares 5 3 2 2 2 3 3" xfId="13885" xr:uid="{93422FAA-047A-4BED-990A-63CAC4D4A0A1}"/>
    <cellStyle name="Millares 5 3 2 2 2 4" xfId="3318" xr:uid="{854B01A2-C25A-4550-A950-C58CA9DEBE73}"/>
    <cellStyle name="Millares 5 3 2 2 2 4 2" xfId="11589" xr:uid="{3F533308-145A-4FDB-85FB-84C1F1A625D4}"/>
    <cellStyle name="Millares 5 3 2 2 2 4 3" xfId="14429" xr:uid="{1AFF93C9-C5A7-46DA-8854-F0F84356654D}"/>
    <cellStyle name="Millares 5 3 2 2 2 5" xfId="3820" xr:uid="{CAF9A478-62BC-4B79-A52D-C7E254B7997B}"/>
    <cellStyle name="Millares 5 3 2 2 2 5 2" xfId="12061" xr:uid="{4448D911-EDE9-4B26-828A-9A1A22D2CC76}"/>
    <cellStyle name="Millares 5 3 2 2 2 5 3" xfId="14901" xr:uid="{C4325643-9D7F-4902-8765-7EFEC6C1C610}"/>
    <cellStyle name="Millares 5 3 2 2 2 6" xfId="10083" xr:uid="{A883A27E-7391-40F0-A830-2C494984E20F}"/>
    <cellStyle name="Millares 5 3 2 2 2 7" xfId="12923" xr:uid="{A64E2E38-D4CE-40C9-8709-BF61F4B5EDAD}"/>
    <cellStyle name="Millares 5 3 2 2 2 8" xfId="16266" xr:uid="{3615DEAB-DC5A-4F71-8C3D-E7A09384C1E3}"/>
    <cellStyle name="Millares 5 3 2 2 2 9" xfId="16809" xr:uid="{9119A123-A919-4098-BDBC-964366B84799}"/>
    <cellStyle name="Millares 5 3 2 2 3" xfId="2144" xr:uid="{ED72F276-ADBC-43EF-92CE-CA0F813CB803}"/>
    <cellStyle name="Millares 5 3 2 2 3 2" xfId="10415" xr:uid="{6C6E2893-A771-4D36-8351-636F775F697E}"/>
    <cellStyle name="Millares 5 3 2 2 3 3" xfId="13255" xr:uid="{94A41DB6-4497-460E-ADA1-396E077B1D29}"/>
    <cellStyle name="Millares 5 3 2 2 4" xfId="2562" xr:uid="{21787154-043B-4A10-A6C8-2401BE458116}"/>
    <cellStyle name="Millares 5 3 2 2 4 2" xfId="10833" xr:uid="{1BF618C4-336A-40FC-B654-0EE7581FE81A}"/>
    <cellStyle name="Millares 5 3 2 2 4 3" xfId="13673" xr:uid="{DB495C7F-7E67-4713-A74D-A5155590F97E}"/>
    <cellStyle name="Millares 5 3 2 2 5" xfId="3106" xr:uid="{9103C4AB-C50B-4149-81B5-FAEA3BDDB403}"/>
    <cellStyle name="Millares 5 3 2 2 5 2" xfId="11377" xr:uid="{B6DFABB7-D968-4A14-9540-0B6C03C29C1D}"/>
    <cellStyle name="Millares 5 3 2 2 5 3" xfId="14217" xr:uid="{FB9E9490-BAD3-4A71-B4C7-08DAB683C50E}"/>
    <cellStyle name="Millares 5 3 2 2 6" xfId="3608" xr:uid="{2A7F9BAC-38A0-4046-8704-D525E3C1F0DC}"/>
    <cellStyle name="Millares 5 3 2 2 6 2" xfId="11849" xr:uid="{39C60FCC-A0C7-46F8-8F6E-E67F9F917A48}"/>
    <cellStyle name="Millares 5 3 2 2 6 3" xfId="14689" xr:uid="{CB4450E2-0E63-4C69-9585-7958FDBCA2A3}"/>
    <cellStyle name="Millares 5 3 2 2 7" xfId="8172" xr:uid="{47F5721F-1BE3-4040-B839-2AC643CED026}"/>
    <cellStyle name="Millares 5 3 2 2 8" xfId="9871" xr:uid="{94F529B3-0A63-4DF3-B0EA-A7C37961EE5A}"/>
    <cellStyle name="Millares 5 3 2 2 9" xfId="12711" xr:uid="{9347E9E3-640F-4CE2-A4FE-12409D02E273}"/>
    <cellStyle name="Millares 5 3 2 3" xfId="439" xr:uid="{00000000-0005-0000-0000-000062020000}"/>
    <cellStyle name="Millares 5 3 2 3 10" xfId="17253" xr:uid="{FFC8479B-86AB-4ADB-B410-5FEAFAA5FC89}"/>
    <cellStyle name="Millares 5 3 2 3 2" xfId="2256" xr:uid="{402B6B73-2C1C-4B51-8311-965A2323945D}"/>
    <cellStyle name="Millares 5 3 2 3 2 2" xfId="10527" xr:uid="{91FE53FC-D9A1-4F56-B0F1-D2F2CA41907F}"/>
    <cellStyle name="Millares 5 3 2 3 2 3" xfId="13367" xr:uid="{C718B2CD-1A39-43A0-A7A8-936A0BCB5F3E}"/>
    <cellStyle name="Millares 5 3 2 3 3" xfId="2674" xr:uid="{C1D834FD-8B0E-4CF0-ACC1-5B119EDC2DC0}"/>
    <cellStyle name="Millares 5 3 2 3 3 2" xfId="10945" xr:uid="{AD3BDD43-0D48-4374-B06C-4884725BFEF8}"/>
    <cellStyle name="Millares 5 3 2 3 3 3" xfId="13785" xr:uid="{8F42AEE6-8083-4514-A86B-626DE8B1919E}"/>
    <cellStyle name="Millares 5 3 2 3 4" xfId="3218" xr:uid="{CEB4BE14-C7B9-4F8B-A13E-FA9331A1DF0C}"/>
    <cellStyle name="Millares 5 3 2 3 4 2" xfId="11489" xr:uid="{69CF088F-53BB-4C91-84A6-D3B3DD3FC215}"/>
    <cellStyle name="Millares 5 3 2 3 4 3" xfId="14329" xr:uid="{81CFE792-C189-4C88-9A32-4E58EEE07D42}"/>
    <cellStyle name="Millares 5 3 2 3 5" xfId="3720" xr:uid="{4C8F4849-C4B4-421A-B218-AF86C5677F8A}"/>
    <cellStyle name="Millares 5 3 2 3 5 2" xfId="11961" xr:uid="{472F6A17-E2C8-4740-B2AF-C3E4CF3E1DE2}"/>
    <cellStyle name="Millares 5 3 2 3 5 3" xfId="14801" xr:uid="{2EF01D24-26FB-4797-A60D-A8146E86307C}"/>
    <cellStyle name="Millares 5 3 2 3 6" xfId="9983" xr:uid="{8D23B813-AF16-43E0-B64F-77E3927374F0}"/>
    <cellStyle name="Millares 5 3 2 3 7" xfId="12823" xr:uid="{B5C1CE55-FA37-4B04-B014-4EC1E9A3BCCA}"/>
    <cellStyle name="Millares 5 3 2 3 8" xfId="16166" xr:uid="{E596D6B5-D711-4528-85D6-E78441062881}"/>
    <cellStyle name="Millares 5 3 2 3 9" xfId="16709" xr:uid="{F38793FB-7FE5-42AD-A2A4-4909F76CDACB}"/>
    <cellStyle name="Millares 5 3 2 4" xfId="642" xr:uid="{00000000-0005-0000-0000-000063020000}"/>
    <cellStyle name="Millares 5 3 2 4 2" xfId="2876" xr:uid="{733CA1E4-2EC8-4FB2-BAB8-11ABD265E332}"/>
    <cellStyle name="Millares 5 3 2 4 2 2" xfId="11147" xr:uid="{50B719E4-AAEF-4C85-ABC1-96C4D3F4BED6}"/>
    <cellStyle name="Millares 5 3 2 4 2 3" xfId="13987" xr:uid="{2700A1B1-A59B-4D75-AEC5-81CFCF9C97C5}"/>
    <cellStyle name="Millares 5 3 2 4 3" xfId="10185" xr:uid="{5A17F81A-20FE-4630-BF44-3D78BC3088DA}"/>
    <cellStyle name="Millares 5 3 2 4 4" xfId="13025" xr:uid="{E065FDE7-9295-4E2E-AB95-4C6E110A0968}"/>
    <cellStyle name="Millares 5 3 2 4 5" xfId="16368" xr:uid="{82E91B7A-2E42-4AC3-AB23-1B5E8161F3FA}"/>
    <cellStyle name="Millares 5 3 2 4 6" xfId="16911" xr:uid="{CE1BC6C4-F5E9-4809-B179-F628B497411B}"/>
    <cellStyle name="Millares 5 3 2 4 7" xfId="17455" xr:uid="{C7826B22-56A2-4735-BB58-B0010266BFD6}"/>
    <cellStyle name="Millares 5 3 2 5" xfId="2040" xr:uid="{BADFA435-03C4-47C4-940B-E71CD56221AE}"/>
    <cellStyle name="Millares 5 3 2 5 2" xfId="10311" xr:uid="{743E7E39-CA9A-44FE-9069-3897D1E0289E}"/>
    <cellStyle name="Millares 5 3 2 5 3" xfId="13151" xr:uid="{A4F449C2-0A5F-4B5C-BE1B-351A430465E3}"/>
    <cellStyle name="Millares 5 3 2 6" xfId="2458" xr:uid="{86DF1BE3-5FA6-48D6-A076-A251D160F106}"/>
    <cellStyle name="Millares 5 3 2 6 2" xfId="10729" xr:uid="{F81C672B-F772-494F-B0AC-B7C855286720}"/>
    <cellStyle name="Millares 5 3 2 6 3" xfId="13569" xr:uid="{AF709F32-CC34-48E8-83AB-489751CBC189}"/>
    <cellStyle name="Millares 5 3 2 7" xfId="3002" xr:uid="{022DE27E-9159-46AE-892B-941557823A0A}"/>
    <cellStyle name="Millares 5 3 2 7 2" xfId="11273" xr:uid="{8AC2599D-9401-4E13-9361-7B162A432C0E}"/>
    <cellStyle name="Millares 5 3 2 7 3" xfId="14113" xr:uid="{83C8EA49-C244-4945-AA38-0ED652B5DE54}"/>
    <cellStyle name="Millares 5 3 2 8" xfId="3504" xr:uid="{D22E52D2-E367-4778-84FF-1C44E7CF63B2}"/>
    <cellStyle name="Millares 5 3 2 8 2" xfId="11745" xr:uid="{E438EF89-EB99-432A-A66B-D1648C8159BF}"/>
    <cellStyle name="Millares 5 3 2 8 3" xfId="14585" xr:uid="{B5E46FA3-D7B8-46D3-B017-028EEB1CB53E}"/>
    <cellStyle name="Millares 5 3 2 9" xfId="5305" xr:uid="{99F483E5-9005-47A1-A9F6-1A301605F95E}"/>
    <cellStyle name="Millares 5 3 3" xfId="158" xr:uid="{00000000-0005-0000-0000-000064020000}"/>
    <cellStyle name="Millares 5 3 3 10" xfId="9726" xr:uid="{A1B571E4-815B-4E2F-9166-A3481726DF33}"/>
    <cellStyle name="Millares 5 3 3 11" xfId="12566" xr:uid="{185617D0-D269-4D83-8132-4A0E6F5F814B}"/>
    <cellStyle name="Millares 5 3 3 12" xfId="15909" xr:uid="{BCC95407-222B-440B-A2DA-D145C9113EC4}"/>
    <cellStyle name="Millares 5 3 3 13" xfId="16452" xr:uid="{00A52894-BBFA-4688-A208-E9FC67F4BE01}"/>
    <cellStyle name="Millares 5 3 3 14" xfId="16996" xr:uid="{2B0D90FB-271C-44AD-84D0-2190939A8A37}"/>
    <cellStyle name="Millares 5 3 3 2" xfId="272" xr:uid="{00000000-0005-0000-0000-000065020000}"/>
    <cellStyle name="Millares 5 3 3 2 10" xfId="16556" xr:uid="{94232BD4-631C-4547-8521-35C88598C7C7}"/>
    <cellStyle name="Millares 5 3 3 2 11" xfId="17100" xr:uid="{E0604F8C-6AE2-45A5-BB8B-20E805558EB1}"/>
    <cellStyle name="Millares 5 3 3 2 2" xfId="499" xr:uid="{00000000-0005-0000-0000-000066020000}"/>
    <cellStyle name="Millares 5 3 3 2 2 10" xfId="17312" xr:uid="{1AD92923-6499-4177-ADC3-54DE0BDA5741}"/>
    <cellStyle name="Millares 5 3 3 2 2 2" xfId="2315" xr:uid="{B49EA255-BF4A-4E5A-BE9C-7D93DFBDAA5E}"/>
    <cellStyle name="Millares 5 3 3 2 2 2 2" xfId="10586" xr:uid="{19645F6C-63F0-452E-94E2-04C6459A7FEE}"/>
    <cellStyle name="Millares 5 3 3 2 2 2 3" xfId="13426" xr:uid="{1C40F653-425E-496B-87B4-B212FED06DE0}"/>
    <cellStyle name="Millares 5 3 3 2 2 3" xfId="2733" xr:uid="{82616686-20DA-4600-94A9-936D40AB6244}"/>
    <cellStyle name="Millares 5 3 3 2 2 3 2" xfId="11004" xr:uid="{1552CD6F-E81F-4C10-A9CC-268BEA6739F5}"/>
    <cellStyle name="Millares 5 3 3 2 2 3 3" xfId="13844" xr:uid="{A7EFAFF9-5B12-4ED6-9299-C19D639F1224}"/>
    <cellStyle name="Millares 5 3 3 2 2 4" xfId="3277" xr:uid="{9CC4043D-56FB-4C86-BE86-6250771C89F8}"/>
    <cellStyle name="Millares 5 3 3 2 2 4 2" xfId="11548" xr:uid="{A8431E44-152C-4CDE-B539-C59E848862E4}"/>
    <cellStyle name="Millares 5 3 3 2 2 4 3" xfId="14388" xr:uid="{51EBB947-2AE7-4FB3-BCA8-3F5EBC1AAD4F}"/>
    <cellStyle name="Millares 5 3 3 2 2 5" xfId="3779" xr:uid="{9607C418-F942-4FDE-B08A-87620B456122}"/>
    <cellStyle name="Millares 5 3 3 2 2 5 2" xfId="12020" xr:uid="{0B62E6D5-8F17-44C2-9DD2-F87CBA5C03AA}"/>
    <cellStyle name="Millares 5 3 3 2 2 5 3" xfId="14860" xr:uid="{30551EE0-6D07-4480-8BB3-243B31A9E233}"/>
    <cellStyle name="Millares 5 3 3 2 2 6" xfId="10042" xr:uid="{670C7E31-27EB-4664-8F58-0420002F1FB2}"/>
    <cellStyle name="Millares 5 3 3 2 2 7" xfId="12882" xr:uid="{D3B333B7-4BBC-4994-A4D2-2E2F02463B39}"/>
    <cellStyle name="Millares 5 3 3 2 2 8" xfId="16225" xr:uid="{6387DEF0-8225-463F-B6A8-F9400735BFA5}"/>
    <cellStyle name="Millares 5 3 3 2 2 9" xfId="16768" xr:uid="{CC587375-C6FD-446F-8F80-A1035D61770C}"/>
    <cellStyle name="Millares 5 3 3 2 3" xfId="2103" xr:uid="{04DFFD6E-064E-4B4E-88D7-26E851221AA1}"/>
    <cellStyle name="Millares 5 3 3 2 3 2" xfId="10374" xr:uid="{E88EC56C-EE79-4121-AF08-6631172E0277}"/>
    <cellStyle name="Millares 5 3 3 2 3 3" xfId="13214" xr:uid="{836AB346-353A-40E7-8034-F1B53B9C118A}"/>
    <cellStyle name="Millares 5 3 3 2 4" xfId="2521" xr:uid="{8E95E6EA-075A-4974-BB97-AC3B26246992}"/>
    <cellStyle name="Millares 5 3 3 2 4 2" xfId="10792" xr:uid="{4D760BAC-8488-4F13-B801-8A9C6369F228}"/>
    <cellStyle name="Millares 5 3 3 2 4 3" xfId="13632" xr:uid="{CF776600-86A2-43D7-8154-5D10EFE1A84D}"/>
    <cellStyle name="Millares 5 3 3 2 5" xfId="3065" xr:uid="{C5C23C15-62FA-40F0-AC80-41099DE668C1}"/>
    <cellStyle name="Millares 5 3 3 2 5 2" xfId="11336" xr:uid="{432CFE39-ECA5-47DE-B6C9-76E799AADD43}"/>
    <cellStyle name="Millares 5 3 3 2 5 3" xfId="14176" xr:uid="{0A9FAB40-570D-45E8-ADA7-9B170A2DE4C6}"/>
    <cellStyle name="Millares 5 3 3 2 6" xfId="3567" xr:uid="{281C944A-9FD3-438F-8E04-17DD112D5E5B}"/>
    <cellStyle name="Millares 5 3 3 2 6 2" xfId="11808" xr:uid="{D61924E8-2693-4C01-9F22-99FE38A8D002}"/>
    <cellStyle name="Millares 5 3 3 2 6 3" xfId="14648" xr:uid="{0B9E84BE-B013-4877-A2BD-4436BB7D92FF}"/>
    <cellStyle name="Millares 5 3 3 2 7" xfId="9830" xr:uid="{C8B09355-15E9-4675-B560-5D604F4FFCB3}"/>
    <cellStyle name="Millares 5 3 3 2 8" xfId="12670" xr:uid="{1BEAB6A6-0D1C-46EF-99C7-50482DCBEB7F}"/>
    <cellStyle name="Millares 5 3 3 2 9" xfId="16013" xr:uid="{B5DC0E60-14F9-454B-B3D2-47D37C6D8E49}"/>
    <cellStyle name="Millares 5 3 3 3" xfId="398" xr:uid="{00000000-0005-0000-0000-000067020000}"/>
    <cellStyle name="Millares 5 3 3 3 10" xfId="17212" xr:uid="{C61CC000-87B4-4CBF-9C2A-93298A42C95A}"/>
    <cellStyle name="Millares 5 3 3 3 2" xfId="2215" xr:uid="{F21E1163-E4D6-4849-9C42-4AFEF60193B0}"/>
    <cellStyle name="Millares 5 3 3 3 2 2" xfId="10486" xr:uid="{F6FCC466-3BDE-4F3D-9DE1-3705B0FBF9B7}"/>
    <cellStyle name="Millares 5 3 3 3 2 3" xfId="13326" xr:uid="{B9F21420-F1CB-46CE-B99E-D97E603AA2CA}"/>
    <cellStyle name="Millares 5 3 3 3 3" xfId="2633" xr:uid="{B01EBAC7-0368-4BD4-B95E-98EC36D08FDC}"/>
    <cellStyle name="Millares 5 3 3 3 3 2" xfId="10904" xr:uid="{52EA457A-1063-427D-B620-574952B20FE1}"/>
    <cellStyle name="Millares 5 3 3 3 3 3" xfId="13744" xr:uid="{D625C269-E8AE-44FF-B921-AF3ECE45E317}"/>
    <cellStyle name="Millares 5 3 3 3 4" xfId="3177" xr:uid="{3DD12A2D-09A2-4EF0-B2F9-2C5EE7708C4D}"/>
    <cellStyle name="Millares 5 3 3 3 4 2" xfId="11448" xr:uid="{95D68705-743D-4E0B-A9D4-BCF41D39959D}"/>
    <cellStyle name="Millares 5 3 3 3 4 3" xfId="14288" xr:uid="{454EBF7E-73FE-4A80-8082-9BA6ECD27337}"/>
    <cellStyle name="Millares 5 3 3 3 5" xfId="3679" xr:uid="{ED7F5A1B-21C4-46B7-90C2-BD2C6B8F3581}"/>
    <cellStyle name="Millares 5 3 3 3 5 2" xfId="11920" xr:uid="{84E44C19-2220-434F-B14B-706A7DED7B3D}"/>
    <cellStyle name="Millares 5 3 3 3 5 3" xfId="14760" xr:uid="{0B51F51A-E917-4BD2-B410-EEAFD0E6DE63}"/>
    <cellStyle name="Millares 5 3 3 3 6" xfId="9942" xr:uid="{A0C3EAF7-2B2B-48E1-97A0-679FC1E9B158}"/>
    <cellStyle name="Millares 5 3 3 3 7" xfId="12782" xr:uid="{F9976EDF-F9E2-4861-8039-5B6C712BEC25}"/>
    <cellStyle name="Millares 5 3 3 3 8" xfId="16125" xr:uid="{020AC9D8-81F5-47D4-8FE9-8DA0759EEDFF}"/>
    <cellStyle name="Millares 5 3 3 3 9" xfId="16668" xr:uid="{C2F22B84-9B96-495B-8DF2-DE57D5A59AC5}"/>
    <cellStyle name="Millares 5 3 3 4" xfId="601" xr:uid="{00000000-0005-0000-0000-000068020000}"/>
    <cellStyle name="Millares 5 3 3 4 2" xfId="2835" xr:uid="{30CB1E51-F61D-4C89-9CA7-CF83051893F5}"/>
    <cellStyle name="Millares 5 3 3 4 2 2" xfId="11106" xr:uid="{D39924DD-2A52-40D0-97F6-68463B50BDBB}"/>
    <cellStyle name="Millares 5 3 3 4 2 3" xfId="13946" xr:uid="{C344B01B-0AAE-4AFD-B9CC-E33E0CF4F909}"/>
    <cellStyle name="Millares 5 3 3 4 3" xfId="10144" xr:uid="{90614EB2-7984-4FFD-92C0-7403678447F2}"/>
    <cellStyle name="Millares 5 3 3 4 4" xfId="12984" xr:uid="{C393B260-BC0F-48D9-9FB7-D7E84443B166}"/>
    <cellStyle name="Millares 5 3 3 4 5" xfId="16327" xr:uid="{FF8D4A3D-2C06-4543-A722-AC6CD40E588E}"/>
    <cellStyle name="Millares 5 3 3 4 6" xfId="16870" xr:uid="{2004468D-594B-4829-A226-4DC30871938C}"/>
    <cellStyle name="Millares 5 3 3 4 7" xfId="17414" xr:uid="{C48CE605-0B7F-4406-819A-1F22E7DB5DB5}"/>
    <cellStyle name="Millares 5 3 3 5" xfId="1999" xr:uid="{0EDBC016-99C2-4BD4-A1FC-AEBFCDC23C2C}"/>
    <cellStyle name="Millares 5 3 3 5 2" xfId="10270" xr:uid="{7CDEDC34-F14D-4B0C-8BF9-331E21A9A1A6}"/>
    <cellStyle name="Millares 5 3 3 5 3" xfId="13110" xr:uid="{05DDB4A3-2B39-4411-8A7D-D076CDABE2FF}"/>
    <cellStyle name="Millares 5 3 3 6" xfId="2417" xr:uid="{8F1706BA-DBF0-4279-ADCC-072F2A8D5070}"/>
    <cellStyle name="Millares 5 3 3 6 2" xfId="10688" xr:uid="{05EF1FC5-83BB-4451-B92C-3346B6C942CD}"/>
    <cellStyle name="Millares 5 3 3 6 3" xfId="13528" xr:uid="{C7BAF2A0-4E0C-49A3-A811-51D1F1B2ABDE}"/>
    <cellStyle name="Millares 5 3 3 7" xfId="2961" xr:uid="{A51C391B-85BA-4A01-98C7-20E864B4E61C}"/>
    <cellStyle name="Millares 5 3 3 7 2" xfId="11232" xr:uid="{73B36072-DCFE-4458-A473-FBD9364D6740}"/>
    <cellStyle name="Millares 5 3 3 7 3" xfId="14072" xr:uid="{46D2565D-9355-4EA2-B0ED-6178C5E3FB54}"/>
    <cellStyle name="Millares 5 3 3 8" xfId="3463" xr:uid="{54FDA3BD-BE0E-4E61-95D0-24333A06F7B1}"/>
    <cellStyle name="Millares 5 3 3 8 2" xfId="11704" xr:uid="{54B7C61A-F3EC-43BC-8CAD-A9F4BD1F7861}"/>
    <cellStyle name="Millares 5 3 3 8 3" xfId="14544" xr:uid="{C0C347F5-1084-4D7C-A6D3-635DDDA70448}"/>
    <cellStyle name="Millares 5 3 3 9" xfId="7200" xr:uid="{B15AEB89-D37F-417E-9F58-778D8882A3A3}"/>
    <cellStyle name="Millares 5 3 4" xfId="244" xr:uid="{00000000-0005-0000-0000-000069020000}"/>
    <cellStyle name="Millares 5 3 4 10" xfId="16528" xr:uid="{FB83A33B-B0DC-48BC-8917-2495BDBCF24B}"/>
    <cellStyle name="Millares 5 3 4 11" xfId="17072" xr:uid="{AA3D85E6-BD28-4C09-89E2-AE5B13C152C4}"/>
    <cellStyle name="Millares 5 3 4 2" xfId="471" xr:uid="{00000000-0005-0000-0000-00006A020000}"/>
    <cellStyle name="Millares 5 3 4 2 10" xfId="17284" xr:uid="{1F6672D7-07AF-4CBB-9B9D-23B7A8794E3F}"/>
    <cellStyle name="Millares 5 3 4 2 2" xfId="2287" xr:uid="{265E9D20-7E62-4586-BDF3-75CBF66F4A35}"/>
    <cellStyle name="Millares 5 3 4 2 2 2" xfId="10558" xr:uid="{8CAF71D3-DC9D-40CF-A39E-E656865B3E39}"/>
    <cellStyle name="Millares 5 3 4 2 2 3" xfId="13398" xr:uid="{9BFFAD75-4866-411E-ACE0-546950039796}"/>
    <cellStyle name="Millares 5 3 4 2 3" xfId="2705" xr:uid="{DC44833A-0F98-4E78-B546-AD9A631EDC80}"/>
    <cellStyle name="Millares 5 3 4 2 3 2" xfId="10976" xr:uid="{8E12E7AA-29EF-4DB5-AD17-722DCB12492E}"/>
    <cellStyle name="Millares 5 3 4 2 3 3" xfId="13816" xr:uid="{73A41AF8-0A93-496B-868B-F305685DEBEC}"/>
    <cellStyle name="Millares 5 3 4 2 4" xfId="3249" xr:uid="{B42C512F-B31B-4EA6-90B0-E9608C2A7EFC}"/>
    <cellStyle name="Millares 5 3 4 2 4 2" xfId="11520" xr:uid="{E60EE270-D602-49A1-8A34-3AE0FD2595B5}"/>
    <cellStyle name="Millares 5 3 4 2 4 3" xfId="14360" xr:uid="{62DF893D-268E-4273-A954-A6FB2AF66C0C}"/>
    <cellStyle name="Millares 5 3 4 2 5" xfId="3751" xr:uid="{FF7C25FA-9DEE-41A2-B735-45BB6DD1B930}"/>
    <cellStyle name="Millares 5 3 4 2 5 2" xfId="11992" xr:uid="{7CD9882B-485C-41A7-AA17-FF80121FBE54}"/>
    <cellStyle name="Millares 5 3 4 2 5 3" xfId="14832" xr:uid="{5246B3FE-0607-46A3-B807-12F3076F7093}"/>
    <cellStyle name="Millares 5 3 4 2 6" xfId="10014" xr:uid="{3EDC8787-EE1E-4D2F-922D-E45BF6EDDFAA}"/>
    <cellStyle name="Millares 5 3 4 2 7" xfId="12854" xr:uid="{D86C92E5-3ECB-4A2E-9FF2-5783231F74B2}"/>
    <cellStyle name="Millares 5 3 4 2 8" xfId="16197" xr:uid="{6499D9F7-CD4B-4328-96F6-86AF5A0871AF}"/>
    <cellStyle name="Millares 5 3 4 2 9" xfId="16740" xr:uid="{27441963-A443-4E99-A831-9EFBFAAFB3BD}"/>
    <cellStyle name="Millares 5 3 4 3" xfId="2075" xr:uid="{ACAAFCAA-C7F7-4DE4-B3D0-1DD399AE9FAB}"/>
    <cellStyle name="Millares 5 3 4 3 2" xfId="10346" xr:uid="{580E4512-A2FD-4504-88A7-E98DFC179B5B}"/>
    <cellStyle name="Millares 5 3 4 3 3" xfId="13186" xr:uid="{A87D9D04-D3E3-4BA8-B82F-BFE9E54FD6D4}"/>
    <cellStyle name="Millares 5 3 4 4" xfId="2493" xr:uid="{78264A4D-C99A-4882-9F0C-E4A980C946A2}"/>
    <cellStyle name="Millares 5 3 4 4 2" xfId="10764" xr:uid="{FD16DBC1-1266-487B-83E4-80B4470BBE37}"/>
    <cellStyle name="Millares 5 3 4 4 3" xfId="13604" xr:uid="{543FFF35-B056-470F-8622-04C44CF797B0}"/>
    <cellStyle name="Millares 5 3 4 5" xfId="3037" xr:uid="{3B9AB608-5B46-4F5F-B52B-A8C9BB6874DE}"/>
    <cellStyle name="Millares 5 3 4 5 2" xfId="11308" xr:uid="{BBBAA720-819A-429D-A815-94C42A8AE4A5}"/>
    <cellStyle name="Millares 5 3 4 5 3" xfId="14148" xr:uid="{FBBEAD0F-8FC3-4713-BF13-E41F72EF374E}"/>
    <cellStyle name="Millares 5 3 4 6" xfId="3539" xr:uid="{01B49D0F-1F6E-44EB-A82E-89BDD7597E23}"/>
    <cellStyle name="Millares 5 3 4 6 2" xfId="11780" xr:uid="{220D0351-5B09-46BC-AC24-6F37D783B98B}"/>
    <cellStyle name="Millares 5 3 4 6 3" xfId="14620" xr:uid="{AAFE07E6-0B1A-4988-8C80-0EA03B4A01B2}"/>
    <cellStyle name="Millares 5 3 4 7" xfId="9802" xr:uid="{CC1EBF5F-2A39-4251-8C10-1BC18C7B5EC9}"/>
    <cellStyle name="Millares 5 3 4 8" xfId="12642" xr:uid="{EB511264-F573-48B4-B1CC-CEC0193B1BBC}"/>
    <cellStyle name="Millares 5 3 4 9" xfId="15985" xr:uid="{851B882C-92D9-4DE2-A57B-6F7752166CE5}"/>
    <cellStyle name="Millares 5 3 5" xfId="370" xr:uid="{00000000-0005-0000-0000-00006B020000}"/>
    <cellStyle name="Millares 5 3 5 10" xfId="17184" xr:uid="{58191587-49D9-42C5-9833-56211F1ADD27}"/>
    <cellStyle name="Millares 5 3 5 2" xfId="2187" xr:uid="{0E11C55B-3AC9-423B-8780-8970D762870F}"/>
    <cellStyle name="Millares 5 3 5 2 2" xfId="10458" xr:uid="{E0460637-B5AA-458B-9124-D45532627C9B}"/>
    <cellStyle name="Millares 5 3 5 2 3" xfId="13298" xr:uid="{C5259233-7653-4174-BC4C-A892FC22E49A}"/>
    <cellStyle name="Millares 5 3 5 3" xfId="2605" xr:uid="{DF9EB9CB-DF1C-474A-BF58-A2C655A3B8BE}"/>
    <cellStyle name="Millares 5 3 5 3 2" xfId="10876" xr:uid="{7DE34850-5E0B-4A21-9811-FFC0B50A9A30}"/>
    <cellStyle name="Millares 5 3 5 3 3" xfId="13716" xr:uid="{FDF5DCA3-50DA-494D-8E06-E34500EF6533}"/>
    <cellStyle name="Millares 5 3 5 4" xfId="3149" xr:uid="{21805F40-31B5-45C0-B408-C3FFDBB4DE9A}"/>
    <cellStyle name="Millares 5 3 5 4 2" xfId="11420" xr:uid="{EB835407-4474-49C5-B96D-A65A7CA7B5A5}"/>
    <cellStyle name="Millares 5 3 5 4 3" xfId="14260" xr:uid="{EA22D2EE-A735-4669-96E5-583DEA8429F6}"/>
    <cellStyle name="Millares 5 3 5 5" xfId="3651" xr:uid="{E81F5084-44ED-4591-A0DE-1C82C066788F}"/>
    <cellStyle name="Millares 5 3 5 5 2" xfId="11892" xr:uid="{93151188-042D-41D7-8954-5D47273DE2B8}"/>
    <cellStyle name="Millares 5 3 5 5 3" xfId="14732" xr:uid="{70EB528D-FE30-4E97-9B9A-1BC581FC86F1}"/>
    <cellStyle name="Millares 5 3 5 6" xfId="9914" xr:uid="{7FFD5EC8-F021-4C1B-A827-5B5C3C62BB7A}"/>
    <cellStyle name="Millares 5 3 5 7" xfId="12754" xr:uid="{750CCA92-9469-4662-8C66-7725E33AD087}"/>
    <cellStyle name="Millares 5 3 5 8" xfId="16097" xr:uid="{BC0A5E95-1DCC-42F3-92F2-D76081468D32}"/>
    <cellStyle name="Millares 5 3 5 9" xfId="16640" xr:uid="{F029EFDD-F2F1-4D3B-A95F-EC3338AAEE3B}"/>
    <cellStyle name="Millares 5 3 6" xfId="573" xr:uid="{00000000-0005-0000-0000-00006C020000}"/>
    <cellStyle name="Millares 5 3 6 2" xfId="2807" xr:uid="{2C560499-9EE9-41FB-AE50-8BB7C2B2C8B0}"/>
    <cellStyle name="Millares 5 3 6 2 2" xfId="11078" xr:uid="{88DC0C52-8F34-4CBC-A661-B7169305612C}"/>
    <cellStyle name="Millares 5 3 6 2 3" xfId="13918" xr:uid="{CAA34F7E-D56A-4E4F-96FF-4F77CA7ECCF0}"/>
    <cellStyle name="Millares 5 3 6 3" xfId="10116" xr:uid="{59555757-E884-40F6-941F-7A2C2F978648}"/>
    <cellStyle name="Millares 5 3 6 4" xfId="12956" xr:uid="{7251909A-037B-4966-AE09-A0999186156E}"/>
    <cellStyle name="Millares 5 3 6 5" xfId="16299" xr:uid="{6499D1CB-6941-476A-B517-DC28BEEB2731}"/>
    <cellStyle name="Millares 5 3 6 6" xfId="16842" xr:uid="{BC362B06-D532-40C3-B0A4-1DBB884459C4}"/>
    <cellStyle name="Millares 5 3 6 7" xfId="17386" xr:uid="{760B6808-2C0A-45D9-A5D4-9692A8F00AF1}"/>
    <cellStyle name="Millares 5 3 7" xfId="1971" xr:uid="{9278334B-B80E-46A0-9D9F-A47667ED3820}"/>
    <cellStyle name="Millares 5 3 7 2" xfId="10242" xr:uid="{6A3568DE-2327-460C-B5C9-53A2A21F0C9E}"/>
    <cellStyle name="Millares 5 3 7 3" xfId="13082" xr:uid="{B2DA4E2B-A883-4B69-9A3C-6AF37F07AAC7}"/>
    <cellStyle name="Millares 5 3 8" xfId="2389" xr:uid="{B22FDD6C-C968-47DB-A7A6-156383FFC38C}"/>
    <cellStyle name="Millares 5 3 8 2" xfId="10660" xr:uid="{755F4E65-7CEA-4BB5-B7BC-09F0009E7C77}"/>
    <cellStyle name="Millares 5 3 8 3" xfId="13500" xr:uid="{27CCC0E6-AFD1-4296-969D-F4A716613FA3}"/>
    <cellStyle name="Millares 5 3 9" xfId="2933" xr:uid="{8D1047FE-FEEE-45CE-8076-424C5EAE7024}"/>
    <cellStyle name="Millares 5 3 9 2" xfId="11204" xr:uid="{DABCB38E-0E70-44A5-A357-0268A1251350}"/>
    <cellStyle name="Millares 5 3 9 3" xfId="14044" xr:uid="{0853A101-AD8D-4707-BED6-6456AE7A0A6A}"/>
    <cellStyle name="Millares 5 4" xfId="184" xr:uid="{00000000-0005-0000-0000-00006D020000}"/>
    <cellStyle name="Millares 5 4 2" xfId="7687" xr:uid="{A319A8D0-1F5E-4BBF-99C0-5465E4CC6968}"/>
    <cellStyle name="Millares 5 5" xfId="173" xr:uid="{00000000-0005-0000-0000-00006E020000}"/>
    <cellStyle name="Millares 5 5 10" xfId="9740" xr:uid="{8B8E988A-800F-4CEE-A4D2-8DF564E61E58}"/>
    <cellStyle name="Millares 5 5 11" xfId="12580" xr:uid="{C4F410AC-D6BE-4C03-B031-E5EC13B4F7BB}"/>
    <cellStyle name="Millares 5 5 12" xfId="15923" xr:uid="{AFCA498D-008D-4EC4-893D-3259BA8CEEF2}"/>
    <cellStyle name="Millares 5 5 13" xfId="16466" xr:uid="{417DA452-B501-43B0-B1C2-FBCE7CFA1871}"/>
    <cellStyle name="Millares 5 5 14" xfId="17010" xr:uid="{1194CC0E-16AE-487F-BD49-1447F8699A3A}"/>
    <cellStyle name="Millares 5 5 2" xfId="286" xr:uid="{00000000-0005-0000-0000-00006F020000}"/>
    <cellStyle name="Millares 5 5 2 10" xfId="16027" xr:uid="{5B80E7F3-6CA6-4F84-B5CA-F6F975211921}"/>
    <cellStyle name="Millares 5 5 2 11" xfId="16570" xr:uid="{10685007-0C88-4BC5-A1CA-A51993265C78}"/>
    <cellStyle name="Millares 5 5 2 12" xfId="17114" xr:uid="{D74CEAFF-9ABA-47DF-AE42-F9F500B9E339}"/>
    <cellStyle name="Millares 5 5 2 2" xfId="513" xr:uid="{00000000-0005-0000-0000-000070020000}"/>
    <cellStyle name="Millares 5 5 2 2 10" xfId="17326" xr:uid="{1F2C0476-A157-41AE-9655-D415EDC23873}"/>
    <cellStyle name="Millares 5 5 2 2 2" xfId="2329" xr:uid="{AF829D15-50F4-4B5C-BC4B-DBF2493D7449}"/>
    <cellStyle name="Millares 5 5 2 2 2 2" xfId="10600" xr:uid="{781205B5-DE52-42A6-9B0B-187924D96056}"/>
    <cellStyle name="Millares 5 5 2 2 2 3" xfId="13440" xr:uid="{FE8B4593-DC36-49B8-A4A4-B9463BAAFF55}"/>
    <cellStyle name="Millares 5 5 2 2 3" xfId="2747" xr:uid="{0411F362-073E-472E-BD8D-214C015D8C06}"/>
    <cellStyle name="Millares 5 5 2 2 3 2" xfId="11018" xr:uid="{DF6891EA-37BE-4DA1-A795-546158F60C7C}"/>
    <cellStyle name="Millares 5 5 2 2 3 3" xfId="13858" xr:uid="{071C11A7-04CB-43F5-A4D4-E03AD30BD567}"/>
    <cellStyle name="Millares 5 5 2 2 4" xfId="3291" xr:uid="{7EF07BA9-9596-4329-A9BE-8A8CE2180627}"/>
    <cellStyle name="Millares 5 5 2 2 4 2" xfId="11562" xr:uid="{A9085D09-4230-4D5C-A5E6-84E057801813}"/>
    <cellStyle name="Millares 5 5 2 2 4 3" xfId="14402" xr:uid="{E334C204-985D-4DFD-BB91-890303F445DE}"/>
    <cellStyle name="Millares 5 5 2 2 5" xfId="3793" xr:uid="{2D1A8AAF-AC05-4B36-9928-688E32798AAC}"/>
    <cellStyle name="Millares 5 5 2 2 5 2" xfId="12034" xr:uid="{8A92285B-F4EF-4F4B-846E-2D7DFE44F350}"/>
    <cellStyle name="Millares 5 5 2 2 5 3" xfId="14874" xr:uid="{89448C97-AD82-4E70-82E1-CFD0EE5C6023}"/>
    <cellStyle name="Millares 5 5 2 2 6" xfId="10056" xr:uid="{5B11F78D-0127-4F9D-BF0B-D918F08C0A90}"/>
    <cellStyle name="Millares 5 5 2 2 7" xfId="12896" xr:uid="{970B310A-82E6-46C9-A6E2-34D7C7C4B637}"/>
    <cellStyle name="Millares 5 5 2 2 8" xfId="16239" xr:uid="{0E610F43-87F1-433A-B07E-CF0B9E71E2F0}"/>
    <cellStyle name="Millares 5 5 2 2 9" xfId="16782" xr:uid="{014AAA46-FC5A-4736-9A52-E8134BAFD694}"/>
    <cellStyle name="Millares 5 5 2 3" xfId="2117" xr:uid="{2674DA11-AB91-4218-9B09-31F85E714A91}"/>
    <cellStyle name="Millares 5 5 2 3 2" xfId="10388" xr:uid="{CDFF0C3E-B332-487D-8A66-395658CFA07A}"/>
    <cellStyle name="Millares 5 5 2 3 3" xfId="13228" xr:uid="{32D123B7-9CA7-4205-9C9E-8A4EFD1D5229}"/>
    <cellStyle name="Millares 5 5 2 4" xfId="2535" xr:uid="{E042357E-00BD-4F70-A115-F485D7027783}"/>
    <cellStyle name="Millares 5 5 2 4 2" xfId="10806" xr:uid="{EEC79B48-6FCD-4AF9-ACD8-2DCEB70A2E54}"/>
    <cellStyle name="Millares 5 5 2 4 3" xfId="13646" xr:uid="{0BDF43D9-E624-4B4B-AB22-9CECBBE52759}"/>
    <cellStyle name="Millares 5 5 2 5" xfId="3079" xr:uid="{C3FC6D46-E3F0-48BC-A121-129413C9CF67}"/>
    <cellStyle name="Millares 5 5 2 5 2" xfId="11350" xr:uid="{F82A241C-B52C-4791-9A55-7541FAE82E42}"/>
    <cellStyle name="Millares 5 5 2 5 3" xfId="14190" xr:uid="{0BA1D734-82EC-41D9-B45C-3EFC2ACB879A}"/>
    <cellStyle name="Millares 5 5 2 6" xfId="3581" xr:uid="{5D62972D-0D10-437D-A82E-0D04439D3BD1}"/>
    <cellStyle name="Millares 5 5 2 6 2" xfId="11822" xr:uid="{C275E43A-28F5-402A-88D4-F0AC5EC53997}"/>
    <cellStyle name="Millares 5 5 2 6 3" xfId="14662" xr:uid="{003B9072-CCD0-41AD-A571-DCA2F97318B9}"/>
    <cellStyle name="Millares 5 5 2 7" xfId="8699" xr:uid="{F92F98B1-5E4B-4232-98AA-57A8540889C6}"/>
    <cellStyle name="Millares 5 5 2 8" xfId="9844" xr:uid="{8EADA0D7-C225-4073-B91E-23A1E6C1BD36}"/>
    <cellStyle name="Millares 5 5 2 9" xfId="12684" xr:uid="{60E5AB4B-B59C-4D2D-9C56-A19DC4A79262}"/>
    <cellStyle name="Millares 5 5 3" xfId="412" xr:uid="{00000000-0005-0000-0000-000071020000}"/>
    <cellStyle name="Millares 5 5 3 10" xfId="17226" xr:uid="{F910E292-8DD8-4721-A48F-82C136F24919}"/>
    <cellStyle name="Millares 5 5 3 2" xfId="2229" xr:uid="{909143ED-2521-4E99-9DF7-8EA6CD99FAA8}"/>
    <cellStyle name="Millares 5 5 3 2 2" xfId="10500" xr:uid="{CC21E6CD-BFB9-470C-8A66-A89955A23AEE}"/>
    <cellStyle name="Millares 5 5 3 2 3" xfId="13340" xr:uid="{B9773837-4180-455B-94D7-5A2F7A3248AA}"/>
    <cellStyle name="Millares 5 5 3 3" xfId="2647" xr:uid="{9E2EDDEE-DC20-4F33-ADAF-1782E772E5BA}"/>
    <cellStyle name="Millares 5 5 3 3 2" xfId="10918" xr:uid="{39736C7F-7954-4E77-B168-C2777828B3FE}"/>
    <cellStyle name="Millares 5 5 3 3 3" xfId="13758" xr:uid="{F0D32633-96EF-4CE2-9972-9E115789CED7}"/>
    <cellStyle name="Millares 5 5 3 4" xfId="3191" xr:uid="{7A89CB93-74B7-41A7-BE4A-4E911B90C2CF}"/>
    <cellStyle name="Millares 5 5 3 4 2" xfId="11462" xr:uid="{7F6DC38A-A220-48F2-9532-912BB67B0AE0}"/>
    <cellStyle name="Millares 5 5 3 4 3" xfId="14302" xr:uid="{760199EB-880F-4033-9A39-B156BA4B34B4}"/>
    <cellStyle name="Millares 5 5 3 5" xfId="3693" xr:uid="{18414C4D-E6FF-4287-A7B0-D933ED695624}"/>
    <cellStyle name="Millares 5 5 3 5 2" xfId="11934" xr:uid="{E66AB176-1223-4B1D-A41A-0E859F4EEB9B}"/>
    <cellStyle name="Millares 5 5 3 5 3" xfId="14774" xr:uid="{C9CC5348-6D35-40D6-865E-EAEF2CC687E9}"/>
    <cellStyle name="Millares 5 5 3 6" xfId="9956" xr:uid="{37B13301-CB9A-4CEA-B93D-F4359F1B5C69}"/>
    <cellStyle name="Millares 5 5 3 7" xfId="12796" xr:uid="{53336A68-9876-4437-B5E2-3FB84F8A0167}"/>
    <cellStyle name="Millares 5 5 3 8" xfId="16139" xr:uid="{14B8A8F8-3AFF-464D-9B76-4A414C52FFD3}"/>
    <cellStyle name="Millares 5 5 3 9" xfId="16682" xr:uid="{2E21F6F4-1D3D-4487-A231-6C677D1F93A1}"/>
    <cellStyle name="Millares 5 5 4" xfId="615" xr:uid="{00000000-0005-0000-0000-000072020000}"/>
    <cellStyle name="Millares 5 5 4 2" xfId="2849" xr:uid="{A43797E6-1AF0-4A18-995D-80A289CD957D}"/>
    <cellStyle name="Millares 5 5 4 2 2" xfId="11120" xr:uid="{CECFBBFB-B78B-45A5-9A4B-921D4F2C61E5}"/>
    <cellStyle name="Millares 5 5 4 2 3" xfId="13960" xr:uid="{6CECF10F-3E94-430C-A7F6-935EF8DC120B}"/>
    <cellStyle name="Millares 5 5 4 3" xfId="10158" xr:uid="{F337B385-2F4C-49C4-A1AE-B538A7D47F2A}"/>
    <cellStyle name="Millares 5 5 4 4" xfId="12998" xr:uid="{8AFA6C31-4AAA-49AD-AC48-630DBABB2D78}"/>
    <cellStyle name="Millares 5 5 4 5" xfId="16341" xr:uid="{3A4952A4-1DB0-4A99-82FE-4DDCB7509A66}"/>
    <cellStyle name="Millares 5 5 4 6" xfId="16884" xr:uid="{AD6448B6-BA8D-4D24-8560-CF20A22B42B9}"/>
    <cellStyle name="Millares 5 5 4 7" xfId="17428" xr:uid="{A7C8600B-8738-4A7D-91EC-3559977037FA}"/>
    <cellStyle name="Millares 5 5 5" xfId="2013" xr:uid="{60FBCCA7-39C0-4767-880C-B0405ADD5F90}"/>
    <cellStyle name="Millares 5 5 5 2" xfId="10284" xr:uid="{5FD44B61-2A20-40E8-8A58-A17F024C99F7}"/>
    <cellStyle name="Millares 5 5 5 3" xfId="13124" xr:uid="{1BB139A8-2217-48B3-A257-412C9F06D7AD}"/>
    <cellStyle name="Millares 5 5 6" xfId="2431" xr:uid="{111D545B-9AD0-4832-A1CA-D825BFEB9666}"/>
    <cellStyle name="Millares 5 5 6 2" xfId="10702" xr:uid="{8DB25DEF-1321-4AEE-A561-112DC9EF3F8C}"/>
    <cellStyle name="Millares 5 5 6 3" xfId="13542" xr:uid="{9120EC02-D82D-4BA5-8465-F39FA6E59520}"/>
    <cellStyle name="Millares 5 5 7" xfId="2975" xr:uid="{61BDE055-590D-4812-8093-D7C5E8FF01B2}"/>
    <cellStyle name="Millares 5 5 7 2" xfId="11246" xr:uid="{58399A98-8769-4824-9760-D4F0649C4D2C}"/>
    <cellStyle name="Millares 5 5 7 3" xfId="14086" xr:uid="{784FC360-137D-4B4F-BA85-37B0828CE08F}"/>
    <cellStyle name="Millares 5 5 8" xfId="3477" xr:uid="{D94332FE-412D-45D0-85A2-AEB356D97624}"/>
    <cellStyle name="Millares 5 5 8 2" xfId="11718" xr:uid="{58795E09-94DE-4F23-BC3F-48F1A05016A4}"/>
    <cellStyle name="Millares 5 5 8 3" xfId="14558" xr:uid="{10EB15F0-BBA8-4351-8CB7-6095DEFA8BB9}"/>
    <cellStyle name="Millares 5 5 9" xfId="5830" xr:uid="{2F22A08C-24E7-479E-A916-B033FD87267A}"/>
    <cellStyle name="Millares 5 6" xfId="1904" xr:uid="{00000000-0005-0000-0000-000073020000}"/>
    <cellStyle name="Millares 5 6 2" xfId="6716" xr:uid="{A05497F2-450C-42A9-AFC1-70FF1E66D333}"/>
    <cellStyle name="Millares 5 7" xfId="3386" xr:uid="{26B1F541-FA02-4DDE-91D4-BF6DF7E36707}"/>
    <cellStyle name="Millares 5 7 2" xfId="11632" xr:uid="{3E6BF932-2ACC-4C95-BBBC-0AA0F71BFDA0}"/>
    <cellStyle name="Millares 5 7 3" xfId="14472" xr:uid="{B4F7B82B-DA2D-44E7-8054-79219E4A9CF1}"/>
    <cellStyle name="Millares 5 8" xfId="9668" xr:uid="{D06122D9-726D-41CC-9134-2CDE71E1C7D6}"/>
    <cellStyle name="Millares 5 8 2" xfId="12508" xr:uid="{864CA9D1-B2C3-439C-8CC0-FF91A47B935A}"/>
    <cellStyle name="Millares 5 8 3" xfId="15349" xr:uid="{D3CF9E38-4270-4E79-B340-24CD510902C8}"/>
    <cellStyle name="Millares 50" xfId="3392" xr:uid="{1C4D42C2-511C-4AB8-8D8A-70CCD7C307F6}"/>
    <cellStyle name="Millares 50 2" xfId="4765" xr:uid="{BC41553F-06EF-48CE-95DF-B052B22785C0}"/>
    <cellStyle name="Millares 50 2 2" xfId="5733" xr:uid="{E3E7AABA-57B8-4150-8DBB-381A7FD8F02B}"/>
    <cellStyle name="Millares 50 2 2 2" xfId="8601" xr:uid="{6BC7B422-BB61-4D6F-BBF8-0317E3C3CFF3}"/>
    <cellStyle name="Millares 50 2 3" xfId="7629" xr:uid="{BAD51312-C637-4FA7-937F-87270ECAAC2F}"/>
    <cellStyle name="Millares 50 3" xfId="5249" xr:uid="{D22FEB9B-24C5-4ED6-9E0B-948967E2ABF7}"/>
    <cellStyle name="Millares 50 3 2" xfId="8116" xr:uid="{7DB9AA73-C15E-4DA2-AD32-7E8B9236BF53}"/>
    <cellStyle name="Millares 50 4" xfId="7144" xr:uid="{0A94D7BA-0746-46FB-BDAF-71A0600C5FA0}"/>
    <cellStyle name="Millares 50 5" xfId="4283" xr:uid="{DFD59050-2AEC-4085-8F0B-25B132F9839F}"/>
    <cellStyle name="Millares 50 6" xfId="11638" xr:uid="{9279DBD1-2780-4823-856C-1EDAD10404EC}"/>
    <cellStyle name="Millares 50 7" xfId="14478" xr:uid="{04D16702-84E3-4F75-B535-DCC5FEC53277}"/>
    <cellStyle name="Millares 51" xfId="3332" xr:uid="{6626D842-E353-4927-81DC-ACA1B5D43DC4}"/>
    <cellStyle name="Millares 51 2" xfId="7658" xr:uid="{FE3B8FBE-0C9E-4491-9C8E-6ADC86FB086F}"/>
    <cellStyle name="Millares 51 3" xfId="4795" xr:uid="{C8F3F44D-1FCE-43F9-B712-3127543CA220}"/>
    <cellStyle name="Millares 51 4" xfId="11600" xr:uid="{50949EE2-687C-40D9-898F-13DBB31B5E14}"/>
    <cellStyle name="Millares 51 5" xfId="14440" xr:uid="{B49A6AD9-7BE2-43F7-BD89-BA5A2B7C37EC}"/>
    <cellStyle name="Millares 52" xfId="3341" xr:uid="{E9D9F1D0-687C-43EE-B8B5-17248FEE1E03}"/>
    <cellStyle name="Millares 52 2" xfId="8670" xr:uid="{61B3F75B-7297-4707-ADAD-BC2A68F740DC}"/>
    <cellStyle name="Millares 52 3" xfId="5801" xr:uid="{42826438-E04E-4858-8DB2-310705AE3910}"/>
    <cellStyle name="Millares 52 4" xfId="11606" xr:uid="{B5E7D600-E7B2-4C38-B171-6EF0C82EEEFC}"/>
    <cellStyle name="Millares 52 5" xfId="14446" xr:uid="{F0490562-CE4C-4252-B4E5-C351456F6249}"/>
    <cellStyle name="Millares 53" xfId="3334" xr:uid="{150D5174-C296-417E-B56B-AF491844E9A8}"/>
    <cellStyle name="Millares 53 2" xfId="8841" xr:uid="{3DC58CC0-F0C2-4BFF-BC7D-853C9B82FB2A}"/>
    <cellStyle name="Millares 53 3" xfId="5972" xr:uid="{3C1E7A05-FEEC-426A-83FE-03C4E0C48BE0}"/>
    <cellStyle name="Millares 53 4" xfId="11602" xr:uid="{CBF99F53-D0EB-4CE3-B36E-B6D9369C3ADF}"/>
    <cellStyle name="Millares 53 5" xfId="14442" xr:uid="{F03C0B29-D65A-44AA-B5BE-61611B919197}"/>
    <cellStyle name="Millares 54" xfId="3336" xr:uid="{5301AB23-2726-40B6-B70C-28C4C914DA07}"/>
    <cellStyle name="Millares 54 2" xfId="9085" xr:uid="{C5AA5FB0-3599-47F6-9B30-7098166E340D}"/>
    <cellStyle name="Millares 54 3" xfId="6216" xr:uid="{43045367-15CA-443E-8DFB-51394FDAA64F}"/>
    <cellStyle name="Millares 54 4" xfId="11603" xr:uid="{F93BA5B3-662C-4944-970C-2001EE042526}"/>
    <cellStyle name="Millares 54 5" xfId="14443" xr:uid="{0C949E10-B6E4-46C2-9D76-08864796348B}"/>
    <cellStyle name="Millares 55" xfId="3326" xr:uid="{7297458E-376B-458D-9A06-0F0F4F11A829}"/>
    <cellStyle name="Millares 55 2" xfId="9099" xr:uid="{5500FB67-C34B-4028-B428-7A3116C0BE2D}"/>
    <cellStyle name="Millares 55 3" xfId="6230" xr:uid="{72549BE1-FA1A-45D8-946A-B6F4603FBAD1}"/>
    <cellStyle name="Millares 55 4" xfId="11596" xr:uid="{EBF565D8-64CC-4524-ACA8-406BD7D1AED5}"/>
    <cellStyle name="Millares 55 5" xfId="14436" xr:uid="{0BD0C385-9C64-48D9-BFF7-4C2506C98FE0}"/>
    <cellStyle name="Millares 56" xfId="3337" xr:uid="{C668DBF6-61E9-4098-87A2-5504E3674C84}"/>
    <cellStyle name="Millares 56 2" xfId="9098" xr:uid="{F973E81C-4F93-4D0C-BE72-5C337A952DDD}"/>
    <cellStyle name="Millares 56 3" xfId="6229" xr:uid="{56A79B49-7E8E-4E5F-B2D4-B532D1F26B51}"/>
    <cellStyle name="Millares 56 4" xfId="11604" xr:uid="{D49EEEF2-8F7E-4012-9E7F-1B8CBFEF4396}"/>
    <cellStyle name="Millares 56 5" xfId="14444" xr:uid="{FE81D72F-DED6-4087-B0EC-CFB4672F8CCF}"/>
    <cellStyle name="Millares 57" xfId="3333" xr:uid="{D9C1E994-F9EE-4790-8497-A68B1B64D5E9}"/>
    <cellStyle name="Millares 57 2" xfId="9097" xr:uid="{3BF311A3-9178-4E11-847A-705EC4C370E5}"/>
    <cellStyle name="Millares 57 3" xfId="6228" xr:uid="{89031F35-DEF2-4AA6-ACE4-F2337903710D}"/>
    <cellStyle name="Millares 57 4" xfId="11601" xr:uid="{4E79FE51-2392-4C94-BA28-4578EC91F3F7}"/>
    <cellStyle name="Millares 57 5" xfId="14441" xr:uid="{EF36430F-2D8C-4E32-8B78-8826F28EE37B}"/>
    <cellStyle name="Millares 58" xfId="3338" xr:uid="{96F675E7-76F6-4484-BB70-879B62164158}"/>
    <cellStyle name="Millares 58 2" xfId="9084" xr:uid="{B4DC663C-821F-4AC7-8F2C-9F379003D522}"/>
    <cellStyle name="Millares 58 3" xfId="6215" xr:uid="{99741799-C0BA-4E55-ABC7-F4B1ABF994CC}"/>
    <cellStyle name="Millares 58 4" xfId="11605" xr:uid="{E112AA58-4ED2-4059-BF78-212FCFB219A2}"/>
    <cellStyle name="Millares 58 5" xfId="14445" xr:uid="{F0641E14-1075-4728-8E9B-FCDF20DECC26}"/>
    <cellStyle name="Millares 59" xfId="3403" xr:uid="{02BE9D72-A526-4A70-9478-EC21213A1045}"/>
    <cellStyle name="Millares 59 2" xfId="9100" xr:uid="{172EF180-BF75-43E1-9E47-45B443DDE20A}"/>
    <cellStyle name="Millares 59 3" xfId="6231" xr:uid="{E0C52396-82B1-4AF4-AEEF-209A11DAC963}"/>
    <cellStyle name="Millares 59 4" xfId="11644" xr:uid="{2FC1573B-55FE-4AD4-8294-55F25DFB6AD1}"/>
    <cellStyle name="Millares 59 5" xfId="14484" xr:uid="{5C13EA65-B5D1-498A-8F48-AEA8B90AEA28}"/>
    <cellStyle name="Millares 6" xfId="60" xr:uid="{00000000-0005-0000-0000-000074020000}"/>
    <cellStyle name="Millares 6 2" xfId="113" xr:uid="{00000000-0005-0000-0000-000075020000}"/>
    <cellStyle name="Millares 6 2 2" xfId="668" xr:uid="{00000000-0005-0000-0000-000076020000}"/>
    <cellStyle name="Millares 6 2 2 2" xfId="2889" xr:uid="{85742D1C-0AAD-4864-844F-F9CD52570B7D}"/>
    <cellStyle name="Millares 6 2 2 2 2" xfId="8366" xr:uid="{18A08438-A5AC-45F9-AC38-3F1C8430D822}"/>
    <cellStyle name="Millares 6 2 2 2 3" xfId="5499" xr:uid="{34DD77E8-8327-401D-A749-E582143099BD}"/>
    <cellStyle name="Millares 6 2 2 2 4" xfId="11160" xr:uid="{C59B6C13-97FD-40BA-916D-433A35D275F2}"/>
    <cellStyle name="Millares 6 2 2 2 5" xfId="14000" xr:uid="{C398CDAD-1DD4-492B-B23E-CD88B958BEB8}"/>
    <cellStyle name="Millares 6 2 2 3" xfId="7394" xr:uid="{F9017B42-0096-44AB-9331-332036F71EC7}"/>
    <cellStyle name="Millares 6 2 2 4" xfId="4531" xr:uid="{9165554E-2F52-4A81-AB45-085BA852BAA8}"/>
    <cellStyle name="Millares 6 2 2 5" xfId="10198" xr:uid="{86E8001D-FC2C-4884-BFDD-3B25CEB50F9E}"/>
    <cellStyle name="Millares 6 2 2 6" xfId="13038" xr:uid="{76E0910C-B8B1-49C7-82EC-E31AF6805D89}"/>
    <cellStyle name="Millares 6 2 2 7" xfId="16381" xr:uid="{FC9E488C-6EC9-47CB-9DF5-2293BB0BCA0A}"/>
    <cellStyle name="Millares 6 2 2 8" xfId="16924" xr:uid="{66292B34-215D-49A1-8017-3A1B01D62A1B}"/>
    <cellStyle name="Millares 6 2 2 9" xfId="17468" xr:uid="{71B845E0-5E76-4E62-8325-A6AA346EDC25}"/>
    <cellStyle name="Millares 6 2 3" xfId="5014" xr:uid="{F543382B-BAA4-4BEC-AFBE-92F42ECC8A30}"/>
    <cellStyle name="Millares 6 2 3 2" xfId="7881" xr:uid="{09A3E4EE-6F21-4BF6-A522-9819E2A543BD}"/>
    <cellStyle name="Millares 6 2 4" xfId="6909" xr:uid="{34FF4D4B-4791-4675-9CAC-4D3A3CD02345}"/>
    <cellStyle name="Millares 6 3" xfId="123" xr:uid="{00000000-0005-0000-0000-000077020000}"/>
    <cellStyle name="Millares 6 3 10" xfId="2934" xr:uid="{786A9D12-0628-4C57-81C3-175EE94CC093}"/>
    <cellStyle name="Millares 6 3 10 2" xfId="11205" xr:uid="{240F6A05-52C5-4046-AAFB-C2C7B64B58CD}"/>
    <cellStyle name="Millares 6 3 10 3" xfId="14045" xr:uid="{CA14A875-CBF1-4FBF-A996-8A7020D0AA8A}"/>
    <cellStyle name="Millares 6 3 11" xfId="3436" xr:uid="{26DBA877-BC46-41BB-BB8A-3CF1A346B3B0}"/>
    <cellStyle name="Millares 6 3 11 2" xfId="11677" xr:uid="{52ED6522-1096-4B9B-A721-5288595B898F}"/>
    <cellStyle name="Millares 6 3 11 3" xfId="14517" xr:uid="{C73E7FCA-CCC6-4BA5-8DD5-413D09056C58}"/>
    <cellStyle name="Millares 6 3 12" xfId="4337" xr:uid="{68ADA044-E9C1-43A2-AE51-F05C2EBAF045}"/>
    <cellStyle name="Millares 6 3 13" xfId="9699" xr:uid="{F5F89113-3C42-4FED-B2BD-A396EDD35EF8}"/>
    <cellStyle name="Millares 6 3 14" xfId="12539" xr:uid="{8E4C6891-BF3B-4941-8484-8326C5CD3ACE}"/>
    <cellStyle name="Millares 6 3 15" xfId="15882" xr:uid="{D65117E8-8B6F-443D-A199-50053220DCDF}"/>
    <cellStyle name="Millares 6 3 16" xfId="16425" xr:uid="{7F9EBED7-EB33-43EB-8DD1-6E10199C2835}"/>
    <cellStyle name="Millares 6 3 17" xfId="16969" xr:uid="{BF1C963F-A507-4C45-AE2F-AAB5C4D4ECDB}"/>
    <cellStyle name="Millares 6 3 2" xfId="205" xr:uid="{00000000-0005-0000-0000-000078020000}"/>
    <cellStyle name="Millares 6 3 2 10" xfId="9768" xr:uid="{FBC37371-13C5-41CB-8925-A32C69287D21}"/>
    <cellStyle name="Millares 6 3 2 11" xfId="12608" xr:uid="{597D017B-B3A9-4C73-8679-5D9A957E5816}"/>
    <cellStyle name="Millares 6 3 2 12" xfId="15951" xr:uid="{E949C16F-2AF9-421D-8522-217AF97C805E}"/>
    <cellStyle name="Millares 6 3 2 13" xfId="16494" xr:uid="{994ECF31-1F62-4E3D-9F32-4C55873A0F69}"/>
    <cellStyle name="Millares 6 3 2 14" xfId="17038" xr:uid="{072428EA-3EA3-4157-A586-A25D3FC344AB}"/>
    <cellStyle name="Millares 6 3 2 2" xfId="314" xr:uid="{00000000-0005-0000-0000-000079020000}"/>
    <cellStyle name="Millares 6 3 2 2 10" xfId="16055" xr:uid="{001352D9-0C39-4768-81C5-7BB3E81D6327}"/>
    <cellStyle name="Millares 6 3 2 2 11" xfId="16598" xr:uid="{09052635-6B91-444F-805F-1400FD176184}"/>
    <cellStyle name="Millares 6 3 2 2 12" xfId="17142" xr:uid="{19393AF3-6D9C-42D7-AC39-97322B3E1614}"/>
    <cellStyle name="Millares 6 3 2 2 2" xfId="541" xr:uid="{00000000-0005-0000-0000-00007A020000}"/>
    <cellStyle name="Millares 6 3 2 2 2 10" xfId="17354" xr:uid="{BC5724C8-62BA-4469-89EE-F168B436DDF0}"/>
    <cellStyle name="Millares 6 3 2 2 2 2" xfId="2357" xr:uid="{F74470B3-B658-4AF9-895B-6E2C30C1F97E}"/>
    <cellStyle name="Millares 6 3 2 2 2 2 2" xfId="10628" xr:uid="{998A7B66-4F38-4133-AC09-A73C1A2B0199}"/>
    <cellStyle name="Millares 6 3 2 2 2 2 3" xfId="13468" xr:uid="{14DEDC12-52FF-4B49-8407-1E15CC5969A0}"/>
    <cellStyle name="Millares 6 3 2 2 2 3" xfId="2775" xr:uid="{BFF92801-B5B6-41B3-8118-37CE1E1AB602}"/>
    <cellStyle name="Millares 6 3 2 2 2 3 2" xfId="11046" xr:uid="{335158E2-5633-4327-A50B-22094A7145C2}"/>
    <cellStyle name="Millares 6 3 2 2 2 3 3" xfId="13886" xr:uid="{C7CD5DC3-80CC-4369-B3A3-E5413EB696DD}"/>
    <cellStyle name="Millares 6 3 2 2 2 4" xfId="3319" xr:uid="{AC5C3091-817E-4AAC-B309-5BB4333BE789}"/>
    <cellStyle name="Millares 6 3 2 2 2 4 2" xfId="11590" xr:uid="{24178318-33A3-4B25-AEED-9ED978C86F2D}"/>
    <cellStyle name="Millares 6 3 2 2 2 4 3" xfId="14430" xr:uid="{437AE58E-680B-40F5-9735-88D5F0AAC0C0}"/>
    <cellStyle name="Millares 6 3 2 2 2 5" xfId="3821" xr:uid="{7F0E8AB4-B304-4DAA-8EF0-6255617B947F}"/>
    <cellStyle name="Millares 6 3 2 2 2 5 2" xfId="12062" xr:uid="{97A1E423-32B9-42B4-AA5A-551C90715EBC}"/>
    <cellStyle name="Millares 6 3 2 2 2 5 3" xfId="14902" xr:uid="{7D2EE9A9-73F2-4248-93C5-521CFA3295AC}"/>
    <cellStyle name="Millares 6 3 2 2 2 6" xfId="10084" xr:uid="{5257DE52-8C5D-4B15-B165-6A1ED69BD321}"/>
    <cellStyle name="Millares 6 3 2 2 2 7" xfId="12924" xr:uid="{A21F0D6E-0F99-4375-9275-5CE516800168}"/>
    <cellStyle name="Millares 6 3 2 2 2 8" xfId="16267" xr:uid="{609D7856-CF1F-4113-87E3-ED651E514077}"/>
    <cellStyle name="Millares 6 3 2 2 2 9" xfId="16810" xr:uid="{678B08EE-F513-4635-A806-2AB6E843E59C}"/>
    <cellStyle name="Millares 6 3 2 2 3" xfId="2145" xr:uid="{41090A63-3D5F-4D71-9C98-22374D574E20}"/>
    <cellStyle name="Millares 6 3 2 2 3 2" xfId="10416" xr:uid="{712887D7-AFD6-4E9A-8A17-B9F87EC5F628}"/>
    <cellStyle name="Millares 6 3 2 2 3 3" xfId="13256" xr:uid="{71B2E9DD-AE8C-482A-B453-BF352701CC22}"/>
    <cellStyle name="Millares 6 3 2 2 4" xfId="2563" xr:uid="{46A17116-4F90-42AF-AEB8-56F4561130D0}"/>
    <cellStyle name="Millares 6 3 2 2 4 2" xfId="10834" xr:uid="{CCFEDBBC-8829-4E40-90F1-CCC6FE7541EF}"/>
    <cellStyle name="Millares 6 3 2 2 4 3" xfId="13674" xr:uid="{4C2A3FC5-D9CD-4300-B652-13CCEE8C8851}"/>
    <cellStyle name="Millares 6 3 2 2 5" xfId="3107" xr:uid="{A981A9E4-0119-46D0-9BE4-F255C94E86BB}"/>
    <cellStyle name="Millares 6 3 2 2 5 2" xfId="11378" xr:uid="{28E98374-24D2-4A9F-9727-C37CE37C67BC}"/>
    <cellStyle name="Millares 6 3 2 2 5 3" xfId="14218" xr:uid="{BB2952FC-D735-43A4-8828-28EDF03C6D8F}"/>
    <cellStyle name="Millares 6 3 2 2 6" xfId="3609" xr:uid="{67C411A7-D47A-4278-BBD4-53130BFE2422}"/>
    <cellStyle name="Millares 6 3 2 2 6 2" xfId="11850" xr:uid="{7F47447C-A210-4C91-94CE-FF8A3FF5082A}"/>
    <cellStyle name="Millares 6 3 2 2 6 3" xfId="14690" xr:uid="{1D5E8D62-D342-48E2-B8ED-79E118328B5C}"/>
    <cellStyle name="Millares 6 3 2 2 7" xfId="8170" xr:uid="{92238BE4-62A7-42CA-90A3-FA603C73D418}"/>
    <cellStyle name="Millares 6 3 2 2 8" xfId="9872" xr:uid="{1750C352-793E-4D8D-8FED-623A690D03F2}"/>
    <cellStyle name="Millares 6 3 2 2 9" xfId="12712" xr:uid="{8366C01E-91DC-44AE-B6D9-6B576818361D}"/>
    <cellStyle name="Millares 6 3 2 3" xfId="440" xr:uid="{00000000-0005-0000-0000-00007B020000}"/>
    <cellStyle name="Millares 6 3 2 3 10" xfId="17254" xr:uid="{47C965F7-647E-4DFD-8D31-5A8E26B6B462}"/>
    <cellStyle name="Millares 6 3 2 3 2" xfId="2257" xr:uid="{AAB09180-5873-4789-8BB0-78426B120AC8}"/>
    <cellStyle name="Millares 6 3 2 3 2 2" xfId="10528" xr:uid="{3668FEFF-1A5C-4D14-B94B-931C31FDA6F6}"/>
    <cellStyle name="Millares 6 3 2 3 2 3" xfId="13368" xr:uid="{5ABC7574-FACF-496B-B96B-D65536B10F8D}"/>
    <cellStyle name="Millares 6 3 2 3 3" xfId="2675" xr:uid="{4E9CCD35-0A94-4506-8F64-CA98E6CDA2C2}"/>
    <cellStyle name="Millares 6 3 2 3 3 2" xfId="10946" xr:uid="{4A48A0DE-4834-406C-B033-3848047A3C9F}"/>
    <cellStyle name="Millares 6 3 2 3 3 3" xfId="13786" xr:uid="{5FB7E95A-40B9-43A8-BF27-AD11F64C1368}"/>
    <cellStyle name="Millares 6 3 2 3 4" xfId="3219" xr:uid="{8D5F2412-AAB9-4475-A52B-B71B9837116D}"/>
    <cellStyle name="Millares 6 3 2 3 4 2" xfId="11490" xr:uid="{32D1F9D6-8E63-4599-8168-3F56C8DABC1E}"/>
    <cellStyle name="Millares 6 3 2 3 4 3" xfId="14330" xr:uid="{9F7E9EF5-4DEE-411C-B5FA-3458457E6B21}"/>
    <cellStyle name="Millares 6 3 2 3 5" xfId="3721" xr:uid="{0825FBF5-7DD9-4705-A079-A689D1BD076D}"/>
    <cellStyle name="Millares 6 3 2 3 5 2" xfId="11962" xr:uid="{D0426721-06CB-4AE8-B9A2-5BF5BEE606B2}"/>
    <cellStyle name="Millares 6 3 2 3 5 3" xfId="14802" xr:uid="{693F3EAF-6161-4D47-97B0-984295307D2E}"/>
    <cellStyle name="Millares 6 3 2 3 6" xfId="9984" xr:uid="{01F6DA2E-CC16-4374-AD73-0AC74E0555EE}"/>
    <cellStyle name="Millares 6 3 2 3 7" xfId="12824" xr:uid="{5DB3B9D3-825A-42D7-8951-42FC18A13DE7}"/>
    <cellStyle name="Millares 6 3 2 3 8" xfId="16167" xr:uid="{CFDE3A0C-923B-47C4-9A9D-8FB0D7AFD57E}"/>
    <cellStyle name="Millares 6 3 2 3 9" xfId="16710" xr:uid="{C756FBC9-A3DB-4B05-AA0D-730FA59BDDC9}"/>
    <cellStyle name="Millares 6 3 2 4" xfId="643" xr:uid="{00000000-0005-0000-0000-00007C020000}"/>
    <cellStyle name="Millares 6 3 2 4 2" xfId="2877" xr:uid="{A8A51A9B-A981-4A94-9A8A-0769E945273F}"/>
    <cellStyle name="Millares 6 3 2 4 2 2" xfId="11148" xr:uid="{E6B2A021-F43D-4744-8755-E247D7D03FB0}"/>
    <cellStyle name="Millares 6 3 2 4 2 3" xfId="13988" xr:uid="{F30988D2-1A4A-4DDC-A617-B137F368BA89}"/>
    <cellStyle name="Millares 6 3 2 4 3" xfId="10186" xr:uid="{7738C002-5B24-4038-AC30-1CAD3F738BE4}"/>
    <cellStyle name="Millares 6 3 2 4 4" xfId="13026" xr:uid="{07A41049-CBBF-4232-BEEC-3563D972C2E5}"/>
    <cellStyle name="Millares 6 3 2 4 5" xfId="16369" xr:uid="{C668DE26-B669-4F5A-97AC-E9942AA12009}"/>
    <cellStyle name="Millares 6 3 2 4 6" xfId="16912" xr:uid="{A302AF1E-D90C-4E48-AE9B-513FA2B238DF}"/>
    <cellStyle name="Millares 6 3 2 4 7" xfId="17456" xr:uid="{BDCD5251-9A65-41BD-970C-9997AF3A69FE}"/>
    <cellStyle name="Millares 6 3 2 5" xfId="2041" xr:uid="{E4677458-9380-4700-A180-1585AFAB52A4}"/>
    <cellStyle name="Millares 6 3 2 5 2" xfId="10312" xr:uid="{D12EC9CE-E237-4563-84B4-2A6B2258A58D}"/>
    <cellStyle name="Millares 6 3 2 5 3" xfId="13152" xr:uid="{EAE3E6E8-3D91-4FA0-A5B3-D61513A2A77F}"/>
    <cellStyle name="Millares 6 3 2 6" xfId="2459" xr:uid="{B3101694-A757-4CC5-90E7-27458A005CFD}"/>
    <cellStyle name="Millares 6 3 2 6 2" xfId="10730" xr:uid="{70E87550-05B3-4323-84BD-8AE777FFD074}"/>
    <cellStyle name="Millares 6 3 2 6 3" xfId="13570" xr:uid="{EE189C67-58F5-4B7F-8017-B21C60E9F134}"/>
    <cellStyle name="Millares 6 3 2 7" xfId="3003" xr:uid="{A40E33B1-42F8-4EA3-8EF0-B1BD0B929823}"/>
    <cellStyle name="Millares 6 3 2 7 2" xfId="11274" xr:uid="{169BC088-D845-40B9-A500-81B9F81E5095}"/>
    <cellStyle name="Millares 6 3 2 7 3" xfId="14114" xr:uid="{8EA54ED4-AD4E-4EC7-8979-AF099ED29116}"/>
    <cellStyle name="Millares 6 3 2 8" xfId="3505" xr:uid="{C7EF2157-C859-4181-B669-532024129F6F}"/>
    <cellStyle name="Millares 6 3 2 8 2" xfId="11746" xr:uid="{73824B4A-BA08-44BC-B246-428235EBD6EB}"/>
    <cellStyle name="Millares 6 3 2 8 3" xfId="14586" xr:uid="{2F418447-28DE-41C1-93C4-8CF6EE62C7E4}"/>
    <cellStyle name="Millares 6 3 2 9" xfId="5303" xr:uid="{C2312339-8AEB-4A68-AC7A-C860897A3A0F}"/>
    <cellStyle name="Millares 6 3 3" xfId="159" xr:uid="{00000000-0005-0000-0000-00007D020000}"/>
    <cellStyle name="Millares 6 3 3 10" xfId="9727" xr:uid="{05E25980-1463-4B58-BD96-79FB6DC15813}"/>
    <cellStyle name="Millares 6 3 3 11" xfId="12567" xr:uid="{E6AE05FD-0719-44D7-B033-6D61E06E6BC6}"/>
    <cellStyle name="Millares 6 3 3 12" xfId="15910" xr:uid="{BEC4AC89-2EC9-4BEB-A956-D1A1E0F15409}"/>
    <cellStyle name="Millares 6 3 3 13" xfId="16453" xr:uid="{0508807A-83CA-4D36-8125-B6B33B39B7CA}"/>
    <cellStyle name="Millares 6 3 3 14" xfId="16997" xr:uid="{CB653100-CB43-4396-9748-90F49464AEFF}"/>
    <cellStyle name="Millares 6 3 3 2" xfId="273" xr:uid="{00000000-0005-0000-0000-00007E020000}"/>
    <cellStyle name="Millares 6 3 3 2 10" xfId="16557" xr:uid="{A5723326-81DB-4017-8BE2-09A61CEA6191}"/>
    <cellStyle name="Millares 6 3 3 2 11" xfId="17101" xr:uid="{83C22708-629E-41B5-A727-375B7CDA8E2C}"/>
    <cellStyle name="Millares 6 3 3 2 2" xfId="500" xr:uid="{00000000-0005-0000-0000-00007F020000}"/>
    <cellStyle name="Millares 6 3 3 2 2 10" xfId="17313" xr:uid="{BDF6D406-C953-4AF3-A5ED-D13A61A051E2}"/>
    <cellStyle name="Millares 6 3 3 2 2 2" xfId="2316" xr:uid="{2A3F20C4-A57D-4282-BBD0-6E779D825069}"/>
    <cellStyle name="Millares 6 3 3 2 2 2 2" xfId="10587" xr:uid="{DF54C997-6895-40BB-B749-52FBDC0225E0}"/>
    <cellStyle name="Millares 6 3 3 2 2 2 3" xfId="13427" xr:uid="{A65258AF-6A5D-4B46-B295-5B53558B559D}"/>
    <cellStyle name="Millares 6 3 3 2 2 3" xfId="2734" xr:uid="{73A87E08-BDB1-4A4F-BBF3-A3758B5EA286}"/>
    <cellStyle name="Millares 6 3 3 2 2 3 2" xfId="11005" xr:uid="{53499A6B-5773-40C0-BFD1-C9873AA646C7}"/>
    <cellStyle name="Millares 6 3 3 2 2 3 3" xfId="13845" xr:uid="{98601F5C-E3A0-4F15-8D53-B2E471E59E77}"/>
    <cellStyle name="Millares 6 3 3 2 2 4" xfId="3278" xr:uid="{FA263CB0-3546-4166-B041-39A26F3BA295}"/>
    <cellStyle name="Millares 6 3 3 2 2 4 2" xfId="11549" xr:uid="{9B56A83B-30BD-4D74-85D0-47AC1A3D16F4}"/>
    <cellStyle name="Millares 6 3 3 2 2 4 3" xfId="14389" xr:uid="{11DF87B3-4233-4182-BB25-3BDA26AD0E9C}"/>
    <cellStyle name="Millares 6 3 3 2 2 5" xfId="3780" xr:uid="{27321909-34F7-45D2-B6D3-9D6AC3E2F9A7}"/>
    <cellStyle name="Millares 6 3 3 2 2 5 2" xfId="12021" xr:uid="{F2B5F449-6A8B-46A6-B034-4016ADAE60BC}"/>
    <cellStyle name="Millares 6 3 3 2 2 5 3" xfId="14861" xr:uid="{CFA4E8F5-94AC-45BC-85FE-BB110417F61F}"/>
    <cellStyle name="Millares 6 3 3 2 2 6" xfId="10043" xr:uid="{A59444D9-8FAC-4C4D-BAB1-7A5282068B39}"/>
    <cellStyle name="Millares 6 3 3 2 2 7" xfId="12883" xr:uid="{B5FC017E-B4F4-4AA6-BAA3-D0F57C71FC7C}"/>
    <cellStyle name="Millares 6 3 3 2 2 8" xfId="16226" xr:uid="{D7F95D1F-2891-487A-9DFA-C37EBDC2B4A4}"/>
    <cellStyle name="Millares 6 3 3 2 2 9" xfId="16769" xr:uid="{A81D12AB-B603-4510-A027-BC540BA1F7EA}"/>
    <cellStyle name="Millares 6 3 3 2 3" xfId="2104" xr:uid="{95931DFC-61B4-449D-BDC1-994C07FB2E6B}"/>
    <cellStyle name="Millares 6 3 3 2 3 2" xfId="10375" xr:uid="{1F3EFE16-88D0-47D7-AB65-2B57A25A9033}"/>
    <cellStyle name="Millares 6 3 3 2 3 3" xfId="13215" xr:uid="{89D6DE19-E808-42E0-85B2-5689A645BD66}"/>
    <cellStyle name="Millares 6 3 3 2 4" xfId="2522" xr:uid="{521EC2F4-6BDA-413D-96CA-9A0EEA5BE8F8}"/>
    <cellStyle name="Millares 6 3 3 2 4 2" xfId="10793" xr:uid="{89479AEF-CC20-4F46-8086-DA4F88C5BF7A}"/>
    <cellStyle name="Millares 6 3 3 2 4 3" xfId="13633" xr:uid="{473E2AC3-8B50-4DED-B73A-8E290F8B2204}"/>
    <cellStyle name="Millares 6 3 3 2 5" xfId="3066" xr:uid="{8A4FC931-65C5-4032-845F-A1726F796602}"/>
    <cellStyle name="Millares 6 3 3 2 5 2" xfId="11337" xr:uid="{B86E05FD-CF0A-42D6-B43A-D03307071A1D}"/>
    <cellStyle name="Millares 6 3 3 2 5 3" xfId="14177" xr:uid="{F8D93B20-454B-4184-8AAA-38920B79664F}"/>
    <cellStyle name="Millares 6 3 3 2 6" xfId="3568" xr:uid="{F1544A6D-2CEB-4481-8673-E93804CDF33E}"/>
    <cellStyle name="Millares 6 3 3 2 6 2" xfId="11809" xr:uid="{B1D02B96-2C59-4217-92AD-D67DDFEE5B6F}"/>
    <cellStyle name="Millares 6 3 3 2 6 3" xfId="14649" xr:uid="{C59596B1-5102-4783-BC01-39E257AECF79}"/>
    <cellStyle name="Millares 6 3 3 2 7" xfId="9831" xr:uid="{0EA84FA7-3A71-46C6-B899-2750C0913D72}"/>
    <cellStyle name="Millares 6 3 3 2 8" xfId="12671" xr:uid="{233D17F0-2F2C-43FE-B3FD-52B8C30516BD}"/>
    <cellStyle name="Millares 6 3 3 2 9" xfId="16014" xr:uid="{6E9E662A-1205-4DE4-89EA-977886766E4F}"/>
    <cellStyle name="Millares 6 3 3 3" xfId="399" xr:uid="{00000000-0005-0000-0000-000080020000}"/>
    <cellStyle name="Millares 6 3 3 3 10" xfId="17213" xr:uid="{5097472B-26FE-4A8C-BACC-DBC3BDBAD43B}"/>
    <cellStyle name="Millares 6 3 3 3 2" xfId="2216" xr:uid="{9ABDBDD2-6614-4E11-A1B0-750AA76B3173}"/>
    <cellStyle name="Millares 6 3 3 3 2 2" xfId="10487" xr:uid="{9C51DC14-1CB0-48B3-ABCE-1424380A3C5D}"/>
    <cellStyle name="Millares 6 3 3 3 2 3" xfId="13327" xr:uid="{32C065A5-E703-4727-B86E-175F4DAF980C}"/>
    <cellStyle name="Millares 6 3 3 3 3" xfId="2634" xr:uid="{D447E218-4485-4F93-99ED-B9433EA33D97}"/>
    <cellStyle name="Millares 6 3 3 3 3 2" xfId="10905" xr:uid="{A8593704-F320-4ED2-8AB3-1B8BED24BF96}"/>
    <cellStyle name="Millares 6 3 3 3 3 3" xfId="13745" xr:uid="{AA7F3C9D-FD89-4DAE-926F-94D993D7C6C6}"/>
    <cellStyle name="Millares 6 3 3 3 4" xfId="3178" xr:uid="{2D09AEBD-521E-4F74-ABE1-BF87E689DAD1}"/>
    <cellStyle name="Millares 6 3 3 3 4 2" xfId="11449" xr:uid="{8BA20D24-E0F3-4F68-86A4-0C7270888CA9}"/>
    <cellStyle name="Millares 6 3 3 3 4 3" xfId="14289" xr:uid="{795906A8-AD7C-487B-8EBA-ABDC79D8E0AD}"/>
    <cellStyle name="Millares 6 3 3 3 5" xfId="3680" xr:uid="{42D76007-1809-487C-B6A5-BE1E049839F2}"/>
    <cellStyle name="Millares 6 3 3 3 5 2" xfId="11921" xr:uid="{4F0308B8-B038-4960-A3E4-0DD19C5CA8F8}"/>
    <cellStyle name="Millares 6 3 3 3 5 3" xfId="14761" xr:uid="{3F455CD2-DF5C-4424-BA60-5F424621FEAF}"/>
    <cellStyle name="Millares 6 3 3 3 6" xfId="9943" xr:uid="{AD0FBC5E-0203-4E4A-A1CB-8047080FC3FE}"/>
    <cellStyle name="Millares 6 3 3 3 7" xfId="12783" xr:uid="{0E632191-C3DD-42A8-9684-DA0454C9CB37}"/>
    <cellStyle name="Millares 6 3 3 3 8" xfId="16126" xr:uid="{0E78FC19-80C7-4CAC-BE50-ACAB254C1281}"/>
    <cellStyle name="Millares 6 3 3 3 9" xfId="16669" xr:uid="{E1E5BF3B-E2C6-453A-B93B-A2B5B8418FA5}"/>
    <cellStyle name="Millares 6 3 3 4" xfId="602" xr:uid="{00000000-0005-0000-0000-000081020000}"/>
    <cellStyle name="Millares 6 3 3 4 2" xfId="2836" xr:uid="{F9FBFCC7-A6D1-4BDA-87FC-0B911D99B968}"/>
    <cellStyle name="Millares 6 3 3 4 2 2" xfId="11107" xr:uid="{8984E8C1-EA0A-4568-A008-2350B59AB82F}"/>
    <cellStyle name="Millares 6 3 3 4 2 3" xfId="13947" xr:uid="{C7A0C1D5-93B5-4239-8CEC-9376BAB460B5}"/>
    <cellStyle name="Millares 6 3 3 4 3" xfId="10145" xr:uid="{CED055B6-A368-41C1-A8CC-B36A521BF55A}"/>
    <cellStyle name="Millares 6 3 3 4 4" xfId="12985" xr:uid="{5E4CA0D2-4214-4DC3-83D5-7CB4170E06AB}"/>
    <cellStyle name="Millares 6 3 3 4 5" xfId="16328" xr:uid="{C37B17F5-805D-4671-A214-F92B8E965B6B}"/>
    <cellStyle name="Millares 6 3 3 4 6" xfId="16871" xr:uid="{9AF7DD01-B207-4472-A9EA-DD1B26BC77E1}"/>
    <cellStyle name="Millares 6 3 3 4 7" xfId="17415" xr:uid="{B018CC27-3703-4534-860C-697B63D102CD}"/>
    <cellStyle name="Millares 6 3 3 5" xfId="2000" xr:uid="{70BB7479-5F59-4FB2-A81F-22C3BAB1980B}"/>
    <cellStyle name="Millares 6 3 3 5 2" xfId="10271" xr:uid="{57E97DB9-77EB-4C4F-B03A-864EE9F1F020}"/>
    <cellStyle name="Millares 6 3 3 5 3" xfId="13111" xr:uid="{7CEDFC86-036C-4FA6-B691-32DC6A653230}"/>
    <cellStyle name="Millares 6 3 3 6" xfId="2418" xr:uid="{18921595-5F0A-462D-A556-30A4FE4F6AD0}"/>
    <cellStyle name="Millares 6 3 3 6 2" xfId="10689" xr:uid="{EA5CF41E-01F3-41F0-9AAA-08C5118ED7BA}"/>
    <cellStyle name="Millares 6 3 3 6 3" xfId="13529" xr:uid="{6A4C6DE4-2A95-42E2-A6DB-42605D22D329}"/>
    <cellStyle name="Millares 6 3 3 7" xfId="2962" xr:uid="{75C4C4FD-E4AE-4505-9F34-48729FB289E1}"/>
    <cellStyle name="Millares 6 3 3 7 2" xfId="11233" xr:uid="{01FCF1A4-3E3F-4BBC-8ADB-FABE7C7A1884}"/>
    <cellStyle name="Millares 6 3 3 7 3" xfId="14073" xr:uid="{EF3EA5F2-4349-463C-835D-96D9134A2AB8}"/>
    <cellStyle name="Millares 6 3 3 8" xfId="3464" xr:uid="{A84A0AB6-D7DA-4703-B22D-4D92550FAAF2}"/>
    <cellStyle name="Millares 6 3 3 8 2" xfId="11705" xr:uid="{190B0AF9-1B21-46CC-BC09-274F3C8223AE}"/>
    <cellStyle name="Millares 6 3 3 8 3" xfId="14545" xr:uid="{E846381C-FF2F-4636-8D06-C2A7997F3595}"/>
    <cellStyle name="Millares 6 3 3 9" xfId="7198" xr:uid="{72DBD3CA-94BA-4C9B-AC79-6C8B67A5AD60}"/>
    <cellStyle name="Millares 6 3 4" xfId="245" xr:uid="{00000000-0005-0000-0000-000082020000}"/>
    <cellStyle name="Millares 6 3 4 10" xfId="16529" xr:uid="{8203B42C-49F3-4B94-9309-B5ACB44B6532}"/>
    <cellStyle name="Millares 6 3 4 11" xfId="17073" xr:uid="{E5C20D38-371D-46F2-9740-AA7F571C7D6D}"/>
    <cellStyle name="Millares 6 3 4 2" xfId="472" xr:uid="{00000000-0005-0000-0000-000083020000}"/>
    <cellStyle name="Millares 6 3 4 2 10" xfId="17285" xr:uid="{D7A955BB-CC02-4767-8898-28D066C43DE7}"/>
    <cellStyle name="Millares 6 3 4 2 2" xfId="2288" xr:uid="{EF8FE27E-E3EA-44E2-8CB5-16C2E7294368}"/>
    <cellStyle name="Millares 6 3 4 2 2 2" xfId="10559" xr:uid="{E87375AF-E732-4378-B3F6-C6361C0E3E00}"/>
    <cellStyle name="Millares 6 3 4 2 2 3" xfId="13399" xr:uid="{7A9D35F5-A8E0-482D-B698-062C32088C08}"/>
    <cellStyle name="Millares 6 3 4 2 3" xfId="2706" xr:uid="{8B50E380-640E-45D6-937C-D56E8D2400D4}"/>
    <cellStyle name="Millares 6 3 4 2 3 2" xfId="10977" xr:uid="{04D3DAEC-1EAD-4C22-8CBA-58FD5F806A59}"/>
    <cellStyle name="Millares 6 3 4 2 3 3" xfId="13817" xr:uid="{9D2FE5D0-0BAA-4183-B685-73C3DAF4D6A7}"/>
    <cellStyle name="Millares 6 3 4 2 4" xfId="3250" xr:uid="{03DCFBA7-8A28-4072-AB1D-25069BE92A39}"/>
    <cellStyle name="Millares 6 3 4 2 4 2" xfId="11521" xr:uid="{99395AC3-00E1-4133-986D-C42F515BF332}"/>
    <cellStyle name="Millares 6 3 4 2 4 3" xfId="14361" xr:uid="{8AE0C987-F8C9-4A4A-BBE4-25115ED043B5}"/>
    <cellStyle name="Millares 6 3 4 2 5" xfId="3752" xr:uid="{80111D17-E2BE-4B0E-88B2-A35726D6B5AE}"/>
    <cellStyle name="Millares 6 3 4 2 5 2" xfId="11993" xr:uid="{BC075A86-CE35-40D9-91A6-568C85CD3F5A}"/>
    <cellStyle name="Millares 6 3 4 2 5 3" xfId="14833" xr:uid="{651F92E9-01D2-4E43-9AAE-A66A84F43132}"/>
    <cellStyle name="Millares 6 3 4 2 6" xfId="10015" xr:uid="{5D983C9A-D71B-4376-AA73-6D65E05304A7}"/>
    <cellStyle name="Millares 6 3 4 2 7" xfId="12855" xr:uid="{5630EC2F-510A-4219-9C31-3DBDC2A6B498}"/>
    <cellStyle name="Millares 6 3 4 2 8" xfId="16198" xr:uid="{89F1BB82-CAB6-4A67-A322-842257F08196}"/>
    <cellStyle name="Millares 6 3 4 2 9" xfId="16741" xr:uid="{624A2E67-CD16-413C-B42F-2888A11C1DC6}"/>
    <cellStyle name="Millares 6 3 4 3" xfId="2076" xr:uid="{DFC3EF89-0AC9-454B-BF39-5968DEA70919}"/>
    <cellStyle name="Millares 6 3 4 3 2" xfId="10347" xr:uid="{9AB08874-D7C1-4A54-8ED2-3CE7554CA48B}"/>
    <cellStyle name="Millares 6 3 4 3 3" xfId="13187" xr:uid="{ABD1485F-EC33-436F-8A3F-6E2E98D22700}"/>
    <cellStyle name="Millares 6 3 4 4" xfId="2494" xr:uid="{DF9452DD-BC12-4E8B-BC59-D970FC231FA5}"/>
    <cellStyle name="Millares 6 3 4 4 2" xfId="10765" xr:uid="{DE6DBC98-E667-4274-8390-EE07C3EC250D}"/>
    <cellStyle name="Millares 6 3 4 4 3" xfId="13605" xr:uid="{76607FF2-3379-4ABB-BB56-8EFB7112666A}"/>
    <cellStyle name="Millares 6 3 4 5" xfId="3038" xr:uid="{420169F4-B1EF-4101-9558-51672DD25BB6}"/>
    <cellStyle name="Millares 6 3 4 5 2" xfId="11309" xr:uid="{4CF8FDA0-DCDA-4797-A089-B10700470743}"/>
    <cellStyle name="Millares 6 3 4 5 3" xfId="14149" xr:uid="{00D35BEE-A18D-47B3-9658-DFDE990FEECE}"/>
    <cellStyle name="Millares 6 3 4 6" xfId="3540" xr:uid="{66CDFF7B-B576-4955-948D-6EEE53E24425}"/>
    <cellStyle name="Millares 6 3 4 6 2" xfId="11781" xr:uid="{EECC40EB-4846-4E82-9C06-4BFD0F618C0A}"/>
    <cellStyle name="Millares 6 3 4 6 3" xfId="14621" xr:uid="{7DD8F19A-EDB9-4FB8-A05C-2DF5BB92066E}"/>
    <cellStyle name="Millares 6 3 4 7" xfId="9803" xr:uid="{7143716E-12D6-4961-AD8C-B7504C22E306}"/>
    <cellStyle name="Millares 6 3 4 8" xfId="12643" xr:uid="{3DFEB288-3475-418A-AECA-2AA472A2559E}"/>
    <cellStyle name="Millares 6 3 4 9" xfId="15986" xr:uid="{AA742BFC-A394-4D17-B7AB-969CB0A3B101}"/>
    <cellStyle name="Millares 6 3 5" xfId="371" xr:uid="{00000000-0005-0000-0000-000084020000}"/>
    <cellStyle name="Millares 6 3 5 10" xfId="17185" xr:uid="{D12E8291-A571-4A41-AC71-7B79FF003D01}"/>
    <cellStyle name="Millares 6 3 5 2" xfId="2188" xr:uid="{8A061A1B-CE2A-4619-982B-C248D0DB4343}"/>
    <cellStyle name="Millares 6 3 5 2 2" xfId="10459" xr:uid="{41659785-849F-47E2-8A9F-FC323B9A4669}"/>
    <cellStyle name="Millares 6 3 5 2 3" xfId="13299" xr:uid="{6011BADB-1176-4BB7-AF1F-7DFD13AB4F2E}"/>
    <cellStyle name="Millares 6 3 5 3" xfId="2606" xr:uid="{4EE762A7-440F-4749-8C43-AA55AD74FF62}"/>
    <cellStyle name="Millares 6 3 5 3 2" xfId="10877" xr:uid="{A710BC02-FE8D-4C9C-8F1C-BE357A7C59E2}"/>
    <cellStyle name="Millares 6 3 5 3 3" xfId="13717" xr:uid="{C9BFFEA4-2596-4F1F-838C-4BE2E8F02FA0}"/>
    <cellStyle name="Millares 6 3 5 4" xfId="3150" xr:uid="{4E05C7BE-3F91-4695-9A95-9C926BC303E8}"/>
    <cellStyle name="Millares 6 3 5 4 2" xfId="11421" xr:uid="{644820DC-3A1C-42A6-8D79-132DF0755C1F}"/>
    <cellStyle name="Millares 6 3 5 4 3" xfId="14261" xr:uid="{88617326-C2E1-4195-A90C-43F70FD10CC3}"/>
    <cellStyle name="Millares 6 3 5 5" xfId="3652" xr:uid="{CABC98AE-6D23-40DA-A00D-50A9B7A3B845}"/>
    <cellStyle name="Millares 6 3 5 5 2" xfId="11893" xr:uid="{3634592E-1A04-4D57-AC71-CE6C97D46424}"/>
    <cellStyle name="Millares 6 3 5 5 3" xfId="14733" xr:uid="{004214F0-90AB-436E-86AF-EC7EF31A7C91}"/>
    <cellStyle name="Millares 6 3 5 6" xfId="9915" xr:uid="{B4EDA152-591C-4C95-98AE-5125664074DD}"/>
    <cellStyle name="Millares 6 3 5 7" xfId="12755" xr:uid="{2F19D08B-4287-461C-8623-7E6F4465DC94}"/>
    <cellStyle name="Millares 6 3 5 8" xfId="16098" xr:uid="{897BC2AF-3DFF-483B-A28E-9E3B100AF2E6}"/>
    <cellStyle name="Millares 6 3 5 9" xfId="16641" xr:uid="{0BE4631D-9427-4B5C-BA00-3AAAFC1EC022}"/>
    <cellStyle name="Millares 6 3 6" xfId="574" xr:uid="{00000000-0005-0000-0000-000085020000}"/>
    <cellStyle name="Millares 6 3 6 2" xfId="2808" xr:uid="{67082ECE-595F-49C3-A96F-9D4CB612FC3C}"/>
    <cellStyle name="Millares 6 3 6 2 2" xfId="11079" xr:uid="{E1C8CE61-9DE7-4727-BDC4-96B4D7A31242}"/>
    <cellStyle name="Millares 6 3 6 2 3" xfId="13919" xr:uid="{2F536CE7-625B-4121-9839-5D02FB7B1658}"/>
    <cellStyle name="Millares 6 3 6 3" xfId="10117" xr:uid="{DEA2CEAA-AED4-44A9-B914-68904F1A4199}"/>
    <cellStyle name="Millares 6 3 6 4" xfId="12957" xr:uid="{B2650478-7759-42D2-86C3-7191BB78C3F2}"/>
    <cellStyle name="Millares 6 3 6 5" xfId="16300" xr:uid="{E5105B52-610C-415A-B3D6-7E422046D284}"/>
    <cellStyle name="Millares 6 3 6 6" xfId="16843" xr:uid="{5D0FE803-DCAC-4DC7-91E1-CD0FC9B3AFF0}"/>
    <cellStyle name="Millares 6 3 6 7" xfId="17387" xr:uid="{F54743FD-9387-4AEA-8093-5AE458BF595E}"/>
    <cellStyle name="Millares 6 3 7" xfId="1763" xr:uid="{00000000-0005-0000-0000-000086020000}"/>
    <cellStyle name="Millares 6 3 8" xfId="1972" xr:uid="{818FC382-01FB-4841-93E9-16694316CB2B}"/>
    <cellStyle name="Millares 6 3 8 2" xfId="10243" xr:uid="{64630296-7E41-4B0D-9B11-15C15F7F9EC9}"/>
    <cellStyle name="Millares 6 3 8 3" xfId="13083" xr:uid="{06253781-E6F3-40C4-85AD-EBC44989A893}"/>
    <cellStyle name="Millares 6 3 9" xfId="2390" xr:uid="{08DE1AF0-DD60-4845-868A-F542C7065E73}"/>
    <cellStyle name="Millares 6 3 9 2" xfId="10661" xr:uid="{B1142BF2-3BBD-4434-93D8-12DE53D707F1}"/>
    <cellStyle name="Millares 6 3 9 3" xfId="13501" xr:uid="{53456FE7-1708-4115-8094-F360BCF02C99}"/>
    <cellStyle name="Millares 6 4" xfId="189" xr:uid="{00000000-0005-0000-0000-000087020000}"/>
    <cellStyle name="Millares 6 4 2" xfId="7685" xr:uid="{2EFCE2BA-45C7-4656-8381-91CCE5232D70}"/>
    <cellStyle name="Millares 6 5" xfId="174" xr:uid="{00000000-0005-0000-0000-000088020000}"/>
    <cellStyle name="Millares 6 5 10" xfId="9741" xr:uid="{6D3ED0CF-8F15-4B22-AB27-507D9F6DD6DE}"/>
    <cellStyle name="Millares 6 5 11" xfId="12581" xr:uid="{0ECB6EF9-BD0B-4CA8-B9D9-39A89DFCEED6}"/>
    <cellStyle name="Millares 6 5 12" xfId="15924" xr:uid="{3BD2C3FF-7A76-4E46-8B55-9054D56FBFF6}"/>
    <cellStyle name="Millares 6 5 13" xfId="16467" xr:uid="{E12E6C3E-34B6-4FC3-ABD0-12A504E084BC}"/>
    <cellStyle name="Millares 6 5 14" xfId="17011" xr:uid="{3AA730FF-0EB0-438E-9B4F-72F6B901A736}"/>
    <cellStyle name="Millares 6 5 2" xfId="287" xr:uid="{00000000-0005-0000-0000-000089020000}"/>
    <cellStyle name="Millares 6 5 2 10" xfId="16028" xr:uid="{C040F360-1CD7-48B9-864F-2B01A126B650}"/>
    <cellStyle name="Millares 6 5 2 11" xfId="16571" xr:uid="{43AAEEBC-7127-4860-BF1E-AAA987A6403D}"/>
    <cellStyle name="Millares 6 5 2 12" xfId="17115" xr:uid="{6C9F4DFB-9BC7-49A8-B2D0-818112737AE5}"/>
    <cellStyle name="Millares 6 5 2 2" xfId="514" xr:uid="{00000000-0005-0000-0000-00008A020000}"/>
    <cellStyle name="Millares 6 5 2 2 10" xfId="17327" xr:uid="{1931696C-5D94-47FD-B456-13B5AA3A56E4}"/>
    <cellStyle name="Millares 6 5 2 2 2" xfId="2330" xr:uid="{9AEB0AF1-D749-4688-86CE-02F33E94AE31}"/>
    <cellStyle name="Millares 6 5 2 2 2 2" xfId="10601" xr:uid="{BD9D5517-C6F6-4795-90D3-3B304908BE09}"/>
    <cellStyle name="Millares 6 5 2 2 2 3" xfId="13441" xr:uid="{821B578B-7B76-4B25-94C6-5D7913BFC0DD}"/>
    <cellStyle name="Millares 6 5 2 2 3" xfId="2748" xr:uid="{FF053E6B-A595-4F04-9C74-001CD1B934C0}"/>
    <cellStyle name="Millares 6 5 2 2 3 2" xfId="11019" xr:uid="{271C66AC-7D7B-48E4-ABE7-303074E37CA3}"/>
    <cellStyle name="Millares 6 5 2 2 3 3" xfId="13859" xr:uid="{8B8D4650-F163-404B-B608-007EAB22E2A4}"/>
    <cellStyle name="Millares 6 5 2 2 4" xfId="3292" xr:uid="{5F1DE8E4-2BF0-4E56-B6D4-1A6F60540CA7}"/>
    <cellStyle name="Millares 6 5 2 2 4 2" xfId="11563" xr:uid="{B88041A9-CBB0-40E3-A803-7E88F4B1BE9A}"/>
    <cellStyle name="Millares 6 5 2 2 4 3" xfId="14403" xr:uid="{D862C1D5-3718-4F78-9EBC-09DF49914294}"/>
    <cellStyle name="Millares 6 5 2 2 5" xfId="3794" xr:uid="{3C4D9C40-B724-4C81-BD59-5A2C0C049ECA}"/>
    <cellStyle name="Millares 6 5 2 2 5 2" xfId="12035" xr:uid="{70F8420F-9419-4DDB-B961-997594E31BC4}"/>
    <cellStyle name="Millares 6 5 2 2 5 3" xfId="14875" xr:uid="{DE37A17C-2549-4F96-AEA1-71E108A6916D}"/>
    <cellStyle name="Millares 6 5 2 2 6" xfId="10057" xr:uid="{B468101E-F88C-485A-847A-168FA2BBD408}"/>
    <cellStyle name="Millares 6 5 2 2 7" xfId="12897" xr:uid="{6AC9153B-D214-42A8-B2D9-C49E826C73D0}"/>
    <cellStyle name="Millares 6 5 2 2 8" xfId="16240" xr:uid="{BE902E06-5933-4231-8056-FA19C632CF99}"/>
    <cellStyle name="Millares 6 5 2 2 9" xfId="16783" xr:uid="{348555F5-FF4E-4585-ABA5-04702130DDC8}"/>
    <cellStyle name="Millares 6 5 2 3" xfId="2118" xr:uid="{8AA2A7C8-2275-4839-BBC9-767F985972E9}"/>
    <cellStyle name="Millares 6 5 2 3 2" xfId="10389" xr:uid="{B7FD5BD8-B911-4EA5-BCB6-853172BB09FF}"/>
    <cellStyle name="Millares 6 5 2 3 3" xfId="13229" xr:uid="{8A9E200D-178C-4E35-A11A-C0CF9E61E5B1}"/>
    <cellStyle name="Millares 6 5 2 4" xfId="2536" xr:uid="{A2A72A1C-1463-4D68-A5EA-3FF9BA706786}"/>
    <cellStyle name="Millares 6 5 2 4 2" xfId="10807" xr:uid="{B34BF17D-D967-452B-925B-C8858CDD598E}"/>
    <cellStyle name="Millares 6 5 2 4 3" xfId="13647" xr:uid="{35A9E865-AF6D-4582-B0AC-2AC70597CF3E}"/>
    <cellStyle name="Millares 6 5 2 5" xfId="3080" xr:uid="{63595BA0-C4EF-4545-89DE-FAE21CC94C2B}"/>
    <cellStyle name="Millares 6 5 2 5 2" xfId="11351" xr:uid="{0570A504-DB9A-4C58-9B76-CB62A0ECA6F8}"/>
    <cellStyle name="Millares 6 5 2 5 3" xfId="14191" xr:uid="{68F47336-F9BA-4243-AD11-D9A2D0CA8609}"/>
    <cellStyle name="Millares 6 5 2 6" xfId="3582" xr:uid="{27C5C7BB-ABBA-43D6-9FA7-0C3A8B42A4BB}"/>
    <cellStyle name="Millares 6 5 2 6 2" xfId="11823" xr:uid="{4ADC20D7-83F3-4BA3-B2F2-DBCCCA9D6532}"/>
    <cellStyle name="Millares 6 5 2 6 3" xfId="14663" xr:uid="{67C14754-93D4-4D45-9DA7-CB36F0CCB0AE}"/>
    <cellStyle name="Millares 6 5 2 7" xfId="8697" xr:uid="{EBE7A369-2BB0-487C-ABA0-2BC433EC2685}"/>
    <cellStyle name="Millares 6 5 2 8" xfId="9845" xr:uid="{E97E86D4-A106-44E5-8911-2D181C6D9938}"/>
    <cellStyle name="Millares 6 5 2 9" xfId="12685" xr:uid="{D9E5CFFE-73B8-4F8D-9DD0-024FBE26B8F1}"/>
    <cellStyle name="Millares 6 5 3" xfId="413" xr:uid="{00000000-0005-0000-0000-00008B020000}"/>
    <cellStyle name="Millares 6 5 3 10" xfId="17227" xr:uid="{E7ED784F-3092-4261-AEA9-4630948A7C0C}"/>
    <cellStyle name="Millares 6 5 3 2" xfId="2230" xr:uid="{5A8C4551-344E-41EF-93A5-DD21655618EE}"/>
    <cellStyle name="Millares 6 5 3 2 2" xfId="10501" xr:uid="{B2AAC50A-B137-436B-9182-96BA8ABEF6B8}"/>
    <cellStyle name="Millares 6 5 3 2 3" xfId="13341" xr:uid="{925352BA-2A5B-4353-AABE-DD851081B754}"/>
    <cellStyle name="Millares 6 5 3 3" xfId="2648" xr:uid="{20942E4B-31CC-40C4-A02B-1B69A643BA4A}"/>
    <cellStyle name="Millares 6 5 3 3 2" xfId="10919" xr:uid="{365220D3-C532-47EF-B631-9350EB72930A}"/>
    <cellStyle name="Millares 6 5 3 3 3" xfId="13759" xr:uid="{99CD18CF-C466-4FC5-8D83-9CC4C1C75652}"/>
    <cellStyle name="Millares 6 5 3 4" xfId="3192" xr:uid="{877363E6-1E7F-4C95-B508-912BF89CF835}"/>
    <cellStyle name="Millares 6 5 3 4 2" xfId="11463" xr:uid="{99389D43-1072-4BBD-81F1-5A042D9F5504}"/>
    <cellStyle name="Millares 6 5 3 4 3" xfId="14303" xr:uid="{A7024DDC-22F8-4B36-A569-653A44BB55CE}"/>
    <cellStyle name="Millares 6 5 3 5" xfId="3694" xr:uid="{2FB02ED4-9D89-4B03-A3EA-E4924C2E650A}"/>
    <cellStyle name="Millares 6 5 3 5 2" xfId="11935" xr:uid="{8D2F1162-F9D0-44A3-AB8F-A81B21E87B3F}"/>
    <cellStyle name="Millares 6 5 3 5 3" xfId="14775" xr:uid="{96089CE8-4763-49F9-8C1C-8359C16BEC22}"/>
    <cellStyle name="Millares 6 5 3 6" xfId="9957" xr:uid="{209C76F6-CD3F-427A-99BC-833D2FC57576}"/>
    <cellStyle name="Millares 6 5 3 7" xfId="12797" xr:uid="{94947BC4-9A05-424E-945E-6DDEEBDE09B4}"/>
    <cellStyle name="Millares 6 5 3 8" xfId="16140" xr:uid="{1C184185-A8CA-4B6F-AA97-3C28C38E47A1}"/>
    <cellStyle name="Millares 6 5 3 9" xfId="16683" xr:uid="{CE496955-E7C5-4211-80F4-241AB82F8272}"/>
    <cellStyle name="Millares 6 5 4" xfId="616" xr:uid="{00000000-0005-0000-0000-00008C020000}"/>
    <cellStyle name="Millares 6 5 4 2" xfId="2850" xr:uid="{7014B647-7884-4AB4-B7E5-B69A25BAD22A}"/>
    <cellStyle name="Millares 6 5 4 2 2" xfId="11121" xr:uid="{492D1658-A0A0-4C6B-A570-8564E5730DFA}"/>
    <cellStyle name="Millares 6 5 4 2 3" xfId="13961" xr:uid="{DDA4222F-A0CF-4B01-AF2C-DFC01914F580}"/>
    <cellStyle name="Millares 6 5 4 3" xfId="10159" xr:uid="{0F957F43-FC8A-46F8-A352-2AAC520D62E0}"/>
    <cellStyle name="Millares 6 5 4 4" xfId="12999" xr:uid="{68CAA589-FDCC-42E6-9BCF-EC1F0B17D856}"/>
    <cellStyle name="Millares 6 5 4 5" xfId="16342" xr:uid="{56921DA7-33FA-4A28-9073-346CD8C4C979}"/>
    <cellStyle name="Millares 6 5 4 6" xfId="16885" xr:uid="{0FD12C47-9AF6-4F99-B6F8-96E094D0C347}"/>
    <cellStyle name="Millares 6 5 4 7" xfId="17429" xr:uid="{88ADE0A3-B245-4B73-BD24-D5A53D810E57}"/>
    <cellStyle name="Millares 6 5 5" xfId="2014" xr:uid="{3A30C4E8-7DC8-494A-A0E5-5CBBDAB652CA}"/>
    <cellStyle name="Millares 6 5 5 2" xfId="10285" xr:uid="{610362AF-86F0-498A-9357-F5AF5B3697FE}"/>
    <cellStyle name="Millares 6 5 5 3" xfId="13125" xr:uid="{F40A28F0-BE12-4189-A60B-2BE0BCD8847E}"/>
    <cellStyle name="Millares 6 5 6" xfId="2432" xr:uid="{98873E03-0831-4623-9898-D1F6CE1C116C}"/>
    <cellStyle name="Millares 6 5 6 2" xfId="10703" xr:uid="{C687122E-CA27-41FF-84AC-7BF8ED6E8532}"/>
    <cellStyle name="Millares 6 5 6 3" xfId="13543" xr:uid="{684AB6DF-DE01-4ECF-BBC1-C6ADB9841145}"/>
    <cellStyle name="Millares 6 5 7" xfId="2976" xr:uid="{960581C1-E9B1-4E9D-A00D-1A4D42DD800D}"/>
    <cellStyle name="Millares 6 5 7 2" xfId="11247" xr:uid="{DECE3143-CD23-4EB0-97C4-CD228DAE7E32}"/>
    <cellStyle name="Millares 6 5 7 3" xfId="14087" xr:uid="{08976706-0AE9-4554-820B-148AD27A2928}"/>
    <cellStyle name="Millares 6 5 8" xfId="3478" xr:uid="{86F72A6E-3BDD-4CC4-B46D-98E31F204CDF}"/>
    <cellStyle name="Millares 6 5 8 2" xfId="11719" xr:uid="{F3F2D4B0-72DF-4804-8141-5DCEBB779C69}"/>
    <cellStyle name="Millares 6 5 8 3" xfId="14559" xr:uid="{648053DA-067E-4FB9-B912-BFA2BCBF9E6E}"/>
    <cellStyle name="Millares 6 5 9" xfId="5828" xr:uid="{ACB30F6D-A7D2-427B-9789-7A44186C3492}"/>
    <cellStyle name="Millares 6 6" xfId="1762" xr:uid="{00000000-0005-0000-0000-00008D020000}"/>
    <cellStyle name="Millares 6 6 2" xfId="6714" xr:uid="{C0203963-0C2D-4B28-A842-C0658A73E2A9}"/>
    <cellStyle name="Millares 6 7" xfId="1906" xr:uid="{00000000-0005-0000-0000-00008E020000}"/>
    <cellStyle name="Millares 6 7 2" xfId="2894" xr:uid="{26C19224-CFAB-4C3D-85F1-96C2F689BF60}"/>
    <cellStyle name="Millares 6 7 2 2" xfId="11165" xr:uid="{97C3C46D-50D1-4DE4-97CA-C04BD0D60492}"/>
    <cellStyle name="Millares 6 7 2 3" xfId="14005" xr:uid="{C2FA4880-6070-4273-86C6-B294A1A61961}"/>
    <cellStyle name="Millares 6 7 3" xfId="10203" xr:uid="{F31B2B3F-814E-44C3-AF4B-A87C387BA79B}"/>
    <cellStyle name="Millares 6 7 4" xfId="13043" xr:uid="{01A6B92F-50A3-462D-89A6-25973B7E484E}"/>
    <cellStyle name="Millares 6 7 5" xfId="16385" xr:uid="{04D31ADF-B54E-4905-8F28-160138223E80}"/>
    <cellStyle name="Millares 6 7 6" xfId="16929" xr:uid="{48CC3FC1-5A5D-4A1D-8CB8-AB3FF288C51F}"/>
    <cellStyle name="Millares 6 7 7" xfId="17473" xr:uid="{07139620-4E32-4CFF-A520-D981E56C1654}"/>
    <cellStyle name="Millares 6 8" xfId="3399" xr:uid="{7182600D-F379-4FCF-94E8-9B8D100724CE}"/>
    <cellStyle name="Millares 6 8 2" xfId="11640" xr:uid="{C641C88B-7975-4DFB-B4B2-D3F3FE7A106E}"/>
    <cellStyle name="Millares 6 8 3" xfId="14480" xr:uid="{5AEFEB09-C0F4-48DD-A066-BE0CFB3C4337}"/>
    <cellStyle name="Millares 6 9" xfId="9634" xr:uid="{8493F4CF-3746-42D4-BF41-2B48B300D85E}"/>
    <cellStyle name="Millares 6 9 2" xfId="12474" xr:uid="{FEC7C9AA-1DC1-44A4-A42F-C83E188D4E27}"/>
    <cellStyle name="Millares 6 9 3" xfId="15315" xr:uid="{87C1F58C-068A-451F-8466-20EB7BC30A99}"/>
    <cellStyle name="Millares 60" xfId="3404" xr:uid="{E6CB50D0-EDF9-4983-8837-160D6C921E19}"/>
    <cellStyle name="Millares 60 2" xfId="9096" xr:uid="{0B6AA69F-ECED-48E2-938C-A2163163E390}"/>
    <cellStyle name="Millares 60 3" xfId="6227" xr:uid="{31DEAAC5-38F7-40B2-88A2-10729CC8FB95}"/>
    <cellStyle name="Millares 60 4" xfId="11645" xr:uid="{6B8C3506-E8AF-44AC-A4F7-798BC02B7EEF}"/>
    <cellStyle name="Millares 60 5" xfId="14485" xr:uid="{D05C92DA-3871-45E5-ACBF-CA8614D8B0BE}"/>
    <cellStyle name="Millares 61" xfId="6295" xr:uid="{C0C269D0-B211-466C-B2A9-19E2EE4E073B}"/>
    <cellStyle name="Millares 61 2" xfId="9164" xr:uid="{0D7970D6-DEF6-46CE-8724-3E1B9166AD75}"/>
    <cellStyle name="Millares 62" xfId="6412" xr:uid="{855418F4-3D60-4F81-BC9C-EB359503FC0B}"/>
    <cellStyle name="Millares 62 2" xfId="9275" xr:uid="{C5221E97-54CC-424D-B33C-5FFA2BAE2C78}"/>
    <cellStyle name="Millares 63" xfId="6413" xr:uid="{4377B602-661A-4906-B0F4-547993091C13}"/>
    <cellStyle name="Millares 63 2" xfId="9276" xr:uid="{3140DB88-412A-4955-AD5C-23B6D726B3AA}"/>
    <cellStyle name="Millares 64" xfId="6414" xr:uid="{BD8E7320-F805-43F0-AB80-0FE120CCC408}"/>
    <cellStyle name="Millares 64 2" xfId="9277" xr:uid="{20D7D993-1CC1-4532-AD13-02009A79D8C4}"/>
    <cellStyle name="Millares 65" xfId="6439" xr:uid="{8BD00C47-7559-4D51-BE5A-8F805E1AA6F3}"/>
    <cellStyle name="Millares 65 2" xfId="9300" xr:uid="{E88A3010-5C13-479C-A628-6FE89E252F96}"/>
    <cellStyle name="Millares 654 2 2" xfId="1877" xr:uid="{00000000-0005-0000-0000-00008F020000}"/>
    <cellStyle name="Millares 656" xfId="1887" xr:uid="{00000000-0005-0000-0000-000090020000}"/>
    <cellStyle name="Millares 656 2" xfId="1920" xr:uid="{00000000-0005-0000-0000-000091020000}"/>
    <cellStyle name="Millares 656 2 2" xfId="2903" xr:uid="{5B2F0631-D4FB-4E1D-87D0-64EFFCF4926A}"/>
    <cellStyle name="Millares 656 2 2 2" xfId="11174" xr:uid="{C33BC831-3490-427E-A89D-FCA50A022A07}"/>
    <cellStyle name="Millares 656 2 2 3" xfId="14014" xr:uid="{B4820CAE-F803-4059-8BDC-A2621073474F}"/>
    <cellStyle name="Millares 656 2 3" xfId="3391" xr:uid="{C74EA91F-1357-4C61-8893-2A88D30AA51C}"/>
    <cellStyle name="Millares 656 2 3 2" xfId="11637" xr:uid="{777F809E-BEE2-491F-81BA-D6FECDC24353}"/>
    <cellStyle name="Millares 656 2 3 3" xfId="14477" xr:uid="{C1F17C31-CF05-4AF5-8E8B-EFF5F2CEBB15}"/>
    <cellStyle name="Millares 656 2 4" xfId="9645" xr:uid="{7E579DC7-B6CD-4E2F-A63F-64D954AFAE2A}"/>
    <cellStyle name="Millares 656 2 4 2" xfId="12485" xr:uid="{FEDA23FC-807F-4032-B943-3DF6F161F39C}"/>
    <cellStyle name="Millares 656 2 4 3" xfId="15326" xr:uid="{8A2BC2CB-D53A-4271-B841-36DCE98B45CC}"/>
    <cellStyle name="Millares 656 2 5" xfId="10212" xr:uid="{9F832FA7-1966-4D3F-9000-F9D00884DD22}"/>
    <cellStyle name="Millares 656 2 6" xfId="13052" xr:uid="{7038DC5B-8BAA-40CB-9924-498A4898E9FF}"/>
    <cellStyle name="Millares 656 2 7" xfId="16394" xr:uid="{A2118538-9904-4CEE-98BC-6CF99F424B9E}"/>
    <cellStyle name="Millares 656 2 8" xfId="16938" xr:uid="{EBD759F5-AA38-4BC6-BC6A-1025BC81D23A}"/>
    <cellStyle name="Millares 656 2 9" xfId="17482" xr:uid="{1367D685-08DD-4C85-819A-07F58BF3B45A}"/>
    <cellStyle name="Millares 657" xfId="1880" xr:uid="{00000000-0005-0000-0000-000092020000}"/>
    <cellStyle name="Millares 657 2" xfId="1921" xr:uid="{00000000-0005-0000-0000-000093020000}"/>
    <cellStyle name="Millares 657 2 2" xfId="2904" xr:uid="{788AC918-AE2E-46A6-B9D2-07CF20C56B4E}"/>
    <cellStyle name="Millares 657 2 2 2" xfId="11175" xr:uid="{46A750BF-C917-4A39-95C7-51F325EA2342}"/>
    <cellStyle name="Millares 657 2 2 3" xfId="14015" xr:uid="{EF5E9A02-F912-4D0B-BE70-B8BF67BD82BD}"/>
    <cellStyle name="Millares 657 2 3" xfId="3390" xr:uid="{1BB4799E-7645-47A1-B60F-E080CE0C0555}"/>
    <cellStyle name="Millares 657 2 3 2" xfId="11636" xr:uid="{F67D7EF7-F5A6-417B-80A8-AEF2612A7911}"/>
    <cellStyle name="Millares 657 2 3 3" xfId="14476" xr:uid="{C78B82E7-120D-4DEC-85C9-C9648F966000}"/>
    <cellStyle name="Millares 657 2 4" xfId="9646" xr:uid="{51CFA020-22D2-487C-B4DE-002EBA9321CF}"/>
    <cellStyle name="Millares 657 2 4 2" xfId="12486" xr:uid="{919B2DA7-B084-4290-93AF-3F862070C174}"/>
    <cellStyle name="Millares 657 2 4 3" xfId="15327" xr:uid="{C1174DFF-4CA1-4136-876C-78C9B18DD24A}"/>
    <cellStyle name="Millares 657 2 5" xfId="10213" xr:uid="{FC7990B1-02B9-4D1E-8619-FEC350B46A43}"/>
    <cellStyle name="Millares 657 2 6" xfId="13053" xr:uid="{2FB27BBA-60E4-4ACD-81F9-DB319420A992}"/>
    <cellStyle name="Millares 657 2 7" xfId="16395" xr:uid="{07055D93-DF74-462B-8D99-D71642813099}"/>
    <cellStyle name="Millares 657 2 8" xfId="16939" xr:uid="{FF0426FB-2F5E-4182-816F-A95E0CB54E08}"/>
    <cellStyle name="Millares 657 2 9" xfId="17483" xr:uid="{1A09278D-C9BA-46CD-A3EC-8D1300C2A236}"/>
    <cellStyle name="Millares 66" xfId="6451" xr:uid="{738D5BF8-2634-419A-848D-F8CC5B198E91}"/>
    <cellStyle name="Millares 66 2" xfId="9311" xr:uid="{55853677-B91A-47AE-B415-254EE17C086D}"/>
    <cellStyle name="Millares 67" xfId="6573" xr:uid="{1F6A7261-3661-4EAF-B625-730060382A48}"/>
    <cellStyle name="Millares 67 2" xfId="9434" xr:uid="{3F4ABC88-637B-4325-A39F-87A3E3F40CDF}"/>
    <cellStyle name="Millares 68" xfId="6574" xr:uid="{B12EEB79-5669-4FF0-A042-F03C126F2A8D}"/>
    <cellStyle name="Millares 68 2" xfId="9435" xr:uid="{1C45481F-6AD1-4585-9185-009471C6A1B4}"/>
    <cellStyle name="Millares 69" xfId="6575" xr:uid="{67AE7C95-9097-420F-B0F3-81D54CA2A383}"/>
    <cellStyle name="Millares 69 2" xfId="9436" xr:uid="{8E3A21E5-EFF4-4987-873F-B88CE0440D3A}"/>
    <cellStyle name="Millares 7" xfId="58" xr:uid="{00000000-0005-0000-0000-000094020000}"/>
    <cellStyle name="Millares 7 2" xfId="112" xr:uid="{00000000-0005-0000-0000-000095020000}"/>
    <cellStyle name="Millares 7 2 10" xfId="2931" xr:uid="{C658E6E9-080D-43AA-B0B7-3DF7FAB8D2B5}"/>
    <cellStyle name="Millares 7 2 10 2" xfId="11202" xr:uid="{137DFCCD-94AE-4616-8D55-668EE35B7C22}"/>
    <cellStyle name="Millares 7 2 10 3" xfId="14042" xr:uid="{FE23FB8C-718F-4E6A-9681-968EF797B35E}"/>
    <cellStyle name="Millares 7 2 11" xfId="3433" xr:uid="{890093CB-2EB0-44C1-AE9A-41EC16160433}"/>
    <cellStyle name="Millares 7 2 11 2" xfId="11674" xr:uid="{4360E9D4-F848-4B32-B0B5-CEB2AC053073}"/>
    <cellStyle name="Millares 7 2 11 3" xfId="14514" xr:uid="{0110062A-CA10-41A1-9954-8496FF183363}"/>
    <cellStyle name="Millares 7 2 12" xfId="4075" xr:uid="{2E89FC85-3952-4357-897E-6A0969E8C54D}"/>
    <cellStyle name="Millares 7 2 13" xfId="9696" xr:uid="{ADA25F63-6044-401F-A3D5-2855369B121A}"/>
    <cellStyle name="Millares 7 2 14" xfId="12536" xr:uid="{55C88F0D-943C-4F5B-9209-A25946F818AD}"/>
    <cellStyle name="Millares 7 2 15" xfId="15879" xr:uid="{19CFF5D3-A5F7-4FCB-AB9A-79E2AC4AA2AA}"/>
    <cellStyle name="Millares 7 2 16" xfId="16422" xr:uid="{038ED174-B335-4894-82C3-C94FBF161633}"/>
    <cellStyle name="Millares 7 2 17" xfId="16966" xr:uid="{4E8BC69D-8F79-4EF2-B43A-2B6BFB779D81}"/>
    <cellStyle name="Millares 7 2 2" xfId="202" xr:uid="{00000000-0005-0000-0000-000096020000}"/>
    <cellStyle name="Millares 7 2 2 10" xfId="9765" xr:uid="{4E296F4F-8350-4A79-9ED2-F7671393FD37}"/>
    <cellStyle name="Millares 7 2 2 11" xfId="12605" xr:uid="{C4F7AFF7-10AE-4C78-9E1C-21E8A380B18C}"/>
    <cellStyle name="Millares 7 2 2 12" xfId="15948" xr:uid="{049E70AF-EC5C-4674-A026-599057177572}"/>
    <cellStyle name="Millares 7 2 2 13" xfId="16491" xr:uid="{2C6895AF-1495-4402-A416-0995D349E93B}"/>
    <cellStyle name="Millares 7 2 2 14" xfId="17035" xr:uid="{0C049045-501D-404E-BB87-84811EDA1433}"/>
    <cellStyle name="Millares 7 2 2 2" xfId="311" xr:uid="{00000000-0005-0000-0000-000097020000}"/>
    <cellStyle name="Millares 7 2 2 2 10" xfId="16052" xr:uid="{58D9D2C2-11D8-46E2-95F3-0111EF808A82}"/>
    <cellStyle name="Millares 7 2 2 2 11" xfId="16595" xr:uid="{C2DA16DE-A7CD-4DE9-BDA9-ED2150F04EDE}"/>
    <cellStyle name="Millares 7 2 2 2 12" xfId="17139" xr:uid="{F843A2B2-445B-4BFA-A42D-11388655412D}"/>
    <cellStyle name="Millares 7 2 2 2 2" xfId="538" xr:uid="{00000000-0005-0000-0000-000098020000}"/>
    <cellStyle name="Millares 7 2 2 2 2 10" xfId="16807" xr:uid="{59C5A5DD-4EE2-44BB-8EEE-6C11DF3B4775}"/>
    <cellStyle name="Millares 7 2 2 2 2 11" xfId="17351" xr:uid="{562B2E2B-8A91-4A36-8EC9-69F26A6D370E}"/>
    <cellStyle name="Millares 7 2 2 2 2 2" xfId="2354" xr:uid="{95DE8A3F-13BE-4006-AAC6-159264559EDB}"/>
    <cellStyle name="Millares 7 2 2 2 2 2 2" xfId="10625" xr:uid="{02EF1BC8-DF0A-4933-8FA5-F24A50A0AB1F}"/>
    <cellStyle name="Millares 7 2 2 2 2 2 3" xfId="13465" xr:uid="{8F5D3C4E-4188-4E06-85BB-969BC36D7099}"/>
    <cellStyle name="Millares 7 2 2 2 2 3" xfId="2772" xr:uid="{E10F200E-D468-418D-80AD-8488887499DC}"/>
    <cellStyle name="Millares 7 2 2 2 2 3 2" xfId="11043" xr:uid="{ABC3BDDE-E669-4CF1-B82A-B22408FBE4EE}"/>
    <cellStyle name="Millares 7 2 2 2 2 3 3" xfId="13883" xr:uid="{8A0E5A43-3BE9-4F12-8E23-0EFBEC854FD8}"/>
    <cellStyle name="Millares 7 2 2 2 2 4" xfId="3316" xr:uid="{CF30D4C9-5895-480F-9397-1541A418C342}"/>
    <cellStyle name="Millares 7 2 2 2 2 4 2" xfId="11587" xr:uid="{023BE7E4-337D-4F42-86E7-AF5C91EB5D2E}"/>
    <cellStyle name="Millares 7 2 2 2 2 4 3" xfId="14427" xr:uid="{F98D13BE-32C8-4A73-8D25-E88534AF1CE5}"/>
    <cellStyle name="Millares 7 2 2 2 2 5" xfId="3818" xr:uid="{6214CA41-7375-457C-98F3-0B6E2AEF0CFF}"/>
    <cellStyle name="Millares 7 2 2 2 2 5 2" xfId="12059" xr:uid="{EE4EFFA9-B926-47D4-B91A-81708E82882D}"/>
    <cellStyle name="Millares 7 2 2 2 2 5 3" xfId="14899" xr:uid="{E027DC6E-E15B-4BA2-AC5A-FEB9D4FAC384}"/>
    <cellStyle name="Millares 7 2 2 2 2 6" xfId="8388" xr:uid="{A84A920A-898E-4380-B846-BED8299058F0}"/>
    <cellStyle name="Millares 7 2 2 2 2 7" xfId="10081" xr:uid="{1A5F72F9-28EA-4324-9849-404C8D634ABA}"/>
    <cellStyle name="Millares 7 2 2 2 2 8" xfId="12921" xr:uid="{53F2D1D4-9553-4EB3-8923-6BB103268AFD}"/>
    <cellStyle name="Millares 7 2 2 2 2 9" xfId="16264" xr:uid="{00764E83-F552-4A21-9C6C-C1784A9726D8}"/>
    <cellStyle name="Millares 7 2 2 2 3" xfId="2142" xr:uid="{D937FED8-2E69-4CA0-8C0E-1ADA40845E57}"/>
    <cellStyle name="Millares 7 2 2 2 3 2" xfId="10413" xr:uid="{C910DA41-9A54-4D39-A8C1-0AA8DEA93C9D}"/>
    <cellStyle name="Millares 7 2 2 2 3 3" xfId="13253" xr:uid="{276358AA-0B04-4A32-964C-A50CBF02D9AE}"/>
    <cellStyle name="Millares 7 2 2 2 4" xfId="2560" xr:uid="{2215D417-A222-4071-AF87-B765EBD4388C}"/>
    <cellStyle name="Millares 7 2 2 2 4 2" xfId="10831" xr:uid="{4DEA3787-B2A4-4C61-BA98-2ADBD2FD969D}"/>
    <cellStyle name="Millares 7 2 2 2 4 3" xfId="13671" xr:uid="{EEC9B930-C466-474C-91C2-B69B7ED48592}"/>
    <cellStyle name="Millares 7 2 2 2 5" xfId="3104" xr:uid="{4CE2581C-97A0-4BBE-9D6C-E1C80AEC7ACA}"/>
    <cellStyle name="Millares 7 2 2 2 5 2" xfId="11375" xr:uid="{A142AAB9-F07B-4D1A-8C8E-60A148CBCFCF}"/>
    <cellStyle name="Millares 7 2 2 2 5 3" xfId="14215" xr:uid="{E97066F6-C44E-41DE-92E4-E208A171DF5F}"/>
    <cellStyle name="Millares 7 2 2 2 6" xfId="3606" xr:uid="{0A6C00A8-D4FD-4AED-9F22-12FC60E224C6}"/>
    <cellStyle name="Millares 7 2 2 2 6 2" xfId="11847" xr:uid="{645EACB3-1955-47E5-AB35-7725FF8A1638}"/>
    <cellStyle name="Millares 7 2 2 2 6 3" xfId="14687" xr:uid="{1AF15120-0BCD-450A-8CA9-366A47CABB47}"/>
    <cellStyle name="Millares 7 2 2 2 7" xfId="5521" xr:uid="{7DAE80F4-7F5E-44EE-A1FF-1763659C694E}"/>
    <cellStyle name="Millares 7 2 2 2 8" xfId="9869" xr:uid="{B579B59A-1CCC-4C0F-9262-931EA5598873}"/>
    <cellStyle name="Millares 7 2 2 2 9" xfId="12709" xr:uid="{2DFE1A99-6111-4412-A4AA-9C1CEF3EBB09}"/>
    <cellStyle name="Millares 7 2 2 3" xfId="437" xr:uid="{00000000-0005-0000-0000-000099020000}"/>
    <cellStyle name="Millares 7 2 2 3 10" xfId="16707" xr:uid="{6FCF5EF3-3F0B-4BB4-B6AC-9231267783C7}"/>
    <cellStyle name="Millares 7 2 2 3 11" xfId="17251" xr:uid="{BB691B6F-54BB-414E-8B25-FC92504C6FAE}"/>
    <cellStyle name="Millares 7 2 2 3 2" xfId="2254" xr:uid="{9BA2E150-7458-4089-91AB-F81C12CEF6EA}"/>
    <cellStyle name="Millares 7 2 2 3 2 2" xfId="10525" xr:uid="{69E08853-FA60-4253-AFEB-30C45D2C0F3E}"/>
    <cellStyle name="Millares 7 2 2 3 2 3" xfId="13365" xr:uid="{1F5A17C5-B6C7-46EB-A9C9-D5C95D2CB4BA}"/>
    <cellStyle name="Millares 7 2 2 3 3" xfId="2672" xr:uid="{265C9FC6-9167-4B4B-9A58-8E230F605120}"/>
    <cellStyle name="Millares 7 2 2 3 3 2" xfId="10943" xr:uid="{979C9395-4102-423F-A1AC-B4B44D1D8657}"/>
    <cellStyle name="Millares 7 2 2 3 3 3" xfId="13783" xr:uid="{C4672D02-2FEC-4279-A910-057D2DFD3E91}"/>
    <cellStyle name="Millares 7 2 2 3 4" xfId="3216" xr:uid="{8636B047-4901-4C1E-AF49-A79B6D36E5EC}"/>
    <cellStyle name="Millares 7 2 2 3 4 2" xfId="11487" xr:uid="{C658D1CE-533B-489A-9AB2-7BB2FBE717CB}"/>
    <cellStyle name="Millares 7 2 2 3 4 3" xfId="14327" xr:uid="{5DED2EC9-85BD-4EBE-ADBD-91A0FEB59086}"/>
    <cellStyle name="Millares 7 2 2 3 5" xfId="3718" xr:uid="{C4B5B9D0-3472-4B82-AC29-E9BB3DD1A856}"/>
    <cellStyle name="Millares 7 2 2 3 5 2" xfId="11959" xr:uid="{C90AFA9F-D9B8-4D95-BC69-E3FDEDEDFE75}"/>
    <cellStyle name="Millares 7 2 2 3 5 3" xfId="14799" xr:uid="{E3441CCB-0582-40CE-86DA-24C6D352E89A}"/>
    <cellStyle name="Millares 7 2 2 3 6" xfId="7416" xr:uid="{ACC92F49-8D7A-4E25-9D1A-60F8D9725E96}"/>
    <cellStyle name="Millares 7 2 2 3 7" xfId="9981" xr:uid="{33407B2B-54F5-4D3E-AF8E-31182D739F09}"/>
    <cellStyle name="Millares 7 2 2 3 8" xfId="12821" xr:uid="{1D21D6FE-DC62-498F-80D8-3F30C1265192}"/>
    <cellStyle name="Millares 7 2 2 3 9" xfId="16164" xr:uid="{E11E6141-1166-4C25-9EBA-328231C45E43}"/>
    <cellStyle name="Millares 7 2 2 4" xfId="640" xr:uid="{00000000-0005-0000-0000-00009A020000}"/>
    <cellStyle name="Millares 7 2 2 4 2" xfId="2874" xr:uid="{5493A803-FBC2-4A5C-9985-34D7439F17A0}"/>
    <cellStyle name="Millares 7 2 2 4 2 2" xfId="11145" xr:uid="{C8E05D2C-2440-4CAF-9D8F-A7F635B6BE51}"/>
    <cellStyle name="Millares 7 2 2 4 2 3" xfId="13985" xr:uid="{D23E7CD0-22E0-4089-8F9A-F1EC0D89EA44}"/>
    <cellStyle name="Millares 7 2 2 4 3" xfId="10183" xr:uid="{0552614E-69DF-4328-89A4-176DEF213D79}"/>
    <cellStyle name="Millares 7 2 2 4 4" xfId="13023" xr:uid="{B0AFB712-C291-40E7-BD37-AB553D52DC9C}"/>
    <cellStyle name="Millares 7 2 2 4 5" xfId="16366" xr:uid="{F5047620-E9F1-48F4-97BF-8EAE0C3B3923}"/>
    <cellStyle name="Millares 7 2 2 4 6" xfId="16909" xr:uid="{34161E9A-582C-41D8-918A-C02BAA24D01E}"/>
    <cellStyle name="Millares 7 2 2 4 7" xfId="17453" xr:uid="{0FD33AC7-1F5B-4C36-A814-1ED7E7946C42}"/>
    <cellStyle name="Millares 7 2 2 5" xfId="2038" xr:uid="{89D8AA87-E9BE-4256-91B5-8AD3933F7A8B}"/>
    <cellStyle name="Millares 7 2 2 5 2" xfId="10309" xr:uid="{57871165-3F56-484A-BF00-1077840E6653}"/>
    <cellStyle name="Millares 7 2 2 5 3" xfId="13149" xr:uid="{B2FA04CC-2C53-493F-B1EC-A55C2AA3CD8A}"/>
    <cellStyle name="Millares 7 2 2 6" xfId="2456" xr:uid="{4A363B32-0478-4AC4-881F-E0E3A6E31419}"/>
    <cellStyle name="Millares 7 2 2 6 2" xfId="10727" xr:uid="{C2BF0E39-E040-4134-9402-2438D42BDEDD}"/>
    <cellStyle name="Millares 7 2 2 6 3" xfId="13567" xr:uid="{B694422E-E81E-4A69-9115-A1C673D0E3F9}"/>
    <cellStyle name="Millares 7 2 2 7" xfId="3000" xr:uid="{4D874F4B-4705-4E9E-97CE-EC68CAFE385A}"/>
    <cellStyle name="Millares 7 2 2 7 2" xfId="11271" xr:uid="{B5551C23-81E6-4915-A53E-89543F8D6E4D}"/>
    <cellStyle name="Millares 7 2 2 7 3" xfId="14111" xr:uid="{B338DBAD-A412-4396-A84D-219459AC2885}"/>
    <cellStyle name="Millares 7 2 2 8" xfId="3502" xr:uid="{9CB70FF2-AE75-47E7-BC67-7B796C435386}"/>
    <cellStyle name="Millares 7 2 2 8 2" xfId="11743" xr:uid="{668BFEE8-A7CB-469A-A10E-601967644817}"/>
    <cellStyle name="Millares 7 2 2 8 3" xfId="14583" xr:uid="{EA087189-3EE5-442F-ADC4-355E0F9D83E6}"/>
    <cellStyle name="Millares 7 2 2 9" xfId="4553" xr:uid="{793C9A83-AFD7-4E09-A8BB-4813BF2692AC}"/>
    <cellStyle name="Millares 7 2 3" xfId="156" xr:uid="{00000000-0005-0000-0000-00009B020000}"/>
    <cellStyle name="Millares 7 2 3 10" xfId="9724" xr:uid="{F96B281D-5F18-4510-A0E6-869EA0D2187B}"/>
    <cellStyle name="Millares 7 2 3 11" xfId="12564" xr:uid="{700EAE44-EBAA-496A-8151-5AD5E6752CE4}"/>
    <cellStyle name="Millares 7 2 3 12" xfId="15907" xr:uid="{EA897270-5C7B-4E52-B902-71D505252494}"/>
    <cellStyle name="Millares 7 2 3 13" xfId="16450" xr:uid="{B6CA2823-1376-489B-A10D-CBAA6177C755}"/>
    <cellStyle name="Millares 7 2 3 14" xfId="16994" xr:uid="{A9B4D2A2-4730-441D-82C6-8E4EA3D1DC78}"/>
    <cellStyle name="Millares 7 2 3 2" xfId="270" xr:uid="{00000000-0005-0000-0000-00009C020000}"/>
    <cellStyle name="Millares 7 2 3 2 10" xfId="16011" xr:uid="{EB740102-1666-499B-9A18-407E6DF950D0}"/>
    <cellStyle name="Millares 7 2 3 2 11" xfId="16554" xr:uid="{9CAE0B72-F481-4372-87D9-FAE182FAA6BC}"/>
    <cellStyle name="Millares 7 2 3 2 12" xfId="17098" xr:uid="{9A667357-1A79-4279-9AB5-AF9D38DFC110}"/>
    <cellStyle name="Millares 7 2 3 2 2" xfId="497" xr:uid="{00000000-0005-0000-0000-00009D020000}"/>
    <cellStyle name="Millares 7 2 3 2 2 10" xfId="17310" xr:uid="{CAD8F5CC-EB3A-450A-8EAD-8D31FD2A2D37}"/>
    <cellStyle name="Millares 7 2 3 2 2 2" xfId="2313" xr:uid="{6FB8A0C6-FEDD-49CD-B03C-B2E08ECEF920}"/>
    <cellStyle name="Millares 7 2 3 2 2 2 2" xfId="10584" xr:uid="{9BDDD663-A9C5-4C2B-B512-A2AE960A96F4}"/>
    <cellStyle name="Millares 7 2 3 2 2 2 3" xfId="13424" xr:uid="{4DFDD7EF-098C-4EF8-B5E6-BA8561F9DE5D}"/>
    <cellStyle name="Millares 7 2 3 2 2 3" xfId="2731" xr:uid="{D726D59B-E766-43D9-BF95-2AD7E6574A56}"/>
    <cellStyle name="Millares 7 2 3 2 2 3 2" xfId="11002" xr:uid="{F438BA36-847A-448F-B3F7-E48A220303C7}"/>
    <cellStyle name="Millares 7 2 3 2 2 3 3" xfId="13842" xr:uid="{3BE29803-91D9-4433-B0F3-00BA92A45E89}"/>
    <cellStyle name="Millares 7 2 3 2 2 4" xfId="3275" xr:uid="{7EC748DD-71AC-4956-B7BF-A77F0E00D02A}"/>
    <cellStyle name="Millares 7 2 3 2 2 4 2" xfId="11546" xr:uid="{D5FE4CF3-D04D-486A-BAB8-1E4DF7F06300}"/>
    <cellStyle name="Millares 7 2 3 2 2 4 3" xfId="14386" xr:uid="{4F4F0EE0-4C83-4ADC-AEC0-D4FC14F9C3D1}"/>
    <cellStyle name="Millares 7 2 3 2 2 5" xfId="3777" xr:uid="{41D4FB95-9E83-40CF-B482-9EA4838D7E8C}"/>
    <cellStyle name="Millares 7 2 3 2 2 5 2" xfId="12018" xr:uid="{90EDF9B0-6F5D-417A-930B-D4B0B3990300}"/>
    <cellStyle name="Millares 7 2 3 2 2 5 3" xfId="14858" xr:uid="{A2543B84-66AD-431A-828A-0FCDB8C90803}"/>
    <cellStyle name="Millares 7 2 3 2 2 6" xfId="10040" xr:uid="{A42FEA52-9D26-43B3-9EC6-DBB3AAE662E8}"/>
    <cellStyle name="Millares 7 2 3 2 2 7" xfId="12880" xr:uid="{65F9794E-4ED9-4C15-8CF3-161C3609106B}"/>
    <cellStyle name="Millares 7 2 3 2 2 8" xfId="16223" xr:uid="{B024BC8C-D03F-4379-8E75-B4B8E3235DC7}"/>
    <cellStyle name="Millares 7 2 3 2 2 9" xfId="16766" xr:uid="{BB53F1F3-8792-4730-834F-C5DBAFDC9D2F}"/>
    <cellStyle name="Millares 7 2 3 2 3" xfId="2101" xr:uid="{E25408A2-55C0-4345-B491-E90EE4DF5FC3}"/>
    <cellStyle name="Millares 7 2 3 2 3 2" xfId="10372" xr:uid="{1858D1C1-904D-45C3-932A-E8E364F55587}"/>
    <cellStyle name="Millares 7 2 3 2 3 3" xfId="13212" xr:uid="{2F7A5101-2432-4303-A723-02DE51AF055C}"/>
    <cellStyle name="Millares 7 2 3 2 4" xfId="2519" xr:uid="{7B6FF6EA-6C3C-4FD5-AB0E-A8247DEF0B30}"/>
    <cellStyle name="Millares 7 2 3 2 4 2" xfId="10790" xr:uid="{8BEDFEED-9805-4F4C-9499-5E5220AE6FEC}"/>
    <cellStyle name="Millares 7 2 3 2 4 3" xfId="13630" xr:uid="{3B32E109-99E6-4607-9B94-A7A9ADFB34C1}"/>
    <cellStyle name="Millares 7 2 3 2 5" xfId="3063" xr:uid="{B0CFFF0D-81A3-4378-9E53-FD2B7F89C703}"/>
    <cellStyle name="Millares 7 2 3 2 5 2" xfId="11334" xr:uid="{73AE15D0-475F-4C2E-B052-6628F4979876}"/>
    <cellStyle name="Millares 7 2 3 2 5 3" xfId="14174" xr:uid="{EE8889C1-B243-48E2-9E1F-9EA649CE66C0}"/>
    <cellStyle name="Millares 7 2 3 2 6" xfId="3565" xr:uid="{7D52E029-98F0-43DA-9ED6-0B98115BF4FA}"/>
    <cellStyle name="Millares 7 2 3 2 6 2" xfId="11806" xr:uid="{65A71719-FAE0-4C67-9D84-CC55B06A0F4D}"/>
    <cellStyle name="Millares 7 2 3 2 6 3" xfId="14646" xr:uid="{F1AE8FDB-D262-4298-A319-28B090175F59}"/>
    <cellStyle name="Millares 7 2 3 2 7" xfId="7903" xr:uid="{501501C7-DB3A-4F53-B3F7-8657B4FD1D00}"/>
    <cellStyle name="Millares 7 2 3 2 8" xfId="9828" xr:uid="{F8D94AB8-F7B6-4463-8BFE-BF70E7AA626C}"/>
    <cellStyle name="Millares 7 2 3 2 9" xfId="12668" xr:uid="{549B297D-646C-4AF9-8ED3-EFBA79A28702}"/>
    <cellStyle name="Millares 7 2 3 3" xfId="396" xr:uid="{00000000-0005-0000-0000-00009E020000}"/>
    <cellStyle name="Millares 7 2 3 3 10" xfId="17210" xr:uid="{C7068F25-24B9-40A2-A2CF-B1A2BFDD4E76}"/>
    <cellStyle name="Millares 7 2 3 3 2" xfId="2213" xr:uid="{132C1D0B-55FC-44BC-84F6-61A346858145}"/>
    <cellStyle name="Millares 7 2 3 3 2 2" xfId="10484" xr:uid="{C3CFD541-DC5D-4564-B50F-35002EB59E2F}"/>
    <cellStyle name="Millares 7 2 3 3 2 3" xfId="13324" xr:uid="{BE824AC7-D083-43EB-8565-2BB1601B6C5F}"/>
    <cellStyle name="Millares 7 2 3 3 3" xfId="2631" xr:uid="{3B2BFC48-742D-4AF5-9A79-4E2D75C552C9}"/>
    <cellStyle name="Millares 7 2 3 3 3 2" xfId="10902" xr:uid="{DEBF7F8E-6E8F-4EC7-921E-1B08F163DBBD}"/>
    <cellStyle name="Millares 7 2 3 3 3 3" xfId="13742" xr:uid="{957D1E77-ACE8-4945-9AF7-6E404FE1021F}"/>
    <cellStyle name="Millares 7 2 3 3 4" xfId="3175" xr:uid="{19883EA8-5EC6-46EF-985B-0B7155E74D98}"/>
    <cellStyle name="Millares 7 2 3 3 4 2" xfId="11446" xr:uid="{B1DE6223-F0C8-41F8-84A0-1E14CD7A713F}"/>
    <cellStyle name="Millares 7 2 3 3 4 3" xfId="14286" xr:uid="{9DACCC40-862B-4EB1-BF1D-D1FBFEB74092}"/>
    <cellStyle name="Millares 7 2 3 3 5" xfId="3677" xr:uid="{9AD378E9-5606-4B21-B931-E3CBC8A9072E}"/>
    <cellStyle name="Millares 7 2 3 3 5 2" xfId="11918" xr:uid="{60DC2521-8618-48FD-ACCE-95C85E6FFAB5}"/>
    <cellStyle name="Millares 7 2 3 3 5 3" xfId="14758" xr:uid="{EA278D12-2FC3-45A6-BB78-FFAF8D0E3D8B}"/>
    <cellStyle name="Millares 7 2 3 3 6" xfId="9940" xr:uid="{5680CC73-BA98-406A-8C72-A1D6B45EB5A9}"/>
    <cellStyle name="Millares 7 2 3 3 7" xfId="12780" xr:uid="{27D98433-3FC3-4990-9FBD-189684DD7AAB}"/>
    <cellStyle name="Millares 7 2 3 3 8" xfId="16123" xr:uid="{7672F147-5058-4536-BAA4-7588B98F20BA}"/>
    <cellStyle name="Millares 7 2 3 3 9" xfId="16666" xr:uid="{E57F606C-E00F-492B-971A-9F8F0726F52D}"/>
    <cellStyle name="Millares 7 2 3 4" xfId="599" xr:uid="{00000000-0005-0000-0000-00009F020000}"/>
    <cellStyle name="Millares 7 2 3 4 2" xfId="2833" xr:uid="{EAF1C092-01D4-4D91-964D-38A5AB1D59A7}"/>
    <cellStyle name="Millares 7 2 3 4 2 2" xfId="11104" xr:uid="{B8AE9D76-7B97-498B-92ED-59C4410DC492}"/>
    <cellStyle name="Millares 7 2 3 4 2 3" xfId="13944" xr:uid="{5541B505-BFC2-4092-976A-4DBAF9B110EB}"/>
    <cellStyle name="Millares 7 2 3 4 3" xfId="10142" xr:uid="{82284850-5FCD-4C16-8B46-FE126217AB48}"/>
    <cellStyle name="Millares 7 2 3 4 4" xfId="12982" xr:uid="{0C265859-FF88-4D78-8581-93947D2FEA04}"/>
    <cellStyle name="Millares 7 2 3 4 5" xfId="16325" xr:uid="{BE6C047C-8641-4604-A2C5-41164A2AEA23}"/>
    <cellStyle name="Millares 7 2 3 4 6" xfId="16868" xr:uid="{8F7E59AB-1E98-422A-B7BF-B1346DF87FE2}"/>
    <cellStyle name="Millares 7 2 3 4 7" xfId="17412" xr:uid="{B80701C0-7A22-4C61-9CA0-C5FAFABC8C9C}"/>
    <cellStyle name="Millares 7 2 3 5" xfId="1997" xr:uid="{99D6BE74-2C40-4184-AECF-1969CC9E208C}"/>
    <cellStyle name="Millares 7 2 3 5 2" xfId="10268" xr:uid="{F6531078-E992-486E-B694-C867B9FC0F0D}"/>
    <cellStyle name="Millares 7 2 3 5 3" xfId="13108" xr:uid="{271C6B32-4E52-471B-BD65-DEADE44A97EB}"/>
    <cellStyle name="Millares 7 2 3 6" xfId="2415" xr:uid="{A7B270F0-3424-4FF3-9A82-C895DDA52AFF}"/>
    <cellStyle name="Millares 7 2 3 6 2" xfId="10686" xr:uid="{464B1185-F3CA-4E1B-BE8F-7574AFF257AA}"/>
    <cellStyle name="Millares 7 2 3 6 3" xfId="13526" xr:uid="{D04961BD-5248-47C0-95A7-07B3FC4E791A}"/>
    <cellStyle name="Millares 7 2 3 7" xfId="2959" xr:uid="{F315AA9D-42D1-47A5-8EA1-35C05F910FFC}"/>
    <cellStyle name="Millares 7 2 3 7 2" xfId="11230" xr:uid="{83C14116-86F3-4957-96B5-DB7C16FE7448}"/>
    <cellStyle name="Millares 7 2 3 7 3" xfId="14070" xr:uid="{2DF1940E-8191-4879-8982-2005CF724300}"/>
    <cellStyle name="Millares 7 2 3 8" xfId="3461" xr:uid="{B3FE5CD4-B864-4456-B42D-AAF03339757C}"/>
    <cellStyle name="Millares 7 2 3 8 2" xfId="11702" xr:uid="{E7BC8BD4-50E4-431B-93B9-730E707CBE5E}"/>
    <cellStyle name="Millares 7 2 3 8 3" xfId="14542" xr:uid="{6DF28B91-04E6-49C6-8B30-9C8D6EDD2A65}"/>
    <cellStyle name="Millares 7 2 3 9" xfId="5036" xr:uid="{97DCFABE-4AA8-4B3D-9275-E0E9C64900DD}"/>
    <cellStyle name="Millares 7 2 4" xfId="242" xr:uid="{00000000-0005-0000-0000-0000A0020000}"/>
    <cellStyle name="Millares 7 2 4 10" xfId="15983" xr:uid="{F2E3BFB4-9F12-4E40-A2F8-FD8A6A2F59F9}"/>
    <cellStyle name="Millares 7 2 4 11" xfId="16526" xr:uid="{A052CED5-BE24-4694-BB71-CB6096C461AF}"/>
    <cellStyle name="Millares 7 2 4 12" xfId="17070" xr:uid="{6F8BD5C6-99CC-4D7F-B4C2-017BA38F927B}"/>
    <cellStyle name="Millares 7 2 4 2" xfId="469" xr:uid="{00000000-0005-0000-0000-0000A1020000}"/>
    <cellStyle name="Millares 7 2 4 2 10" xfId="17282" xr:uid="{ADBF52A0-3024-4CD2-A007-9DD962D42ED5}"/>
    <cellStyle name="Millares 7 2 4 2 2" xfId="2285" xr:uid="{35270679-DC8F-40F6-B5FF-D88D84D7009D}"/>
    <cellStyle name="Millares 7 2 4 2 2 2" xfId="10556" xr:uid="{664065B4-3678-4FB4-9E44-D3C1B525CF00}"/>
    <cellStyle name="Millares 7 2 4 2 2 3" xfId="13396" xr:uid="{77549ED0-E424-4CB0-81C0-8E5E82D5B073}"/>
    <cellStyle name="Millares 7 2 4 2 3" xfId="2703" xr:uid="{66A339F0-2F42-454D-AC48-506155FC2091}"/>
    <cellStyle name="Millares 7 2 4 2 3 2" xfId="10974" xr:uid="{C9EC4D62-FD1A-4D7F-9B82-87A382D909AD}"/>
    <cellStyle name="Millares 7 2 4 2 3 3" xfId="13814" xr:uid="{39E9C051-747A-4F60-8E65-65874FC59451}"/>
    <cellStyle name="Millares 7 2 4 2 4" xfId="3247" xr:uid="{2212C27B-357C-4862-97DC-721043D5660D}"/>
    <cellStyle name="Millares 7 2 4 2 4 2" xfId="11518" xr:uid="{A576F7D9-7EBD-4E67-A9F2-EE5CA32ACBF9}"/>
    <cellStyle name="Millares 7 2 4 2 4 3" xfId="14358" xr:uid="{98A203A9-7AA8-41C9-8DD7-40A76608C081}"/>
    <cellStyle name="Millares 7 2 4 2 5" xfId="3749" xr:uid="{78263F77-BFAF-40B5-8313-EA694B2E368E}"/>
    <cellStyle name="Millares 7 2 4 2 5 2" xfId="11990" xr:uid="{44401D23-332A-4DC0-96A9-1E7F25EC83BF}"/>
    <cellStyle name="Millares 7 2 4 2 5 3" xfId="14830" xr:uid="{A3FCDF1F-1336-40E9-97A6-C28A50A1E3BB}"/>
    <cellStyle name="Millares 7 2 4 2 6" xfId="10012" xr:uid="{5A1B5566-C3BA-4089-A37D-D62CADCA4A5C}"/>
    <cellStyle name="Millares 7 2 4 2 7" xfId="12852" xr:uid="{5B3B67B1-5018-42AC-B6F5-A9603D59EDED}"/>
    <cellStyle name="Millares 7 2 4 2 8" xfId="16195" xr:uid="{7A310075-E768-4B6C-AB19-BDE726FD7632}"/>
    <cellStyle name="Millares 7 2 4 2 9" xfId="16738" xr:uid="{59C2DC2B-CC3B-4B7C-B35D-B0831D30F113}"/>
    <cellStyle name="Millares 7 2 4 3" xfId="2073" xr:uid="{A92BA8F4-9699-45D3-90DD-1E97C24F0BC5}"/>
    <cellStyle name="Millares 7 2 4 3 2" xfId="10344" xr:uid="{4F710AB2-0266-4147-87EE-E31B87B89B10}"/>
    <cellStyle name="Millares 7 2 4 3 3" xfId="13184" xr:uid="{CCD8D9FA-DD04-4A43-9602-469ACE455ED7}"/>
    <cellStyle name="Millares 7 2 4 4" xfId="2491" xr:uid="{E7C5AA03-C2EB-460C-B46E-4BA80EA18B06}"/>
    <cellStyle name="Millares 7 2 4 4 2" xfId="10762" xr:uid="{2E67F88A-6E4B-41A5-A2C0-D04022E8A710}"/>
    <cellStyle name="Millares 7 2 4 4 3" xfId="13602" xr:uid="{5231CC13-568B-4A57-A244-F8AE03F3E583}"/>
    <cellStyle name="Millares 7 2 4 5" xfId="3035" xr:uid="{FB26DBF4-7C3F-469B-9240-31C8126216F7}"/>
    <cellStyle name="Millares 7 2 4 5 2" xfId="11306" xr:uid="{F7557E34-55DC-4CAD-B7FD-EA4BCF006460}"/>
    <cellStyle name="Millares 7 2 4 5 3" xfId="14146" xr:uid="{9BD8CEE8-BC3F-4D2A-B88D-C9FEB0D7D023}"/>
    <cellStyle name="Millares 7 2 4 6" xfId="3537" xr:uid="{432F3E92-C650-4657-831F-31236AD63EFC}"/>
    <cellStyle name="Millares 7 2 4 6 2" xfId="11778" xr:uid="{333A2341-E725-4011-935B-069BAF9F79CF}"/>
    <cellStyle name="Millares 7 2 4 6 3" xfId="14618" xr:uid="{3AE5DAB0-A972-4774-9D84-10157F0D9CDF}"/>
    <cellStyle name="Millares 7 2 4 7" xfId="6931" xr:uid="{7F989A7C-F533-4544-903A-0FE4C3158C1E}"/>
    <cellStyle name="Millares 7 2 4 8" xfId="9800" xr:uid="{A43526D2-8856-4953-BC29-6DF6E132C154}"/>
    <cellStyle name="Millares 7 2 4 9" xfId="12640" xr:uid="{5F6896A3-9012-4A6E-8E49-C72683ED7F5B}"/>
    <cellStyle name="Millares 7 2 5" xfId="368" xr:uid="{00000000-0005-0000-0000-0000A2020000}"/>
    <cellStyle name="Millares 7 2 5 10" xfId="17182" xr:uid="{015CF3F5-53AC-4A76-BB7F-18820F4E663F}"/>
    <cellStyle name="Millares 7 2 5 2" xfId="2185" xr:uid="{F27B4D87-B3CD-40D5-9DD6-4E5EC3D45A6E}"/>
    <cellStyle name="Millares 7 2 5 2 2" xfId="10456" xr:uid="{7AE0E4E0-F41C-4DC7-B77B-8AD016911ADB}"/>
    <cellStyle name="Millares 7 2 5 2 3" xfId="13296" xr:uid="{8E4DA460-7777-471C-9C6F-9BF1BD1C60A5}"/>
    <cellStyle name="Millares 7 2 5 3" xfId="2603" xr:uid="{41747E07-3F5F-4243-BEF1-317D1CF98530}"/>
    <cellStyle name="Millares 7 2 5 3 2" xfId="10874" xr:uid="{A6BD7A63-270C-4ADA-8526-0011D9AC1E84}"/>
    <cellStyle name="Millares 7 2 5 3 3" xfId="13714" xr:uid="{35F1B5F8-AF39-44A3-97AF-96139FFACD73}"/>
    <cellStyle name="Millares 7 2 5 4" xfId="3147" xr:uid="{989315D9-C3D1-44EB-9F97-988D35D32AF0}"/>
    <cellStyle name="Millares 7 2 5 4 2" xfId="11418" xr:uid="{4047BB38-AE66-4BB1-8113-CE205AE23BA4}"/>
    <cellStyle name="Millares 7 2 5 4 3" xfId="14258" xr:uid="{A00AC60F-793C-4298-92E4-14152A1A0BF4}"/>
    <cellStyle name="Millares 7 2 5 5" xfId="3649" xr:uid="{3982AA90-3068-4D96-9BAB-AC6192C9D8DE}"/>
    <cellStyle name="Millares 7 2 5 5 2" xfId="11890" xr:uid="{B8B5E564-5663-4694-B758-FF4E27FF8B6F}"/>
    <cellStyle name="Millares 7 2 5 5 3" xfId="14730" xr:uid="{7EEE934A-5836-4CF9-9CCD-15FC0902C110}"/>
    <cellStyle name="Millares 7 2 5 6" xfId="9912" xr:uid="{BD39F093-853F-401A-8EF1-4678C6AD2129}"/>
    <cellStyle name="Millares 7 2 5 7" xfId="12752" xr:uid="{A0D3D892-D505-431F-BF91-B0135E512326}"/>
    <cellStyle name="Millares 7 2 5 8" xfId="16095" xr:uid="{CBF390B0-771B-43CB-BFAB-28D8D0A9344A}"/>
    <cellStyle name="Millares 7 2 5 9" xfId="16638" xr:uid="{56F879D2-8C81-4B02-A63B-D6B633AEDD44}"/>
    <cellStyle name="Millares 7 2 6" xfId="571" xr:uid="{00000000-0005-0000-0000-0000A3020000}"/>
    <cellStyle name="Millares 7 2 6 2" xfId="2805" xr:uid="{C5B54790-13B1-40A2-9BB6-EA32C3BA0BB0}"/>
    <cellStyle name="Millares 7 2 6 2 2" xfId="11076" xr:uid="{6652A586-DD3F-45E5-A4B0-447BCFF1A855}"/>
    <cellStyle name="Millares 7 2 6 2 3" xfId="13916" xr:uid="{2C01EC9C-3FF7-42BE-8FB2-0155103E91D2}"/>
    <cellStyle name="Millares 7 2 6 3" xfId="10114" xr:uid="{E3DE7B0E-7082-4B4F-8850-15A70F879AD9}"/>
    <cellStyle name="Millares 7 2 6 4" xfId="12954" xr:uid="{766A9611-ED15-4170-8CEA-1C5C6FAFC0ED}"/>
    <cellStyle name="Millares 7 2 6 5" xfId="16297" xr:uid="{B67A324D-7CCF-47AC-9759-07D26A413FBA}"/>
    <cellStyle name="Millares 7 2 6 6" xfId="16840" xr:uid="{88585536-DB76-4FE0-9C25-B30D8A9198DA}"/>
    <cellStyle name="Millares 7 2 6 7" xfId="17384" xr:uid="{13582A5B-CA45-4B7F-844D-5D3E244BA820}"/>
    <cellStyle name="Millares 7 2 7" xfId="1900" xr:uid="{00000000-0005-0000-0000-0000A4020000}"/>
    <cellStyle name="Millares 7 2 8" xfId="1969" xr:uid="{F6E8BFDF-0E77-43FB-8C04-F813793F572F}"/>
    <cellStyle name="Millares 7 2 8 2" xfId="10240" xr:uid="{2054FA70-E201-4BC1-B991-DF51749CCDDD}"/>
    <cellStyle name="Millares 7 2 8 3" xfId="13080" xr:uid="{63D105D5-2AFF-4C48-A5BD-D1E7D6D90A77}"/>
    <cellStyle name="Millares 7 2 9" xfId="2387" xr:uid="{F5FCF223-C0F1-439A-A4B4-0AE536435666}"/>
    <cellStyle name="Millares 7 2 9 2" xfId="10658" xr:uid="{A2CDE294-860D-44F6-9BD9-25B36E921FB3}"/>
    <cellStyle name="Millares 7 2 9 3" xfId="13498" xr:uid="{22761530-0181-42EE-95E6-D1E679CEF0A5}"/>
    <cellStyle name="Millares 7 3" xfId="125" xr:uid="{00000000-0005-0000-0000-0000A5020000}"/>
    <cellStyle name="Millares 7 3 2" xfId="5325" xr:uid="{262FF58F-2CF4-4BDE-9992-C2C71D75BE3B}"/>
    <cellStyle name="Millares 7 3 2 2" xfId="8192" xr:uid="{10D12D4E-726E-485E-9910-FB8DA506063B}"/>
    <cellStyle name="Millares 7 3 3" xfId="7220" xr:uid="{899A1740-4BBB-4162-8DDA-344D30C37FD1}"/>
    <cellStyle name="Millares 7 3 4" xfId="4359" xr:uid="{69A87BEB-3A14-4D47-82DD-68C58752A586}"/>
    <cellStyle name="Millares 7 4" xfId="190" xr:uid="{00000000-0005-0000-0000-0000A6020000}"/>
    <cellStyle name="Millares 7 4 10" xfId="9753" xr:uid="{E282E2E2-3C04-4B8B-92E6-DDF34F07D7DB}"/>
    <cellStyle name="Millares 7 4 11" xfId="12593" xr:uid="{81FDBAC9-3F66-4559-AF94-8CE172A0513D}"/>
    <cellStyle name="Millares 7 4 12" xfId="15936" xr:uid="{9B11A3F7-6C2F-4F15-869C-75FB3EFC40AE}"/>
    <cellStyle name="Millares 7 4 13" xfId="16479" xr:uid="{8B3B54B6-0A61-4C56-A870-C038DF586642}"/>
    <cellStyle name="Millares 7 4 14" xfId="17023" xr:uid="{B723A5E5-2C6A-486C-9C6E-858B1A4D1C07}"/>
    <cellStyle name="Millares 7 4 2" xfId="299" xr:uid="{00000000-0005-0000-0000-0000A7020000}"/>
    <cellStyle name="Millares 7 4 2 10" xfId="16040" xr:uid="{10B36168-72FD-4A21-90CE-77C7E7C72E28}"/>
    <cellStyle name="Millares 7 4 2 11" xfId="16583" xr:uid="{AA8F539C-9DA8-4CE7-A4D5-A2755015B08E}"/>
    <cellStyle name="Millares 7 4 2 12" xfId="17127" xr:uid="{FB430560-BE92-4C5D-BE53-D46C0241BC45}"/>
    <cellStyle name="Millares 7 4 2 2" xfId="526" xr:uid="{00000000-0005-0000-0000-0000A8020000}"/>
    <cellStyle name="Millares 7 4 2 2 10" xfId="17339" xr:uid="{4D4E4417-6BBE-4137-908A-7B044E649533}"/>
    <cellStyle name="Millares 7 4 2 2 2" xfId="2342" xr:uid="{5CE6EE93-91D5-4799-AC0A-90BF90D76072}"/>
    <cellStyle name="Millares 7 4 2 2 2 2" xfId="10613" xr:uid="{DC945332-81E7-44CC-A516-7F6A829F1FCF}"/>
    <cellStyle name="Millares 7 4 2 2 2 3" xfId="13453" xr:uid="{F03B4C5F-90DD-4A2B-8184-709D203D817A}"/>
    <cellStyle name="Millares 7 4 2 2 3" xfId="2760" xr:uid="{053437E8-0634-46F6-A06A-4898A8140016}"/>
    <cellStyle name="Millares 7 4 2 2 3 2" xfId="11031" xr:uid="{419FEEFB-6E94-4971-AAAB-F715D9FC360A}"/>
    <cellStyle name="Millares 7 4 2 2 3 3" xfId="13871" xr:uid="{3B9331D7-362C-45A1-B283-0736D65ACC5D}"/>
    <cellStyle name="Millares 7 4 2 2 4" xfId="3304" xr:uid="{68EA6E44-6C79-44EB-AF0F-FF863DD248CF}"/>
    <cellStyle name="Millares 7 4 2 2 4 2" xfId="11575" xr:uid="{BD45A740-8140-4F65-BCDD-FE38DF4286D6}"/>
    <cellStyle name="Millares 7 4 2 2 4 3" xfId="14415" xr:uid="{2B3BBD91-378B-49C2-897B-512DF3B7C002}"/>
    <cellStyle name="Millares 7 4 2 2 5" xfId="3806" xr:uid="{F2DE61C8-A261-48AC-A26B-AC7483501218}"/>
    <cellStyle name="Millares 7 4 2 2 5 2" xfId="12047" xr:uid="{6327E4EA-84B1-4862-B923-4A6D25F7F0C9}"/>
    <cellStyle name="Millares 7 4 2 2 5 3" xfId="14887" xr:uid="{73EF56A0-053A-4561-B2FF-5791E0626CAA}"/>
    <cellStyle name="Millares 7 4 2 2 6" xfId="10069" xr:uid="{48C557AA-D833-45D8-B06C-C55C34F3BD72}"/>
    <cellStyle name="Millares 7 4 2 2 7" xfId="12909" xr:uid="{A27E4290-4690-4C8D-9D61-4D7A4F2E3A69}"/>
    <cellStyle name="Millares 7 4 2 2 8" xfId="16252" xr:uid="{39AAD142-45F7-435D-B021-FE0DB4B46CB8}"/>
    <cellStyle name="Millares 7 4 2 2 9" xfId="16795" xr:uid="{CAE999D7-6EC3-42D5-8279-2CAEA58CF236}"/>
    <cellStyle name="Millares 7 4 2 3" xfId="2130" xr:uid="{7A32992E-A875-499D-B3D9-2ACDDC284FF7}"/>
    <cellStyle name="Millares 7 4 2 3 2" xfId="10401" xr:uid="{C3B5662B-E0AE-44A7-BF0A-DBADE46F3266}"/>
    <cellStyle name="Millares 7 4 2 3 3" xfId="13241" xr:uid="{2152244D-DE44-40F9-8819-D1243939C015}"/>
    <cellStyle name="Millares 7 4 2 4" xfId="2548" xr:uid="{B3ECCD19-96E9-4E39-887F-2B1E4B13B896}"/>
    <cellStyle name="Millares 7 4 2 4 2" xfId="10819" xr:uid="{ACCFCCB8-CBA9-4506-BB6C-C70F3E008C9C}"/>
    <cellStyle name="Millares 7 4 2 4 3" xfId="13659" xr:uid="{5AACA983-1E44-439F-99D4-35B46EDA634C}"/>
    <cellStyle name="Millares 7 4 2 5" xfId="3092" xr:uid="{6B2E1C01-749A-4CF7-8F89-A670794B477F}"/>
    <cellStyle name="Millares 7 4 2 5 2" xfId="11363" xr:uid="{66DE0DCD-258A-4C53-B4DD-5C063D020D4B}"/>
    <cellStyle name="Millares 7 4 2 5 3" xfId="14203" xr:uid="{05813D4F-3CC3-4119-94A7-91086C344039}"/>
    <cellStyle name="Millares 7 4 2 6" xfId="3594" xr:uid="{B7600965-8DA1-4A67-9CB3-21826F74AC89}"/>
    <cellStyle name="Millares 7 4 2 6 2" xfId="11835" xr:uid="{6809424C-7940-4FD8-B15E-6D0FB4746A7A}"/>
    <cellStyle name="Millares 7 4 2 6 3" xfId="14675" xr:uid="{D171EF22-AE7F-4676-A239-69932868271C}"/>
    <cellStyle name="Millares 7 4 2 7" xfId="7707" xr:uid="{7A5DC069-2992-40D1-A526-012EC7E2238A}"/>
    <cellStyle name="Millares 7 4 2 8" xfId="9857" xr:uid="{D5DAAA33-3FA2-4CC9-9954-6F2154B37B15}"/>
    <cellStyle name="Millares 7 4 2 9" xfId="12697" xr:uid="{43B3FEC9-414F-4D44-8F87-A673AE076F6F}"/>
    <cellStyle name="Millares 7 4 3" xfId="425" xr:uid="{00000000-0005-0000-0000-0000A9020000}"/>
    <cellStyle name="Millares 7 4 3 10" xfId="17239" xr:uid="{F60F53A1-6E86-4D63-B6D8-3283B7D60A41}"/>
    <cellStyle name="Millares 7 4 3 2" xfId="2242" xr:uid="{E381CC78-9896-4E57-B75F-6F22E15C0EEE}"/>
    <cellStyle name="Millares 7 4 3 2 2" xfId="10513" xr:uid="{C97BE56B-F323-4C91-BECC-EE735F6D0BCD}"/>
    <cellStyle name="Millares 7 4 3 2 3" xfId="13353" xr:uid="{CEA29A37-5EBA-42E2-8511-A685BFB6C9FE}"/>
    <cellStyle name="Millares 7 4 3 3" xfId="2660" xr:uid="{A14A565E-E37B-47FC-A060-66E95553BFAD}"/>
    <cellStyle name="Millares 7 4 3 3 2" xfId="10931" xr:uid="{BFCE8D0B-14BA-469D-8611-61B9DDE6E024}"/>
    <cellStyle name="Millares 7 4 3 3 3" xfId="13771" xr:uid="{A34BCC69-7A7D-4044-905B-298BB239B92A}"/>
    <cellStyle name="Millares 7 4 3 4" xfId="3204" xr:uid="{A32410CF-55F0-4928-91C7-3286B9359C63}"/>
    <cellStyle name="Millares 7 4 3 4 2" xfId="11475" xr:uid="{EF0BE5F3-EBF6-4A6B-BACF-DDA2DE684A2C}"/>
    <cellStyle name="Millares 7 4 3 4 3" xfId="14315" xr:uid="{C3209352-C79A-4E05-9086-0573A8F1EE7A}"/>
    <cellStyle name="Millares 7 4 3 5" xfId="3706" xr:uid="{9BCE7311-A82B-4EC4-A62B-F51E7932575F}"/>
    <cellStyle name="Millares 7 4 3 5 2" xfId="11947" xr:uid="{32B99CD8-FE29-41F6-9D0B-123623222763}"/>
    <cellStyle name="Millares 7 4 3 5 3" xfId="14787" xr:uid="{C12AEE8B-C3BE-4890-BDAC-7881E059671F}"/>
    <cellStyle name="Millares 7 4 3 6" xfId="9969" xr:uid="{A5A9EDF9-92CF-4B1E-B76A-7A72325BB123}"/>
    <cellStyle name="Millares 7 4 3 7" xfId="12809" xr:uid="{0490CFF6-E07C-404A-B136-C369E0368DDC}"/>
    <cellStyle name="Millares 7 4 3 8" xfId="16152" xr:uid="{6FC53EF7-4A31-48E2-AE0A-A79013AFB8AC}"/>
    <cellStyle name="Millares 7 4 3 9" xfId="16695" xr:uid="{83CC1F4B-C39D-41F1-8E24-CA277793B7F0}"/>
    <cellStyle name="Millares 7 4 4" xfId="628" xr:uid="{00000000-0005-0000-0000-0000AA020000}"/>
    <cellStyle name="Millares 7 4 4 2" xfId="2862" xr:uid="{92BCF478-06DE-4F76-8C12-687B46176CF9}"/>
    <cellStyle name="Millares 7 4 4 2 2" xfId="11133" xr:uid="{1ABB3DDE-7F3B-44F0-8A7F-6B0588A74477}"/>
    <cellStyle name="Millares 7 4 4 2 3" xfId="13973" xr:uid="{DE2DADE4-2AA1-476B-BC56-F13194E7800B}"/>
    <cellStyle name="Millares 7 4 4 3" xfId="10171" xr:uid="{3B5E4FFB-1840-4DE6-84FA-105061A8E7B8}"/>
    <cellStyle name="Millares 7 4 4 4" xfId="13011" xr:uid="{149306A5-13AF-44F5-8DB5-694A8CB2968C}"/>
    <cellStyle name="Millares 7 4 4 5" xfId="16354" xr:uid="{4B42A515-8919-4D45-8F70-5C3428F58AD4}"/>
    <cellStyle name="Millares 7 4 4 6" xfId="16897" xr:uid="{FB5777D4-B9B3-4807-9B35-70F28555A478}"/>
    <cellStyle name="Millares 7 4 4 7" xfId="17441" xr:uid="{D378A3E3-F34D-40A9-A724-D3D544009581}"/>
    <cellStyle name="Millares 7 4 5" xfId="2026" xr:uid="{6162047B-069A-48B3-9924-5493C27DD859}"/>
    <cellStyle name="Millares 7 4 5 2" xfId="10297" xr:uid="{7AFAA914-D43C-4570-B982-B9729C6F6203}"/>
    <cellStyle name="Millares 7 4 5 3" xfId="13137" xr:uid="{95FD75E9-3D30-4CF5-8E75-F631C868BED3}"/>
    <cellStyle name="Millares 7 4 6" xfId="2444" xr:uid="{74265809-2EAB-49C9-A662-AB6ACFABF2E5}"/>
    <cellStyle name="Millares 7 4 6 2" xfId="10715" xr:uid="{A56234E5-9306-44E1-8A76-0278C84D932D}"/>
    <cellStyle name="Millares 7 4 6 3" xfId="13555" xr:uid="{6EB56F5F-926B-42A4-A226-45733C9C0CC9}"/>
    <cellStyle name="Millares 7 4 7" xfId="2988" xr:uid="{689CAB84-BE6A-49A0-93B8-79841795C612}"/>
    <cellStyle name="Millares 7 4 7 2" xfId="11259" xr:uid="{CE21F556-06BF-4A51-B934-5DDD76403BF7}"/>
    <cellStyle name="Millares 7 4 7 3" xfId="14099" xr:uid="{6E688CAA-51A1-46F2-821E-86F5D9F42D38}"/>
    <cellStyle name="Millares 7 4 8" xfId="3490" xr:uid="{7EB82032-C96E-4861-A857-4BE176E9C132}"/>
    <cellStyle name="Millares 7 4 8 2" xfId="11731" xr:uid="{E0C06513-50F6-4C64-B809-7E4B3DFC84ED}"/>
    <cellStyle name="Millares 7 4 8 3" xfId="14571" xr:uid="{9F744F49-A0D8-40CF-8BB5-9F277F123193}"/>
    <cellStyle name="Millares 7 4 9" xfId="4841" xr:uid="{E87FC26D-1CB6-4031-A044-1382E6A4CF8C}"/>
    <cellStyle name="Millares 7 5" xfId="143" xr:uid="{00000000-0005-0000-0000-0000AB020000}"/>
    <cellStyle name="Millares 7 5 10" xfId="9711" xr:uid="{1B643C93-F23D-4CB5-B182-185D11113E18}"/>
    <cellStyle name="Millares 7 5 11" xfId="12551" xr:uid="{928D3813-FA3F-45E1-81F6-16DF899F0E6E}"/>
    <cellStyle name="Millares 7 5 12" xfId="15894" xr:uid="{D9D3CC33-5D40-4C58-B5C2-92D030908C21}"/>
    <cellStyle name="Millares 7 5 13" xfId="16437" xr:uid="{E7572D9A-591D-4FA5-A76D-3A761079641E}"/>
    <cellStyle name="Millares 7 5 14" xfId="16981" xr:uid="{88701228-4A70-4015-898E-8F22F8B5E376}"/>
    <cellStyle name="Millares 7 5 2" xfId="257" xr:uid="{00000000-0005-0000-0000-0000AC020000}"/>
    <cellStyle name="Millares 7 5 2 10" xfId="15998" xr:uid="{6CAD0306-FFFF-48D4-8F4A-56794D9BE952}"/>
    <cellStyle name="Millares 7 5 2 11" xfId="16541" xr:uid="{E54C0B32-1197-4655-ACB0-D927E99ED177}"/>
    <cellStyle name="Millares 7 5 2 12" xfId="17085" xr:uid="{2B239AFF-617A-424B-893E-95195594F255}"/>
    <cellStyle name="Millares 7 5 2 2" xfId="484" xr:uid="{00000000-0005-0000-0000-0000AD020000}"/>
    <cellStyle name="Millares 7 5 2 2 10" xfId="17297" xr:uid="{2F7238F5-7732-4E82-947F-D6449BE89308}"/>
    <cellStyle name="Millares 7 5 2 2 2" xfId="2300" xr:uid="{18FE9A14-5511-4320-819E-BCF69FC9A911}"/>
    <cellStyle name="Millares 7 5 2 2 2 2" xfId="10571" xr:uid="{DC9E1AE5-CF72-4844-B337-ED0EDFBA72CE}"/>
    <cellStyle name="Millares 7 5 2 2 2 3" xfId="13411" xr:uid="{DF3AF9BF-17DF-4660-A14E-F12AF16B4BD3}"/>
    <cellStyle name="Millares 7 5 2 2 3" xfId="2718" xr:uid="{5364AF05-A83C-476C-A2A4-0D76C6649DE3}"/>
    <cellStyle name="Millares 7 5 2 2 3 2" xfId="10989" xr:uid="{85FBD10F-250C-40EC-BBDE-4C5A3D073CFD}"/>
    <cellStyle name="Millares 7 5 2 2 3 3" xfId="13829" xr:uid="{A7A415D1-8AC9-4BCA-AB50-DB9AE8CAB034}"/>
    <cellStyle name="Millares 7 5 2 2 4" xfId="3262" xr:uid="{96B1285A-F07D-46D4-820B-46699C2F99FD}"/>
    <cellStyle name="Millares 7 5 2 2 4 2" xfId="11533" xr:uid="{0DEF9B9F-5B67-451E-B304-7AA7C38722F7}"/>
    <cellStyle name="Millares 7 5 2 2 4 3" xfId="14373" xr:uid="{A120275B-8661-425C-B06D-0A3CBF0F0D31}"/>
    <cellStyle name="Millares 7 5 2 2 5" xfId="3764" xr:uid="{97A90C5D-07DE-4032-A6D5-069AADAE2EDF}"/>
    <cellStyle name="Millares 7 5 2 2 5 2" xfId="12005" xr:uid="{168F2E54-7F20-46BA-8A0E-BB1FE1BC15D1}"/>
    <cellStyle name="Millares 7 5 2 2 5 3" xfId="14845" xr:uid="{3ED41C5D-2204-4489-9537-29FA5B594480}"/>
    <cellStyle name="Millares 7 5 2 2 6" xfId="10027" xr:uid="{38A3F28F-73DC-40ED-B230-D53081BFAE6E}"/>
    <cellStyle name="Millares 7 5 2 2 7" xfId="12867" xr:uid="{DA310A96-A694-4903-84CA-59D267B488A4}"/>
    <cellStyle name="Millares 7 5 2 2 8" xfId="16210" xr:uid="{8989A932-188F-48F4-BDA6-50911F9A535D}"/>
    <cellStyle name="Millares 7 5 2 2 9" xfId="16753" xr:uid="{4DC808C5-0BF6-4A00-B86C-CC152CD1A851}"/>
    <cellStyle name="Millares 7 5 2 3" xfId="2088" xr:uid="{BB8097A9-2A77-4272-8303-D8F5A37D7B6D}"/>
    <cellStyle name="Millares 7 5 2 3 2" xfId="10359" xr:uid="{5CB2BF1C-669D-47C9-9785-330F05A8E0C4}"/>
    <cellStyle name="Millares 7 5 2 3 3" xfId="13199" xr:uid="{63BD7A15-E7A6-41B9-820C-791A5097458E}"/>
    <cellStyle name="Millares 7 5 2 4" xfId="2506" xr:uid="{EC20D893-1924-4FF1-A04A-4DE5AFDF4D2D}"/>
    <cellStyle name="Millares 7 5 2 4 2" xfId="10777" xr:uid="{1BF8E64C-EABE-47CA-933B-8FA1B5FC06AB}"/>
    <cellStyle name="Millares 7 5 2 4 3" xfId="13617" xr:uid="{C206D02D-EF0C-46EF-805C-C617EC9ADB02}"/>
    <cellStyle name="Millares 7 5 2 5" xfId="3050" xr:uid="{035A5823-50E2-48FA-BCA3-6EE94BD7BD31}"/>
    <cellStyle name="Millares 7 5 2 5 2" xfId="11321" xr:uid="{787EC55F-2D73-4B45-87C6-D00105D93300}"/>
    <cellStyle name="Millares 7 5 2 5 3" xfId="14161" xr:uid="{F55E9C5C-17C8-482B-9772-385C2E065D41}"/>
    <cellStyle name="Millares 7 5 2 6" xfId="3552" xr:uid="{C8B0BD04-F12E-4FDB-85D4-D7FFE78BD1AD}"/>
    <cellStyle name="Millares 7 5 2 6 2" xfId="11793" xr:uid="{A006248B-B3E6-435E-81F2-0047960A7F04}"/>
    <cellStyle name="Millares 7 5 2 6 3" xfId="14633" xr:uid="{6D2BB313-9F15-48B4-B1EF-F4A3C703FF9F}"/>
    <cellStyle name="Millares 7 5 2 7" xfId="8719" xr:uid="{764B7BBB-2071-4332-A6BE-E180EAE5BA29}"/>
    <cellStyle name="Millares 7 5 2 8" xfId="9815" xr:uid="{CAB453A9-40FB-421B-803C-4A0FDFB2F030}"/>
    <cellStyle name="Millares 7 5 2 9" xfId="12655" xr:uid="{6474847D-68F8-44D4-8657-8FC806E9D05B}"/>
    <cellStyle name="Millares 7 5 3" xfId="383" xr:uid="{00000000-0005-0000-0000-0000AE020000}"/>
    <cellStyle name="Millares 7 5 3 10" xfId="17197" xr:uid="{CACF077E-8FBC-4751-84CF-EDBE8DD9246A}"/>
    <cellStyle name="Millares 7 5 3 2" xfId="2200" xr:uid="{041A4E44-E3B0-44CF-AF32-A891B83D0064}"/>
    <cellStyle name="Millares 7 5 3 2 2" xfId="10471" xr:uid="{050F8BD5-9618-43D6-8F67-3B36CDAB8169}"/>
    <cellStyle name="Millares 7 5 3 2 3" xfId="13311" xr:uid="{63CA3600-D17F-4E3F-8CE6-18C8877000AE}"/>
    <cellStyle name="Millares 7 5 3 3" xfId="2618" xr:uid="{8AC1775E-7770-4A3B-A683-33CCDA395F3D}"/>
    <cellStyle name="Millares 7 5 3 3 2" xfId="10889" xr:uid="{2C1C0DF8-DEAC-43DC-8D27-74E78117AB6A}"/>
    <cellStyle name="Millares 7 5 3 3 3" xfId="13729" xr:uid="{587DE6A6-D9B9-4FDC-9F0A-45CD966BD6CB}"/>
    <cellStyle name="Millares 7 5 3 4" xfId="3162" xr:uid="{FEB614E0-7AFD-4847-9A31-689394649D53}"/>
    <cellStyle name="Millares 7 5 3 4 2" xfId="11433" xr:uid="{1160DEDE-2FDB-4A98-A76F-5048D787ECA8}"/>
    <cellStyle name="Millares 7 5 3 4 3" xfId="14273" xr:uid="{A05908FC-5D1D-4027-AE72-4772C3ACC37C}"/>
    <cellStyle name="Millares 7 5 3 5" xfId="3664" xr:uid="{5F54C691-D818-4321-9ABB-1AE7DB282805}"/>
    <cellStyle name="Millares 7 5 3 5 2" xfId="11905" xr:uid="{337EDE13-5872-4D92-B65C-84D1A92C608C}"/>
    <cellStyle name="Millares 7 5 3 5 3" xfId="14745" xr:uid="{B83B89F1-5C82-4214-BC62-7159C1FD85DD}"/>
    <cellStyle name="Millares 7 5 3 6" xfId="9927" xr:uid="{F3930531-2168-468B-979D-69F4E42425AF}"/>
    <cellStyle name="Millares 7 5 3 7" xfId="12767" xr:uid="{8B5E5AEF-BF30-4C42-9D87-EA83A2A164BA}"/>
    <cellStyle name="Millares 7 5 3 8" xfId="16110" xr:uid="{184EAF2E-380D-4D4D-9CDE-73F4DCC28F86}"/>
    <cellStyle name="Millares 7 5 3 9" xfId="16653" xr:uid="{C41813C1-B428-40F9-BD88-505F8AE98AB7}"/>
    <cellStyle name="Millares 7 5 4" xfId="586" xr:uid="{00000000-0005-0000-0000-0000AF020000}"/>
    <cellStyle name="Millares 7 5 4 2" xfId="2820" xr:uid="{A97186E9-F47F-42F3-AD3B-F71435851689}"/>
    <cellStyle name="Millares 7 5 4 2 2" xfId="11091" xr:uid="{2BDA5923-A374-4008-BEEE-3A5E04408E30}"/>
    <cellStyle name="Millares 7 5 4 2 3" xfId="13931" xr:uid="{3A2F298B-9B4B-417F-9484-1A2896DBD6A6}"/>
    <cellStyle name="Millares 7 5 4 3" xfId="10129" xr:uid="{F346E535-FD86-4664-8986-6C8C04451538}"/>
    <cellStyle name="Millares 7 5 4 4" xfId="12969" xr:uid="{C3FD9E8C-5BFA-4D01-A0BE-47CD210949C8}"/>
    <cellStyle name="Millares 7 5 4 5" xfId="16312" xr:uid="{2124868A-7CC6-46F5-B6DD-8C03F5024ED3}"/>
    <cellStyle name="Millares 7 5 4 6" xfId="16855" xr:uid="{3A469753-B6D4-423D-BFA8-5E2753A6E53A}"/>
    <cellStyle name="Millares 7 5 4 7" xfId="17399" xr:uid="{87AE4012-ADE2-4FF6-B834-43042BC6C220}"/>
    <cellStyle name="Millares 7 5 5" xfId="1984" xr:uid="{1595484C-0B9B-43A8-8186-1E5859AF4A23}"/>
    <cellStyle name="Millares 7 5 5 2" xfId="10255" xr:uid="{CBAA23BE-43D1-4C13-8C38-67D75CC49D45}"/>
    <cellStyle name="Millares 7 5 5 3" xfId="13095" xr:uid="{4BD59E71-C51E-4A93-9E82-2FBEFFF11238}"/>
    <cellStyle name="Millares 7 5 6" xfId="2402" xr:uid="{C465EF55-1068-4B96-86D7-1CA6B808F7D6}"/>
    <cellStyle name="Millares 7 5 6 2" xfId="10673" xr:uid="{86ADA62C-3088-4E73-84AD-54D49DFDF51B}"/>
    <cellStyle name="Millares 7 5 6 3" xfId="13513" xr:uid="{CBDC251C-992A-4DD4-B4E0-F3FE6961AAE3}"/>
    <cellStyle name="Millares 7 5 7" xfId="2946" xr:uid="{0F7DA115-366E-41B3-850E-D468561BE035}"/>
    <cellStyle name="Millares 7 5 7 2" xfId="11217" xr:uid="{E898059E-1AF6-4AE2-80D5-0BB46D432BF9}"/>
    <cellStyle name="Millares 7 5 7 3" xfId="14057" xr:uid="{4DFF1D1F-76D8-4248-9175-6D78CA0784C4}"/>
    <cellStyle name="Millares 7 5 8" xfId="3448" xr:uid="{91BCAD47-9E02-46CF-A73B-34D4B453765D}"/>
    <cellStyle name="Millares 7 5 8 2" xfId="11689" xr:uid="{9D11257A-E7E6-4555-A01E-A6233D679613}"/>
    <cellStyle name="Millares 7 5 8 3" xfId="14529" xr:uid="{F0096B1C-D55F-4E5E-AEDD-8170CC95DB4E}"/>
    <cellStyle name="Millares 7 5 9" xfId="5850" xr:uid="{3551A819-0917-4017-A423-1D8ACF6CF76C}"/>
    <cellStyle name="Millares 7 6" xfId="95" xr:uid="{00000000-0005-0000-0000-0000B0020000}"/>
    <cellStyle name="Millares 7 6 10" xfId="9684" xr:uid="{33E68C2E-B4AC-4545-A1E7-D7D2A2999118}"/>
    <cellStyle name="Millares 7 6 11" xfId="12524" xr:uid="{7C47B63B-5F7C-470D-8EFB-AC5B7D1D8422}"/>
    <cellStyle name="Millares 7 6 12" xfId="15867" xr:uid="{FCFBD37F-4D2B-401D-B600-712DD23726E7}"/>
    <cellStyle name="Millares 7 6 13" xfId="16410" xr:uid="{73150B38-FD78-4E23-982A-44ACDFB4AFAF}"/>
    <cellStyle name="Millares 7 6 14" xfId="16954" xr:uid="{38EF57DE-AD92-4C51-925F-4FCC98F80072}"/>
    <cellStyle name="Millares 7 6 2" xfId="230" xr:uid="{00000000-0005-0000-0000-0000B1020000}"/>
    <cellStyle name="Millares 7 6 2 10" xfId="16514" xr:uid="{122CF8FF-FC95-4809-AEB4-3D6002CC3643}"/>
    <cellStyle name="Millares 7 6 2 11" xfId="17058" xr:uid="{21DCA0D8-9F36-443F-8502-B4C4AF62B7A8}"/>
    <cellStyle name="Millares 7 6 2 2" xfId="457" xr:uid="{00000000-0005-0000-0000-0000B2020000}"/>
    <cellStyle name="Millares 7 6 2 2 10" xfId="17270" xr:uid="{463D2163-ECEA-49DE-8CCA-22F05D73EACA}"/>
    <cellStyle name="Millares 7 6 2 2 2" xfId="2273" xr:uid="{7DAC297D-45EA-4EA7-8A36-093422E49027}"/>
    <cellStyle name="Millares 7 6 2 2 2 2" xfId="10544" xr:uid="{C80CF8A4-0E48-48DF-AA3C-68511FB58AE9}"/>
    <cellStyle name="Millares 7 6 2 2 2 3" xfId="13384" xr:uid="{D175B7C4-2FBF-41FA-9215-619A43310D9D}"/>
    <cellStyle name="Millares 7 6 2 2 3" xfId="2691" xr:uid="{A7082898-2FF6-4D74-B0FC-595D920CB1DD}"/>
    <cellStyle name="Millares 7 6 2 2 3 2" xfId="10962" xr:uid="{82208939-B777-4B10-A8A3-81EA0CB95E88}"/>
    <cellStyle name="Millares 7 6 2 2 3 3" xfId="13802" xr:uid="{26E7EBAB-CC30-414B-9291-56C313FBC6BF}"/>
    <cellStyle name="Millares 7 6 2 2 4" xfId="3235" xr:uid="{F2AFD463-F04F-46DB-B34E-FF64003C6AA0}"/>
    <cellStyle name="Millares 7 6 2 2 4 2" xfId="11506" xr:uid="{787CB102-7D97-4731-801E-8E1F6440758D}"/>
    <cellStyle name="Millares 7 6 2 2 4 3" xfId="14346" xr:uid="{69338E66-4031-4A52-BB02-0B379F5A5CB6}"/>
    <cellStyle name="Millares 7 6 2 2 5" xfId="3737" xr:uid="{00D1EED4-7951-4155-BA94-80055252FCD2}"/>
    <cellStyle name="Millares 7 6 2 2 5 2" xfId="11978" xr:uid="{F5F781F1-CD2C-495D-8CAD-228237F45D58}"/>
    <cellStyle name="Millares 7 6 2 2 5 3" xfId="14818" xr:uid="{DC3A067D-F4DE-4AFD-AC5D-AD3B5F0D46AB}"/>
    <cellStyle name="Millares 7 6 2 2 6" xfId="10000" xr:uid="{17955A07-2872-46F0-8DF7-23990664556C}"/>
    <cellStyle name="Millares 7 6 2 2 7" xfId="12840" xr:uid="{9138F4FB-F6CF-4F80-B058-BEA1BE9B4863}"/>
    <cellStyle name="Millares 7 6 2 2 8" xfId="16183" xr:uid="{C5D65210-467F-4E54-8DFA-1323C82B563E}"/>
    <cellStyle name="Millares 7 6 2 2 9" xfId="16726" xr:uid="{ABCF9B29-A37F-4E33-9241-865ECB5AB6A0}"/>
    <cellStyle name="Millares 7 6 2 3" xfId="2061" xr:uid="{DEB44A10-F98B-4D5A-B2D3-9790B39B2F9A}"/>
    <cellStyle name="Millares 7 6 2 3 2" xfId="10332" xr:uid="{69D698A6-EA01-4D4E-88AD-1953F8D827D7}"/>
    <cellStyle name="Millares 7 6 2 3 3" xfId="13172" xr:uid="{661DEC9F-F85E-46AD-A5EA-E3B23EF272DF}"/>
    <cellStyle name="Millares 7 6 2 4" xfId="2479" xr:uid="{4E25178D-6326-4211-A59A-E31D0B2EEFBF}"/>
    <cellStyle name="Millares 7 6 2 4 2" xfId="10750" xr:uid="{51B25940-10A8-4DD7-9A1A-173CAD2B25A9}"/>
    <cellStyle name="Millares 7 6 2 4 3" xfId="13590" xr:uid="{1AB5887E-8484-448A-B68F-CC0E50D81DED}"/>
    <cellStyle name="Millares 7 6 2 5" xfId="3023" xr:uid="{B4BC32D7-D3F5-4BCC-9ADD-CB99DC776D7D}"/>
    <cellStyle name="Millares 7 6 2 5 2" xfId="11294" xr:uid="{B4636D3D-7F79-4683-847F-18BE5FED6B53}"/>
    <cellStyle name="Millares 7 6 2 5 3" xfId="14134" xr:uid="{2ECAA177-AE22-45A8-9826-48454EA2EFE3}"/>
    <cellStyle name="Millares 7 6 2 6" xfId="3525" xr:uid="{45EC13E6-66D4-4F9B-BAC0-E22C11DC0581}"/>
    <cellStyle name="Millares 7 6 2 6 2" xfId="11766" xr:uid="{E576A69C-64F0-417F-B8C6-4A2FECA8D6D0}"/>
    <cellStyle name="Millares 7 6 2 6 3" xfId="14606" xr:uid="{B4BEE914-06A3-4E1E-BABF-B6FE2DCA37C6}"/>
    <cellStyle name="Millares 7 6 2 7" xfId="9788" xr:uid="{5D436AB0-0CE4-452E-91DE-C273BDB6CCDB}"/>
    <cellStyle name="Millares 7 6 2 8" xfId="12628" xr:uid="{48020AB1-6C75-4A43-AACE-62310FF8FFD6}"/>
    <cellStyle name="Millares 7 6 2 9" xfId="15971" xr:uid="{61903DFA-B7B7-4492-A6AF-E6737BD913F5}"/>
    <cellStyle name="Millares 7 6 3" xfId="356" xr:uid="{00000000-0005-0000-0000-0000B3020000}"/>
    <cellStyle name="Millares 7 6 3 10" xfId="17170" xr:uid="{2B4422A1-48AE-4E79-BEE9-DF4E7C79D5E3}"/>
    <cellStyle name="Millares 7 6 3 2" xfId="2173" xr:uid="{65C3B1E1-F592-49B6-90A7-22D0C08B5572}"/>
    <cellStyle name="Millares 7 6 3 2 2" xfId="10444" xr:uid="{9B763930-D39D-4885-9A95-A1363472781A}"/>
    <cellStyle name="Millares 7 6 3 2 3" xfId="13284" xr:uid="{24598540-28DB-4ABC-A131-567DE7323214}"/>
    <cellStyle name="Millares 7 6 3 3" xfId="2591" xr:uid="{21CA5382-15D6-404D-B37F-BCE6CAAB51FE}"/>
    <cellStyle name="Millares 7 6 3 3 2" xfId="10862" xr:uid="{92878F10-0A4C-4C95-B9E9-BE086CD0BEA0}"/>
    <cellStyle name="Millares 7 6 3 3 3" xfId="13702" xr:uid="{C2D15243-7A45-47D1-9700-3C7BD2A888EE}"/>
    <cellStyle name="Millares 7 6 3 4" xfId="3135" xr:uid="{61210643-A597-4865-9703-3EA1A10A0DE6}"/>
    <cellStyle name="Millares 7 6 3 4 2" xfId="11406" xr:uid="{5557D009-5BBE-4B80-BDAE-01F956E4892A}"/>
    <cellStyle name="Millares 7 6 3 4 3" xfId="14246" xr:uid="{95FE83A9-09BE-4117-AB85-27630BAF2F38}"/>
    <cellStyle name="Millares 7 6 3 5" xfId="3637" xr:uid="{6289A89F-8594-4B6C-94F2-D4849B04F9E1}"/>
    <cellStyle name="Millares 7 6 3 5 2" xfId="11878" xr:uid="{3C733ED2-38AD-4D06-AB94-78F4B6D975BC}"/>
    <cellStyle name="Millares 7 6 3 5 3" xfId="14718" xr:uid="{3C5DB8F7-4CAC-4E69-9511-00F7FABE0D3C}"/>
    <cellStyle name="Millares 7 6 3 6" xfId="9900" xr:uid="{63012716-868A-4C1B-BBF8-F405283885AC}"/>
    <cellStyle name="Millares 7 6 3 7" xfId="12740" xr:uid="{29F036E5-5BCE-4A8B-BED5-22B7DBE53A4A}"/>
    <cellStyle name="Millares 7 6 3 8" xfId="16083" xr:uid="{95CA073C-6310-463C-9F99-7FEBA85060A1}"/>
    <cellStyle name="Millares 7 6 3 9" xfId="16626" xr:uid="{1C57E05F-2AAE-49F6-89BD-5C670C168DF9}"/>
    <cellStyle name="Millares 7 6 4" xfId="559" xr:uid="{00000000-0005-0000-0000-0000B4020000}"/>
    <cellStyle name="Millares 7 6 4 2" xfId="2793" xr:uid="{6D8F8A38-3231-4E25-A969-96AAB6A62135}"/>
    <cellStyle name="Millares 7 6 4 2 2" xfId="11064" xr:uid="{C068E855-62E7-4BF3-AD73-03F084E15B2F}"/>
    <cellStyle name="Millares 7 6 4 2 3" xfId="13904" xr:uid="{6118899D-0087-41F3-AFAC-C53BA87D8064}"/>
    <cellStyle name="Millares 7 6 4 3" xfId="10102" xr:uid="{344FA8F7-5610-45CE-803C-ED86A3B6BFF9}"/>
    <cellStyle name="Millares 7 6 4 4" xfId="12942" xr:uid="{6D8070F8-8B13-4F09-B51E-B9881D65EF2C}"/>
    <cellStyle name="Millares 7 6 4 5" xfId="16285" xr:uid="{5D5F35C7-FB3A-4430-880A-4E7FA7BE3E7D}"/>
    <cellStyle name="Millares 7 6 4 6" xfId="16828" xr:uid="{07AA6EB5-33C6-4ABC-8E83-0F4AB28A5F76}"/>
    <cellStyle name="Millares 7 6 4 7" xfId="17372" xr:uid="{01199341-D524-4468-9C75-6B7A1A3E0F06}"/>
    <cellStyle name="Millares 7 6 5" xfId="1957" xr:uid="{E702C5FF-DC5B-4554-9ADF-32ECF46DA063}"/>
    <cellStyle name="Millares 7 6 5 2" xfId="10228" xr:uid="{C2D411ED-917E-4CB1-B303-841E74B109AF}"/>
    <cellStyle name="Millares 7 6 5 3" xfId="13068" xr:uid="{427E2793-5554-4337-A6FD-F8C655720760}"/>
    <cellStyle name="Millares 7 6 6" xfId="2375" xr:uid="{A2AB1F98-F1BA-407C-A2BE-03DE5830AC63}"/>
    <cellStyle name="Millares 7 6 6 2" xfId="10646" xr:uid="{0E4DE43E-57E2-4C75-9202-7BF280400F7E}"/>
    <cellStyle name="Millares 7 6 6 3" xfId="13486" xr:uid="{53D9B634-2349-4DD2-A501-DBA5952D51CC}"/>
    <cellStyle name="Millares 7 6 7" xfId="2919" xr:uid="{C0C0D581-1F1E-4172-A5E3-B53835AA6767}"/>
    <cellStyle name="Millares 7 6 7 2" xfId="11190" xr:uid="{D3BAA936-F05E-461F-8D37-3DA238A34BC9}"/>
    <cellStyle name="Millares 7 6 7 3" xfId="14030" xr:uid="{A6308A56-DF92-48B9-B37A-B9427845D603}"/>
    <cellStyle name="Millares 7 6 8" xfId="3421" xr:uid="{16A50DEA-67DD-4A1B-8F27-498C00007450}"/>
    <cellStyle name="Millares 7 6 8 2" xfId="11662" xr:uid="{02A44EB2-A1C2-431A-889A-A4FC61CC9A50}"/>
    <cellStyle name="Millares 7 6 8 3" xfId="14502" xr:uid="{F47FB021-E09B-4CB4-8A30-720801EF889E}"/>
    <cellStyle name="Millares 7 6 9" xfId="6736" xr:uid="{89E77D86-2822-44EA-8904-A6233A588050}"/>
    <cellStyle name="Millares 7 7" xfId="669" xr:uid="{00000000-0005-0000-0000-0000B5020000}"/>
    <cellStyle name="Millares 7 7 2" xfId="2890" xr:uid="{BD2D2944-543B-4AD0-8ECB-2F4693E42B1A}"/>
    <cellStyle name="Millares 7 7 2 2" xfId="11161" xr:uid="{6FBBADD5-7001-4A95-93E6-2A2974F6BF49}"/>
    <cellStyle name="Millares 7 7 2 3" xfId="14001" xr:uid="{E5CC9695-7F9A-4484-A5A1-796821A349FC}"/>
    <cellStyle name="Millares 7 7 3" xfId="10199" xr:uid="{278A02E7-C4E5-4458-8661-4620A2676BD5}"/>
    <cellStyle name="Millares 7 7 4" xfId="13039" xr:uid="{E951F94B-A8C5-45EC-85D4-B0D8E69E185E}"/>
    <cellStyle name="Millares 7 7 5" xfId="16382" xr:uid="{D65462C2-504C-4886-924F-EDFF5C0A8A7A}"/>
    <cellStyle name="Millares 7 7 6" xfId="16925" xr:uid="{8E144B87-1FB2-4B02-B277-EBE077270D91}"/>
    <cellStyle name="Millares 7 7 7" xfId="17469" xr:uid="{CC30AE23-7C37-4CA6-9857-1328F91E4105}"/>
    <cellStyle name="Millares 7 8" xfId="1898" xr:uid="{00000000-0005-0000-0000-0000B6020000}"/>
    <cellStyle name="Millares 70" xfId="6604" xr:uid="{5444A24F-4678-4245-8B77-E748DD2A6E2D}"/>
    <cellStyle name="Millares 70 2" xfId="9464" xr:uid="{7BF69C55-DCDB-4D98-885F-7CD2D4A07B0A}"/>
    <cellStyle name="Millares 71" xfId="6607" xr:uid="{8FE1527C-32BD-4E98-97FD-36A696BBC969}"/>
    <cellStyle name="Millares 71 2" xfId="9467" xr:uid="{D81C10D0-75BA-4955-808F-512A7C3C1B10}"/>
    <cellStyle name="Millares 72" xfId="6583" xr:uid="{80F87104-AAFA-410F-8C35-F566B0CC1F26}"/>
    <cellStyle name="Millares 72 2" xfId="9443" xr:uid="{5CC62E0E-5456-4FBF-833C-ABBA311595D2}"/>
    <cellStyle name="Millares 73" xfId="6606" xr:uid="{9DF2E061-C3A9-4330-B51E-29F7825C7C3D}"/>
    <cellStyle name="Millares 73 2" xfId="9466" xr:uid="{1F30FE30-2238-4480-93FE-B13D874D3F78}"/>
    <cellStyle name="Millares 74" xfId="6603" xr:uid="{E9F503BB-B32D-495A-BEFE-05F5344522DB}"/>
    <cellStyle name="Millares 74 2" xfId="9463" xr:uid="{8B0453F9-585D-444B-8DAE-DF6C5603AF5D}"/>
    <cellStyle name="Millares 75" xfId="6582" xr:uid="{B8945ED2-E242-413B-96D8-44CBD2576230}"/>
    <cellStyle name="Millares 75 2" xfId="9442" xr:uid="{36B4D0D7-779E-4C83-8AEB-E07104647A12}"/>
    <cellStyle name="Millares 76" xfId="6580" xr:uid="{C1DADEE5-8EF5-4265-8D75-E9B059D751FD}"/>
    <cellStyle name="Millares 76 2" xfId="9440" xr:uid="{3D36C14D-61E8-4242-9106-DD7CA447FB9A}"/>
    <cellStyle name="Millares 77" xfId="6629" xr:uid="{7579A440-9DBA-46FC-AE60-587C7BEB9FBB}"/>
    <cellStyle name="Millares 78" xfId="6687" xr:uid="{ECCA3D64-41CF-48C0-BA02-C423604685C3}"/>
    <cellStyle name="Millares 79" xfId="9549" xr:uid="{FC41A850-48D5-4D79-99AC-DD8B3515ED61}"/>
    <cellStyle name="Millares 8" xfId="61" xr:uid="{00000000-0005-0000-0000-0000B7020000}"/>
    <cellStyle name="Millares 8 2" xfId="131" xr:uid="{00000000-0005-0000-0000-0000B8020000}"/>
    <cellStyle name="Millares 8 2 2" xfId="4557" xr:uid="{195985AC-EE07-4367-8DA7-C00DD776CF60}"/>
    <cellStyle name="Millares 8 2 2 2" xfId="5525" xr:uid="{335DEF74-AB59-4DDF-9A36-7189FFC77151}"/>
    <cellStyle name="Millares 8 2 2 2 2" xfId="8392" xr:uid="{ED091DF5-F7EB-4CD3-9335-242F50353512}"/>
    <cellStyle name="Millares 8 2 2 3" xfId="7420" xr:uid="{FD0A1D64-36FA-44CE-AF8C-469542032932}"/>
    <cellStyle name="Millares 8 2 3" xfId="5040" xr:uid="{F4C18DEE-D6BC-4B0F-9360-1BB4D2C76456}"/>
    <cellStyle name="Millares 8 2 3 2" xfId="7907" xr:uid="{068581B5-C079-4842-89B5-46ACCDCC78B3}"/>
    <cellStyle name="Millares 8 2 4" xfId="6935" xr:uid="{82E7EF6A-1E11-429B-A5DE-E8CB059BEA5D}"/>
    <cellStyle name="Millares 8 2 5" xfId="4079" xr:uid="{5E598DDD-5D41-492E-B30E-B61B8AF4FD32}"/>
    <cellStyle name="Millares 8 3" xfId="106" xr:uid="{00000000-0005-0000-0000-0000B9020000}"/>
    <cellStyle name="Millares 8 3 2" xfId="5329" xr:uid="{41E7BEE7-00D1-4E17-9AC0-1A8F255E18FE}"/>
    <cellStyle name="Millares 8 3 2 2" xfId="8196" xr:uid="{2F050376-1774-4F23-97A0-12D1550BF5D7}"/>
    <cellStyle name="Millares 8 3 3" xfId="7224" xr:uid="{E9F00C07-71F8-4060-94AA-2A0B762851E1}"/>
    <cellStyle name="Millares 8 3 4" xfId="4363" xr:uid="{9AE5450E-EABA-4B5A-BB3A-4825118FDC6B}"/>
    <cellStyle name="Millares 8 4" xfId="4845" xr:uid="{BD3C2502-F4C4-4128-A81D-9053F1581FDD}"/>
    <cellStyle name="Millares 8 4 2" xfId="7711" xr:uid="{F2D81E97-CDDA-450F-B979-0A1E4A279F2A}"/>
    <cellStyle name="Millares 8 5" xfId="5854" xr:uid="{BA0522D1-866A-4244-A8C2-31E1D1C7AE6A}"/>
    <cellStyle name="Millares 8 5 2" xfId="8723" xr:uid="{75464754-A4B4-48F2-A23C-4B58F56F2A45}"/>
    <cellStyle name="Millares 8 6" xfId="6740" xr:uid="{32F756C2-FEE5-41C1-8F11-36BFF468A6A5}"/>
    <cellStyle name="Millares 80" xfId="9552" xr:uid="{23120514-F625-4DE7-B53C-F4718C07EADD}"/>
    <cellStyle name="Millares 81" xfId="9577" xr:uid="{F3D725FF-B880-43FB-B5B0-8BAF6E0BC2D9}"/>
    <cellStyle name="Millares 82" xfId="9584" xr:uid="{B139ED5A-C42B-4788-BE96-097E4998D79A}"/>
    <cellStyle name="Millares 83" xfId="9551" xr:uid="{54BB164D-88ED-410B-A3ED-CB4D0452D482}"/>
    <cellStyle name="Millares 84" xfId="9585" xr:uid="{A50944B9-66B9-4771-9868-94E3D96D679A}"/>
    <cellStyle name="Millares 85" xfId="9586" xr:uid="{36720C41-A023-457C-B11E-C358489112A4}"/>
    <cellStyle name="Millares 86" xfId="9587" xr:uid="{80A006DA-FE4E-4B17-9797-E68715A3FC65}"/>
    <cellStyle name="Millares 87" xfId="9588" xr:uid="{3445BC0D-CFF0-466B-A9A7-285C02555177}"/>
    <cellStyle name="Millares 88" xfId="9589" xr:uid="{6C46CA83-8431-4B69-96A1-4890F4CB3B55}"/>
    <cellStyle name="Millares 89" xfId="9590" xr:uid="{5FE9D877-56D9-4DF2-BFFF-86C540180635}"/>
    <cellStyle name="Millares 9" xfId="87" xr:uid="{00000000-0005-0000-0000-0000BA020000}"/>
    <cellStyle name="Millares 9 2" xfId="121" xr:uid="{00000000-0005-0000-0000-0000BB020000}"/>
    <cellStyle name="Millares 9 2 2" xfId="4579" xr:uid="{A733E025-1F8A-4967-B224-2A9D9D33A9FD}"/>
    <cellStyle name="Millares 9 2 2 2" xfId="5547" xr:uid="{658EC662-C5A7-45FA-9A92-1D0350747DF7}"/>
    <cellStyle name="Millares 9 2 2 2 2" xfId="8414" xr:uid="{2E6AF5D6-7EEB-4571-B77C-77DF6C6EC54B}"/>
    <cellStyle name="Millares 9 2 2 3" xfId="7442" xr:uid="{0DD7B650-DC8B-48E2-8B6D-A407DF47AD2C}"/>
    <cellStyle name="Millares 9 2 3" xfId="5062" xr:uid="{E76C2359-E613-4150-9072-77440984A0D2}"/>
    <cellStyle name="Millares 9 2 3 2" xfId="7929" xr:uid="{58AFCBBF-B257-429C-B095-E71C203D029B}"/>
    <cellStyle name="Millares 9 2 4" xfId="6957" xr:uid="{AC8F23D8-8952-49F4-AD93-6264CBCF087E}"/>
    <cellStyle name="Millares 9 2 5" xfId="4101" xr:uid="{DA7F865D-6C2B-4ACB-914B-D92463282EBA}"/>
    <cellStyle name="Millares 9 3" xfId="1899" xr:uid="{00000000-0005-0000-0000-0000BC020000}"/>
    <cellStyle name="Millares 9 3 2" xfId="5351" xr:uid="{3F85355B-09B8-4B18-B3F5-B54CBB204F02}"/>
    <cellStyle name="Millares 9 3 2 2" xfId="8218" xr:uid="{2A7F50F6-EB33-4544-A2AC-446F08EA9078}"/>
    <cellStyle name="Millares 9 3 3" xfId="7246" xr:uid="{E0E4D66D-4896-44EE-B4CC-A80CBF167CCD}"/>
    <cellStyle name="Millares 9 3 4" xfId="4385" xr:uid="{FFC24375-A395-4A62-BE2F-F7DDE7160E02}"/>
    <cellStyle name="Millares 9 4" xfId="3343" xr:uid="{AE77D0DA-87EF-4907-A796-93166EDA2EAE}"/>
    <cellStyle name="Millares 9 4 2" xfId="7733" xr:uid="{DA397AFA-6317-4F9F-A00F-9BA899CBE518}"/>
    <cellStyle name="Millares 9 5" xfId="3398" xr:uid="{CDFA03F5-2BCA-428E-BC6F-0DE6A1725C43}"/>
    <cellStyle name="Millares 9 5 2" xfId="8745" xr:uid="{C340056B-0B1A-4BF7-A2D6-A7C7CC29E944}"/>
    <cellStyle name="Millares 9 5 3" xfId="5876" xr:uid="{9E300267-F1BC-48C7-87DD-75802A3213A3}"/>
    <cellStyle name="Millares 9 5 4" xfId="11639" xr:uid="{97E89FA0-A2EB-40B9-9769-3FAF41849E39}"/>
    <cellStyle name="Millares 9 5 5" xfId="14479" xr:uid="{841F2318-DD6F-4A37-8D00-FEA9E6DAE850}"/>
    <cellStyle name="Millares 9 6" xfId="6762" xr:uid="{0BB2C56B-9541-42F3-8253-C5386C1370AF}"/>
    <cellStyle name="Millares 90" xfId="9591" xr:uid="{62D1D7F2-DAE9-49BE-954D-DFC11887838B}"/>
    <cellStyle name="Millares 91" xfId="9592" xr:uid="{7520FFCB-FDAC-433D-AF9D-AC1ED6A32524}"/>
    <cellStyle name="Millares 92" xfId="9593" xr:uid="{8A3C65C8-4FE0-4BE0-8F32-702B5510D321}"/>
    <cellStyle name="Millares 93" xfId="9594" xr:uid="{D6765760-2952-4A62-B179-794B7D360094}"/>
    <cellStyle name="Millares 94" xfId="9595" xr:uid="{F6769A8F-DB61-4BF1-BB3D-D3FC9C392099}"/>
    <cellStyle name="Millares 95" xfId="9596" xr:uid="{55B448FE-C311-4B90-B727-D208BDA97434}"/>
    <cellStyle name="Millares 96" xfId="9597" xr:uid="{EC67CD2B-8FDE-49FF-828F-D8D185A67076}"/>
    <cellStyle name="Millares 97" xfId="9598" xr:uid="{9A12FC76-4E32-4504-8009-A1A7CE5B182E}"/>
    <cellStyle name="Millares 98" xfId="9599" xr:uid="{C3FA4B05-EE24-4173-A544-571A25426531}"/>
    <cellStyle name="Millares 99" xfId="9600" xr:uid="{EBA1C70C-A9FE-4CFC-B1F4-1253B136B974}"/>
    <cellStyle name="Neutral" xfId="8" builtinId="28" customBuiltin="1"/>
    <cellStyle name="Neutral 2" xfId="324" xr:uid="{00000000-0005-0000-0000-0000BE020000}"/>
    <cellStyle name="Neutral 2 2" xfId="3348" xr:uid="{7D6BC822-716A-46E7-A71A-A20116F60F5C}"/>
    <cellStyle name="Neutral 3" xfId="6443" xr:uid="{A28A0254-367B-4ECA-87B3-11880050AB35}"/>
    <cellStyle name="Normal" xfId="0" builtinId="0"/>
    <cellStyle name="Normal 10" xfId="86" xr:uid="{00000000-0005-0000-0000-0000C0020000}"/>
    <cellStyle name="Normal 10 10" xfId="670" xr:uid="{00000000-0005-0000-0000-0000C1020000}"/>
    <cellStyle name="Normal 10 10 2 2 2" xfId="1875" xr:uid="{00000000-0005-0000-0000-0000C2020000}"/>
    <cellStyle name="Normal 10 11" xfId="671" xr:uid="{00000000-0005-0000-0000-0000C3020000}"/>
    <cellStyle name="Normal 10 12" xfId="672" xr:uid="{00000000-0005-0000-0000-0000C4020000}"/>
    <cellStyle name="Normal 10 2" xfId="673" xr:uid="{00000000-0005-0000-0000-0000C5020000}"/>
    <cellStyle name="Normal 10 2 2" xfId="674" xr:uid="{00000000-0005-0000-0000-0000C6020000}"/>
    <cellStyle name="Normal 10 2 2 2" xfId="5591" xr:uid="{FA259B8B-0303-4765-A607-F275425B90EA}"/>
    <cellStyle name="Normal 10 2 2 2 2" xfId="8458" xr:uid="{2B141DEF-4540-4D81-BF99-226EEFB83BCA}"/>
    <cellStyle name="Normal 10 2 2 3" xfId="7486" xr:uid="{46CA4D95-54EB-4CD6-A458-CD29FACD7F5B}"/>
    <cellStyle name="Normal 10 2 2 4" xfId="4623" xr:uid="{2FDA7F3F-2FCC-4553-A5FE-58B18F3D60E6}"/>
    <cellStyle name="Normal 10 2 3" xfId="675" xr:uid="{00000000-0005-0000-0000-0000C7020000}"/>
    <cellStyle name="Normal 10 2 3 2" xfId="7973" xr:uid="{B303995C-C4CC-4261-B175-70503128C4BF}"/>
    <cellStyle name="Normal 10 2 3 3" xfId="5106" xr:uid="{5BB1D42F-518D-4E86-A491-CF92CEE38852}"/>
    <cellStyle name="Normal 10 2 4" xfId="676" xr:uid="{00000000-0005-0000-0000-0000C8020000}"/>
    <cellStyle name="Normal 10 2 4 2" xfId="7001" xr:uid="{F828425A-6DB3-4FD4-9F31-FDA32A92623F}"/>
    <cellStyle name="Normal 10 2 5" xfId="677" xr:uid="{00000000-0005-0000-0000-0000C9020000}"/>
    <cellStyle name="Normal 10 2 6" xfId="678" xr:uid="{00000000-0005-0000-0000-0000CA020000}"/>
    <cellStyle name="Normal 10 2 7" xfId="679" xr:uid="{00000000-0005-0000-0000-0000CB020000}"/>
    <cellStyle name="Normal 10 2 8" xfId="680" xr:uid="{00000000-0005-0000-0000-0000CC020000}"/>
    <cellStyle name="Normal 10 2 9" xfId="4145" xr:uid="{BB7CB927-3EFA-4BCB-8FAB-60748A71B0C3}"/>
    <cellStyle name="Normal 10 3" xfId="681" xr:uid="{00000000-0005-0000-0000-0000CD020000}"/>
    <cellStyle name="Normal 10 3 2" xfId="682" xr:uid="{00000000-0005-0000-0000-0000CE020000}"/>
    <cellStyle name="Normal 10 3 2 2" xfId="8262" xr:uid="{C3B98D73-41A2-4A15-A960-FC6C83DF5205}"/>
    <cellStyle name="Normal 10 3 2 3" xfId="5395" xr:uid="{D1B23A0B-7612-47F0-ABB7-8004CA270F11}"/>
    <cellStyle name="Normal 10 3 3" xfId="683" xr:uid="{00000000-0005-0000-0000-0000CF020000}"/>
    <cellStyle name="Normal 10 3 3 2" xfId="7290" xr:uid="{E62AF051-C96E-47A3-BBC4-054407739052}"/>
    <cellStyle name="Normal 10 3 4" xfId="684" xr:uid="{00000000-0005-0000-0000-0000D0020000}"/>
    <cellStyle name="Normal 10 3 5" xfId="685" xr:uid="{00000000-0005-0000-0000-0000D1020000}"/>
    <cellStyle name="Normal 10 3 6" xfId="686" xr:uid="{00000000-0005-0000-0000-0000D2020000}"/>
    <cellStyle name="Normal 10 3 7" xfId="687" xr:uid="{00000000-0005-0000-0000-0000D3020000}"/>
    <cellStyle name="Normal 10 3 8" xfId="688" xr:uid="{00000000-0005-0000-0000-0000D4020000}"/>
    <cellStyle name="Normal 10 3 9" xfId="4428" xr:uid="{FBF2E08C-9739-42FE-947E-A599E9CD1CB7}"/>
    <cellStyle name="Normal 10 4" xfId="689" xr:uid="{00000000-0005-0000-0000-0000D5020000}"/>
    <cellStyle name="Normal 10 4 2" xfId="690" xr:uid="{00000000-0005-0000-0000-0000D6020000}"/>
    <cellStyle name="Normal 10 4 2 2" xfId="7777" xr:uid="{2AEEBD8A-9004-4724-90D2-D3FF45B9C36B}"/>
    <cellStyle name="Normal 10 4 3" xfId="691" xr:uid="{00000000-0005-0000-0000-0000D7020000}"/>
    <cellStyle name="Normal 10 4 4" xfId="692" xr:uid="{00000000-0005-0000-0000-0000D8020000}"/>
    <cellStyle name="Normal 10 4 5" xfId="693" xr:uid="{00000000-0005-0000-0000-0000D9020000}"/>
    <cellStyle name="Normal 10 4 6" xfId="694" xr:uid="{00000000-0005-0000-0000-0000DA020000}"/>
    <cellStyle name="Normal 10 4 7" xfId="695" xr:uid="{00000000-0005-0000-0000-0000DB020000}"/>
    <cellStyle name="Normal 10 4 8" xfId="696" xr:uid="{00000000-0005-0000-0000-0000DC020000}"/>
    <cellStyle name="Normal 10 4 9" xfId="4910" xr:uid="{2A2B7716-8A57-447F-BE1F-BEFD1E612ACC}"/>
    <cellStyle name="Normal 10 5" xfId="697" xr:uid="{00000000-0005-0000-0000-0000DD020000}"/>
    <cellStyle name="Normal 10 5 2" xfId="698" xr:uid="{00000000-0005-0000-0000-0000DE020000}"/>
    <cellStyle name="Normal 10 5 2 2" xfId="8789" xr:uid="{DC2C3C56-F3CA-4058-B1AE-A2D61879443B}"/>
    <cellStyle name="Normal 10 5 3" xfId="699" xr:uid="{00000000-0005-0000-0000-0000DF020000}"/>
    <cellStyle name="Normal 10 5 4" xfId="700" xr:uid="{00000000-0005-0000-0000-0000E0020000}"/>
    <cellStyle name="Normal 10 5 5" xfId="701" xr:uid="{00000000-0005-0000-0000-0000E1020000}"/>
    <cellStyle name="Normal 10 5 6" xfId="702" xr:uid="{00000000-0005-0000-0000-0000E2020000}"/>
    <cellStyle name="Normal 10 5 7" xfId="703" xr:uid="{00000000-0005-0000-0000-0000E3020000}"/>
    <cellStyle name="Normal 10 5 8" xfId="704" xr:uid="{00000000-0005-0000-0000-0000E4020000}"/>
    <cellStyle name="Normal 10 5 9" xfId="5920" xr:uid="{3558DA8B-B752-4B71-9EF0-340023B3B1B7}"/>
    <cellStyle name="Normal 10 6" xfId="705" xr:uid="{00000000-0005-0000-0000-0000E5020000}"/>
    <cellStyle name="Normal 10 6 2" xfId="706" xr:uid="{00000000-0005-0000-0000-0000E6020000}"/>
    <cellStyle name="Normal 10 6 3" xfId="707" xr:uid="{00000000-0005-0000-0000-0000E7020000}"/>
    <cellStyle name="Normal 10 6 4" xfId="708" xr:uid="{00000000-0005-0000-0000-0000E8020000}"/>
    <cellStyle name="Normal 10 6 5" xfId="709" xr:uid="{00000000-0005-0000-0000-0000E9020000}"/>
    <cellStyle name="Normal 10 6 6" xfId="710" xr:uid="{00000000-0005-0000-0000-0000EA020000}"/>
    <cellStyle name="Normal 10 6 7" xfId="711" xr:uid="{00000000-0005-0000-0000-0000EB020000}"/>
    <cellStyle name="Normal 10 6 8" xfId="712" xr:uid="{00000000-0005-0000-0000-0000EC020000}"/>
    <cellStyle name="Normal 10 6 9" xfId="6656" xr:uid="{63F21D8B-5681-49D9-8881-8839492FC779}"/>
    <cellStyle name="Normal 10 7" xfId="713" xr:uid="{00000000-0005-0000-0000-0000ED020000}"/>
    <cellStyle name="Normal 10 7 2" xfId="714" xr:uid="{00000000-0005-0000-0000-0000EE020000}"/>
    <cellStyle name="Normal 10 7 3" xfId="715" xr:uid="{00000000-0005-0000-0000-0000EF020000}"/>
    <cellStyle name="Normal 10 7 4" xfId="716" xr:uid="{00000000-0005-0000-0000-0000F0020000}"/>
    <cellStyle name="Normal 10 7 5" xfId="717" xr:uid="{00000000-0005-0000-0000-0000F1020000}"/>
    <cellStyle name="Normal 10 7 6" xfId="718" xr:uid="{00000000-0005-0000-0000-0000F2020000}"/>
    <cellStyle name="Normal 10 7 7" xfId="719" xr:uid="{00000000-0005-0000-0000-0000F3020000}"/>
    <cellStyle name="Normal 10 7 8" xfId="720" xr:uid="{00000000-0005-0000-0000-0000F4020000}"/>
    <cellStyle name="Normal 10 7 9" xfId="6806" xr:uid="{80A854F3-CB45-4A40-9E9C-14EB6B4FA870}"/>
    <cellStyle name="Normal 10 8" xfId="721" xr:uid="{00000000-0005-0000-0000-0000F5020000}"/>
    <cellStyle name="Normal 10 9" xfId="722" xr:uid="{00000000-0005-0000-0000-0000F6020000}"/>
    <cellStyle name="Normal 1016" xfId="1813" xr:uid="{00000000-0005-0000-0000-0000F7020000}"/>
    <cellStyle name="Normal 1018" xfId="1843" xr:uid="{00000000-0005-0000-0000-0000F8020000}"/>
    <cellStyle name="Normal 1022" xfId="1867" xr:uid="{00000000-0005-0000-0000-0000F9020000}"/>
    <cellStyle name="Normal 1024" xfId="1820" xr:uid="{00000000-0005-0000-0000-0000FA020000}"/>
    <cellStyle name="Normal 1025" xfId="1870" xr:uid="{00000000-0005-0000-0000-0000FB020000}"/>
    <cellStyle name="Normal 1026" xfId="1869" xr:uid="{00000000-0005-0000-0000-0000FC020000}"/>
    <cellStyle name="Normal 1027" xfId="1871" xr:uid="{00000000-0005-0000-0000-0000FD020000}"/>
    <cellStyle name="Normal 105" xfId="1881" xr:uid="{00000000-0005-0000-0000-0000FE020000}"/>
    <cellStyle name="Normal 107" xfId="1885" xr:uid="{00000000-0005-0000-0000-0000FF020000}"/>
    <cellStyle name="Normal 109" xfId="1886" xr:uid="{00000000-0005-0000-0000-000000030000}"/>
    <cellStyle name="Normal 11" xfId="1922" xr:uid="{00000000-0005-0000-0000-000001030000}"/>
    <cellStyle name="Normal 11 10" xfId="723" xr:uid="{00000000-0005-0000-0000-000002030000}"/>
    <cellStyle name="Normal 11 11" xfId="724" xr:uid="{00000000-0005-0000-0000-000003030000}"/>
    <cellStyle name="Normal 11 12" xfId="725" xr:uid="{00000000-0005-0000-0000-000004030000}"/>
    <cellStyle name="Normal 11 13" xfId="3979" xr:uid="{22462390-7AB0-4121-812E-395644B1CD86}"/>
    <cellStyle name="Normal 11 2" xfId="726" xr:uid="{00000000-0005-0000-0000-000005030000}"/>
    <cellStyle name="Normal 11 2 2" xfId="727" xr:uid="{00000000-0005-0000-0000-000006030000}"/>
    <cellStyle name="Normal 11 2 2 2" xfId="5618" xr:uid="{AE3249ED-1020-447A-BDBA-DE19EA346E63}"/>
    <cellStyle name="Normal 11 2 2 2 2" xfId="8485" xr:uid="{6856A720-A78D-4994-B7D9-870715C143AF}"/>
    <cellStyle name="Normal 11 2 2 3" xfId="7513" xr:uid="{47FF20C1-D256-4692-88ED-4AED7081EE02}"/>
    <cellStyle name="Normal 11 2 2 4" xfId="4650" xr:uid="{66C2FA90-E22F-4871-ADAE-5B2D0FC16C07}"/>
    <cellStyle name="Normal 11 2 3" xfId="728" xr:uid="{00000000-0005-0000-0000-000007030000}"/>
    <cellStyle name="Normal 11 2 3 2" xfId="8000" xr:uid="{2D23103D-A575-4476-8BB2-108E0E1E7D69}"/>
    <cellStyle name="Normal 11 2 3 3" xfId="5133" xr:uid="{2E74AF77-042A-4250-9C67-760B9650C52B}"/>
    <cellStyle name="Normal 11 2 4" xfId="729" xr:uid="{00000000-0005-0000-0000-000008030000}"/>
    <cellStyle name="Normal 11 2 4 2" xfId="7028" xr:uid="{F2A78EC7-F452-4628-A614-7812649E6933}"/>
    <cellStyle name="Normal 11 2 5" xfId="730" xr:uid="{00000000-0005-0000-0000-000009030000}"/>
    <cellStyle name="Normal 11 2 6" xfId="731" xr:uid="{00000000-0005-0000-0000-00000A030000}"/>
    <cellStyle name="Normal 11 2 7" xfId="732" xr:uid="{00000000-0005-0000-0000-00000B030000}"/>
    <cellStyle name="Normal 11 2 8" xfId="733" xr:uid="{00000000-0005-0000-0000-00000C030000}"/>
    <cellStyle name="Normal 11 2 9" xfId="4172" xr:uid="{44826828-5469-469C-88C0-71A02ED44E7A}"/>
    <cellStyle name="Normal 11 3" xfId="734" xr:uid="{00000000-0005-0000-0000-00000D030000}"/>
    <cellStyle name="Normal 11 3 2" xfId="735" xr:uid="{00000000-0005-0000-0000-00000E030000}"/>
    <cellStyle name="Normal 11 3 2 2" xfId="8289" xr:uid="{C06339DD-06CE-45FC-8C4E-9C1326E5857B}"/>
    <cellStyle name="Normal 11 3 2 3" xfId="5422" xr:uid="{063768D4-D4FE-4D28-9749-98A4130C2791}"/>
    <cellStyle name="Normal 11 3 3" xfId="736" xr:uid="{00000000-0005-0000-0000-00000F030000}"/>
    <cellStyle name="Normal 11 3 3 2" xfId="7317" xr:uid="{9B40A1D0-C503-47EE-857E-7B5EAF9D08C0}"/>
    <cellStyle name="Normal 11 3 4" xfId="737" xr:uid="{00000000-0005-0000-0000-000010030000}"/>
    <cellStyle name="Normal 11 3 5" xfId="738" xr:uid="{00000000-0005-0000-0000-000011030000}"/>
    <cellStyle name="Normal 11 3 6" xfId="739" xr:uid="{00000000-0005-0000-0000-000012030000}"/>
    <cellStyle name="Normal 11 3 7" xfId="740" xr:uid="{00000000-0005-0000-0000-000013030000}"/>
    <cellStyle name="Normal 11 3 8" xfId="741" xr:uid="{00000000-0005-0000-0000-000014030000}"/>
    <cellStyle name="Normal 11 3 9" xfId="4454" xr:uid="{10EEA199-D7BD-41EF-9440-29DFE59DB265}"/>
    <cellStyle name="Normal 11 4" xfId="742" xr:uid="{00000000-0005-0000-0000-000015030000}"/>
    <cellStyle name="Normal 11 4 2" xfId="743" xr:uid="{00000000-0005-0000-0000-000016030000}"/>
    <cellStyle name="Normal 11 4 2 2" xfId="7804" xr:uid="{242A5CE9-F29E-4CE9-8A3C-6E15932D9511}"/>
    <cellStyle name="Normal 11 4 3" xfId="744" xr:uid="{00000000-0005-0000-0000-000017030000}"/>
    <cellStyle name="Normal 11 4 4" xfId="745" xr:uid="{00000000-0005-0000-0000-000018030000}"/>
    <cellStyle name="Normal 11 4 5" xfId="746" xr:uid="{00000000-0005-0000-0000-000019030000}"/>
    <cellStyle name="Normal 11 4 6" xfId="747" xr:uid="{00000000-0005-0000-0000-00001A030000}"/>
    <cellStyle name="Normal 11 4 7" xfId="748" xr:uid="{00000000-0005-0000-0000-00001B030000}"/>
    <cellStyle name="Normal 11 4 8" xfId="749" xr:uid="{00000000-0005-0000-0000-00001C030000}"/>
    <cellStyle name="Normal 11 4 9" xfId="4937" xr:uid="{F4D404D3-8417-4658-A683-F2C2D8F5E4DD}"/>
    <cellStyle name="Normal 11 5" xfId="750" xr:uid="{00000000-0005-0000-0000-00001D030000}"/>
    <cellStyle name="Normal 11 5 2" xfId="751" xr:uid="{00000000-0005-0000-0000-00001E030000}"/>
    <cellStyle name="Normal 11 5 2 2" xfId="8816" xr:uid="{CC47D0D9-9709-4726-93F7-8AD3EFF39956}"/>
    <cellStyle name="Normal 11 5 3" xfId="752" xr:uid="{00000000-0005-0000-0000-00001F030000}"/>
    <cellStyle name="Normal 11 5 4" xfId="753" xr:uid="{00000000-0005-0000-0000-000020030000}"/>
    <cellStyle name="Normal 11 5 5" xfId="754" xr:uid="{00000000-0005-0000-0000-000021030000}"/>
    <cellStyle name="Normal 11 5 6" xfId="755" xr:uid="{00000000-0005-0000-0000-000022030000}"/>
    <cellStyle name="Normal 11 5 7" xfId="756" xr:uid="{00000000-0005-0000-0000-000023030000}"/>
    <cellStyle name="Normal 11 5 8" xfId="757" xr:uid="{00000000-0005-0000-0000-000024030000}"/>
    <cellStyle name="Normal 11 5 9" xfId="5947" xr:uid="{7C78DB9E-52D1-4931-8331-F75B21EE1C98}"/>
    <cellStyle name="Normal 11 6" xfId="758" xr:uid="{00000000-0005-0000-0000-000025030000}"/>
    <cellStyle name="Normal 11 6 2" xfId="759" xr:uid="{00000000-0005-0000-0000-000026030000}"/>
    <cellStyle name="Normal 11 6 3" xfId="760" xr:uid="{00000000-0005-0000-0000-000027030000}"/>
    <cellStyle name="Normal 11 6 4" xfId="761" xr:uid="{00000000-0005-0000-0000-000028030000}"/>
    <cellStyle name="Normal 11 6 5" xfId="762" xr:uid="{00000000-0005-0000-0000-000029030000}"/>
    <cellStyle name="Normal 11 6 6" xfId="763" xr:uid="{00000000-0005-0000-0000-00002A030000}"/>
    <cellStyle name="Normal 11 6 7" xfId="764" xr:uid="{00000000-0005-0000-0000-00002B030000}"/>
    <cellStyle name="Normal 11 6 8" xfId="765" xr:uid="{00000000-0005-0000-0000-00002C030000}"/>
    <cellStyle name="Normal 11 6 9" xfId="6657" xr:uid="{BEEF7696-F9D5-407C-9993-A0B01FCDDED7}"/>
    <cellStyle name="Normal 11 7" xfId="766" xr:uid="{00000000-0005-0000-0000-00002D030000}"/>
    <cellStyle name="Normal 11 7 2" xfId="767" xr:uid="{00000000-0005-0000-0000-00002E030000}"/>
    <cellStyle name="Normal 11 7 3" xfId="768" xr:uid="{00000000-0005-0000-0000-00002F030000}"/>
    <cellStyle name="Normal 11 7 4" xfId="769" xr:uid="{00000000-0005-0000-0000-000030030000}"/>
    <cellStyle name="Normal 11 7 5" xfId="770" xr:uid="{00000000-0005-0000-0000-000031030000}"/>
    <cellStyle name="Normal 11 7 6" xfId="771" xr:uid="{00000000-0005-0000-0000-000032030000}"/>
    <cellStyle name="Normal 11 7 7" xfId="772" xr:uid="{00000000-0005-0000-0000-000033030000}"/>
    <cellStyle name="Normal 11 7 8" xfId="773" xr:uid="{00000000-0005-0000-0000-000034030000}"/>
    <cellStyle name="Normal 11 7 9" xfId="6833" xr:uid="{A34CF231-F9FE-4594-BEA1-308C653F7895}"/>
    <cellStyle name="Normal 11 8" xfId="774" xr:uid="{00000000-0005-0000-0000-000035030000}"/>
    <cellStyle name="Normal 11 8 2" xfId="775" xr:uid="{00000000-0005-0000-0000-000036030000}"/>
    <cellStyle name="Normal 11 8 3" xfId="776" xr:uid="{00000000-0005-0000-0000-000037030000}"/>
    <cellStyle name="Normal 11 8 4" xfId="777" xr:uid="{00000000-0005-0000-0000-000038030000}"/>
    <cellStyle name="Normal 11 9" xfId="778" xr:uid="{00000000-0005-0000-0000-000039030000}"/>
    <cellStyle name="Normal 12" xfId="46" xr:uid="{00000000-0005-0000-0000-00003A030000}"/>
    <cellStyle name="Normal 12 10" xfId="779" xr:uid="{00000000-0005-0000-0000-00003B030000}"/>
    <cellStyle name="Normal 12 10 2" xfId="1808" xr:uid="{00000000-0005-0000-0000-00003C030000}"/>
    <cellStyle name="Normal 12 11" xfId="780" xr:uid="{00000000-0005-0000-0000-00003D030000}"/>
    <cellStyle name="Normal 12 2" xfId="781" xr:uid="{00000000-0005-0000-0000-00003E030000}"/>
    <cellStyle name="Normal 12 2 10" xfId="1804" xr:uid="{00000000-0005-0000-0000-00003F030000}"/>
    <cellStyle name="Normal 12 2 2" xfId="782" xr:uid="{00000000-0005-0000-0000-000040030000}"/>
    <cellStyle name="Normal 12 2 2 2" xfId="8510" xr:uid="{2C204747-994E-472E-B80F-BD52FD8FB2BE}"/>
    <cellStyle name="Normal 12 2 2 4" xfId="1811" xr:uid="{00000000-0005-0000-0000-000041030000}"/>
    <cellStyle name="Normal 12 2 3" xfId="783" xr:uid="{00000000-0005-0000-0000-000042030000}"/>
    <cellStyle name="Normal 12 2 3 2" xfId="7538" xr:uid="{A3C0A1F4-9A20-4F36-A16E-BED6EE245BE8}"/>
    <cellStyle name="Normal 12 2 4" xfId="784" xr:uid="{00000000-0005-0000-0000-000043030000}"/>
    <cellStyle name="Normal 12 2 5" xfId="785" xr:uid="{00000000-0005-0000-0000-000044030000}"/>
    <cellStyle name="Normal 12 2 6" xfId="786" xr:uid="{00000000-0005-0000-0000-000045030000}"/>
    <cellStyle name="Normal 12 2 7" xfId="787" xr:uid="{00000000-0005-0000-0000-000046030000}"/>
    <cellStyle name="Normal 12 2 8" xfId="788" xr:uid="{00000000-0005-0000-0000-000047030000}"/>
    <cellStyle name="Normal 12 3" xfId="789" xr:uid="{00000000-0005-0000-0000-000048030000}"/>
    <cellStyle name="Normal 12 3 2" xfId="790" xr:uid="{00000000-0005-0000-0000-000049030000}"/>
    <cellStyle name="Normal 12 3 2 2" xfId="8025" xr:uid="{2A48C0D5-4B81-4A0D-ACF0-9AA7BDAE02D0}"/>
    <cellStyle name="Normal 12 3 3" xfId="791" xr:uid="{00000000-0005-0000-0000-00004A030000}"/>
    <cellStyle name="Normal 12 3 4" xfId="792" xr:uid="{00000000-0005-0000-0000-00004B030000}"/>
    <cellStyle name="Normal 12 3 5" xfId="793" xr:uid="{00000000-0005-0000-0000-00004C030000}"/>
    <cellStyle name="Normal 12 3 6" xfId="794" xr:uid="{00000000-0005-0000-0000-00004D030000}"/>
    <cellStyle name="Normal 12 3 7" xfId="795" xr:uid="{00000000-0005-0000-0000-00004E030000}"/>
    <cellStyle name="Normal 12 3 8" xfId="796" xr:uid="{00000000-0005-0000-0000-00004F030000}"/>
    <cellStyle name="Normal 12 3 9" xfId="5158" xr:uid="{A4CFA4A2-A45E-451E-8D5D-27CE0FE9DD2E}"/>
    <cellStyle name="Normal 12 4" xfId="797" xr:uid="{00000000-0005-0000-0000-000050030000}"/>
    <cellStyle name="Normal 12 4 2" xfId="798" xr:uid="{00000000-0005-0000-0000-000051030000}"/>
    <cellStyle name="Normal 12 4 3" xfId="799" xr:uid="{00000000-0005-0000-0000-000052030000}"/>
    <cellStyle name="Normal 12 4 4" xfId="800" xr:uid="{00000000-0005-0000-0000-000053030000}"/>
    <cellStyle name="Normal 12 4 5" xfId="801" xr:uid="{00000000-0005-0000-0000-000054030000}"/>
    <cellStyle name="Normal 12 4 6" xfId="802" xr:uid="{00000000-0005-0000-0000-000055030000}"/>
    <cellStyle name="Normal 12 4 7" xfId="803" xr:uid="{00000000-0005-0000-0000-000056030000}"/>
    <cellStyle name="Normal 12 4 8" xfId="804" xr:uid="{00000000-0005-0000-0000-000057030000}"/>
    <cellStyle name="Normal 12 4 9" xfId="6658" xr:uid="{BAB58346-3CF8-4173-9DD8-A5ADA537EFB7}"/>
    <cellStyle name="Normal 12 5" xfId="805" xr:uid="{00000000-0005-0000-0000-000058030000}"/>
    <cellStyle name="Normal 12 5 2" xfId="806" xr:uid="{00000000-0005-0000-0000-000059030000}"/>
    <cellStyle name="Normal 12 5 3" xfId="807" xr:uid="{00000000-0005-0000-0000-00005A030000}"/>
    <cellStyle name="Normal 12 5 4" xfId="808" xr:uid="{00000000-0005-0000-0000-00005B030000}"/>
    <cellStyle name="Normal 12 5 5" xfId="809" xr:uid="{00000000-0005-0000-0000-00005C030000}"/>
    <cellStyle name="Normal 12 5 6" xfId="810" xr:uid="{00000000-0005-0000-0000-00005D030000}"/>
    <cellStyle name="Normal 12 5 7" xfId="811" xr:uid="{00000000-0005-0000-0000-00005E030000}"/>
    <cellStyle name="Normal 12 5 8" xfId="812" xr:uid="{00000000-0005-0000-0000-00005F030000}"/>
    <cellStyle name="Normal 12 5 9" xfId="7053" xr:uid="{E071D865-1C36-4EB6-8DE2-2A3561175A36}"/>
    <cellStyle name="Normal 12 6" xfId="813" xr:uid="{00000000-0005-0000-0000-000060030000}"/>
    <cellStyle name="Normal 12 6 2" xfId="814" xr:uid="{00000000-0005-0000-0000-000061030000}"/>
    <cellStyle name="Normal 12 6 3" xfId="815" xr:uid="{00000000-0005-0000-0000-000062030000}"/>
    <cellStyle name="Normal 12 6 4" xfId="816" xr:uid="{00000000-0005-0000-0000-000063030000}"/>
    <cellStyle name="Normal 12 6 5" xfId="817" xr:uid="{00000000-0005-0000-0000-000064030000}"/>
    <cellStyle name="Normal 12 6 6" xfId="818" xr:uid="{00000000-0005-0000-0000-000065030000}"/>
    <cellStyle name="Normal 12 6 7" xfId="819" xr:uid="{00000000-0005-0000-0000-000066030000}"/>
    <cellStyle name="Normal 12 6 8" xfId="820" xr:uid="{00000000-0005-0000-0000-000067030000}"/>
    <cellStyle name="Normal 12 7" xfId="821" xr:uid="{00000000-0005-0000-0000-000068030000}"/>
    <cellStyle name="Normal 12 7 2" xfId="822" xr:uid="{00000000-0005-0000-0000-000069030000}"/>
    <cellStyle name="Normal 12 7 3" xfId="823" xr:uid="{00000000-0005-0000-0000-00006A030000}"/>
    <cellStyle name="Normal 12 7 4" xfId="824" xr:uid="{00000000-0005-0000-0000-00006B030000}"/>
    <cellStyle name="Normal 12 7 5" xfId="825" xr:uid="{00000000-0005-0000-0000-00006C030000}"/>
    <cellStyle name="Normal 12 7 6" xfId="826" xr:uid="{00000000-0005-0000-0000-00006D030000}"/>
    <cellStyle name="Normal 12 7 7" xfId="827" xr:uid="{00000000-0005-0000-0000-00006E030000}"/>
    <cellStyle name="Normal 12 7 8" xfId="828" xr:uid="{00000000-0005-0000-0000-00006F030000}"/>
    <cellStyle name="Normal 12 8" xfId="829" xr:uid="{00000000-0005-0000-0000-000070030000}"/>
    <cellStyle name="Normal 12 9" xfId="830" xr:uid="{00000000-0005-0000-0000-000071030000}"/>
    <cellStyle name="Normal 125" xfId="1806" xr:uid="{00000000-0005-0000-0000-000072030000}"/>
    <cellStyle name="Normal 126" xfId="1873" xr:uid="{00000000-0005-0000-0000-000073030000}"/>
    <cellStyle name="Normal 126 3" xfId="6577" xr:uid="{B3F79AAA-1CCA-4073-9CD8-563361C1F39E}"/>
    <cellStyle name="Normal 13" xfId="3329" xr:uid="{1205C40A-45FD-4A49-9C05-B56CB157605C}"/>
    <cellStyle name="Normal 13 10" xfId="831" xr:uid="{00000000-0005-0000-0000-000074030000}"/>
    <cellStyle name="Normal 13 11" xfId="832" xr:uid="{00000000-0005-0000-0000-000075030000}"/>
    <cellStyle name="Normal 13 2" xfId="833" xr:uid="{00000000-0005-0000-0000-000076030000}"/>
    <cellStyle name="Normal 13 2 2" xfId="834" xr:uid="{00000000-0005-0000-0000-000077030000}"/>
    <cellStyle name="Normal 13 2 2 2" xfId="8539" xr:uid="{2768B207-B564-4072-99A6-45650D656513}"/>
    <cellStyle name="Normal 13 2 2 3" xfId="5671" xr:uid="{4DD56D06-7148-4457-91F4-149882B0117C}"/>
    <cellStyle name="Normal 13 2 3" xfId="835" xr:uid="{00000000-0005-0000-0000-000078030000}"/>
    <cellStyle name="Normal 13 2 3 2" xfId="7567" xr:uid="{AE3FF759-29F9-42F2-B214-907EC1E57990}"/>
    <cellStyle name="Normal 13 2 4" xfId="836" xr:uid="{00000000-0005-0000-0000-000079030000}"/>
    <cellStyle name="Normal 13 2 5" xfId="837" xr:uid="{00000000-0005-0000-0000-00007A030000}"/>
    <cellStyle name="Normal 13 2 6" xfId="838" xr:uid="{00000000-0005-0000-0000-00007B030000}"/>
    <cellStyle name="Normal 13 2 7" xfId="839" xr:uid="{00000000-0005-0000-0000-00007C030000}"/>
    <cellStyle name="Normal 13 2 8" xfId="840" xr:uid="{00000000-0005-0000-0000-00007D030000}"/>
    <cellStyle name="Normal 13 2 9" xfId="4703" xr:uid="{DC944AF4-7998-4B85-BCC1-753B909B72D3}"/>
    <cellStyle name="Normal 13 3" xfId="841" xr:uid="{00000000-0005-0000-0000-00007E030000}"/>
    <cellStyle name="Normal 13 3 2" xfId="842" xr:uid="{00000000-0005-0000-0000-00007F030000}"/>
    <cellStyle name="Normal 13 3 2 2" xfId="8054" xr:uid="{F058559F-16B8-406A-88A3-57C2B6CA3097}"/>
    <cellStyle name="Normal 13 3 3" xfId="843" xr:uid="{00000000-0005-0000-0000-000080030000}"/>
    <cellStyle name="Normal 13 3 4" xfId="844" xr:uid="{00000000-0005-0000-0000-000081030000}"/>
    <cellStyle name="Normal 13 3 5" xfId="845" xr:uid="{00000000-0005-0000-0000-000082030000}"/>
    <cellStyle name="Normal 13 3 6" xfId="846" xr:uid="{00000000-0005-0000-0000-000083030000}"/>
    <cellStyle name="Normal 13 3 7" xfId="847" xr:uid="{00000000-0005-0000-0000-000084030000}"/>
    <cellStyle name="Normal 13 3 8" xfId="848" xr:uid="{00000000-0005-0000-0000-000085030000}"/>
    <cellStyle name="Normal 13 3 9" xfId="5187" xr:uid="{D39F2763-24E1-4F7F-9983-FA56293A7BB9}"/>
    <cellStyle name="Normal 13 4" xfId="849" xr:uid="{00000000-0005-0000-0000-000086030000}"/>
    <cellStyle name="Normal 13 4 2" xfId="850" xr:uid="{00000000-0005-0000-0000-000087030000}"/>
    <cellStyle name="Normal 13 4 3" xfId="851" xr:uid="{00000000-0005-0000-0000-000088030000}"/>
    <cellStyle name="Normal 13 4 4" xfId="852" xr:uid="{00000000-0005-0000-0000-000089030000}"/>
    <cellStyle name="Normal 13 4 5" xfId="853" xr:uid="{00000000-0005-0000-0000-00008A030000}"/>
    <cellStyle name="Normal 13 4 6" xfId="854" xr:uid="{00000000-0005-0000-0000-00008B030000}"/>
    <cellStyle name="Normal 13 4 7" xfId="855" xr:uid="{00000000-0005-0000-0000-00008C030000}"/>
    <cellStyle name="Normal 13 4 8" xfId="856" xr:uid="{00000000-0005-0000-0000-00008D030000}"/>
    <cellStyle name="Normal 13 4 9" xfId="6659" xr:uid="{5647CD68-06F9-4397-BE74-656118FF8EA6}"/>
    <cellStyle name="Normal 13 5" xfId="857" xr:uid="{00000000-0005-0000-0000-00008E030000}"/>
    <cellStyle name="Normal 13 5 2" xfId="858" xr:uid="{00000000-0005-0000-0000-00008F030000}"/>
    <cellStyle name="Normal 13 5 3" xfId="859" xr:uid="{00000000-0005-0000-0000-000090030000}"/>
    <cellStyle name="Normal 13 5 4" xfId="860" xr:uid="{00000000-0005-0000-0000-000091030000}"/>
    <cellStyle name="Normal 13 5 5" xfId="861" xr:uid="{00000000-0005-0000-0000-000092030000}"/>
    <cellStyle name="Normal 13 5 6" xfId="862" xr:uid="{00000000-0005-0000-0000-000093030000}"/>
    <cellStyle name="Normal 13 5 7" xfId="863" xr:uid="{00000000-0005-0000-0000-000094030000}"/>
    <cellStyle name="Normal 13 5 8" xfId="864" xr:uid="{00000000-0005-0000-0000-000095030000}"/>
    <cellStyle name="Normal 13 5 9" xfId="7082" xr:uid="{342C3F60-2CE6-4BF6-92AE-10A6FDF37847}"/>
    <cellStyle name="Normal 13 6" xfId="865" xr:uid="{00000000-0005-0000-0000-000096030000}"/>
    <cellStyle name="Normal 13 6 2" xfId="866" xr:uid="{00000000-0005-0000-0000-000097030000}"/>
    <cellStyle name="Normal 13 6 3" xfId="867" xr:uid="{00000000-0005-0000-0000-000098030000}"/>
    <cellStyle name="Normal 13 6 4" xfId="868" xr:uid="{00000000-0005-0000-0000-000099030000}"/>
    <cellStyle name="Normal 13 6 5" xfId="869" xr:uid="{00000000-0005-0000-0000-00009A030000}"/>
    <cellStyle name="Normal 13 6 6" xfId="870" xr:uid="{00000000-0005-0000-0000-00009B030000}"/>
    <cellStyle name="Normal 13 6 7" xfId="871" xr:uid="{00000000-0005-0000-0000-00009C030000}"/>
    <cellStyle name="Normal 13 6 8" xfId="872" xr:uid="{00000000-0005-0000-0000-00009D030000}"/>
    <cellStyle name="Normal 13 6 9" xfId="9579" xr:uid="{6E31DD63-7145-4AFB-ADC6-6B55C8663C05}"/>
    <cellStyle name="Normal 13 7" xfId="873" xr:uid="{00000000-0005-0000-0000-00009E030000}"/>
    <cellStyle name="Normal 13 7 2" xfId="874" xr:uid="{00000000-0005-0000-0000-00009F030000}"/>
    <cellStyle name="Normal 13 7 3" xfId="875" xr:uid="{00000000-0005-0000-0000-0000A0030000}"/>
    <cellStyle name="Normal 13 7 4" xfId="876" xr:uid="{00000000-0005-0000-0000-0000A1030000}"/>
    <cellStyle name="Normal 13 7 5" xfId="877" xr:uid="{00000000-0005-0000-0000-0000A2030000}"/>
    <cellStyle name="Normal 13 7 6" xfId="878" xr:uid="{00000000-0005-0000-0000-0000A3030000}"/>
    <cellStyle name="Normal 13 7 7" xfId="879" xr:uid="{00000000-0005-0000-0000-0000A4030000}"/>
    <cellStyle name="Normal 13 7 8" xfId="880" xr:uid="{00000000-0005-0000-0000-0000A5030000}"/>
    <cellStyle name="Normal 13 8" xfId="881" xr:uid="{00000000-0005-0000-0000-0000A6030000}"/>
    <cellStyle name="Normal 13 9" xfId="882" xr:uid="{00000000-0005-0000-0000-0000A7030000}"/>
    <cellStyle name="Normal 14" xfId="3328" xr:uid="{D22B6CC5-83F3-4D47-9B93-A12FEE11C13E}"/>
    <cellStyle name="Normal 14 10" xfId="883" xr:uid="{00000000-0005-0000-0000-0000A8030000}"/>
    <cellStyle name="Normal 14 11" xfId="884" xr:uid="{00000000-0005-0000-0000-0000A9030000}"/>
    <cellStyle name="Normal 14 2" xfId="885" xr:uid="{00000000-0005-0000-0000-0000AA030000}"/>
    <cellStyle name="Normal 14 2 2" xfId="886" xr:uid="{00000000-0005-0000-0000-0000AB030000}"/>
    <cellStyle name="Normal 14 2 3" xfId="887" xr:uid="{00000000-0005-0000-0000-0000AC030000}"/>
    <cellStyle name="Normal 14 2 4" xfId="888" xr:uid="{00000000-0005-0000-0000-0000AD030000}"/>
    <cellStyle name="Normal 14 2 5" xfId="889" xr:uid="{00000000-0005-0000-0000-0000AE030000}"/>
    <cellStyle name="Normal 14 2 6" xfId="890" xr:uid="{00000000-0005-0000-0000-0000AF030000}"/>
    <cellStyle name="Normal 14 2 7" xfId="891" xr:uid="{00000000-0005-0000-0000-0000B0030000}"/>
    <cellStyle name="Normal 14 2 8" xfId="892" xr:uid="{00000000-0005-0000-0000-0000B1030000}"/>
    <cellStyle name="Normal 14 2 9" xfId="8603" xr:uid="{C512DA85-E4FF-4401-9039-033DE09577A8}"/>
    <cellStyle name="Normal 14 3" xfId="893" xr:uid="{00000000-0005-0000-0000-0000B2030000}"/>
    <cellStyle name="Normal 14 3 2" xfId="894" xr:uid="{00000000-0005-0000-0000-0000B3030000}"/>
    <cellStyle name="Normal 14 3 3" xfId="895" xr:uid="{00000000-0005-0000-0000-0000B4030000}"/>
    <cellStyle name="Normal 14 3 4" xfId="896" xr:uid="{00000000-0005-0000-0000-0000B5030000}"/>
    <cellStyle name="Normal 14 3 5" xfId="897" xr:uid="{00000000-0005-0000-0000-0000B6030000}"/>
    <cellStyle name="Normal 14 3 6" xfId="898" xr:uid="{00000000-0005-0000-0000-0000B7030000}"/>
    <cellStyle name="Normal 14 3 7" xfId="899" xr:uid="{00000000-0005-0000-0000-0000B8030000}"/>
    <cellStyle name="Normal 14 3 8" xfId="900" xr:uid="{00000000-0005-0000-0000-0000B9030000}"/>
    <cellStyle name="Normal 14 4" xfId="901" xr:uid="{00000000-0005-0000-0000-0000BA030000}"/>
    <cellStyle name="Normal 14 4 2" xfId="902" xr:uid="{00000000-0005-0000-0000-0000BB030000}"/>
    <cellStyle name="Normal 14 4 3" xfId="903" xr:uid="{00000000-0005-0000-0000-0000BC030000}"/>
    <cellStyle name="Normal 14 4 4" xfId="904" xr:uid="{00000000-0005-0000-0000-0000BD030000}"/>
    <cellStyle name="Normal 14 4 5" xfId="905" xr:uid="{00000000-0005-0000-0000-0000BE030000}"/>
    <cellStyle name="Normal 14 4 6" xfId="906" xr:uid="{00000000-0005-0000-0000-0000BF030000}"/>
    <cellStyle name="Normal 14 4 7" xfId="907" xr:uid="{00000000-0005-0000-0000-0000C0030000}"/>
    <cellStyle name="Normal 14 4 8" xfId="908" xr:uid="{00000000-0005-0000-0000-0000C1030000}"/>
    <cellStyle name="Normal 14 5" xfId="909" xr:uid="{00000000-0005-0000-0000-0000C2030000}"/>
    <cellStyle name="Normal 14 5 2" xfId="910" xr:uid="{00000000-0005-0000-0000-0000C3030000}"/>
    <cellStyle name="Normal 14 5 3" xfId="911" xr:uid="{00000000-0005-0000-0000-0000C4030000}"/>
    <cellStyle name="Normal 14 5 4" xfId="912" xr:uid="{00000000-0005-0000-0000-0000C5030000}"/>
    <cellStyle name="Normal 14 5 5" xfId="913" xr:uid="{00000000-0005-0000-0000-0000C6030000}"/>
    <cellStyle name="Normal 14 5 6" xfId="914" xr:uid="{00000000-0005-0000-0000-0000C7030000}"/>
    <cellStyle name="Normal 14 5 7" xfId="915" xr:uid="{00000000-0005-0000-0000-0000C8030000}"/>
    <cellStyle name="Normal 14 5 8" xfId="916" xr:uid="{00000000-0005-0000-0000-0000C9030000}"/>
    <cellStyle name="Normal 14 6" xfId="917" xr:uid="{00000000-0005-0000-0000-0000CA030000}"/>
    <cellStyle name="Normal 14 6 2" xfId="918" xr:uid="{00000000-0005-0000-0000-0000CB030000}"/>
    <cellStyle name="Normal 14 6 3" xfId="919" xr:uid="{00000000-0005-0000-0000-0000CC030000}"/>
    <cellStyle name="Normal 14 6 4" xfId="920" xr:uid="{00000000-0005-0000-0000-0000CD030000}"/>
    <cellStyle name="Normal 14 6 5" xfId="921" xr:uid="{00000000-0005-0000-0000-0000CE030000}"/>
    <cellStyle name="Normal 14 6 6" xfId="922" xr:uid="{00000000-0005-0000-0000-0000CF030000}"/>
    <cellStyle name="Normal 14 6 7" xfId="923" xr:uid="{00000000-0005-0000-0000-0000D0030000}"/>
    <cellStyle name="Normal 14 6 8" xfId="924" xr:uid="{00000000-0005-0000-0000-0000D1030000}"/>
    <cellStyle name="Normal 14 7" xfId="925" xr:uid="{00000000-0005-0000-0000-0000D2030000}"/>
    <cellStyle name="Normal 14 7 2" xfId="926" xr:uid="{00000000-0005-0000-0000-0000D3030000}"/>
    <cellStyle name="Normal 14 7 3" xfId="927" xr:uid="{00000000-0005-0000-0000-0000D4030000}"/>
    <cellStyle name="Normal 14 7 4" xfId="928" xr:uid="{00000000-0005-0000-0000-0000D5030000}"/>
    <cellStyle name="Normal 14 7 5" xfId="929" xr:uid="{00000000-0005-0000-0000-0000D6030000}"/>
    <cellStyle name="Normal 14 7 6" xfId="930" xr:uid="{00000000-0005-0000-0000-0000D7030000}"/>
    <cellStyle name="Normal 14 7 7" xfId="931" xr:uid="{00000000-0005-0000-0000-0000D8030000}"/>
    <cellStyle name="Normal 14 7 8" xfId="932" xr:uid="{00000000-0005-0000-0000-0000D9030000}"/>
    <cellStyle name="Normal 14 8" xfId="933" xr:uid="{00000000-0005-0000-0000-0000DA030000}"/>
    <cellStyle name="Normal 14 9" xfId="934" xr:uid="{00000000-0005-0000-0000-0000DB030000}"/>
    <cellStyle name="Normal 15" xfId="47" xr:uid="{00000000-0005-0000-0000-0000DC030000}"/>
    <cellStyle name="Normal 15 2" xfId="8623" xr:uid="{3F24B92E-E7BA-4D22-BFAC-469A59192D00}"/>
    <cellStyle name="Normal 15 3" xfId="5754" xr:uid="{12AEBB08-D9CD-4258-925E-DC9A0C7266AE}"/>
    <cellStyle name="Normal 16" xfId="1764" xr:uid="{00000000-0005-0000-0000-0000DD030000}"/>
    <cellStyle name="Normal 16 10" xfId="935" xr:uid="{00000000-0005-0000-0000-0000DE030000}"/>
    <cellStyle name="Normal 16 11" xfId="5973" xr:uid="{52B62890-B015-4A83-92AB-542D113648D5}"/>
    <cellStyle name="Normal 16 2" xfId="936" xr:uid="{00000000-0005-0000-0000-0000DF030000}"/>
    <cellStyle name="Normal 16 2 2" xfId="937" xr:uid="{00000000-0005-0000-0000-0000E0030000}"/>
    <cellStyle name="Normal 16 2 3" xfId="938" xr:uid="{00000000-0005-0000-0000-0000E1030000}"/>
    <cellStyle name="Normal 16 2 4" xfId="939" xr:uid="{00000000-0005-0000-0000-0000E2030000}"/>
    <cellStyle name="Normal 16 2 5" xfId="940" xr:uid="{00000000-0005-0000-0000-0000E3030000}"/>
    <cellStyle name="Normal 16 2 6" xfId="941" xr:uid="{00000000-0005-0000-0000-0000E4030000}"/>
    <cellStyle name="Normal 16 2 7" xfId="942" xr:uid="{00000000-0005-0000-0000-0000E5030000}"/>
    <cellStyle name="Normal 16 2 8" xfId="943" xr:uid="{00000000-0005-0000-0000-0000E6030000}"/>
    <cellStyle name="Normal 16 2 9" xfId="8842" xr:uid="{B84DA5DD-8E6F-4652-BA36-92DAFBBB40F7}"/>
    <cellStyle name="Normal 16 3" xfId="944" xr:uid="{00000000-0005-0000-0000-0000E7030000}"/>
    <cellStyle name="Normal 16 3 2" xfId="945" xr:uid="{00000000-0005-0000-0000-0000E8030000}"/>
    <cellStyle name="Normal 16 3 3" xfId="946" xr:uid="{00000000-0005-0000-0000-0000E9030000}"/>
    <cellStyle name="Normal 16 3 4" xfId="947" xr:uid="{00000000-0005-0000-0000-0000EA030000}"/>
    <cellStyle name="Normal 16 4" xfId="948" xr:uid="{00000000-0005-0000-0000-0000EB030000}"/>
    <cellStyle name="Normal 16 5" xfId="949" xr:uid="{00000000-0005-0000-0000-0000EC030000}"/>
    <cellStyle name="Normal 16 6" xfId="950" xr:uid="{00000000-0005-0000-0000-0000ED030000}"/>
    <cellStyle name="Normal 16 7" xfId="951" xr:uid="{00000000-0005-0000-0000-0000EE030000}"/>
    <cellStyle name="Normal 16 8" xfId="952" xr:uid="{00000000-0005-0000-0000-0000EF030000}"/>
    <cellStyle name="Normal 16 9" xfId="953" xr:uid="{00000000-0005-0000-0000-0000F0030000}"/>
    <cellStyle name="Normal 17" xfId="1765" xr:uid="{00000000-0005-0000-0000-0000F1030000}"/>
    <cellStyle name="Normal 17 10" xfId="954" xr:uid="{00000000-0005-0000-0000-0000F2030000}"/>
    <cellStyle name="Normal 17 11" xfId="5993" xr:uid="{DD90694C-89FC-478F-BDDD-43A9A64F6AB7}"/>
    <cellStyle name="Normal 17 2" xfId="955" xr:uid="{00000000-0005-0000-0000-0000F3030000}"/>
    <cellStyle name="Normal 17 2 2" xfId="956" xr:uid="{00000000-0005-0000-0000-0000F4030000}"/>
    <cellStyle name="Normal 17 2 3" xfId="957" xr:uid="{00000000-0005-0000-0000-0000F5030000}"/>
    <cellStyle name="Normal 17 2 4" xfId="958" xr:uid="{00000000-0005-0000-0000-0000F6030000}"/>
    <cellStyle name="Normal 17 2 5" xfId="959" xr:uid="{00000000-0005-0000-0000-0000F7030000}"/>
    <cellStyle name="Normal 17 2 6" xfId="960" xr:uid="{00000000-0005-0000-0000-0000F8030000}"/>
    <cellStyle name="Normal 17 2 7" xfId="961" xr:uid="{00000000-0005-0000-0000-0000F9030000}"/>
    <cellStyle name="Normal 17 2 8" xfId="962" xr:uid="{00000000-0005-0000-0000-0000FA030000}"/>
    <cellStyle name="Normal 17 2 9" xfId="8862" xr:uid="{3AA90984-73D4-4716-BE88-C243EE074335}"/>
    <cellStyle name="Normal 17 3" xfId="963" xr:uid="{00000000-0005-0000-0000-0000FB030000}"/>
    <cellStyle name="Normal 17 3 2" xfId="964" xr:uid="{00000000-0005-0000-0000-0000FC030000}"/>
    <cellStyle name="Normal 17 3 3" xfId="965" xr:uid="{00000000-0005-0000-0000-0000FD030000}"/>
    <cellStyle name="Normal 17 3 4" xfId="966" xr:uid="{00000000-0005-0000-0000-0000FE030000}"/>
    <cellStyle name="Normal 17 4" xfId="967" xr:uid="{00000000-0005-0000-0000-0000FF030000}"/>
    <cellStyle name="Normal 17 5" xfId="968" xr:uid="{00000000-0005-0000-0000-000000040000}"/>
    <cellStyle name="Normal 17 6" xfId="969" xr:uid="{00000000-0005-0000-0000-000001040000}"/>
    <cellStyle name="Normal 17 7" xfId="970" xr:uid="{00000000-0005-0000-0000-000002040000}"/>
    <cellStyle name="Normal 17 8" xfId="971" xr:uid="{00000000-0005-0000-0000-000003040000}"/>
    <cellStyle name="Normal 17 9" xfId="972" xr:uid="{00000000-0005-0000-0000-000004040000}"/>
    <cellStyle name="Normal 18" xfId="6013" xr:uid="{77E0457E-B067-4BE0-9931-D072384C5371}"/>
    <cellStyle name="Normal 18 2" xfId="8882" xr:uid="{1386F0C0-6756-4623-B7D6-F6426EE53D9F}"/>
    <cellStyle name="Normal 19" xfId="6033" xr:uid="{12B0ADEB-ABAE-476E-B783-71AA071A2C8A}"/>
    <cellStyle name="Normal 19 2" xfId="8902" xr:uid="{97A8B1CD-42CC-42E5-BD94-48361B08DB48}"/>
    <cellStyle name="Normal 199 2 2" xfId="1878" xr:uid="{00000000-0005-0000-0000-000005040000}"/>
    <cellStyle name="Normal 2" xfId="49" xr:uid="{00000000-0005-0000-0000-000006040000}"/>
    <cellStyle name="Normal 2 10" xfId="85" xr:uid="{00000000-0005-0000-0000-000007040000}"/>
    <cellStyle name="Normal 2 10 2" xfId="973" xr:uid="{00000000-0005-0000-0000-000008040000}"/>
    <cellStyle name="Normal 2 10 2 2 2" xfId="1882" xr:uid="{00000000-0005-0000-0000-000009040000}"/>
    <cellStyle name="Normal 2 11" xfId="974" xr:uid="{00000000-0005-0000-0000-00000A040000}"/>
    <cellStyle name="Normal 2 12" xfId="975" xr:uid="{00000000-0005-0000-0000-00000B040000}"/>
    <cellStyle name="Normal 2 12 2" xfId="976" xr:uid="{00000000-0005-0000-0000-00000C040000}"/>
    <cellStyle name="Normal 2 13" xfId="977" xr:uid="{00000000-0005-0000-0000-00000D040000}"/>
    <cellStyle name="Normal 2 13 2" xfId="978" xr:uid="{00000000-0005-0000-0000-00000E040000}"/>
    <cellStyle name="Normal 2 14" xfId="216" xr:uid="{00000000-0005-0000-0000-00000F040000}"/>
    <cellStyle name="Normal 2 14 2" xfId="979" xr:uid="{00000000-0005-0000-0000-000010040000}"/>
    <cellStyle name="Normal 2 15" xfId="980" xr:uid="{00000000-0005-0000-0000-000011040000}"/>
    <cellStyle name="Normal 2 15 2" xfId="1767" xr:uid="{00000000-0005-0000-0000-000012040000}"/>
    <cellStyle name="Normal 2 15 3" xfId="1766" xr:uid="{00000000-0005-0000-0000-000013040000}"/>
    <cellStyle name="Normal 2 16" xfId="981" xr:uid="{00000000-0005-0000-0000-000014040000}"/>
    <cellStyle name="Normal 2 16 2" xfId="1768" xr:uid="{00000000-0005-0000-0000-000015040000}"/>
    <cellStyle name="Normal 2 17" xfId="1803" xr:uid="{00000000-0005-0000-0000-000016040000}"/>
    <cellStyle name="Normal 2 2" xfId="71" xr:uid="{00000000-0005-0000-0000-000017040000}"/>
    <cellStyle name="Normal 2 2 10" xfId="1892" xr:uid="{00000000-0005-0000-0000-000018040000}"/>
    <cellStyle name="Normal 2 2 11" xfId="3364" xr:uid="{4EA45465-F296-486A-A538-207E7B2585B2}"/>
    <cellStyle name="Normal 2 2 2" xfId="91" xr:uid="{00000000-0005-0000-0000-000019040000}"/>
    <cellStyle name="Normal 2 2 2 2" xfId="983" xr:uid="{00000000-0005-0000-0000-00001A040000}"/>
    <cellStyle name="Normal 2 2 2 3" xfId="1805" xr:uid="{00000000-0005-0000-0000-00001B040000}"/>
    <cellStyle name="Normal 2 2 2 4" xfId="3385" xr:uid="{7FC8F099-DC0A-44F1-A0AD-B47273159263}"/>
    <cellStyle name="Normal 2 2 2 5" xfId="3928" xr:uid="{B2908EF6-C378-458B-872E-D6AD68DB59CF}"/>
    <cellStyle name="Normal 2 2 3" xfId="322" xr:uid="{00000000-0005-0000-0000-00001C040000}"/>
    <cellStyle name="Normal 2 2 3 2" xfId="984" xr:uid="{00000000-0005-0000-0000-00001D040000}"/>
    <cellStyle name="Normal 2 2 4" xfId="985" xr:uid="{00000000-0005-0000-0000-00001E040000}"/>
    <cellStyle name="Normal 2 2 5" xfId="986" xr:uid="{00000000-0005-0000-0000-00001F040000}"/>
    <cellStyle name="Normal 2 2 6" xfId="987" xr:uid="{00000000-0005-0000-0000-000020040000}"/>
    <cellStyle name="Normal 2 2 7" xfId="988" xr:uid="{00000000-0005-0000-0000-000021040000}"/>
    <cellStyle name="Normal 2 2 8" xfId="989" xr:uid="{00000000-0005-0000-0000-000022040000}"/>
    <cellStyle name="Normal 2 2 9" xfId="982" xr:uid="{00000000-0005-0000-0000-000023040000}"/>
    <cellStyle name="Normal 2 3" xfId="90" xr:uid="{00000000-0005-0000-0000-000024040000}"/>
    <cellStyle name="Normal 2 3 10" xfId="1935" xr:uid="{00000000-0005-0000-0000-000025040000}"/>
    <cellStyle name="Normal 2 3 11" xfId="3829" xr:uid="{90129807-DCEB-4E12-95FB-6216127254CB}"/>
    <cellStyle name="Normal 2 3 2" xfId="991" xr:uid="{00000000-0005-0000-0000-000026040000}"/>
    <cellStyle name="Normal 2 3 2 2" xfId="1936" xr:uid="{00000000-0005-0000-0000-000027040000}"/>
    <cellStyle name="Normal 2 3 3" xfId="992" xr:uid="{00000000-0005-0000-0000-000028040000}"/>
    <cellStyle name="Normal 2 3 4" xfId="993" xr:uid="{00000000-0005-0000-0000-000029040000}"/>
    <cellStyle name="Normal 2 3 5" xfId="994" xr:uid="{00000000-0005-0000-0000-00002A040000}"/>
    <cellStyle name="Normal 2 3 6" xfId="995" xr:uid="{00000000-0005-0000-0000-00002B040000}"/>
    <cellStyle name="Normal 2 3 7" xfId="996" xr:uid="{00000000-0005-0000-0000-00002C040000}"/>
    <cellStyle name="Normal 2 3 8" xfId="997" xr:uid="{00000000-0005-0000-0000-00002D040000}"/>
    <cellStyle name="Normal 2 3 9" xfId="990" xr:uid="{00000000-0005-0000-0000-00002E040000}"/>
    <cellStyle name="Normal 2 4" xfId="48" xr:uid="{00000000-0005-0000-0000-00002F040000}"/>
    <cellStyle name="Normal 2 4 10" xfId="1934" xr:uid="{00000000-0005-0000-0000-000030040000}"/>
    <cellStyle name="Normal 2 4 11" xfId="3908" xr:uid="{764F00FC-1136-4544-A3E5-EF671959844A}"/>
    <cellStyle name="Normal 2 4 2" xfId="999" xr:uid="{00000000-0005-0000-0000-000031040000}"/>
    <cellStyle name="Normal 2 4 3" xfId="1000" xr:uid="{00000000-0005-0000-0000-000032040000}"/>
    <cellStyle name="Normal 2 4 4" xfId="1001" xr:uid="{00000000-0005-0000-0000-000033040000}"/>
    <cellStyle name="Normal 2 4 5" xfId="1002" xr:uid="{00000000-0005-0000-0000-000034040000}"/>
    <cellStyle name="Normal 2 4 6" xfId="1003" xr:uid="{00000000-0005-0000-0000-000035040000}"/>
    <cellStyle name="Normal 2 4 7" xfId="1004" xr:uid="{00000000-0005-0000-0000-000036040000}"/>
    <cellStyle name="Normal 2 4 8" xfId="1005" xr:uid="{00000000-0005-0000-0000-000037040000}"/>
    <cellStyle name="Normal 2 4 9" xfId="998" xr:uid="{00000000-0005-0000-0000-000038040000}"/>
    <cellStyle name="Normal 2 5" xfId="319" xr:uid="{00000000-0005-0000-0000-000039040000}"/>
    <cellStyle name="Normal 2 5 2" xfId="1007" xr:uid="{00000000-0005-0000-0000-00003A040000}"/>
    <cellStyle name="Normal 2 5 3" xfId="1008" xr:uid="{00000000-0005-0000-0000-00003B040000}"/>
    <cellStyle name="Normal 2 5 4" xfId="1009" xr:uid="{00000000-0005-0000-0000-00003C040000}"/>
    <cellStyle name="Normal 2 5 5" xfId="1010" xr:uid="{00000000-0005-0000-0000-00003D040000}"/>
    <cellStyle name="Normal 2 5 6" xfId="1011" xr:uid="{00000000-0005-0000-0000-00003E040000}"/>
    <cellStyle name="Normal 2 5 7" xfId="1012" xr:uid="{00000000-0005-0000-0000-00003F040000}"/>
    <cellStyle name="Normal 2 5 8" xfId="1013" xr:uid="{00000000-0005-0000-0000-000040040000}"/>
    <cellStyle name="Normal 2 5 9" xfId="1006" xr:uid="{00000000-0005-0000-0000-000041040000}"/>
    <cellStyle name="Normal 2 6" xfId="1014" xr:uid="{00000000-0005-0000-0000-000042040000}"/>
    <cellStyle name="Normal 2 6 2" xfId="1015" xr:uid="{00000000-0005-0000-0000-000043040000}"/>
    <cellStyle name="Normal 2 6 3" xfId="1016" xr:uid="{00000000-0005-0000-0000-000044040000}"/>
    <cellStyle name="Normal 2 6 4" xfId="1017" xr:uid="{00000000-0005-0000-0000-000045040000}"/>
    <cellStyle name="Normal 2 7" xfId="1018" xr:uid="{00000000-0005-0000-0000-000046040000}"/>
    <cellStyle name="Normal 2 7 2" xfId="1019" xr:uid="{00000000-0005-0000-0000-000047040000}"/>
    <cellStyle name="Normal 2 7 3" xfId="1020" xr:uid="{00000000-0005-0000-0000-000048040000}"/>
    <cellStyle name="Normal 2 7 4" xfId="1021" xr:uid="{00000000-0005-0000-0000-000049040000}"/>
    <cellStyle name="Normal 2 8" xfId="1022" xr:uid="{00000000-0005-0000-0000-00004A040000}"/>
    <cellStyle name="Normal 2 9" xfId="1023" xr:uid="{00000000-0005-0000-0000-00004B040000}"/>
    <cellStyle name="Normal 20" xfId="6053" xr:uid="{48DE1BD8-A1AE-484F-AFC4-73C0B4392C4C}"/>
    <cellStyle name="Normal 20 2" xfId="8922" xr:uid="{8C13519A-0DEF-4967-BE69-379361D06EE3}"/>
    <cellStyle name="Normal 21" xfId="6073" xr:uid="{89ECBE18-B4F8-440C-B66F-E9AFBC23B11D}"/>
    <cellStyle name="Normal 21 2" xfId="8942" xr:uid="{31B2E22E-066B-4D94-AC10-E226657ED9DC}"/>
    <cellStyle name="Normal 22" xfId="6093" xr:uid="{D38DDF86-ED94-4077-9957-6202DE3D68CB}"/>
    <cellStyle name="Normal 22 2" xfId="8962" xr:uid="{4705E819-6CB8-450A-A1F8-4E370DDB99B6}"/>
    <cellStyle name="Normal 23" xfId="1769" xr:uid="{00000000-0005-0000-0000-00004C040000}"/>
    <cellStyle name="Normal 23 10" xfId="6113" xr:uid="{B8032700-12ED-4DBA-BFF3-3E2B8F38335B}"/>
    <cellStyle name="Normal 23 2" xfId="1024" xr:uid="{00000000-0005-0000-0000-00004D040000}"/>
    <cellStyle name="Normal 23 2 2" xfId="1025" xr:uid="{00000000-0005-0000-0000-00004E040000}"/>
    <cellStyle name="Normal 23 2 3" xfId="1026" xr:uid="{00000000-0005-0000-0000-00004F040000}"/>
    <cellStyle name="Normal 23 2 4" xfId="1027" xr:uid="{00000000-0005-0000-0000-000050040000}"/>
    <cellStyle name="Normal 23 2 5" xfId="8982" xr:uid="{4B75C98B-7D2D-4B07-AF82-96946B1792E1}"/>
    <cellStyle name="Normal 23 3" xfId="1028" xr:uid="{00000000-0005-0000-0000-000051040000}"/>
    <cellStyle name="Normal 23 4" xfId="1029" xr:uid="{00000000-0005-0000-0000-000052040000}"/>
    <cellStyle name="Normal 23 5" xfId="1030" xr:uid="{00000000-0005-0000-0000-000053040000}"/>
    <cellStyle name="Normal 23 6" xfId="1031" xr:uid="{00000000-0005-0000-0000-000054040000}"/>
    <cellStyle name="Normal 23 7" xfId="1032" xr:uid="{00000000-0005-0000-0000-000055040000}"/>
    <cellStyle name="Normal 23 8" xfId="1033" xr:uid="{00000000-0005-0000-0000-000056040000}"/>
    <cellStyle name="Normal 23 9" xfId="1034" xr:uid="{00000000-0005-0000-0000-000057040000}"/>
    <cellStyle name="Normal 24" xfId="1770" xr:uid="{00000000-0005-0000-0000-000058040000}"/>
    <cellStyle name="Normal 24 10" xfId="6133" xr:uid="{6CAF94EC-95F7-4717-9C09-DE12A894B501}"/>
    <cellStyle name="Normal 24 2" xfId="1035" xr:uid="{00000000-0005-0000-0000-000059040000}"/>
    <cellStyle name="Normal 24 2 2" xfId="1036" xr:uid="{00000000-0005-0000-0000-00005A040000}"/>
    <cellStyle name="Normal 24 2 3" xfId="1037" xr:uid="{00000000-0005-0000-0000-00005B040000}"/>
    <cellStyle name="Normal 24 2 4" xfId="1038" xr:uid="{00000000-0005-0000-0000-00005C040000}"/>
    <cellStyle name="Normal 24 2 5" xfId="9002" xr:uid="{678F71A2-97BE-4247-A0C2-A1A7354CDEC8}"/>
    <cellStyle name="Normal 24 3" xfId="1039" xr:uid="{00000000-0005-0000-0000-00005D040000}"/>
    <cellStyle name="Normal 24 4" xfId="1040" xr:uid="{00000000-0005-0000-0000-00005E040000}"/>
    <cellStyle name="Normal 24 5" xfId="1041" xr:uid="{00000000-0005-0000-0000-00005F040000}"/>
    <cellStyle name="Normal 24 6" xfId="1042" xr:uid="{00000000-0005-0000-0000-000060040000}"/>
    <cellStyle name="Normal 24 7" xfId="1043" xr:uid="{00000000-0005-0000-0000-000061040000}"/>
    <cellStyle name="Normal 24 8" xfId="1044" xr:uid="{00000000-0005-0000-0000-000062040000}"/>
    <cellStyle name="Normal 24 9" xfId="1045" xr:uid="{00000000-0005-0000-0000-000063040000}"/>
    <cellStyle name="Normal 25" xfId="1771" xr:uid="{00000000-0005-0000-0000-000064040000}"/>
    <cellStyle name="Normal 25 10" xfId="6153" xr:uid="{396C36B3-92F8-4ABB-AFB7-2D99B3EF8EBC}"/>
    <cellStyle name="Normal 25 2" xfId="1046" xr:uid="{00000000-0005-0000-0000-000065040000}"/>
    <cellStyle name="Normal 25 2 2" xfId="1047" xr:uid="{00000000-0005-0000-0000-000066040000}"/>
    <cellStyle name="Normal 25 2 3" xfId="1048" xr:uid="{00000000-0005-0000-0000-000067040000}"/>
    <cellStyle name="Normal 25 2 4" xfId="1049" xr:uid="{00000000-0005-0000-0000-000068040000}"/>
    <cellStyle name="Normal 25 2 5" xfId="9022" xr:uid="{FB021072-7FA1-4229-8113-76F980E79B81}"/>
    <cellStyle name="Normal 25 3" xfId="1050" xr:uid="{00000000-0005-0000-0000-000069040000}"/>
    <cellStyle name="Normal 25 4" xfId="1051" xr:uid="{00000000-0005-0000-0000-00006A040000}"/>
    <cellStyle name="Normal 25 5" xfId="1052" xr:uid="{00000000-0005-0000-0000-00006B040000}"/>
    <cellStyle name="Normal 25 6" xfId="1053" xr:uid="{00000000-0005-0000-0000-00006C040000}"/>
    <cellStyle name="Normal 25 7" xfId="1054" xr:uid="{00000000-0005-0000-0000-00006D040000}"/>
    <cellStyle name="Normal 25 8" xfId="1055" xr:uid="{00000000-0005-0000-0000-00006E040000}"/>
    <cellStyle name="Normal 25 9" xfId="1056" xr:uid="{00000000-0005-0000-0000-00006F040000}"/>
    <cellStyle name="Normal 26" xfId="1772" xr:uid="{00000000-0005-0000-0000-000070040000}"/>
    <cellStyle name="Normal 26 2" xfId="1057" xr:uid="{00000000-0005-0000-0000-000071040000}"/>
    <cellStyle name="Normal 26 2 2" xfId="1058" xr:uid="{00000000-0005-0000-0000-000072040000}"/>
    <cellStyle name="Normal 26 2 3" xfId="1059" xr:uid="{00000000-0005-0000-0000-000073040000}"/>
    <cellStyle name="Normal 26 2 4" xfId="1060" xr:uid="{00000000-0005-0000-0000-000074040000}"/>
    <cellStyle name="Normal 26 2 5" xfId="9042" xr:uid="{AEB2F53B-6978-4856-A2D9-B839CB87F1A9}"/>
    <cellStyle name="Normal 26 3" xfId="1061" xr:uid="{00000000-0005-0000-0000-000075040000}"/>
    <cellStyle name="Normal 26 4" xfId="1062" xr:uid="{00000000-0005-0000-0000-000076040000}"/>
    <cellStyle name="Normal 26 5" xfId="1063" xr:uid="{00000000-0005-0000-0000-000077040000}"/>
    <cellStyle name="Normal 26 6" xfId="1064" xr:uid="{00000000-0005-0000-0000-000078040000}"/>
    <cellStyle name="Normal 26 7" xfId="1065" xr:uid="{00000000-0005-0000-0000-000079040000}"/>
    <cellStyle name="Normal 26 8" xfId="6173" xr:uid="{346FACD2-BEFF-41C1-AA1C-DB919BF71E7C}"/>
    <cellStyle name="Normal 27" xfId="1773" xr:uid="{00000000-0005-0000-0000-00007A040000}"/>
    <cellStyle name="Normal 27 10" xfId="6193" xr:uid="{CB87FDC1-7153-4599-A925-464966FB78BE}"/>
    <cellStyle name="Normal 27 2" xfId="1066" xr:uid="{00000000-0005-0000-0000-00007B040000}"/>
    <cellStyle name="Normal 27 2 2" xfId="1067" xr:uid="{00000000-0005-0000-0000-00007C040000}"/>
    <cellStyle name="Normal 27 2 3" xfId="1068" xr:uid="{00000000-0005-0000-0000-00007D040000}"/>
    <cellStyle name="Normal 27 2 4" xfId="1069" xr:uid="{00000000-0005-0000-0000-00007E040000}"/>
    <cellStyle name="Normal 27 2 5" xfId="9062" xr:uid="{4FE2F053-D8D1-4AA4-A28F-067C1087A301}"/>
    <cellStyle name="Normal 27 3" xfId="1070" xr:uid="{00000000-0005-0000-0000-00007F040000}"/>
    <cellStyle name="Normal 27 4" xfId="1071" xr:uid="{00000000-0005-0000-0000-000080040000}"/>
    <cellStyle name="Normal 27 5" xfId="1072" xr:uid="{00000000-0005-0000-0000-000081040000}"/>
    <cellStyle name="Normal 27 6" xfId="1073" xr:uid="{00000000-0005-0000-0000-000082040000}"/>
    <cellStyle name="Normal 27 7" xfId="1074" xr:uid="{00000000-0005-0000-0000-000083040000}"/>
    <cellStyle name="Normal 27 8" xfId="1075" xr:uid="{00000000-0005-0000-0000-000084040000}"/>
    <cellStyle name="Normal 27 9" xfId="1076" xr:uid="{00000000-0005-0000-0000-000085040000}"/>
    <cellStyle name="Normal 28" xfId="1774" xr:uid="{00000000-0005-0000-0000-000086040000}"/>
    <cellStyle name="Normal 28 10" xfId="6232" xr:uid="{398496C1-36C3-4E91-B8BA-7381D29B9751}"/>
    <cellStyle name="Normal 28 2" xfId="1077" xr:uid="{00000000-0005-0000-0000-000087040000}"/>
    <cellStyle name="Normal 28 2 2" xfId="1078" xr:uid="{00000000-0005-0000-0000-000088040000}"/>
    <cellStyle name="Normal 28 2 3" xfId="1079" xr:uid="{00000000-0005-0000-0000-000089040000}"/>
    <cellStyle name="Normal 28 2 4" xfId="1080" xr:uid="{00000000-0005-0000-0000-00008A040000}"/>
    <cellStyle name="Normal 28 2 5" xfId="9101" xr:uid="{5FEA303D-D276-45D8-BFC6-27779508400E}"/>
    <cellStyle name="Normal 28 3" xfId="1081" xr:uid="{00000000-0005-0000-0000-00008B040000}"/>
    <cellStyle name="Normal 28 4" xfId="1082" xr:uid="{00000000-0005-0000-0000-00008C040000}"/>
    <cellStyle name="Normal 28 5" xfId="1083" xr:uid="{00000000-0005-0000-0000-00008D040000}"/>
    <cellStyle name="Normal 28 6" xfId="1084" xr:uid="{00000000-0005-0000-0000-00008E040000}"/>
    <cellStyle name="Normal 28 7" xfId="1085" xr:uid="{00000000-0005-0000-0000-00008F040000}"/>
    <cellStyle name="Normal 28 8" xfId="1086" xr:uid="{00000000-0005-0000-0000-000090040000}"/>
    <cellStyle name="Normal 28 9" xfId="1087" xr:uid="{00000000-0005-0000-0000-000091040000}"/>
    <cellStyle name="Normal 29" xfId="1775" xr:uid="{00000000-0005-0000-0000-000092040000}"/>
    <cellStyle name="Normal 29 10" xfId="6252" xr:uid="{5250A5C7-945E-45AD-8521-EA4DCD2AEB3B}"/>
    <cellStyle name="Normal 29 2" xfId="1088" xr:uid="{00000000-0005-0000-0000-000093040000}"/>
    <cellStyle name="Normal 29 2 2" xfId="1089" xr:uid="{00000000-0005-0000-0000-000094040000}"/>
    <cellStyle name="Normal 29 2 3" xfId="1090" xr:uid="{00000000-0005-0000-0000-000095040000}"/>
    <cellStyle name="Normal 29 2 4" xfId="1091" xr:uid="{00000000-0005-0000-0000-000096040000}"/>
    <cellStyle name="Normal 29 2 5" xfId="9121" xr:uid="{DCA37742-F508-41A9-9970-B6E4398183B7}"/>
    <cellStyle name="Normal 29 3" xfId="1092" xr:uid="{00000000-0005-0000-0000-000097040000}"/>
    <cellStyle name="Normal 29 4" xfId="1093" xr:uid="{00000000-0005-0000-0000-000098040000}"/>
    <cellStyle name="Normal 29 5" xfId="1094" xr:uid="{00000000-0005-0000-0000-000099040000}"/>
    <cellStyle name="Normal 29 6" xfId="1095" xr:uid="{00000000-0005-0000-0000-00009A040000}"/>
    <cellStyle name="Normal 29 7" xfId="1096" xr:uid="{00000000-0005-0000-0000-00009B040000}"/>
    <cellStyle name="Normal 29 8" xfId="1097" xr:uid="{00000000-0005-0000-0000-00009C040000}"/>
    <cellStyle name="Normal 29 9" xfId="1098" xr:uid="{00000000-0005-0000-0000-00009D040000}"/>
    <cellStyle name="Normal 3" xfId="72" xr:uid="{00000000-0005-0000-0000-00009E040000}"/>
    <cellStyle name="Normal 3 10" xfId="1099" xr:uid="{00000000-0005-0000-0000-00009F040000}"/>
    <cellStyle name="Normal 3 11" xfId="1100" xr:uid="{00000000-0005-0000-0000-0000A0040000}"/>
    <cellStyle name="Normal 3 12" xfId="1101" xr:uid="{00000000-0005-0000-0000-0000A1040000}"/>
    <cellStyle name="Normal 3 13" xfId="1776" xr:uid="{00000000-0005-0000-0000-0000A2040000}"/>
    <cellStyle name="Normal 3 2" xfId="73" xr:uid="{00000000-0005-0000-0000-0000A3040000}"/>
    <cellStyle name="Normal 3 2 10" xfId="1905" xr:uid="{00000000-0005-0000-0000-0000A4040000}"/>
    <cellStyle name="Normal 3 2 2" xfId="1103" xr:uid="{00000000-0005-0000-0000-0000A5040000}"/>
    <cellStyle name="Normal 3 2 2 2" xfId="1909" xr:uid="{00000000-0005-0000-0000-0000A6040000}"/>
    <cellStyle name="Normal 3 2 2 2 2" xfId="5703" xr:uid="{10E25A5C-A2B3-4DDB-9D57-7C4615412320}"/>
    <cellStyle name="Normal 3 2 2 2 2 2" xfId="8571" xr:uid="{C07386D7-5D05-40B3-B1A2-4680B9ECAB74}"/>
    <cellStyle name="Normal 3 2 2 2 3" xfId="7599" xr:uid="{F761AC10-9AE4-4509-8959-5DD66C40D023}"/>
    <cellStyle name="Normal 3 2 2 2 4" xfId="4735" xr:uid="{5CA4E443-374D-4718-BA1E-FBC5E14FB0ED}"/>
    <cellStyle name="Normal 3 2 2 3" xfId="5219" xr:uid="{01D0FDCA-73C7-4A06-9802-D06A2D7D201D}"/>
    <cellStyle name="Normal 3 2 2 3 2" xfId="8086" xr:uid="{863203CB-F5EE-45D1-B0C2-B2800BAA7104}"/>
    <cellStyle name="Normal 3 2 2 4" xfId="7114" xr:uid="{5DB93575-DD0D-4047-BB76-B73963B8A79B}"/>
    <cellStyle name="Normal 3 2 2 5" xfId="4255" xr:uid="{9F1F8543-6B43-457B-91D0-D806B6E41AD0}"/>
    <cellStyle name="Normal 3 2 3" xfId="1104" xr:uid="{00000000-0005-0000-0000-0000A7040000}"/>
    <cellStyle name="Normal 3 2 3 2" xfId="9086" xr:uid="{F7D0E811-7DFB-4E63-8A8C-90CCE513745B}"/>
    <cellStyle name="Normal 3 2 3 3" xfId="6217" xr:uid="{ECF3CCF6-194A-4DBD-8CCE-B7944447D462}"/>
    <cellStyle name="Normal 3 2 4" xfId="1105" xr:uid="{00000000-0005-0000-0000-0000A8040000}"/>
    <cellStyle name="Normal 3 2 5" xfId="1106" xr:uid="{00000000-0005-0000-0000-0000A9040000}"/>
    <cellStyle name="Normal 3 2 6" xfId="1107" xr:uid="{00000000-0005-0000-0000-0000AA040000}"/>
    <cellStyle name="Normal 3 2 7" xfId="1108" xr:uid="{00000000-0005-0000-0000-0000AB040000}"/>
    <cellStyle name="Normal 3 2 8" xfId="1109" xr:uid="{00000000-0005-0000-0000-0000AC040000}"/>
    <cellStyle name="Normal 3 2 9" xfId="1102" xr:uid="{00000000-0005-0000-0000-0000AD040000}"/>
    <cellStyle name="Normal 3 3" xfId="43" xr:uid="{00000000-0005-0000-0000-0000AE040000}"/>
    <cellStyle name="Normal 3 3 10" xfId="1924" xr:uid="{00000000-0005-0000-0000-0000AF040000}"/>
    <cellStyle name="Normal 3 3 2" xfId="1111" xr:uid="{00000000-0005-0000-0000-0000B0040000}"/>
    <cellStyle name="Normal 3 3 3" xfId="1112" xr:uid="{00000000-0005-0000-0000-0000B1040000}"/>
    <cellStyle name="Normal 3 3 4" xfId="1113" xr:uid="{00000000-0005-0000-0000-0000B2040000}"/>
    <cellStyle name="Normal 3 3 5" xfId="1114" xr:uid="{00000000-0005-0000-0000-0000B3040000}"/>
    <cellStyle name="Normal 3 3 6" xfId="1115" xr:uid="{00000000-0005-0000-0000-0000B4040000}"/>
    <cellStyle name="Normal 3 3 7" xfId="1116" xr:uid="{00000000-0005-0000-0000-0000B5040000}"/>
    <cellStyle name="Normal 3 3 8" xfId="1117" xr:uid="{00000000-0005-0000-0000-0000B6040000}"/>
    <cellStyle name="Normal 3 3 9" xfId="1110" xr:uid="{00000000-0005-0000-0000-0000B7040000}"/>
    <cellStyle name="Normal 3 4" xfId="348" xr:uid="{00000000-0005-0000-0000-0000B8040000}"/>
    <cellStyle name="Normal 3 4 2" xfId="1119" xr:uid="{00000000-0005-0000-0000-0000B9040000}"/>
    <cellStyle name="Normal 3 4 3" xfId="1120" xr:uid="{00000000-0005-0000-0000-0000BA040000}"/>
    <cellStyle name="Normal 3 4 4" xfId="1121" xr:uid="{00000000-0005-0000-0000-0000BB040000}"/>
    <cellStyle name="Normal 3 4 5" xfId="1122" xr:uid="{00000000-0005-0000-0000-0000BC040000}"/>
    <cellStyle name="Normal 3 4 6" xfId="1123" xr:uid="{00000000-0005-0000-0000-0000BD040000}"/>
    <cellStyle name="Normal 3 4 7" xfId="1124" xr:uid="{00000000-0005-0000-0000-0000BE040000}"/>
    <cellStyle name="Normal 3 4 8" xfId="1125" xr:uid="{00000000-0005-0000-0000-0000BF040000}"/>
    <cellStyle name="Normal 3 4 9" xfId="1118" xr:uid="{00000000-0005-0000-0000-0000C0040000}"/>
    <cellStyle name="Normal 3 5" xfId="1126" xr:uid="{00000000-0005-0000-0000-0000C1040000}"/>
    <cellStyle name="Normal 3 5 2" xfId="1127" xr:uid="{00000000-0005-0000-0000-0000C2040000}"/>
    <cellStyle name="Normal 3 5 3" xfId="1128" xr:uid="{00000000-0005-0000-0000-0000C3040000}"/>
    <cellStyle name="Normal 3 5 4" xfId="1129" xr:uid="{00000000-0005-0000-0000-0000C4040000}"/>
    <cellStyle name="Normal 3 5 5" xfId="1130" xr:uid="{00000000-0005-0000-0000-0000C5040000}"/>
    <cellStyle name="Normal 3 5 6" xfId="1131" xr:uid="{00000000-0005-0000-0000-0000C6040000}"/>
    <cellStyle name="Normal 3 5 7" xfId="1132" xr:uid="{00000000-0005-0000-0000-0000C7040000}"/>
    <cellStyle name="Normal 3 5 8" xfId="1133" xr:uid="{00000000-0005-0000-0000-0000C8040000}"/>
    <cellStyle name="Normal 3 6" xfId="1134" xr:uid="{00000000-0005-0000-0000-0000C9040000}"/>
    <cellStyle name="Normal 3 6 2" xfId="1135" xr:uid="{00000000-0005-0000-0000-0000CA040000}"/>
    <cellStyle name="Normal 3 6 3" xfId="1136" xr:uid="{00000000-0005-0000-0000-0000CB040000}"/>
    <cellStyle name="Normal 3 6 4" xfId="1137" xr:uid="{00000000-0005-0000-0000-0000CC040000}"/>
    <cellStyle name="Normal 3 6 5" xfId="1138" xr:uid="{00000000-0005-0000-0000-0000CD040000}"/>
    <cellStyle name="Normal 3 6 6" xfId="1139" xr:uid="{00000000-0005-0000-0000-0000CE040000}"/>
    <cellStyle name="Normal 3 6 7" xfId="1140" xr:uid="{00000000-0005-0000-0000-0000CF040000}"/>
    <cellStyle name="Normal 3 6 8" xfId="1141" xr:uid="{00000000-0005-0000-0000-0000D0040000}"/>
    <cellStyle name="Normal 3 7" xfId="1142" xr:uid="{00000000-0005-0000-0000-0000D1040000}"/>
    <cellStyle name="Normal 3 7 2" xfId="1143" xr:uid="{00000000-0005-0000-0000-0000D2040000}"/>
    <cellStyle name="Normal 3 7 3" xfId="1144" xr:uid="{00000000-0005-0000-0000-0000D3040000}"/>
    <cellStyle name="Normal 3 7 4" xfId="1145" xr:uid="{00000000-0005-0000-0000-0000D4040000}"/>
    <cellStyle name="Normal 3 7 5" xfId="1146" xr:uid="{00000000-0005-0000-0000-0000D5040000}"/>
    <cellStyle name="Normal 3 7 6" xfId="1147" xr:uid="{00000000-0005-0000-0000-0000D6040000}"/>
    <cellStyle name="Normal 3 7 7" xfId="1148" xr:uid="{00000000-0005-0000-0000-0000D7040000}"/>
    <cellStyle name="Normal 3 7 8" xfId="1149" xr:uid="{00000000-0005-0000-0000-0000D8040000}"/>
    <cellStyle name="Normal 3 8" xfId="1150" xr:uid="{00000000-0005-0000-0000-0000D9040000}"/>
    <cellStyle name="Normal 3 8 2" xfId="1151" xr:uid="{00000000-0005-0000-0000-0000DA040000}"/>
    <cellStyle name="Normal 3 8 3" xfId="1152" xr:uid="{00000000-0005-0000-0000-0000DB040000}"/>
    <cellStyle name="Normal 3 8 4" xfId="1153" xr:uid="{00000000-0005-0000-0000-0000DC040000}"/>
    <cellStyle name="Normal 3 8 5" xfId="1154" xr:uid="{00000000-0005-0000-0000-0000DD040000}"/>
    <cellStyle name="Normal 3 8 6" xfId="1155" xr:uid="{00000000-0005-0000-0000-0000DE040000}"/>
    <cellStyle name="Normal 3 9" xfId="1156" xr:uid="{00000000-0005-0000-0000-0000DF040000}"/>
    <cellStyle name="Normal 30" xfId="1777" xr:uid="{00000000-0005-0000-0000-0000E0040000}"/>
    <cellStyle name="Normal 30 10" xfId="6272" xr:uid="{7838645B-0F44-4B67-9231-0AECEFE89198}"/>
    <cellStyle name="Normal 30 2" xfId="1157" xr:uid="{00000000-0005-0000-0000-0000E1040000}"/>
    <cellStyle name="Normal 30 2 2" xfId="1158" xr:uid="{00000000-0005-0000-0000-0000E2040000}"/>
    <cellStyle name="Normal 30 2 3" xfId="1159" xr:uid="{00000000-0005-0000-0000-0000E3040000}"/>
    <cellStyle name="Normal 30 2 4" xfId="1160" xr:uid="{00000000-0005-0000-0000-0000E4040000}"/>
    <cellStyle name="Normal 30 2 5" xfId="9141" xr:uid="{DF1AA768-BE49-4896-918E-2ED78226F36D}"/>
    <cellStyle name="Normal 30 3" xfId="1161" xr:uid="{00000000-0005-0000-0000-0000E5040000}"/>
    <cellStyle name="Normal 30 4" xfId="1162" xr:uid="{00000000-0005-0000-0000-0000E6040000}"/>
    <cellStyle name="Normal 30 5" xfId="1163" xr:uid="{00000000-0005-0000-0000-0000E7040000}"/>
    <cellStyle name="Normal 30 6" xfId="1164" xr:uid="{00000000-0005-0000-0000-0000E8040000}"/>
    <cellStyle name="Normal 30 7" xfId="1165" xr:uid="{00000000-0005-0000-0000-0000E9040000}"/>
    <cellStyle name="Normal 30 8" xfId="1166" xr:uid="{00000000-0005-0000-0000-0000EA040000}"/>
    <cellStyle name="Normal 30 9" xfId="1167" xr:uid="{00000000-0005-0000-0000-0000EB040000}"/>
    <cellStyle name="Normal 31" xfId="1778" xr:uid="{00000000-0005-0000-0000-0000EC040000}"/>
    <cellStyle name="Normal 31 10" xfId="6292" xr:uid="{73D8191C-7052-4784-A9CB-406FEB4919EC}"/>
    <cellStyle name="Normal 31 2" xfId="1168" xr:uid="{00000000-0005-0000-0000-0000ED040000}"/>
    <cellStyle name="Normal 31 2 2" xfId="1169" xr:uid="{00000000-0005-0000-0000-0000EE040000}"/>
    <cellStyle name="Normal 31 2 3" xfId="1170" xr:uid="{00000000-0005-0000-0000-0000EF040000}"/>
    <cellStyle name="Normal 31 2 4" xfId="1171" xr:uid="{00000000-0005-0000-0000-0000F0040000}"/>
    <cellStyle name="Normal 31 2 5" xfId="9161" xr:uid="{AF543702-0D6F-4C31-9FA3-9C4C904F049A}"/>
    <cellStyle name="Normal 31 3" xfId="1172" xr:uid="{00000000-0005-0000-0000-0000F1040000}"/>
    <cellStyle name="Normal 31 4" xfId="1173" xr:uid="{00000000-0005-0000-0000-0000F2040000}"/>
    <cellStyle name="Normal 31 5" xfId="1174" xr:uid="{00000000-0005-0000-0000-0000F3040000}"/>
    <cellStyle name="Normal 31 6" xfId="1175" xr:uid="{00000000-0005-0000-0000-0000F4040000}"/>
    <cellStyle name="Normal 31 7" xfId="1176" xr:uid="{00000000-0005-0000-0000-0000F5040000}"/>
    <cellStyle name="Normal 31 8" xfId="1177" xr:uid="{00000000-0005-0000-0000-0000F6040000}"/>
    <cellStyle name="Normal 31 9" xfId="1178" xr:uid="{00000000-0005-0000-0000-0000F7040000}"/>
    <cellStyle name="Normal 32" xfId="1779" xr:uid="{00000000-0005-0000-0000-0000F8040000}"/>
    <cellStyle name="Normal 32 10" xfId="6328" xr:uid="{B108FA6F-0BF8-48BA-AEFD-AD4E8D4F1862}"/>
    <cellStyle name="Normal 32 2" xfId="1179" xr:uid="{00000000-0005-0000-0000-0000F9040000}"/>
    <cellStyle name="Normal 32 2 2" xfId="1180" xr:uid="{00000000-0005-0000-0000-0000FA040000}"/>
    <cellStyle name="Normal 32 2 3" xfId="1181" xr:uid="{00000000-0005-0000-0000-0000FB040000}"/>
    <cellStyle name="Normal 32 2 4" xfId="1182" xr:uid="{00000000-0005-0000-0000-0000FC040000}"/>
    <cellStyle name="Normal 32 2 5" xfId="9193" xr:uid="{5723B517-148A-40F7-B113-19BE79AB4AF0}"/>
    <cellStyle name="Normal 32 3" xfId="1183" xr:uid="{00000000-0005-0000-0000-0000FD040000}"/>
    <cellStyle name="Normal 32 4" xfId="1184" xr:uid="{00000000-0005-0000-0000-0000FE040000}"/>
    <cellStyle name="Normal 32 5" xfId="1185" xr:uid="{00000000-0005-0000-0000-0000FF040000}"/>
    <cellStyle name="Normal 32 6" xfId="1186" xr:uid="{00000000-0005-0000-0000-000000050000}"/>
    <cellStyle name="Normal 32 7" xfId="1187" xr:uid="{00000000-0005-0000-0000-000001050000}"/>
    <cellStyle name="Normal 32 8" xfId="1188" xr:uid="{00000000-0005-0000-0000-000002050000}"/>
    <cellStyle name="Normal 32 9" xfId="1189" xr:uid="{00000000-0005-0000-0000-000003050000}"/>
    <cellStyle name="Normal 33" xfId="6348" xr:uid="{2E5323C3-162A-46B4-8EAA-8683CEDACCDC}"/>
    <cellStyle name="Normal 33 2" xfId="9213" xr:uid="{F9AB6130-5D7C-4F9D-AB4B-4F8F060212D5}"/>
    <cellStyle name="Normal 34" xfId="6368" xr:uid="{A3B8748A-0D8C-4D97-9968-C7278A48A210}"/>
    <cellStyle name="Normal 34 2" xfId="9233" xr:uid="{3248D64F-C441-4993-B295-F7FFFD73AC82}"/>
    <cellStyle name="Normal 35" xfId="6388" xr:uid="{CA40A58D-249D-4A36-A3B0-68DD9C31B5B4}"/>
    <cellStyle name="Normal 35 2" xfId="9253" xr:uid="{0922DFD3-CB43-42C6-A183-8DE86882997F}"/>
    <cellStyle name="Normal 36" xfId="6415" xr:uid="{20C6EA29-5327-49ED-9262-1A157608138E}"/>
    <cellStyle name="Normal 36 2" xfId="9278" xr:uid="{F214FC72-EC00-4DCB-B814-AA477CBF95C7}"/>
    <cellStyle name="Normal 37" xfId="6452" xr:uid="{E07022A7-FA10-426F-9C18-A5B0AF723AE8}"/>
    <cellStyle name="Normal 37 2" xfId="9312" xr:uid="{3DD64975-9CB0-4314-A321-6A4CE6CCC56F}"/>
    <cellStyle name="Normal 38" xfId="6472" xr:uid="{2C0F0E46-34AC-4627-BB1B-D961D29E7956}"/>
    <cellStyle name="Normal 38 2" xfId="9332" xr:uid="{6824B33C-5138-4E92-96C5-198144E8E501}"/>
    <cellStyle name="Normal 39" xfId="6492" xr:uid="{BB7837EA-CD1E-48AC-9C97-71922D857843}"/>
    <cellStyle name="Normal 39 2" xfId="9352" xr:uid="{D2F29488-D3AB-4DB9-8A7E-36043BA52269}"/>
    <cellStyle name="Normal 4" xfId="443" xr:uid="{00000000-0005-0000-0000-000004050000}"/>
    <cellStyle name="Normal 4 10" xfId="1190" xr:uid="{00000000-0005-0000-0000-000005050000}"/>
    <cellStyle name="Normal 4 10 2" xfId="1191" xr:uid="{00000000-0005-0000-0000-000006050000}"/>
    <cellStyle name="Normal 4 10 3" xfId="1192" xr:uid="{00000000-0005-0000-0000-000007050000}"/>
    <cellStyle name="Normal 4 10 4" xfId="1193" xr:uid="{00000000-0005-0000-0000-000008050000}"/>
    <cellStyle name="Normal 4 10 5" xfId="1194" xr:uid="{00000000-0005-0000-0000-000009050000}"/>
    <cellStyle name="Normal 4 10 6" xfId="1195" xr:uid="{00000000-0005-0000-0000-00000A050000}"/>
    <cellStyle name="Normal 4 10 7" xfId="1196" xr:uid="{00000000-0005-0000-0000-00000B050000}"/>
    <cellStyle name="Normal 4 10 8" xfId="1197" xr:uid="{00000000-0005-0000-0000-00000C050000}"/>
    <cellStyle name="Normal 4 11" xfId="1198" xr:uid="{00000000-0005-0000-0000-00000D050000}"/>
    <cellStyle name="Normal 4 11 2" xfId="1199" xr:uid="{00000000-0005-0000-0000-00000E050000}"/>
    <cellStyle name="Normal 4 11 3" xfId="1200" xr:uid="{00000000-0005-0000-0000-00000F050000}"/>
    <cellStyle name="Normal 4 11 4" xfId="1201" xr:uid="{00000000-0005-0000-0000-000010050000}"/>
    <cellStyle name="Normal 4 11 5" xfId="1202" xr:uid="{00000000-0005-0000-0000-000011050000}"/>
    <cellStyle name="Normal 4 11 6" xfId="1203" xr:uid="{00000000-0005-0000-0000-000012050000}"/>
    <cellStyle name="Normal 4 11 7" xfId="1204" xr:uid="{00000000-0005-0000-0000-000013050000}"/>
    <cellStyle name="Normal 4 11 8" xfId="1205" xr:uid="{00000000-0005-0000-0000-000014050000}"/>
    <cellStyle name="Normal 4 12" xfId="1206" xr:uid="{00000000-0005-0000-0000-000015050000}"/>
    <cellStyle name="Normal 4 12 2" xfId="1207" xr:uid="{00000000-0005-0000-0000-000016050000}"/>
    <cellStyle name="Normal 4 12 3" xfId="1208" xr:uid="{00000000-0005-0000-0000-000017050000}"/>
    <cellStyle name="Normal 4 12 4" xfId="1209" xr:uid="{00000000-0005-0000-0000-000018050000}"/>
    <cellStyle name="Normal 4 12 5" xfId="1210" xr:uid="{00000000-0005-0000-0000-000019050000}"/>
    <cellStyle name="Normal 4 12 6" xfId="1211" xr:uid="{00000000-0005-0000-0000-00001A050000}"/>
    <cellStyle name="Normal 4 12 7" xfId="1212" xr:uid="{00000000-0005-0000-0000-00001B050000}"/>
    <cellStyle name="Normal 4 12 8" xfId="1213" xr:uid="{00000000-0005-0000-0000-00001C050000}"/>
    <cellStyle name="Normal 4 13" xfId="1214" xr:uid="{00000000-0005-0000-0000-00001D050000}"/>
    <cellStyle name="Normal 4 13 2" xfId="1215" xr:uid="{00000000-0005-0000-0000-00001E050000}"/>
    <cellStyle name="Normal 4 13 3" xfId="1216" xr:uid="{00000000-0005-0000-0000-00001F050000}"/>
    <cellStyle name="Normal 4 13 4" xfId="1217" xr:uid="{00000000-0005-0000-0000-000020050000}"/>
    <cellStyle name="Normal 4 13 5" xfId="1218" xr:uid="{00000000-0005-0000-0000-000021050000}"/>
    <cellStyle name="Normal 4 13 6" xfId="1219" xr:uid="{00000000-0005-0000-0000-000022050000}"/>
    <cellStyle name="Normal 4 13 7" xfId="1220" xr:uid="{00000000-0005-0000-0000-000023050000}"/>
    <cellStyle name="Normal 4 13 8" xfId="1221" xr:uid="{00000000-0005-0000-0000-000024050000}"/>
    <cellStyle name="Normal 4 14" xfId="1222" xr:uid="{00000000-0005-0000-0000-000025050000}"/>
    <cellStyle name="Normal 4 14 2" xfId="1223" xr:uid="{00000000-0005-0000-0000-000026050000}"/>
    <cellStyle name="Normal 4 14 3" xfId="1224" xr:uid="{00000000-0005-0000-0000-000027050000}"/>
    <cellStyle name="Normal 4 14 4" xfId="1225" xr:uid="{00000000-0005-0000-0000-000028050000}"/>
    <cellStyle name="Normal 4 14 5" xfId="1226" xr:uid="{00000000-0005-0000-0000-000029050000}"/>
    <cellStyle name="Normal 4 14 6" xfId="1227" xr:uid="{00000000-0005-0000-0000-00002A050000}"/>
    <cellStyle name="Normal 4 14 7" xfId="1228" xr:uid="{00000000-0005-0000-0000-00002B050000}"/>
    <cellStyle name="Normal 4 14 8" xfId="1229" xr:uid="{00000000-0005-0000-0000-00002C050000}"/>
    <cellStyle name="Normal 4 15" xfId="1230" xr:uid="{00000000-0005-0000-0000-00002D050000}"/>
    <cellStyle name="Normal 4 15 2" xfId="1231" xr:uid="{00000000-0005-0000-0000-00002E050000}"/>
    <cellStyle name="Normal 4 15 3" xfId="1232" xr:uid="{00000000-0005-0000-0000-00002F050000}"/>
    <cellStyle name="Normal 4 15 4" xfId="1233" xr:uid="{00000000-0005-0000-0000-000030050000}"/>
    <cellStyle name="Normal 4 15 5" xfId="1234" xr:uid="{00000000-0005-0000-0000-000031050000}"/>
    <cellStyle name="Normal 4 15 6" xfId="1235" xr:uid="{00000000-0005-0000-0000-000032050000}"/>
    <cellStyle name="Normal 4 15 7" xfId="1236" xr:uid="{00000000-0005-0000-0000-000033050000}"/>
    <cellStyle name="Normal 4 15 8" xfId="1237" xr:uid="{00000000-0005-0000-0000-000034050000}"/>
    <cellStyle name="Normal 4 16" xfId="1238" xr:uid="{00000000-0005-0000-0000-000035050000}"/>
    <cellStyle name="Normal 4 16 2" xfId="1239" xr:uid="{00000000-0005-0000-0000-000036050000}"/>
    <cellStyle name="Normal 4 16 3" xfId="1240" xr:uid="{00000000-0005-0000-0000-000037050000}"/>
    <cellStyle name="Normal 4 16 4" xfId="1241" xr:uid="{00000000-0005-0000-0000-000038050000}"/>
    <cellStyle name="Normal 4 16 5" xfId="1242" xr:uid="{00000000-0005-0000-0000-000039050000}"/>
    <cellStyle name="Normal 4 16 6" xfId="1243" xr:uid="{00000000-0005-0000-0000-00003A050000}"/>
    <cellStyle name="Normal 4 16 7" xfId="1244" xr:uid="{00000000-0005-0000-0000-00003B050000}"/>
    <cellStyle name="Normal 4 16 8" xfId="1245" xr:uid="{00000000-0005-0000-0000-00003C050000}"/>
    <cellStyle name="Normal 4 17" xfId="1246" xr:uid="{00000000-0005-0000-0000-00003D050000}"/>
    <cellStyle name="Normal 4 17 2" xfId="1247" xr:uid="{00000000-0005-0000-0000-00003E050000}"/>
    <cellStyle name="Normal 4 17 3" xfId="1248" xr:uid="{00000000-0005-0000-0000-00003F050000}"/>
    <cellStyle name="Normal 4 17 4" xfId="1249" xr:uid="{00000000-0005-0000-0000-000040050000}"/>
    <cellStyle name="Normal 4 17 5" xfId="1250" xr:uid="{00000000-0005-0000-0000-000041050000}"/>
    <cellStyle name="Normal 4 17 6" xfId="1251" xr:uid="{00000000-0005-0000-0000-000042050000}"/>
    <cellStyle name="Normal 4 17 7" xfId="1252" xr:uid="{00000000-0005-0000-0000-000043050000}"/>
    <cellStyle name="Normal 4 17 8" xfId="1253" xr:uid="{00000000-0005-0000-0000-000044050000}"/>
    <cellStyle name="Normal 4 18" xfId="1254" xr:uid="{00000000-0005-0000-0000-000045050000}"/>
    <cellStyle name="Normal 4 18 2" xfId="1255" xr:uid="{00000000-0005-0000-0000-000046050000}"/>
    <cellStyle name="Normal 4 18 3" xfId="1256" xr:uid="{00000000-0005-0000-0000-000047050000}"/>
    <cellStyle name="Normal 4 18 4" xfId="1257" xr:uid="{00000000-0005-0000-0000-000048050000}"/>
    <cellStyle name="Normal 4 18 5" xfId="1258" xr:uid="{00000000-0005-0000-0000-000049050000}"/>
    <cellStyle name="Normal 4 18 6" xfId="1259" xr:uid="{00000000-0005-0000-0000-00004A050000}"/>
    <cellStyle name="Normal 4 18 7" xfId="1260" xr:uid="{00000000-0005-0000-0000-00004B050000}"/>
    <cellStyle name="Normal 4 18 8" xfId="1261" xr:uid="{00000000-0005-0000-0000-00004C050000}"/>
    <cellStyle name="Normal 4 19" xfId="1262" xr:uid="{00000000-0005-0000-0000-00004D050000}"/>
    <cellStyle name="Normal 4 19 2" xfId="1263" xr:uid="{00000000-0005-0000-0000-00004E050000}"/>
    <cellStyle name="Normal 4 19 3" xfId="1264" xr:uid="{00000000-0005-0000-0000-00004F050000}"/>
    <cellStyle name="Normal 4 19 4" xfId="1265" xr:uid="{00000000-0005-0000-0000-000050050000}"/>
    <cellStyle name="Normal 4 19 5" xfId="1266" xr:uid="{00000000-0005-0000-0000-000051050000}"/>
    <cellStyle name="Normal 4 19 6" xfId="1267" xr:uid="{00000000-0005-0000-0000-000052050000}"/>
    <cellStyle name="Normal 4 19 7" xfId="1268" xr:uid="{00000000-0005-0000-0000-000053050000}"/>
    <cellStyle name="Normal 4 19 8" xfId="1269" xr:uid="{00000000-0005-0000-0000-000054050000}"/>
    <cellStyle name="Normal 4 2" xfId="1270" xr:uid="{00000000-0005-0000-0000-000055050000}"/>
    <cellStyle name="Normal 4 2 2" xfId="1271" xr:uid="{00000000-0005-0000-0000-000056050000}"/>
    <cellStyle name="Normal 4 2 3" xfId="1272" xr:uid="{00000000-0005-0000-0000-000057050000}"/>
    <cellStyle name="Normal 4 2 4" xfId="1273" xr:uid="{00000000-0005-0000-0000-000058050000}"/>
    <cellStyle name="Normal 4 2 5" xfId="1274" xr:uid="{00000000-0005-0000-0000-000059050000}"/>
    <cellStyle name="Normal 4 2 6" xfId="1275" xr:uid="{00000000-0005-0000-0000-00005A050000}"/>
    <cellStyle name="Normal 4 2 7" xfId="1276" xr:uid="{00000000-0005-0000-0000-00005B050000}"/>
    <cellStyle name="Normal 4 2 8" xfId="1277" xr:uid="{00000000-0005-0000-0000-00005C050000}"/>
    <cellStyle name="Normal 4 2 9" xfId="1897" xr:uid="{00000000-0005-0000-0000-00005D050000}"/>
    <cellStyle name="Normal 4 20" xfId="1278" xr:uid="{00000000-0005-0000-0000-00005E050000}"/>
    <cellStyle name="Normal 4 20 2" xfId="1279" xr:uid="{00000000-0005-0000-0000-00005F050000}"/>
    <cellStyle name="Normal 4 20 3" xfId="1280" xr:uid="{00000000-0005-0000-0000-000060050000}"/>
    <cellStyle name="Normal 4 20 4" xfId="1281" xr:uid="{00000000-0005-0000-0000-000061050000}"/>
    <cellStyle name="Normal 4 20 5" xfId="1282" xr:uid="{00000000-0005-0000-0000-000062050000}"/>
    <cellStyle name="Normal 4 20 6" xfId="1283" xr:uid="{00000000-0005-0000-0000-000063050000}"/>
    <cellStyle name="Normal 4 20 7" xfId="1284" xr:uid="{00000000-0005-0000-0000-000064050000}"/>
    <cellStyle name="Normal 4 20 8" xfId="1285" xr:uid="{00000000-0005-0000-0000-000065050000}"/>
    <cellStyle name="Normal 4 21" xfId="1286" xr:uid="{00000000-0005-0000-0000-000066050000}"/>
    <cellStyle name="Normal 4 21 2" xfId="1287" xr:uid="{00000000-0005-0000-0000-000067050000}"/>
    <cellStyle name="Normal 4 21 3" xfId="1288" xr:uid="{00000000-0005-0000-0000-000068050000}"/>
    <cellStyle name="Normal 4 21 4" xfId="1289" xr:uid="{00000000-0005-0000-0000-000069050000}"/>
    <cellStyle name="Normal 4 21 5" xfId="1290" xr:uid="{00000000-0005-0000-0000-00006A050000}"/>
    <cellStyle name="Normal 4 21 6" xfId="1291" xr:uid="{00000000-0005-0000-0000-00006B050000}"/>
    <cellStyle name="Normal 4 21 7" xfId="1292" xr:uid="{00000000-0005-0000-0000-00006C050000}"/>
    <cellStyle name="Normal 4 21 8" xfId="1293" xr:uid="{00000000-0005-0000-0000-00006D050000}"/>
    <cellStyle name="Normal 4 22" xfId="1294" xr:uid="{00000000-0005-0000-0000-00006E050000}"/>
    <cellStyle name="Normal 4 22 2" xfId="1295" xr:uid="{00000000-0005-0000-0000-00006F050000}"/>
    <cellStyle name="Normal 4 22 3" xfId="1296" xr:uid="{00000000-0005-0000-0000-000070050000}"/>
    <cellStyle name="Normal 4 22 4" xfId="1297" xr:uid="{00000000-0005-0000-0000-000071050000}"/>
    <cellStyle name="Normal 4 22 5" xfId="1298" xr:uid="{00000000-0005-0000-0000-000072050000}"/>
    <cellStyle name="Normal 4 22 6" xfId="1299" xr:uid="{00000000-0005-0000-0000-000073050000}"/>
    <cellStyle name="Normal 4 22 7" xfId="1300" xr:uid="{00000000-0005-0000-0000-000074050000}"/>
    <cellStyle name="Normal 4 22 8" xfId="1301" xr:uid="{00000000-0005-0000-0000-000075050000}"/>
    <cellStyle name="Normal 4 23" xfId="1302" xr:uid="{00000000-0005-0000-0000-000076050000}"/>
    <cellStyle name="Normal 4 23 2" xfId="1303" xr:uid="{00000000-0005-0000-0000-000077050000}"/>
    <cellStyle name="Normal 4 23 3" xfId="1304" xr:uid="{00000000-0005-0000-0000-000078050000}"/>
    <cellStyle name="Normal 4 23 4" xfId="1305" xr:uid="{00000000-0005-0000-0000-000079050000}"/>
    <cellStyle name="Normal 4 23 5" xfId="1306" xr:uid="{00000000-0005-0000-0000-00007A050000}"/>
    <cellStyle name="Normal 4 23 6" xfId="1307" xr:uid="{00000000-0005-0000-0000-00007B050000}"/>
    <cellStyle name="Normal 4 23 7" xfId="1308" xr:uid="{00000000-0005-0000-0000-00007C050000}"/>
    <cellStyle name="Normal 4 23 8" xfId="1309" xr:uid="{00000000-0005-0000-0000-00007D050000}"/>
    <cellStyle name="Normal 4 24" xfId="1310" xr:uid="{00000000-0005-0000-0000-00007E050000}"/>
    <cellStyle name="Normal 4 24 2" xfId="1311" xr:uid="{00000000-0005-0000-0000-00007F050000}"/>
    <cellStyle name="Normal 4 24 3" xfId="1312" xr:uid="{00000000-0005-0000-0000-000080050000}"/>
    <cellStyle name="Normal 4 24 4" xfId="1313" xr:uid="{00000000-0005-0000-0000-000081050000}"/>
    <cellStyle name="Normal 4 24 5" xfId="1314" xr:uid="{00000000-0005-0000-0000-000082050000}"/>
    <cellStyle name="Normal 4 24 6" xfId="1315" xr:uid="{00000000-0005-0000-0000-000083050000}"/>
    <cellStyle name="Normal 4 24 7" xfId="1316" xr:uid="{00000000-0005-0000-0000-000084050000}"/>
    <cellStyle name="Normal 4 24 8" xfId="1317" xr:uid="{00000000-0005-0000-0000-000085050000}"/>
    <cellStyle name="Normal 4 25" xfId="1318" xr:uid="{00000000-0005-0000-0000-000086050000}"/>
    <cellStyle name="Normal 4 25 2" xfId="1319" xr:uid="{00000000-0005-0000-0000-000087050000}"/>
    <cellStyle name="Normal 4 25 3" xfId="1320" xr:uid="{00000000-0005-0000-0000-000088050000}"/>
    <cellStyle name="Normal 4 25 4" xfId="1321" xr:uid="{00000000-0005-0000-0000-000089050000}"/>
    <cellStyle name="Normal 4 26" xfId="1322" xr:uid="{00000000-0005-0000-0000-00008A050000}"/>
    <cellStyle name="Normal 4 27" xfId="1323" xr:uid="{00000000-0005-0000-0000-00008B050000}"/>
    <cellStyle name="Normal 4 28" xfId="1324" xr:uid="{00000000-0005-0000-0000-00008C050000}"/>
    <cellStyle name="Normal 4 29" xfId="1325" xr:uid="{00000000-0005-0000-0000-00008D050000}"/>
    <cellStyle name="Normal 4 3" xfId="1326" xr:uid="{00000000-0005-0000-0000-00008E050000}"/>
    <cellStyle name="Normal 4 3 10" xfId="4026" xr:uid="{A5556654-A449-4A0B-B624-94A57929EB5B}"/>
    <cellStyle name="Normal 4 3 2" xfId="1327" xr:uid="{00000000-0005-0000-0000-00008F050000}"/>
    <cellStyle name="Normal 4 3 2 2" xfId="5466" xr:uid="{72ED2642-C955-4F4F-9702-C593CD8E5117}"/>
    <cellStyle name="Normal 4 3 2 2 2" xfId="8333" xr:uid="{563B3813-F466-4576-B6D1-FC72117C4BD0}"/>
    <cellStyle name="Normal 4 3 2 3" xfId="7361" xr:uid="{F1454654-D63B-4D7E-A752-832ADF7F2498}"/>
    <cellStyle name="Normal 4 3 2 4" xfId="4498" xr:uid="{218C5831-92AA-4F31-8D77-83C291568B58}"/>
    <cellStyle name="Normal 4 3 3" xfId="1328" xr:uid="{00000000-0005-0000-0000-000090050000}"/>
    <cellStyle name="Normal 4 3 3 2" xfId="7848" xr:uid="{E7071AF8-DA6D-4D02-92B7-10D6228CB922}"/>
    <cellStyle name="Normal 4 3 3 3" xfId="4981" xr:uid="{AB299F45-2799-487D-B5ED-B955A27F663B}"/>
    <cellStyle name="Normal 4 3 4" xfId="1329" xr:uid="{00000000-0005-0000-0000-000091050000}"/>
    <cellStyle name="Normal 4 3 4 2" xfId="6876" xr:uid="{55B5CB48-FE90-4522-963F-358A95060DC5}"/>
    <cellStyle name="Normal 4 3 5" xfId="1330" xr:uid="{00000000-0005-0000-0000-000092050000}"/>
    <cellStyle name="Normal 4 3 6" xfId="1331" xr:uid="{00000000-0005-0000-0000-000093050000}"/>
    <cellStyle name="Normal 4 3 7" xfId="1332" xr:uid="{00000000-0005-0000-0000-000094050000}"/>
    <cellStyle name="Normal 4 3 8" xfId="1333" xr:uid="{00000000-0005-0000-0000-000095050000}"/>
    <cellStyle name="Normal 4 3 9" xfId="1937" xr:uid="{00000000-0005-0000-0000-000096050000}"/>
    <cellStyle name="Normal 4 30" xfId="1334" xr:uid="{00000000-0005-0000-0000-000097050000}"/>
    <cellStyle name="Normal 4 31" xfId="1335" xr:uid="{00000000-0005-0000-0000-000098050000}"/>
    <cellStyle name="Normal 4 32" xfId="1781" xr:uid="{00000000-0005-0000-0000-000099050000}"/>
    <cellStyle name="Normal 4 33" xfId="3828" xr:uid="{EF26B283-61F1-4B5D-8B06-B79D397B6D8B}"/>
    <cellStyle name="Normal 4 4" xfId="1336" xr:uid="{00000000-0005-0000-0000-00009A050000}"/>
    <cellStyle name="Normal 4 4 2" xfId="1337" xr:uid="{00000000-0005-0000-0000-00009B050000}"/>
    <cellStyle name="Normal 4 4 2 2" xfId="5708" xr:uid="{011332FD-FDCA-484D-9F4B-341D15E1DA6E}"/>
    <cellStyle name="Normal 4 4 2 2 2" xfId="8576" xr:uid="{E4D05CFE-137A-4A17-B31D-416A282A8C7E}"/>
    <cellStyle name="Normal 4 4 2 3" xfId="7604" xr:uid="{77F6BD28-F2D1-4CC4-B427-F32DBE4AF3F3}"/>
    <cellStyle name="Normal 4 4 2 4" xfId="4740" xr:uid="{38DEF01A-221B-4BDA-A6F3-B7F43EB8797A}"/>
    <cellStyle name="Normal 4 4 3" xfId="1338" xr:uid="{00000000-0005-0000-0000-00009C050000}"/>
    <cellStyle name="Normal 4 4 3 2" xfId="8091" xr:uid="{3677E61D-0EC2-4249-8F72-511D7EC55537}"/>
    <cellStyle name="Normal 4 4 3 3" xfId="5224" xr:uid="{F6AF6BBA-F910-4283-B44B-D1C3995B6453}"/>
    <cellStyle name="Normal 4 4 4" xfId="1339" xr:uid="{00000000-0005-0000-0000-00009D050000}"/>
    <cellStyle name="Normal 4 4 4 2" xfId="7119" xr:uid="{76A9A27C-A359-4332-BF7A-09B787A86B1E}"/>
    <cellStyle name="Normal 4 4 5" xfId="1340" xr:uid="{00000000-0005-0000-0000-00009E050000}"/>
    <cellStyle name="Normal 4 4 6" xfId="1341" xr:uid="{00000000-0005-0000-0000-00009F050000}"/>
    <cellStyle name="Normal 4 4 7" xfId="1342" xr:uid="{00000000-0005-0000-0000-0000A0050000}"/>
    <cellStyle name="Normal 4 4 8" xfId="1343" xr:uid="{00000000-0005-0000-0000-0000A1050000}"/>
    <cellStyle name="Normal 4 4 9" xfId="4260" xr:uid="{850674E5-658D-496B-B4C3-63AE73924E57}"/>
    <cellStyle name="Normal 4 5" xfId="1344" xr:uid="{00000000-0005-0000-0000-0000A2050000}"/>
    <cellStyle name="Normal 4 5 2" xfId="1345" xr:uid="{00000000-0005-0000-0000-0000A3050000}"/>
    <cellStyle name="Normal 4 5 2 2" xfId="8137" xr:uid="{06BF6291-2F2F-4E59-9A46-64D63512C273}"/>
    <cellStyle name="Normal 4 5 2 3" xfId="5270" xr:uid="{8B380AEB-DE8E-4769-A44B-9FC114C27FBC}"/>
    <cellStyle name="Normal 4 5 3" xfId="1346" xr:uid="{00000000-0005-0000-0000-0000A4050000}"/>
    <cellStyle name="Normal 4 5 3 2" xfId="7165" xr:uid="{12AD7B93-2798-4346-A4A8-BCF5C727BC36}"/>
    <cellStyle name="Normal 4 5 4" xfId="1347" xr:uid="{00000000-0005-0000-0000-0000A5050000}"/>
    <cellStyle name="Normal 4 5 5" xfId="1348" xr:uid="{00000000-0005-0000-0000-0000A6050000}"/>
    <cellStyle name="Normal 4 5 6" xfId="1349" xr:uid="{00000000-0005-0000-0000-0000A7050000}"/>
    <cellStyle name="Normal 4 5 7" xfId="1350" xr:uid="{00000000-0005-0000-0000-0000A8050000}"/>
    <cellStyle name="Normal 4 5 8" xfId="1351" xr:uid="{00000000-0005-0000-0000-0000A9050000}"/>
    <cellStyle name="Normal 4 5 9" xfId="4304" xr:uid="{B072A3A3-6D04-4A19-AE21-8E2EA599D2CB}"/>
    <cellStyle name="Normal 4 6" xfId="1352" xr:uid="{00000000-0005-0000-0000-0000AA050000}"/>
    <cellStyle name="Normal 4 6 2" xfId="1353" xr:uid="{00000000-0005-0000-0000-0000AB050000}"/>
    <cellStyle name="Normal 4 6 2 2" xfId="7651" xr:uid="{A5B46975-C310-4C1D-9118-4AC1ABBEA1F3}"/>
    <cellStyle name="Normal 4 6 3" xfId="1354" xr:uid="{00000000-0005-0000-0000-0000AC050000}"/>
    <cellStyle name="Normal 4 6 4" xfId="1355" xr:uid="{00000000-0005-0000-0000-0000AD050000}"/>
    <cellStyle name="Normal 4 6 5" xfId="1356" xr:uid="{00000000-0005-0000-0000-0000AE050000}"/>
    <cellStyle name="Normal 4 6 6" xfId="1357" xr:uid="{00000000-0005-0000-0000-0000AF050000}"/>
    <cellStyle name="Normal 4 6 7" xfId="1358" xr:uid="{00000000-0005-0000-0000-0000B0050000}"/>
    <cellStyle name="Normal 4 6 8" xfId="1359" xr:uid="{00000000-0005-0000-0000-0000B1050000}"/>
    <cellStyle name="Normal 4 6 9" xfId="4788" xr:uid="{0D4D553E-68A0-4B8E-8C3E-C39E424C0E20}"/>
    <cellStyle name="Normal 4 7" xfId="1360" xr:uid="{00000000-0005-0000-0000-0000B2050000}"/>
    <cellStyle name="Normal 4 7 2" xfId="1361" xr:uid="{00000000-0005-0000-0000-0000B3050000}"/>
    <cellStyle name="Normal 4 7 2 2" xfId="8663" xr:uid="{5E918773-1E04-4C2A-A4DA-1CE747AF7964}"/>
    <cellStyle name="Normal 4 7 3" xfId="1362" xr:uid="{00000000-0005-0000-0000-0000B4050000}"/>
    <cellStyle name="Normal 4 7 4" xfId="1363" xr:uid="{00000000-0005-0000-0000-0000B5050000}"/>
    <cellStyle name="Normal 4 7 5" xfId="1364" xr:uid="{00000000-0005-0000-0000-0000B6050000}"/>
    <cellStyle name="Normal 4 7 6" xfId="1365" xr:uid="{00000000-0005-0000-0000-0000B7050000}"/>
    <cellStyle name="Normal 4 7 7" xfId="1366" xr:uid="{00000000-0005-0000-0000-0000B8050000}"/>
    <cellStyle name="Normal 4 7 8" xfId="1367" xr:uid="{00000000-0005-0000-0000-0000B9050000}"/>
    <cellStyle name="Normal 4 7 9" xfId="5794" xr:uid="{330073F2-EAF2-435C-A3BE-7DEF7F94DCFC}"/>
    <cellStyle name="Normal 4 8" xfId="1368" xr:uid="{00000000-0005-0000-0000-0000BA050000}"/>
    <cellStyle name="Normal 4 8 2" xfId="1369" xr:uid="{00000000-0005-0000-0000-0000BB050000}"/>
    <cellStyle name="Normal 4 8 2 2" xfId="9091" xr:uid="{85907C79-D42B-48E1-8154-AF2CC2320A4E}"/>
    <cellStyle name="Normal 4 8 3" xfId="1370" xr:uid="{00000000-0005-0000-0000-0000BC050000}"/>
    <cellStyle name="Normal 4 8 4" xfId="1371" xr:uid="{00000000-0005-0000-0000-0000BD050000}"/>
    <cellStyle name="Normal 4 8 5" xfId="1372" xr:uid="{00000000-0005-0000-0000-0000BE050000}"/>
    <cellStyle name="Normal 4 8 6" xfId="1373" xr:uid="{00000000-0005-0000-0000-0000BF050000}"/>
    <cellStyle name="Normal 4 8 7" xfId="1374" xr:uid="{00000000-0005-0000-0000-0000C0050000}"/>
    <cellStyle name="Normal 4 8 8" xfId="1375" xr:uid="{00000000-0005-0000-0000-0000C1050000}"/>
    <cellStyle name="Normal 4 8 9" xfId="6222" xr:uid="{E85D5677-17C1-4113-847B-D4963F609402}"/>
    <cellStyle name="Normal 4 9" xfId="1376" xr:uid="{00000000-0005-0000-0000-0000C2050000}"/>
    <cellStyle name="Normal 4 9 2" xfId="1377" xr:uid="{00000000-0005-0000-0000-0000C3050000}"/>
    <cellStyle name="Normal 4 9 3" xfId="1378" xr:uid="{00000000-0005-0000-0000-0000C4050000}"/>
    <cellStyle name="Normal 4 9 4" xfId="1379" xr:uid="{00000000-0005-0000-0000-0000C5050000}"/>
    <cellStyle name="Normal 4 9 5" xfId="1380" xr:uid="{00000000-0005-0000-0000-0000C6050000}"/>
    <cellStyle name="Normal 4 9 6" xfId="1381" xr:uid="{00000000-0005-0000-0000-0000C7050000}"/>
    <cellStyle name="Normal 4 9 7" xfId="1382" xr:uid="{00000000-0005-0000-0000-0000C8050000}"/>
    <cellStyle name="Normal 4 9 8" xfId="1383" xr:uid="{00000000-0005-0000-0000-0000C9050000}"/>
    <cellStyle name="Normal 4 9 9" xfId="6680" xr:uid="{E0B35FB1-BDE5-4B6C-931C-EBB3025E6511}"/>
    <cellStyle name="Normal 40" xfId="6512" xr:uid="{1DB604D9-0478-417C-B569-DF3F7DC22480}"/>
    <cellStyle name="Normal 40 2" xfId="9372" xr:uid="{FA520C4E-318E-4C71-8CF8-8124C70D6D14}"/>
    <cellStyle name="Normal 41" xfId="6532" xr:uid="{5A24008B-C6CE-4D5C-83FE-987A9A8CEBE8}"/>
    <cellStyle name="Normal 41 2" xfId="9392" xr:uid="{5B4AE23A-FC5E-4E42-9501-0F8F2EFDC70A}"/>
    <cellStyle name="Normal 42" xfId="1782" xr:uid="{00000000-0005-0000-0000-0000CA050000}"/>
    <cellStyle name="Normal 42 2" xfId="9412" xr:uid="{838BB0B2-BBF5-41AA-8EDD-D8E4BA4A3613}"/>
    <cellStyle name="Normal 43" xfId="1783" xr:uid="{00000000-0005-0000-0000-0000CB050000}"/>
    <cellStyle name="Normal 43 2" xfId="1384" xr:uid="{00000000-0005-0000-0000-0000CC050000}"/>
    <cellStyle name="Normal 43 2 2" xfId="9437" xr:uid="{F54E0F34-8319-426F-AF59-3E367DA4D1C0}"/>
    <cellStyle name="Normal 43 3" xfId="6576" xr:uid="{5C3BBB12-48D6-4FCD-99A2-B62150CBEAAB}"/>
    <cellStyle name="Normal 44" xfId="1784" xr:uid="{00000000-0005-0000-0000-0000CD050000}"/>
    <cellStyle name="Normal 44 2" xfId="1385" xr:uid="{00000000-0005-0000-0000-0000CE050000}"/>
    <cellStyle name="Normal 44 2 2" xfId="9438" xr:uid="{484F2803-3B7B-4A62-B871-9A265EAB1C91}"/>
    <cellStyle name="Normal 44 3" xfId="1386" xr:uid="{00000000-0005-0000-0000-0000CF050000}"/>
    <cellStyle name="Normal 44 4" xfId="1387" xr:uid="{00000000-0005-0000-0000-0000D0050000}"/>
    <cellStyle name="Normal 44 5" xfId="1388" xr:uid="{00000000-0005-0000-0000-0000D1050000}"/>
    <cellStyle name="Normal 44 6" xfId="1389" xr:uid="{00000000-0005-0000-0000-0000D2050000}"/>
    <cellStyle name="Normal 44 7" xfId="6578" xr:uid="{9FFB9863-37B7-4180-BE63-1FDBF1D4DB13}"/>
    <cellStyle name="Normal 45" xfId="6608" xr:uid="{517B17E6-88F9-49FD-B046-0213D6CBC76C}"/>
    <cellStyle name="Normal 45 2" xfId="9468" xr:uid="{840E331B-488F-4F3F-BDCC-75EAA6DB81BC}"/>
    <cellStyle name="Normal 46" xfId="6628" xr:uid="{442894F8-8AF3-48D5-B145-01FED3669603}"/>
    <cellStyle name="Normal 47" xfId="1390" xr:uid="{00000000-0005-0000-0000-0000D3050000}"/>
    <cellStyle name="Normal 47 2" xfId="9506" xr:uid="{48759771-9148-445A-A236-C45E109898FD}"/>
    <cellStyle name="Normal 48" xfId="1391" xr:uid="{00000000-0005-0000-0000-0000D4050000}"/>
    <cellStyle name="Normal 48 2" xfId="9508" xr:uid="{3BF66260-8F17-4247-A44C-06254C5F1B3A}"/>
    <cellStyle name="Normal 49" xfId="1392" xr:uid="{00000000-0005-0000-0000-0000D5050000}"/>
    <cellStyle name="Normal 49 2" xfId="9509" xr:uid="{6A824605-16F0-4160-8608-4B7B9441EABF}"/>
    <cellStyle name="Normal 5" xfId="76" xr:uid="{00000000-0005-0000-0000-0000D6050000}"/>
    <cellStyle name="Normal 5 10" xfId="1393" xr:uid="{00000000-0005-0000-0000-0000D7050000}"/>
    <cellStyle name="Normal 5 11" xfId="1394" xr:uid="{00000000-0005-0000-0000-0000D8050000}"/>
    <cellStyle name="Normal 5 12" xfId="1395" xr:uid="{00000000-0005-0000-0000-0000D9050000}"/>
    <cellStyle name="Normal 5 13" xfId="1785" xr:uid="{00000000-0005-0000-0000-0000DA050000}"/>
    <cellStyle name="Normal 5 14" xfId="1893" xr:uid="{00000000-0005-0000-0000-0000DB050000}"/>
    <cellStyle name="Normal 5 15" xfId="3370" xr:uid="{268625BD-E30F-4C47-80FE-7BA8B41A7CEB}"/>
    <cellStyle name="Normal 5 16" xfId="3347" xr:uid="{58F80A51-CFFB-4EE8-ADCF-FE3F2D011CFF}"/>
    <cellStyle name="Normal 5 2" xfId="1396" xr:uid="{00000000-0005-0000-0000-0000DC050000}"/>
    <cellStyle name="Normal 5 2 10" xfId="3384" xr:uid="{C0D83040-C0AF-4EEB-89EF-0A5DEE1AE5ED}"/>
    <cellStyle name="Normal 5 2 11" xfId="4031" xr:uid="{77D027C0-35AC-45B8-B193-D05A67C51C9B}"/>
    <cellStyle name="Normal 5 2 2" xfId="1397" xr:uid="{00000000-0005-0000-0000-0000DD050000}"/>
    <cellStyle name="Normal 5 2 2 2" xfId="5473" xr:uid="{E2AD4E09-8ABC-4493-936B-F45AADF9D1E9}"/>
    <cellStyle name="Normal 5 2 2 2 2" xfId="8340" xr:uid="{E100AE25-ED96-4629-882C-8D0224FDF878}"/>
    <cellStyle name="Normal 5 2 2 3" xfId="7368" xr:uid="{A8716CA5-4A90-4FDE-9034-AFE9F2A516D1}"/>
    <cellStyle name="Normal 5 2 2 4" xfId="4505" xr:uid="{E59BA6EC-0FEF-4907-B1F6-97D69EE71AA7}"/>
    <cellStyle name="Normal 5 2 3" xfId="1398" xr:uid="{00000000-0005-0000-0000-0000DE050000}"/>
    <cellStyle name="Normal 5 2 3 2" xfId="7855" xr:uid="{B5AF94D6-19AE-4DAC-8888-8D7A60530788}"/>
    <cellStyle name="Normal 5 2 3 3" xfId="4988" xr:uid="{385EFE2C-A3CE-4FC3-9E76-4C4B6A1B72A4}"/>
    <cellStyle name="Normal 5 2 4" xfId="1399" xr:uid="{00000000-0005-0000-0000-0000DF050000}"/>
    <cellStyle name="Normal 5 2 4 2" xfId="6883" xr:uid="{DE6A19BA-6BCD-49A1-ADCF-7BC5EAB89997}"/>
    <cellStyle name="Normal 5 2 5" xfId="1400" xr:uid="{00000000-0005-0000-0000-0000E0050000}"/>
    <cellStyle name="Normal 5 2 6" xfId="1401" xr:uid="{00000000-0005-0000-0000-0000E1050000}"/>
    <cellStyle name="Normal 5 2 7" xfId="1402" xr:uid="{00000000-0005-0000-0000-0000E2050000}"/>
    <cellStyle name="Normal 5 2 8" xfId="1403" xr:uid="{00000000-0005-0000-0000-0000E3050000}"/>
    <cellStyle name="Normal 5 2 9" xfId="1938" xr:uid="{00000000-0005-0000-0000-0000E4050000}"/>
    <cellStyle name="Normal 5 3" xfId="1404" xr:uid="{00000000-0005-0000-0000-0000E5050000}"/>
    <cellStyle name="Normal 5 3 2" xfId="1405" xr:uid="{00000000-0005-0000-0000-0000E6050000}"/>
    <cellStyle name="Normal 5 3 2 2" xfId="8144" xr:uid="{72084532-F3EC-48C9-9EE0-8458E7544F3F}"/>
    <cellStyle name="Normal 5 3 2 3" xfId="5277" xr:uid="{D5096954-B4F1-4075-9AEB-C55239E89E61}"/>
    <cellStyle name="Normal 5 3 3" xfId="1406" xr:uid="{00000000-0005-0000-0000-0000E7050000}"/>
    <cellStyle name="Normal 5 3 3 2" xfId="7172" xr:uid="{68CE60C4-ED10-47C5-8EF9-246859A6F56E}"/>
    <cellStyle name="Normal 5 3 4" xfId="1407" xr:uid="{00000000-0005-0000-0000-0000E8050000}"/>
    <cellStyle name="Normal 5 3 5" xfId="1408" xr:uid="{00000000-0005-0000-0000-0000E9050000}"/>
    <cellStyle name="Normal 5 3 6" xfId="1409" xr:uid="{00000000-0005-0000-0000-0000EA050000}"/>
    <cellStyle name="Normal 5 3 7" xfId="1410" xr:uid="{00000000-0005-0000-0000-0000EB050000}"/>
    <cellStyle name="Normal 5 3 8" xfId="1411" xr:uid="{00000000-0005-0000-0000-0000EC050000}"/>
    <cellStyle name="Normal 5 3 9" xfId="4311" xr:uid="{5475FA1F-50F3-4C1E-9A6C-D3BAFE4EEBA9}"/>
    <cellStyle name="Normal 5 4" xfId="1412" xr:uid="{00000000-0005-0000-0000-0000ED050000}"/>
    <cellStyle name="Normal 5 4 2" xfId="1413" xr:uid="{00000000-0005-0000-0000-0000EE050000}"/>
    <cellStyle name="Normal 5 4 2 2" xfId="7659" xr:uid="{7787B9E3-AC82-4263-9432-19E5804CD75D}"/>
    <cellStyle name="Normal 5 4 3" xfId="1414" xr:uid="{00000000-0005-0000-0000-0000EF050000}"/>
    <cellStyle name="Normal 5 4 4" xfId="1415" xr:uid="{00000000-0005-0000-0000-0000F0050000}"/>
    <cellStyle name="Normal 5 4 5" xfId="1416" xr:uid="{00000000-0005-0000-0000-0000F1050000}"/>
    <cellStyle name="Normal 5 4 6" xfId="1417" xr:uid="{00000000-0005-0000-0000-0000F2050000}"/>
    <cellStyle name="Normal 5 4 7" xfId="1418" xr:uid="{00000000-0005-0000-0000-0000F3050000}"/>
    <cellStyle name="Normal 5 4 8" xfId="1419" xr:uid="{00000000-0005-0000-0000-0000F4050000}"/>
    <cellStyle name="Normal 5 4 9" xfId="4796" xr:uid="{E0F29210-A09F-400E-99AC-C60122BFEEEA}"/>
    <cellStyle name="Normal 5 5" xfId="1420" xr:uid="{00000000-0005-0000-0000-0000F5050000}"/>
    <cellStyle name="Normal 5 5 2" xfId="1421" xr:uid="{00000000-0005-0000-0000-0000F6050000}"/>
    <cellStyle name="Normal 5 5 2 2" xfId="8671" xr:uid="{EF46245E-2777-4234-A192-E88355D03440}"/>
    <cellStyle name="Normal 5 5 3" xfId="1422" xr:uid="{00000000-0005-0000-0000-0000F7050000}"/>
    <cellStyle name="Normal 5 5 4" xfId="1423" xr:uid="{00000000-0005-0000-0000-0000F8050000}"/>
    <cellStyle name="Normal 5 5 5" xfId="1424" xr:uid="{00000000-0005-0000-0000-0000F9050000}"/>
    <cellStyle name="Normal 5 5 6" xfId="1425" xr:uid="{00000000-0005-0000-0000-0000FA050000}"/>
    <cellStyle name="Normal 5 5 7" xfId="1426" xr:uid="{00000000-0005-0000-0000-0000FB050000}"/>
    <cellStyle name="Normal 5 5 8" xfId="1427" xr:uid="{00000000-0005-0000-0000-0000FC050000}"/>
    <cellStyle name="Normal 5 5 9" xfId="5802" xr:uid="{715B75DD-7BAB-45C7-BFE8-2D080041D217}"/>
    <cellStyle name="Normal 5 6" xfId="1428" xr:uid="{00000000-0005-0000-0000-0000FD050000}"/>
    <cellStyle name="Normal 5 6 2" xfId="1429" xr:uid="{00000000-0005-0000-0000-0000FE050000}"/>
    <cellStyle name="Normal 5 6 3" xfId="1430" xr:uid="{00000000-0005-0000-0000-0000FF050000}"/>
    <cellStyle name="Normal 5 6 4" xfId="1431" xr:uid="{00000000-0005-0000-0000-000000060000}"/>
    <cellStyle name="Normal 5 6 5" xfId="1432" xr:uid="{00000000-0005-0000-0000-000001060000}"/>
    <cellStyle name="Normal 5 6 6" xfId="1433" xr:uid="{00000000-0005-0000-0000-000002060000}"/>
    <cellStyle name="Normal 5 6 7" xfId="1434" xr:uid="{00000000-0005-0000-0000-000003060000}"/>
    <cellStyle name="Normal 5 6 8" xfId="1435" xr:uid="{00000000-0005-0000-0000-000004060000}"/>
    <cellStyle name="Normal 5 6 9" xfId="6650" xr:uid="{31ABB774-AFD2-4CFB-8D46-49733C4E8298}"/>
    <cellStyle name="Normal 5 7" xfId="1436" xr:uid="{00000000-0005-0000-0000-000005060000}"/>
    <cellStyle name="Normal 5 7 2" xfId="1437" xr:uid="{00000000-0005-0000-0000-000006060000}"/>
    <cellStyle name="Normal 5 7 3" xfId="1438" xr:uid="{00000000-0005-0000-0000-000007060000}"/>
    <cellStyle name="Normal 5 7 4" xfId="1439" xr:uid="{00000000-0005-0000-0000-000008060000}"/>
    <cellStyle name="Normal 5 7 5" xfId="1440" xr:uid="{00000000-0005-0000-0000-000009060000}"/>
    <cellStyle name="Normal 5 7 6" xfId="1441" xr:uid="{00000000-0005-0000-0000-00000A060000}"/>
    <cellStyle name="Normal 5 7 7" xfId="1442" xr:uid="{00000000-0005-0000-0000-00000B060000}"/>
    <cellStyle name="Normal 5 7 8" xfId="1443" xr:uid="{00000000-0005-0000-0000-00000C060000}"/>
    <cellStyle name="Normal 5 7 9" xfId="6688" xr:uid="{0D3FFAD6-DF89-4531-BD59-5BE6AECD8EE0}"/>
    <cellStyle name="Normal 5 8" xfId="1444" xr:uid="{00000000-0005-0000-0000-00000D060000}"/>
    <cellStyle name="Normal 5 8 2" xfId="1445" xr:uid="{00000000-0005-0000-0000-00000E060000}"/>
    <cellStyle name="Normal 5 8 3" xfId="1446" xr:uid="{00000000-0005-0000-0000-00000F060000}"/>
    <cellStyle name="Normal 5 8 4" xfId="1447" xr:uid="{00000000-0005-0000-0000-000010060000}"/>
    <cellStyle name="Normal 5 9" xfId="1448" xr:uid="{00000000-0005-0000-0000-000011060000}"/>
    <cellStyle name="Normal 50" xfId="1449" xr:uid="{00000000-0005-0000-0000-000012060000}"/>
    <cellStyle name="Normal 51" xfId="1450" xr:uid="{00000000-0005-0000-0000-000013060000}"/>
    <cellStyle name="Normal 51 2" xfId="9548" xr:uid="{ABE79EDF-351B-48A2-978F-468265B68ECA}"/>
    <cellStyle name="Normal 52" xfId="1451" xr:uid="{00000000-0005-0000-0000-000014060000}"/>
    <cellStyle name="Normal 52 2" xfId="15753" xr:uid="{E27D5812-5138-4BB1-8769-7A41B91AF6C8}"/>
    <cellStyle name="Normal 53" xfId="1452" xr:uid="{00000000-0005-0000-0000-000015060000}"/>
    <cellStyle name="Normal 53 2" xfId="15777" xr:uid="{69F06DF5-38B7-4EF5-9C76-17AC19C74E6E}"/>
    <cellStyle name="Normal 54" xfId="1453" xr:uid="{00000000-0005-0000-0000-000016060000}"/>
    <cellStyle name="Normal 54 2" xfId="15808" xr:uid="{0B6547BE-A680-44BC-B0C1-EE0994887917}"/>
    <cellStyle name="Normal 55" xfId="1454" xr:uid="{00000000-0005-0000-0000-000017060000}"/>
    <cellStyle name="Normal 56" xfId="1455" xr:uid="{00000000-0005-0000-0000-000018060000}"/>
    <cellStyle name="Normal 57" xfId="1456" xr:uid="{00000000-0005-0000-0000-000019060000}"/>
    <cellStyle name="Normal 58" xfId="1457" xr:uid="{00000000-0005-0000-0000-00001A060000}"/>
    <cellStyle name="Normal 59" xfId="3826" xr:uid="{FB664EC8-491B-4730-94DE-A4DDAD5F6924}"/>
    <cellStyle name="Normal 59 2" xfId="14907" xr:uid="{DEC97680-0B33-4972-9BE2-959787BF4C3F}"/>
    <cellStyle name="Normal 6" xfId="655" xr:uid="{00000000-0005-0000-0000-00001B060000}"/>
    <cellStyle name="Normal 6 10" xfId="1458" xr:uid="{00000000-0005-0000-0000-00001C060000}"/>
    <cellStyle name="Normal 6 11" xfId="1459" xr:uid="{00000000-0005-0000-0000-00001D060000}"/>
    <cellStyle name="Normal 6 12" xfId="1460" xr:uid="{00000000-0005-0000-0000-00001E060000}"/>
    <cellStyle name="Normal 6 13" xfId="1786" xr:uid="{00000000-0005-0000-0000-00001F060000}"/>
    <cellStyle name="Normal 6 14" xfId="1888" xr:uid="{00000000-0005-0000-0000-000020060000}"/>
    <cellStyle name="Normal 6 15" xfId="3371" xr:uid="{6F15D44A-B18B-40B7-A573-90E3E6C73966}"/>
    <cellStyle name="Normal 6 2" xfId="1461" xr:uid="{00000000-0005-0000-0000-000021060000}"/>
    <cellStyle name="Normal 6 2 2" xfId="1462" xr:uid="{00000000-0005-0000-0000-000022060000}"/>
    <cellStyle name="Normal 6 2 2 2" xfId="5495" xr:uid="{C9410A26-B8CB-49AA-8C92-E707E5E66132}"/>
    <cellStyle name="Normal 6 2 2 2 2" xfId="8362" xr:uid="{4C82DC79-D3A4-4E64-A2BF-807C54B8E337}"/>
    <cellStyle name="Normal 6 2 2 3" xfId="7390" xr:uid="{D25559CB-66A9-4355-B1EB-ACCB886249B5}"/>
    <cellStyle name="Normal 6 2 2 4" xfId="4527" xr:uid="{3B1BA161-CC5F-41C1-85BF-1F0AD5B32D07}"/>
    <cellStyle name="Normal 6 2 3" xfId="1463" xr:uid="{00000000-0005-0000-0000-000023060000}"/>
    <cellStyle name="Normal 6 2 3 2" xfId="7877" xr:uid="{B186BD6B-7C43-4344-AB9A-57D1A6C94495}"/>
    <cellStyle name="Normal 6 2 3 3" xfId="5010" xr:uid="{F673910D-5907-4DF8-85AE-A804C8372029}"/>
    <cellStyle name="Normal 6 2 4" xfId="1464" xr:uid="{00000000-0005-0000-0000-000024060000}"/>
    <cellStyle name="Normal 6 2 4 2" xfId="6905" xr:uid="{92D55D23-9341-4866-8618-7BBE83E0CDF2}"/>
    <cellStyle name="Normal 6 2 5" xfId="1465" xr:uid="{00000000-0005-0000-0000-000025060000}"/>
    <cellStyle name="Normal 6 2 6" xfId="1466" xr:uid="{00000000-0005-0000-0000-000026060000}"/>
    <cellStyle name="Normal 6 2 7" xfId="1467" xr:uid="{00000000-0005-0000-0000-000027060000}"/>
    <cellStyle name="Normal 6 2 8" xfId="1468" xr:uid="{00000000-0005-0000-0000-000028060000}"/>
    <cellStyle name="Normal 6 2 9" xfId="1910" xr:uid="{00000000-0005-0000-0000-000029060000}"/>
    <cellStyle name="Normal 6 3" xfId="1469" xr:uid="{00000000-0005-0000-0000-00002A060000}"/>
    <cellStyle name="Normal 6 3 2" xfId="1470" xr:uid="{00000000-0005-0000-0000-00002B060000}"/>
    <cellStyle name="Normal 6 3 2 2" xfId="8166" xr:uid="{12BD4C22-FD9E-46AB-A923-AF0DC4421E53}"/>
    <cellStyle name="Normal 6 3 2 3" xfId="5299" xr:uid="{5CAD17EF-5B71-40A6-8CE0-8ADCC2B94CE9}"/>
    <cellStyle name="Normal 6 3 3" xfId="1471" xr:uid="{00000000-0005-0000-0000-00002C060000}"/>
    <cellStyle name="Normal 6 3 3 2" xfId="7194" xr:uid="{E78EC584-5DC7-422F-9CBD-88EC3A01D1A7}"/>
    <cellStyle name="Normal 6 3 4" xfId="1472" xr:uid="{00000000-0005-0000-0000-00002D060000}"/>
    <cellStyle name="Normal 6 3 5" xfId="1473" xr:uid="{00000000-0005-0000-0000-00002E060000}"/>
    <cellStyle name="Normal 6 3 6" xfId="1474" xr:uid="{00000000-0005-0000-0000-00002F060000}"/>
    <cellStyle name="Normal 6 3 7" xfId="1475" xr:uid="{00000000-0005-0000-0000-000030060000}"/>
    <cellStyle name="Normal 6 3 8" xfId="1476" xr:uid="{00000000-0005-0000-0000-000031060000}"/>
    <cellStyle name="Normal 6 3 9" xfId="4333" xr:uid="{78B276F8-433C-4C11-8DA9-713C46F7CE03}"/>
    <cellStyle name="Normal 6 4" xfId="1477" xr:uid="{00000000-0005-0000-0000-000032060000}"/>
    <cellStyle name="Normal 6 4 2" xfId="1478" xr:uid="{00000000-0005-0000-0000-000033060000}"/>
    <cellStyle name="Normal 6 4 2 2" xfId="7681" xr:uid="{EC52588E-46E3-414C-82CC-51572DCCB655}"/>
    <cellStyle name="Normal 6 4 3" xfId="1479" xr:uid="{00000000-0005-0000-0000-000034060000}"/>
    <cellStyle name="Normal 6 4 4" xfId="1480" xr:uid="{00000000-0005-0000-0000-000035060000}"/>
    <cellStyle name="Normal 6 4 5" xfId="1481" xr:uid="{00000000-0005-0000-0000-000036060000}"/>
    <cellStyle name="Normal 6 4 6" xfId="1482" xr:uid="{00000000-0005-0000-0000-000037060000}"/>
    <cellStyle name="Normal 6 4 7" xfId="1483" xr:uid="{00000000-0005-0000-0000-000038060000}"/>
    <cellStyle name="Normal 6 4 8" xfId="1484" xr:uid="{00000000-0005-0000-0000-000039060000}"/>
    <cellStyle name="Normal 6 4 9" xfId="4818" xr:uid="{E2CB9667-C9F5-4517-9B33-4F88BB557433}"/>
    <cellStyle name="Normal 6 5" xfId="1485" xr:uid="{00000000-0005-0000-0000-00003A060000}"/>
    <cellStyle name="Normal 6 5 2" xfId="1486" xr:uid="{00000000-0005-0000-0000-00003B060000}"/>
    <cellStyle name="Normal 6 5 2 2" xfId="8693" xr:uid="{7298554E-B756-448F-B4F7-77A77189368E}"/>
    <cellStyle name="Normal 6 5 3" xfId="1487" xr:uid="{00000000-0005-0000-0000-00003C060000}"/>
    <cellStyle name="Normal 6 5 4" xfId="1488" xr:uid="{00000000-0005-0000-0000-00003D060000}"/>
    <cellStyle name="Normal 6 5 5" xfId="1489" xr:uid="{00000000-0005-0000-0000-00003E060000}"/>
    <cellStyle name="Normal 6 5 6" xfId="1490" xr:uid="{00000000-0005-0000-0000-00003F060000}"/>
    <cellStyle name="Normal 6 5 7" xfId="1491" xr:uid="{00000000-0005-0000-0000-000040060000}"/>
    <cellStyle name="Normal 6 5 8" xfId="1492" xr:uid="{00000000-0005-0000-0000-000041060000}"/>
    <cellStyle name="Normal 6 5 9" xfId="5824" xr:uid="{407AA107-DC5A-462D-A967-A53BF9F11026}"/>
    <cellStyle name="Normal 6 6" xfId="1493" xr:uid="{00000000-0005-0000-0000-000042060000}"/>
    <cellStyle name="Normal 6 6 2" xfId="1494" xr:uid="{00000000-0005-0000-0000-000043060000}"/>
    <cellStyle name="Normal 6 6 3" xfId="1495" xr:uid="{00000000-0005-0000-0000-000044060000}"/>
    <cellStyle name="Normal 6 6 4" xfId="1496" xr:uid="{00000000-0005-0000-0000-000045060000}"/>
    <cellStyle name="Normal 6 6 5" xfId="1497" xr:uid="{00000000-0005-0000-0000-000046060000}"/>
    <cellStyle name="Normal 6 6 6" xfId="1498" xr:uid="{00000000-0005-0000-0000-000047060000}"/>
    <cellStyle name="Normal 6 6 7" xfId="1499" xr:uid="{00000000-0005-0000-0000-000048060000}"/>
    <cellStyle name="Normal 6 6 8" xfId="1500" xr:uid="{00000000-0005-0000-0000-000049060000}"/>
    <cellStyle name="Normal 6 6 9" xfId="6652" xr:uid="{F553F455-E58C-49F9-9B99-6FC170B2D3E5}"/>
    <cellStyle name="Normal 6 7" xfId="1501" xr:uid="{00000000-0005-0000-0000-00004A060000}"/>
    <cellStyle name="Normal 6 7 2" xfId="1502" xr:uid="{00000000-0005-0000-0000-00004B060000}"/>
    <cellStyle name="Normal 6 7 3" xfId="1503" xr:uid="{00000000-0005-0000-0000-00004C060000}"/>
    <cellStyle name="Normal 6 7 4" xfId="1504" xr:uid="{00000000-0005-0000-0000-00004D060000}"/>
    <cellStyle name="Normal 6 7 5" xfId="1505" xr:uid="{00000000-0005-0000-0000-00004E060000}"/>
    <cellStyle name="Normal 6 7 6" xfId="1506" xr:uid="{00000000-0005-0000-0000-00004F060000}"/>
    <cellStyle name="Normal 6 7 7" xfId="1507" xr:uid="{00000000-0005-0000-0000-000050060000}"/>
    <cellStyle name="Normal 6 7 8" xfId="1508" xr:uid="{00000000-0005-0000-0000-000051060000}"/>
    <cellStyle name="Normal 6 7 9" xfId="6710" xr:uid="{727A2130-4646-4392-98AC-6FFC1CD89244}"/>
    <cellStyle name="Normal 6 8" xfId="1509" xr:uid="{00000000-0005-0000-0000-000052060000}"/>
    <cellStyle name="Normal 6 8 2" xfId="1510" xr:uid="{00000000-0005-0000-0000-000053060000}"/>
    <cellStyle name="Normal 6 8 3" xfId="1511" xr:uid="{00000000-0005-0000-0000-000054060000}"/>
    <cellStyle name="Normal 6 8 4" xfId="1512" xr:uid="{00000000-0005-0000-0000-000055060000}"/>
    <cellStyle name="Normal 6 9" xfId="1513" xr:uid="{00000000-0005-0000-0000-000056060000}"/>
    <cellStyle name="Normal 601" xfId="1862" xr:uid="{00000000-0005-0000-0000-000057060000}"/>
    <cellStyle name="Normal 605" xfId="1818" xr:uid="{00000000-0005-0000-0000-000058060000}"/>
    <cellStyle name="Normal 606" xfId="1817" xr:uid="{00000000-0005-0000-0000-000059060000}"/>
    <cellStyle name="Normal 636" xfId="1815" xr:uid="{00000000-0005-0000-0000-00005A060000}"/>
    <cellStyle name="Normal 640" xfId="1816" xr:uid="{00000000-0005-0000-0000-00005B060000}"/>
    <cellStyle name="Normal 643" xfId="1819" xr:uid="{00000000-0005-0000-0000-00005C060000}"/>
    <cellStyle name="Normal 646" xfId="1821" xr:uid="{00000000-0005-0000-0000-00005D060000}"/>
    <cellStyle name="Normal 647" xfId="1822" xr:uid="{00000000-0005-0000-0000-00005E060000}"/>
    <cellStyle name="Normal 649" xfId="1823" xr:uid="{00000000-0005-0000-0000-00005F060000}"/>
    <cellStyle name="Normal 650" xfId="1824" xr:uid="{00000000-0005-0000-0000-000060060000}"/>
    <cellStyle name="Normal 651" xfId="1825" xr:uid="{00000000-0005-0000-0000-000061060000}"/>
    <cellStyle name="Normal 652" xfId="1826" xr:uid="{00000000-0005-0000-0000-000062060000}"/>
    <cellStyle name="Normal 653" xfId="1827" xr:uid="{00000000-0005-0000-0000-000063060000}"/>
    <cellStyle name="Normal 654" xfId="1828" xr:uid="{00000000-0005-0000-0000-000064060000}"/>
    <cellStyle name="Normal 655" xfId="1829" xr:uid="{00000000-0005-0000-0000-000065060000}"/>
    <cellStyle name="Normal 656" xfId="1830" xr:uid="{00000000-0005-0000-0000-000066060000}"/>
    <cellStyle name="Normal 657" xfId="1831" xr:uid="{00000000-0005-0000-0000-000067060000}"/>
    <cellStyle name="Normal 658" xfId="1833" xr:uid="{00000000-0005-0000-0000-000068060000}"/>
    <cellStyle name="Normal 659" xfId="1834" xr:uid="{00000000-0005-0000-0000-000069060000}"/>
    <cellStyle name="Normal 660" xfId="1836" xr:uid="{00000000-0005-0000-0000-00006A060000}"/>
    <cellStyle name="Normal 662" xfId="1837" xr:uid="{00000000-0005-0000-0000-00006B060000}"/>
    <cellStyle name="Normal 663" xfId="1838" xr:uid="{00000000-0005-0000-0000-00006C060000}"/>
    <cellStyle name="Normal 664" xfId="1839" xr:uid="{00000000-0005-0000-0000-00006D060000}"/>
    <cellStyle name="Normal 665" xfId="1840" xr:uid="{00000000-0005-0000-0000-00006E060000}"/>
    <cellStyle name="Normal 667" xfId="1841" xr:uid="{00000000-0005-0000-0000-00006F060000}"/>
    <cellStyle name="Normal 673" xfId="1844" xr:uid="{00000000-0005-0000-0000-000070060000}"/>
    <cellStyle name="Normal 674" xfId="1845" xr:uid="{00000000-0005-0000-0000-000071060000}"/>
    <cellStyle name="Normal 675" xfId="1846" xr:uid="{00000000-0005-0000-0000-000072060000}"/>
    <cellStyle name="Normal 676" xfId="1847" xr:uid="{00000000-0005-0000-0000-000073060000}"/>
    <cellStyle name="Normal 677" xfId="1851" xr:uid="{00000000-0005-0000-0000-000074060000}"/>
    <cellStyle name="Normal 678" xfId="1852" xr:uid="{00000000-0005-0000-0000-000075060000}"/>
    <cellStyle name="Normal 679" xfId="1853" xr:uid="{00000000-0005-0000-0000-000076060000}"/>
    <cellStyle name="Normal 684" xfId="1858" xr:uid="{00000000-0005-0000-0000-000077060000}"/>
    <cellStyle name="Normal 7" xfId="1787" xr:uid="{00000000-0005-0000-0000-000078060000}"/>
    <cellStyle name="Normal 7 10" xfId="1514" xr:uid="{00000000-0005-0000-0000-000079060000}"/>
    <cellStyle name="Normal 7 11" xfId="1515" xr:uid="{00000000-0005-0000-0000-00007A060000}"/>
    <cellStyle name="Normal 7 12" xfId="1516" xr:uid="{00000000-0005-0000-0000-00007B060000}"/>
    <cellStyle name="Normal 7 13" xfId="3879" xr:uid="{73129568-F850-46DA-A08C-C8EE94CF32DA}"/>
    <cellStyle name="Normal 7 2" xfId="1517" xr:uid="{00000000-0005-0000-0000-00007C060000}"/>
    <cellStyle name="Normal 7 2 2" xfId="1518" xr:uid="{00000000-0005-0000-0000-00007D060000}"/>
    <cellStyle name="Normal 7 2 2 2" xfId="5522" xr:uid="{CD7F2D5C-9F56-4DB5-86FB-C68BFCCAD487}"/>
    <cellStyle name="Normal 7 2 2 2 2" xfId="8389" xr:uid="{47E64E31-874A-4B40-A49A-D25F27F77D65}"/>
    <cellStyle name="Normal 7 2 2 3" xfId="7417" xr:uid="{1C13853D-23EC-440A-A431-B024B28F7ADD}"/>
    <cellStyle name="Normal 7 2 2 4" xfId="4554" xr:uid="{35BF5951-DC9F-4739-9195-236D1E86555E}"/>
    <cellStyle name="Normal 7 2 3" xfId="1519" xr:uid="{00000000-0005-0000-0000-00007E060000}"/>
    <cellStyle name="Normal 7 2 3 2" xfId="7904" xr:uid="{40D57A09-8830-442C-858C-6B151BBC9207}"/>
    <cellStyle name="Normal 7 2 3 3" xfId="5037" xr:uid="{0CD39E63-37E0-4AC3-B89B-E4E18DBCC07D}"/>
    <cellStyle name="Normal 7 2 4" xfId="1520" xr:uid="{00000000-0005-0000-0000-00007F060000}"/>
    <cellStyle name="Normal 7 2 4 2" xfId="6932" xr:uid="{0B58D109-0A65-438F-B04E-3EA98301D4E7}"/>
    <cellStyle name="Normal 7 2 5" xfId="1521" xr:uid="{00000000-0005-0000-0000-000080060000}"/>
    <cellStyle name="Normal 7 2 6" xfId="1522" xr:uid="{00000000-0005-0000-0000-000081060000}"/>
    <cellStyle name="Normal 7 2 7" xfId="1523" xr:uid="{00000000-0005-0000-0000-000082060000}"/>
    <cellStyle name="Normal 7 2 8" xfId="1524" xr:uid="{00000000-0005-0000-0000-000083060000}"/>
    <cellStyle name="Normal 7 2 9" xfId="4076" xr:uid="{99420177-1DE3-45B9-9C20-123EA121B636}"/>
    <cellStyle name="Normal 7 3" xfId="1525" xr:uid="{00000000-0005-0000-0000-000084060000}"/>
    <cellStyle name="Normal 7 3 2" xfId="1526" xr:uid="{00000000-0005-0000-0000-000085060000}"/>
    <cellStyle name="Normal 7 3 2 2" xfId="8193" xr:uid="{F500D06A-A18A-42D6-BDF2-9F945609F1FA}"/>
    <cellStyle name="Normal 7 3 2 3" xfId="5326" xr:uid="{87D1EFCF-CD1C-48E0-B421-F3CC71D66EF7}"/>
    <cellStyle name="Normal 7 3 3" xfId="1527" xr:uid="{00000000-0005-0000-0000-000086060000}"/>
    <cellStyle name="Normal 7 3 3 2" xfId="7221" xr:uid="{3094FCA5-E424-4E2A-86B6-5A3E67C1F077}"/>
    <cellStyle name="Normal 7 3 4" xfId="1528" xr:uid="{00000000-0005-0000-0000-000087060000}"/>
    <cellStyle name="Normal 7 3 5" xfId="1529" xr:uid="{00000000-0005-0000-0000-000088060000}"/>
    <cellStyle name="Normal 7 3 6" xfId="1530" xr:uid="{00000000-0005-0000-0000-000089060000}"/>
    <cellStyle name="Normal 7 3 7" xfId="1531" xr:uid="{00000000-0005-0000-0000-00008A060000}"/>
    <cellStyle name="Normal 7 3 8" xfId="1532" xr:uid="{00000000-0005-0000-0000-00008B060000}"/>
    <cellStyle name="Normal 7 3 9" xfId="4360" xr:uid="{F16C58A5-E9DF-42C3-A7E8-69A2B4C90485}"/>
    <cellStyle name="Normal 7 4" xfId="1533" xr:uid="{00000000-0005-0000-0000-00008C060000}"/>
    <cellStyle name="Normal 7 4 2" xfId="1534" xr:uid="{00000000-0005-0000-0000-00008D060000}"/>
    <cellStyle name="Normal 7 4 2 2" xfId="7708" xr:uid="{698C5BF8-A535-4779-A8B4-5A2942C071C7}"/>
    <cellStyle name="Normal 7 4 3" xfId="1535" xr:uid="{00000000-0005-0000-0000-00008E060000}"/>
    <cellStyle name="Normal 7 4 4" xfId="1536" xr:uid="{00000000-0005-0000-0000-00008F060000}"/>
    <cellStyle name="Normal 7 4 5" xfId="1537" xr:uid="{00000000-0005-0000-0000-000090060000}"/>
    <cellStyle name="Normal 7 4 6" xfId="1538" xr:uid="{00000000-0005-0000-0000-000091060000}"/>
    <cellStyle name="Normal 7 4 7" xfId="1539" xr:uid="{00000000-0005-0000-0000-000092060000}"/>
    <cellStyle name="Normal 7 4 8" xfId="1540" xr:uid="{00000000-0005-0000-0000-000093060000}"/>
    <cellStyle name="Normal 7 4 9" xfId="4842" xr:uid="{A83269F4-A080-46B5-B012-78531BDED82D}"/>
    <cellStyle name="Normal 7 5" xfId="1541" xr:uid="{00000000-0005-0000-0000-000094060000}"/>
    <cellStyle name="Normal 7 5 2" xfId="1542" xr:uid="{00000000-0005-0000-0000-000095060000}"/>
    <cellStyle name="Normal 7 5 2 2" xfId="8720" xr:uid="{16CACD86-2667-41F6-8885-B589941831C1}"/>
    <cellStyle name="Normal 7 5 3" xfId="1543" xr:uid="{00000000-0005-0000-0000-000096060000}"/>
    <cellStyle name="Normal 7 5 4" xfId="1544" xr:uid="{00000000-0005-0000-0000-000097060000}"/>
    <cellStyle name="Normal 7 5 5" xfId="1545" xr:uid="{00000000-0005-0000-0000-000098060000}"/>
    <cellStyle name="Normal 7 5 6" xfId="1546" xr:uid="{00000000-0005-0000-0000-000099060000}"/>
    <cellStyle name="Normal 7 5 7" xfId="1547" xr:uid="{00000000-0005-0000-0000-00009A060000}"/>
    <cellStyle name="Normal 7 5 8" xfId="1548" xr:uid="{00000000-0005-0000-0000-00009B060000}"/>
    <cellStyle name="Normal 7 5 9" xfId="5851" xr:uid="{3918C0C7-0F8F-4F97-B334-C035C49E0E45}"/>
    <cellStyle name="Normal 7 6" xfId="1549" xr:uid="{00000000-0005-0000-0000-00009C060000}"/>
    <cellStyle name="Normal 7 6 2" xfId="1550" xr:uid="{00000000-0005-0000-0000-00009D060000}"/>
    <cellStyle name="Normal 7 6 3" xfId="1551" xr:uid="{00000000-0005-0000-0000-00009E060000}"/>
    <cellStyle name="Normal 7 6 4" xfId="1552" xr:uid="{00000000-0005-0000-0000-00009F060000}"/>
    <cellStyle name="Normal 7 6 5" xfId="1553" xr:uid="{00000000-0005-0000-0000-0000A0060000}"/>
    <cellStyle name="Normal 7 6 6" xfId="1554" xr:uid="{00000000-0005-0000-0000-0000A1060000}"/>
    <cellStyle name="Normal 7 6 7" xfId="1555" xr:uid="{00000000-0005-0000-0000-0000A2060000}"/>
    <cellStyle name="Normal 7 6 8" xfId="1556" xr:uid="{00000000-0005-0000-0000-0000A3060000}"/>
    <cellStyle name="Normal 7 6 9" xfId="6653" xr:uid="{357F7373-7737-4324-AF27-681DB4ECB265}"/>
    <cellStyle name="Normal 7 7" xfId="1557" xr:uid="{00000000-0005-0000-0000-0000A4060000}"/>
    <cellStyle name="Normal 7 7 2" xfId="1558" xr:uid="{00000000-0005-0000-0000-0000A5060000}"/>
    <cellStyle name="Normal 7 7 3" xfId="1559" xr:uid="{00000000-0005-0000-0000-0000A6060000}"/>
    <cellStyle name="Normal 7 7 4" xfId="1560" xr:uid="{00000000-0005-0000-0000-0000A7060000}"/>
    <cellStyle name="Normal 7 7 5" xfId="1561" xr:uid="{00000000-0005-0000-0000-0000A8060000}"/>
    <cellStyle name="Normal 7 7 6" xfId="1562" xr:uid="{00000000-0005-0000-0000-0000A9060000}"/>
    <cellStyle name="Normal 7 7 7" xfId="1563" xr:uid="{00000000-0005-0000-0000-0000AA060000}"/>
    <cellStyle name="Normal 7 7 8" xfId="1564" xr:uid="{00000000-0005-0000-0000-0000AB060000}"/>
    <cellStyle name="Normal 7 7 9" xfId="6737" xr:uid="{1697E02F-60FB-4BD1-A8B7-7444E0ADE94C}"/>
    <cellStyle name="Normal 7 8" xfId="1565" xr:uid="{00000000-0005-0000-0000-0000AC060000}"/>
    <cellStyle name="Normal 7 8 2" xfId="1566" xr:uid="{00000000-0005-0000-0000-0000AD060000}"/>
    <cellStyle name="Normal 7 8 3" xfId="1567" xr:uid="{00000000-0005-0000-0000-0000AE060000}"/>
    <cellStyle name="Normal 7 8 4" xfId="1568" xr:uid="{00000000-0005-0000-0000-0000AF060000}"/>
    <cellStyle name="Normal 7 9" xfId="1569" xr:uid="{00000000-0005-0000-0000-0000B0060000}"/>
    <cellStyle name="Normal 713" xfId="1848" xr:uid="{00000000-0005-0000-0000-0000B1060000}"/>
    <cellStyle name="Normal 714" xfId="1849" xr:uid="{00000000-0005-0000-0000-0000B2060000}"/>
    <cellStyle name="Normal 715" xfId="1850" xr:uid="{00000000-0005-0000-0000-0000B3060000}"/>
    <cellStyle name="Normal 744" xfId="1868" xr:uid="{00000000-0005-0000-0000-0000B4060000}"/>
    <cellStyle name="Normal 8" xfId="1788" xr:uid="{00000000-0005-0000-0000-0000B5060000}"/>
    <cellStyle name="Normal 8 10" xfId="1570" xr:uid="{00000000-0005-0000-0000-0000B6060000}"/>
    <cellStyle name="Normal 8 11" xfId="1571" xr:uid="{00000000-0005-0000-0000-0000B7060000}"/>
    <cellStyle name="Normal 8 12" xfId="1572" xr:uid="{00000000-0005-0000-0000-0000B8060000}"/>
    <cellStyle name="Normal 8 13" xfId="3906" xr:uid="{5FFA22B0-CDE9-43E8-8FF6-A98031E04550}"/>
    <cellStyle name="Normal 8 2" xfId="1573" xr:uid="{00000000-0005-0000-0000-0000B9060000}"/>
    <cellStyle name="Normal 8 2 2" xfId="1574" xr:uid="{00000000-0005-0000-0000-0000BA060000}"/>
    <cellStyle name="Normal 8 2 2 2" xfId="5546" xr:uid="{19CBA6D6-6036-430D-B372-1F0CD2B66790}"/>
    <cellStyle name="Normal 8 2 2 2 2" xfId="8413" xr:uid="{D429A699-69C2-4E3D-8143-DDD5134567F3}"/>
    <cellStyle name="Normal 8 2 2 3" xfId="7441" xr:uid="{DE08E698-0490-450A-B9A5-0ABAE951CD18}"/>
    <cellStyle name="Normal 8 2 2 4" xfId="4578" xr:uid="{B05F18D6-E315-4377-B851-96BC6FB157EA}"/>
    <cellStyle name="Normal 8 2 3" xfId="1575" xr:uid="{00000000-0005-0000-0000-0000BB060000}"/>
    <cellStyle name="Normal 8 2 3 2" xfId="7928" xr:uid="{6090D524-EA66-4A09-885D-E2E393DF0EEE}"/>
    <cellStyle name="Normal 8 2 3 3" xfId="5061" xr:uid="{13178408-F90E-4120-AC7F-5D82CB0EA1B9}"/>
    <cellStyle name="Normal 8 2 4" xfId="1576" xr:uid="{00000000-0005-0000-0000-0000BC060000}"/>
    <cellStyle name="Normal 8 2 4 2" xfId="6956" xr:uid="{ADF99122-75E5-4DA5-86E9-B20F6CF34C03}"/>
    <cellStyle name="Normal 8 2 5" xfId="1577" xr:uid="{00000000-0005-0000-0000-0000BD060000}"/>
    <cellStyle name="Normal 8 2 6" xfId="1578" xr:uid="{00000000-0005-0000-0000-0000BE060000}"/>
    <cellStyle name="Normal 8 2 7" xfId="1579" xr:uid="{00000000-0005-0000-0000-0000BF060000}"/>
    <cellStyle name="Normal 8 2 8" xfId="1580" xr:uid="{00000000-0005-0000-0000-0000C0060000}"/>
    <cellStyle name="Normal 8 2 9" xfId="4100" xr:uid="{7E5DA0E0-3000-4138-A6E6-912760A6C616}"/>
    <cellStyle name="Normal 8 3" xfId="1581" xr:uid="{00000000-0005-0000-0000-0000C1060000}"/>
    <cellStyle name="Normal 8 3 2" xfId="1582" xr:uid="{00000000-0005-0000-0000-0000C2060000}"/>
    <cellStyle name="Normal 8 3 2 2" xfId="8217" xr:uid="{8BC6A31E-AE13-4718-8194-D126CE355198}"/>
    <cellStyle name="Normal 8 3 2 3" xfId="5350" xr:uid="{A4CA45E0-B351-455F-A8CF-9E120692577C}"/>
    <cellStyle name="Normal 8 3 3" xfId="1583" xr:uid="{00000000-0005-0000-0000-0000C3060000}"/>
    <cellStyle name="Normal 8 3 3 2" xfId="7245" xr:uid="{207E6BE7-8D2D-411A-A344-AA4980637A00}"/>
    <cellStyle name="Normal 8 3 4" xfId="1584" xr:uid="{00000000-0005-0000-0000-0000C4060000}"/>
    <cellStyle name="Normal 8 3 5" xfId="1585" xr:uid="{00000000-0005-0000-0000-0000C5060000}"/>
    <cellStyle name="Normal 8 3 6" xfId="1586" xr:uid="{00000000-0005-0000-0000-0000C6060000}"/>
    <cellStyle name="Normal 8 3 7" xfId="1587" xr:uid="{00000000-0005-0000-0000-0000C7060000}"/>
    <cellStyle name="Normal 8 3 8" xfId="1588" xr:uid="{00000000-0005-0000-0000-0000C8060000}"/>
    <cellStyle name="Normal 8 3 9" xfId="4384" xr:uid="{7972FF25-3AE1-438F-AAC3-E092BC851F6C}"/>
    <cellStyle name="Normal 8 4" xfId="1589" xr:uid="{00000000-0005-0000-0000-0000C9060000}"/>
    <cellStyle name="Normal 8 4 2" xfId="1590" xr:uid="{00000000-0005-0000-0000-0000CA060000}"/>
    <cellStyle name="Normal 8 4 2 2" xfId="7732" xr:uid="{BC345424-EDBE-4635-83AE-51DCB234107F}"/>
    <cellStyle name="Normal 8 4 3" xfId="1591" xr:uid="{00000000-0005-0000-0000-0000CB060000}"/>
    <cellStyle name="Normal 8 4 4" xfId="1592" xr:uid="{00000000-0005-0000-0000-0000CC060000}"/>
    <cellStyle name="Normal 8 4 5" xfId="1593" xr:uid="{00000000-0005-0000-0000-0000CD060000}"/>
    <cellStyle name="Normal 8 4 6" xfId="1594" xr:uid="{00000000-0005-0000-0000-0000CE060000}"/>
    <cellStyle name="Normal 8 4 7" xfId="1595" xr:uid="{00000000-0005-0000-0000-0000CF060000}"/>
    <cellStyle name="Normal 8 4 8" xfId="1596" xr:uid="{00000000-0005-0000-0000-0000D0060000}"/>
    <cellStyle name="Normal 8 4 9" xfId="4866" xr:uid="{2D1C11BD-C4D0-4656-A5CD-F26EA832A509}"/>
    <cellStyle name="Normal 8 5" xfId="1597" xr:uid="{00000000-0005-0000-0000-0000D1060000}"/>
    <cellStyle name="Normal 8 5 2" xfId="1598" xr:uid="{00000000-0005-0000-0000-0000D2060000}"/>
    <cellStyle name="Normal 8 5 2 2" xfId="8744" xr:uid="{949DAA1E-E49C-41A0-B856-9925C5D18C4E}"/>
    <cellStyle name="Normal 8 5 3" xfId="1599" xr:uid="{00000000-0005-0000-0000-0000D3060000}"/>
    <cellStyle name="Normal 8 5 4" xfId="1600" xr:uid="{00000000-0005-0000-0000-0000D4060000}"/>
    <cellStyle name="Normal 8 5 5" xfId="1601" xr:uid="{00000000-0005-0000-0000-0000D5060000}"/>
    <cellStyle name="Normal 8 5 6" xfId="1602" xr:uid="{00000000-0005-0000-0000-0000D6060000}"/>
    <cellStyle name="Normal 8 5 7" xfId="1603" xr:uid="{00000000-0005-0000-0000-0000D7060000}"/>
    <cellStyle name="Normal 8 5 8" xfId="1604" xr:uid="{00000000-0005-0000-0000-0000D8060000}"/>
    <cellStyle name="Normal 8 5 9" xfId="5875" xr:uid="{2386A392-39CD-4281-B07C-89799A855DCA}"/>
    <cellStyle name="Normal 8 6" xfId="1605" xr:uid="{00000000-0005-0000-0000-0000D9060000}"/>
    <cellStyle name="Normal 8 6 2" xfId="1606" xr:uid="{00000000-0005-0000-0000-0000DA060000}"/>
    <cellStyle name="Normal 8 6 3" xfId="1607" xr:uid="{00000000-0005-0000-0000-0000DB060000}"/>
    <cellStyle name="Normal 8 6 4" xfId="1608" xr:uid="{00000000-0005-0000-0000-0000DC060000}"/>
    <cellStyle name="Normal 8 6 5" xfId="1609" xr:uid="{00000000-0005-0000-0000-0000DD060000}"/>
    <cellStyle name="Normal 8 6 6" xfId="1610" xr:uid="{00000000-0005-0000-0000-0000DE060000}"/>
    <cellStyle name="Normal 8 6 7" xfId="1611" xr:uid="{00000000-0005-0000-0000-0000DF060000}"/>
    <cellStyle name="Normal 8 6 8" xfId="1612" xr:uid="{00000000-0005-0000-0000-0000E0060000}"/>
    <cellStyle name="Normal 8 6 9" xfId="6654" xr:uid="{3277BDFA-3888-4D22-B1D7-5F5F88BF1A21}"/>
    <cellStyle name="Normal 8 7" xfId="1613" xr:uid="{00000000-0005-0000-0000-0000E1060000}"/>
    <cellStyle name="Normal 8 7 2" xfId="1614" xr:uid="{00000000-0005-0000-0000-0000E2060000}"/>
    <cellStyle name="Normal 8 7 3" xfId="1615" xr:uid="{00000000-0005-0000-0000-0000E3060000}"/>
    <cellStyle name="Normal 8 7 4" xfId="1616" xr:uid="{00000000-0005-0000-0000-0000E4060000}"/>
    <cellStyle name="Normal 8 7 5" xfId="1617" xr:uid="{00000000-0005-0000-0000-0000E5060000}"/>
    <cellStyle name="Normal 8 7 6" xfId="1618" xr:uid="{00000000-0005-0000-0000-0000E6060000}"/>
    <cellStyle name="Normal 8 7 7" xfId="1619" xr:uid="{00000000-0005-0000-0000-0000E7060000}"/>
    <cellStyle name="Normal 8 7 8" xfId="1620" xr:uid="{00000000-0005-0000-0000-0000E8060000}"/>
    <cellStyle name="Normal 8 7 9" xfId="6761" xr:uid="{2132E747-A439-4214-84FD-D3A1BC1686DD}"/>
    <cellStyle name="Normal 8 8" xfId="1621" xr:uid="{00000000-0005-0000-0000-0000E9060000}"/>
    <cellStyle name="Normal 8 8 2" xfId="1622" xr:uid="{00000000-0005-0000-0000-0000EA060000}"/>
    <cellStyle name="Normal 8 8 3" xfId="1623" xr:uid="{00000000-0005-0000-0000-0000EB060000}"/>
    <cellStyle name="Normal 8 8 4" xfId="1624" xr:uid="{00000000-0005-0000-0000-0000EC060000}"/>
    <cellStyle name="Normal 8 9" xfId="1625" xr:uid="{00000000-0005-0000-0000-0000ED060000}"/>
    <cellStyle name="Normal 802" xfId="1874" xr:uid="{00000000-0005-0000-0000-0000EE060000}"/>
    <cellStyle name="Normal 9" xfId="3929" xr:uid="{1D238824-2199-4786-8BC8-BB3E414815D6}"/>
    <cellStyle name="Normal 9 10" xfId="1626" xr:uid="{00000000-0005-0000-0000-0000EF060000}"/>
    <cellStyle name="Normal 9 11" xfId="1627" xr:uid="{00000000-0005-0000-0000-0000F0060000}"/>
    <cellStyle name="Normal 9 12" xfId="1628" xr:uid="{00000000-0005-0000-0000-0000F1060000}"/>
    <cellStyle name="Normal 9 2" xfId="1629" xr:uid="{00000000-0005-0000-0000-0000F2060000}"/>
    <cellStyle name="Normal 9 2 2" xfId="1630" xr:uid="{00000000-0005-0000-0000-0000F3060000}"/>
    <cellStyle name="Normal 9 2 2 2" xfId="5568" xr:uid="{8BD6000F-9662-42F7-9DBE-783FD83047F9}"/>
    <cellStyle name="Normal 9 2 2 2 2" xfId="8435" xr:uid="{206208BC-8985-4219-AFC3-E2E6D44E6C48}"/>
    <cellStyle name="Normal 9 2 2 3" xfId="7463" xr:uid="{345CBE8E-AF1D-4D08-BAC3-CFF0C6546005}"/>
    <cellStyle name="Normal 9 2 2 4" xfId="4600" xr:uid="{08F9FB90-52CD-46AB-9C87-C7DD34638EA9}"/>
    <cellStyle name="Normal 9 2 3" xfId="1631" xr:uid="{00000000-0005-0000-0000-0000F4060000}"/>
    <cellStyle name="Normal 9 2 3 2" xfId="7950" xr:uid="{C37C336E-D8E1-4C83-B18F-B0EA9F4F15B7}"/>
    <cellStyle name="Normal 9 2 3 3" xfId="5083" xr:uid="{C5C71E4E-7A4C-40B7-A36B-63798BA6559D}"/>
    <cellStyle name="Normal 9 2 4" xfId="1632" xr:uid="{00000000-0005-0000-0000-0000F5060000}"/>
    <cellStyle name="Normal 9 2 4 2" xfId="6978" xr:uid="{98A8F7D4-1957-4DB8-A25B-D6F0EAB284B8}"/>
    <cellStyle name="Normal 9 2 5" xfId="1633" xr:uid="{00000000-0005-0000-0000-0000F6060000}"/>
    <cellStyle name="Normal 9 2 6" xfId="1634" xr:uid="{00000000-0005-0000-0000-0000F7060000}"/>
    <cellStyle name="Normal 9 2 7" xfId="1635" xr:uid="{00000000-0005-0000-0000-0000F8060000}"/>
    <cellStyle name="Normal 9 2 8" xfId="1636" xr:uid="{00000000-0005-0000-0000-0000F9060000}"/>
    <cellStyle name="Normal 9 2 9" xfId="4122" xr:uid="{7B5CF4DA-E420-42FB-B167-00611DBBAD10}"/>
    <cellStyle name="Normal 9 3" xfId="1637" xr:uid="{00000000-0005-0000-0000-0000FA060000}"/>
    <cellStyle name="Normal 9 3 2" xfId="1638" xr:uid="{00000000-0005-0000-0000-0000FB060000}"/>
    <cellStyle name="Normal 9 3 2 2" xfId="8239" xr:uid="{62E7FB69-D2DA-4A3D-AC1C-16DC206644E5}"/>
    <cellStyle name="Normal 9 3 2 3" xfId="5372" xr:uid="{AA8B4E83-C63D-414B-A7CC-D9C28577086D}"/>
    <cellStyle name="Normal 9 3 3" xfId="1639" xr:uid="{00000000-0005-0000-0000-0000FC060000}"/>
    <cellStyle name="Normal 9 3 3 2" xfId="7267" xr:uid="{9DFC7F50-441B-45E0-BE27-DB2D08646803}"/>
    <cellStyle name="Normal 9 3 4" xfId="1640" xr:uid="{00000000-0005-0000-0000-0000FD060000}"/>
    <cellStyle name="Normal 9 3 5" xfId="1641" xr:uid="{00000000-0005-0000-0000-0000FE060000}"/>
    <cellStyle name="Normal 9 3 6" xfId="1642" xr:uid="{00000000-0005-0000-0000-0000FF060000}"/>
    <cellStyle name="Normal 9 3 7" xfId="1643" xr:uid="{00000000-0005-0000-0000-000000070000}"/>
    <cellStyle name="Normal 9 3 8" xfId="1644" xr:uid="{00000000-0005-0000-0000-000001070000}"/>
    <cellStyle name="Normal 9 3 9" xfId="4406" xr:uid="{078F0E20-B1DC-4D29-9917-6CA90EDEA54A}"/>
    <cellStyle name="Normal 9 4" xfId="1645" xr:uid="{00000000-0005-0000-0000-000002070000}"/>
    <cellStyle name="Normal 9 4 2" xfId="1646" xr:uid="{00000000-0005-0000-0000-000003070000}"/>
    <cellStyle name="Normal 9 4 2 2" xfId="7754" xr:uid="{DBB6B925-ECD6-4A27-AE81-5272F905E771}"/>
    <cellStyle name="Normal 9 4 3" xfId="1647" xr:uid="{00000000-0005-0000-0000-000004070000}"/>
    <cellStyle name="Normal 9 4 4" xfId="1648" xr:uid="{00000000-0005-0000-0000-000005070000}"/>
    <cellStyle name="Normal 9 4 5" xfId="1649" xr:uid="{00000000-0005-0000-0000-000006070000}"/>
    <cellStyle name="Normal 9 4 6" xfId="1650" xr:uid="{00000000-0005-0000-0000-000007070000}"/>
    <cellStyle name="Normal 9 4 7" xfId="1651" xr:uid="{00000000-0005-0000-0000-000008070000}"/>
    <cellStyle name="Normal 9 4 8" xfId="1652" xr:uid="{00000000-0005-0000-0000-000009070000}"/>
    <cellStyle name="Normal 9 4 9" xfId="4887" xr:uid="{0AD3275B-B4BC-4B66-A593-A0559BDDEB1D}"/>
    <cellStyle name="Normal 9 5" xfId="1653" xr:uid="{00000000-0005-0000-0000-00000A070000}"/>
    <cellStyle name="Normal 9 5 2" xfId="1654" xr:uid="{00000000-0005-0000-0000-00000B070000}"/>
    <cellStyle name="Normal 9 5 2 2" xfId="8766" xr:uid="{92042266-ACFB-4F5B-88DC-396FB730998E}"/>
    <cellStyle name="Normal 9 5 3" xfId="1655" xr:uid="{00000000-0005-0000-0000-00000C070000}"/>
    <cellStyle name="Normal 9 5 4" xfId="1656" xr:uid="{00000000-0005-0000-0000-00000D070000}"/>
    <cellStyle name="Normal 9 5 5" xfId="1657" xr:uid="{00000000-0005-0000-0000-00000E070000}"/>
    <cellStyle name="Normal 9 5 6" xfId="1658" xr:uid="{00000000-0005-0000-0000-00000F070000}"/>
    <cellStyle name="Normal 9 5 7" xfId="1659" xr:uid="{00000000-0005-0000-0000-000010070000}"/>
    <cellStyle name="Normal 9 5 8" xfId="1660" xr:uid="{00000000-0005-0000-0000-000011070000}"/>
    <cellStyle name="Normal 9 5 9" xfId="5897" xr:uid="{DF7EF383-D76C-486A-8CA1-2A2E141AA35B}"/>
    <cellStyle name="Normal 9 6" xfId="1661" xr:uid="{00000000-0005-0000-0000-000012070000}"/>
    <cellStyle name="Normal 9 6 2" xfId="1662" xr:uid="{00000000-0005-0000-0000-000013070000}"/>
    <cellStyle name="Normal 9 6 3" xfId="1663" xr:uid="{00000000-0005-0000-0000-000014070000}"/>
    <cellStyle name="Normal 9 6 4" xfId="1664" xr:uid="{00000000-0005-0000-0000-000015070000}"/>
    <cellStyle name="Normal 9 6 5" xfId="1665" xr:uid="{00000000-0005-0000-0000-000016070000}"/>
    <cellStyle name="Normal 9 6 6" xfId="1666" xr:uid="{00000000-0005-0000-0000-000017070000}"/>
    <cellStyle name="Normal 9 6 7" xfId="1667" xr:uid="{00000000-0005-0000-0000-000018070000}"/>
    <cellStyle name="Normal 9 6 8" xfId="1668" xr:uid="{00000000-0005-0000-0000-000019070000}"/>
    <cellStyle name="Normal 9 6 9" xfId="6655" xr:uid="{5AF853B9-6944-46BD-87FA-8A22320C2BC0}"/>
    <cellStyle name="Normal 9 7" xfId="1669" xr:uid="{00000000-0005-0000-0000-00001A070000}"/>
    <cellStyle name="Normal 9 7 2" xfId="1670" xr:uid="{00000000-0005-0000-0000-00001B070000}"/>
    <cellStyle name="Normal 9 7 3" xfId="1671" xr:uid="{00000000-0005-0000-0000-00001C070000}"/>
    <cellStyle name="Normal 9 7 4" xfId="1672" xr:uid="{00000000-0005-0000-0000-00001D070000}"/>
    <cellStyle name="Normal 9 7 5" xfId="1673" xr:uid="{00000000-0005-0000-0000-00001E070000}"/>
    <cellStyle name="Normal 9 7 6" xfId="1674" xr:uid="{00000000-0005-0000-0000-00001F070000}"/>
    <cellStyle name="Normal 9 7 7" xfId="1675" xr:uid="{00000000-0005-0000-0000-000020070000}"/>
    <cellStyle name="Normal 9 7 8" xfId="1676" xr:uid="{00000000-0005-0000-0000-000021070000}"/>
    <cellStyle name="Normal 9 7 9" xfId="6783" xr:uid="{5299A6F1-E8FD-48EB-9726-FE5117CBF9E4}"/>
    <cellStyle name="Normal 9 8" xfId="1677" xr:uid="{00000000-0005-0000-0000-000022070000}"/>
    <cellStyle name="Normal 9 8 2" xfId="1678" xr:uid="{00000000-0005-0000-0000-000023070000}"/>
    <cellStyle name="Normal 9 8 3" xfId="1679" xr:uid="{00000000-0005-0000-0000-000024070000}"/>
    <cellStyle name="Normal 9 8 4" xfId="1680" xr:uid="{00000000-0005-0000-0000-000025070000}"/>
    <cellStyle name="Normal 9 8 5" xfId="1681" xr:uid="{00000000-0005-0000-0000-000026070000}"/>
    <cellStyle name="Normal 9 8 6" xfId="1682" xr:uid="{00000000-0005-0000-0000-000027070000}"/>
    <cellStyle name="Normal 9 9" xfId="1683" xr:uid="{00000000-0005-0000-0000-000028070000}"/>
    <cellStyle name="Normal 944" xfId="1812" xr:uid="{00000000-0005-0000-0000-000029070000}"/>
    <cellStyle name="Normal 947" xfId="1814" xr:uid="{00000000-0005-0000-0000-00002A070000}"/>
    <cellStyle name="Normal 952" xfId="1842" xr:uid="{00000000-0005-0000-0000-00002B070000}"/>
    <cellStyle name="Normal 957" xfId="1854" xr:uid="{00000000-0005-0000-0000-00002C070000}"/>
    <cellStyle name="Normal 958" xfId="1855" xr:uid="{00000000-0005-0000-0000-00002D070000}"/>
    <cellStyle name="Normal 959" xfId="1856" xr:uid="{00000000-0005-0000-0000-00002E070000}"/>
    <cellStyle name="Normal 960" xfId="1857" xr:uid="{00000000-0005-0000-0000-00002F070000}"/>
    <cellStyle name="Normal 961" xfId="1859" xr:uid="{00000000-0005-0000-0000-000030070000}"/>
    <cellStyle name="Normal 962" xfId="1860" xr:uid="{00000000-0005-0000-0000-000031070000}"/>
    <cellStyle name="Normal 963" xfId="1861" xr:uid="{00000000-0005-0000-0000-000032070000}"/>
    <cellStyle name="Normal 964" xfId="1863" xr:uid="{00000000-0005-0000-0000-000033070000}"/>
    <cellStyle name="Normal 965" xfId="1864" xr:uid="{00000000-0005-0000-0000-000034070000}"/>
    <cellStyle name="Normal 966" xfId="1865" xr:uid="{00000000-0005-0000-0000-000035070000}"/>
    <cellStyle name="Normal 967" xfId="1866" xr:uid="{00000000-0005-0000-0000-000036070000}"/>
    <cellStyle name="Normal 971" xfId="1835" xr:uid="{00000000-0005-0000-0000-000037070000}"/>
    <cellStyle name="Normal 986" xfId="1832" xr:uid="{00000000-0005-0000-0000-000038070000}"/>
    <cellStyle name="Normal_Estados Fiscal 1999" xfId="44" xr:uid="{00000000-0005-0000-0000-000039070000}"/>
    <cellStyle name="Notas" xfId="15" builtinId="10" customBuiltin="1"/>
    <cellStyle name="Notas 10" xfId="4199" xr:uid="{92717152-D82B-4CA4-ACF2-58D80FAB2A46}"/>
    <cellStyle name="Notas 10 2" xfId="4677" xr:uid="{B20E270B-FA48-4347-AB0A-CC8F246AB437}"/>
    <cellStyle name="Notas 10 2 2" xfId="5645" xr:uid="{DAB23963-76F6-48E3-A3FD-B328C052638B}"/>
    <cellStyle name="Notas 10 2 2 2" xfId="8513" xr:uid="{398799B7-C8AF-4CF0-8924-4042D8F4B9D4}"/>
    <cellStyle name="Notas 10 2 3" xfId="7541" xr:uid="{DCF1D18E-4198-41BB-A72A-21A6AE6A35D2}"/>
    <cellStyle name="Notas 10 3" xfId="5161" xr:uid="{F3ADAEA2-6D3E-4BFE-BB12-82E42E5A468F}"/>
    <cellStyle name="Notas 10 3 2" xfId="8028" xr:uid="{698444AE-458E-4D8D-9543-D8EF43229E98}"/>
    <cellStyle name="Notas 10 4" xfId="7056" xr:uid="{17B33982-6C2A-412D-925D-8CF351F5E995}"/>
    <cellStyle name="Notas 11" xfId="4232" xr:uid="{E3906D3C-C7DA-4BFF-A623-1304F6895670}"/>
    <cellStyle name="Notas 11 2" xfId="4711" xr:uid="{24D4B10C-6772-46C7-B0CF-DBCB938BE06A}"/>
    <cellStyle name="Notas 11 2 2" xfId="5679" xr:uid="{5496E599-4240-478A-8F20-A33E80EC38B0}"/>
    <cellStyle name="Notas 11 2 2 2" xfId="8547" xr:uid="{1ADEE700-0475-4FB1-9D9C-F9599E62B4F1}"/>
    <cellStyle name="Notas 11 2 3" xfId="7575" xr:uid="{51AD8C3C-0DAD-4851-A3B9-A47D47D44748}"/>
    <cellStyle name="Notas 11 3" xfId="5195" xr:uid="{FC5FA176-6097-4356-BBF6-11B3201B9A8B}"/>
    <cellStyle name="Notas 11 3 2" xfId="8062" xr:uid="{91F7580D-D953-48BC-938E-61CCF492CD07}"/>
    <cellStyle name="Notas 11 4" xfId="7090" xr:uid="{FB456451-A1E4-41AB-BA65-FB5DEA693CE7}"/>
    <cellStyle name="Notas 12" xfId="5735" xr:uid="{E2B0529B-8E88-47DE-9725-8ABB7213654F}"/>
    <cellStyle name="Notas 12 2" xfId="8604" xr:uid="{A4C0BDBE-7C2B-4A32-B017-9595A0DB0E6D}"/>
    <cellStyle name="Notas 13" xfId="5755" xr:uid="{6DA4BE6E-AA3E-4546-852C-7EA1163CAC65}"/>
    <cellStyle name="Notas 13 2" xfId="8624" xr:uid="{4FBEF453-D565-42EF-B489-AABC510191A7}"/>
    <cellStyle name="Notas 14" xfId="5974" xr:uid="{D8D6581E-568A-4085-8265-2F550BB35A6A}"/>
    <cellStyle name="Notas 14 2" xfId="8843" xr:uid="{DD44F584-CD4B-4E1D-A958-9AB95231D632}"/>
    <cellStyle name="Notas 15" xfId="5994" xr:uid="{C504AEDD-4344-4061-A226-A915AC5245B2}"/>
    <cellStyle name="Notas 15 2" xfId="8863" xr:uid="{95658D9B-C1D8-4A95-8EA0-5778B4F0FD2D}"/>
    <cellStyle name="Notas 16" xfId="6014" xr:uid="{4045B095-6D1E-4FC7-BB9A-AB2100E207EB}"/>
    <cellStyle name="Notas 16 2" xfId="8883" xr:uid="{BB70BB8D-1F49-4370-80A3-CFADDD832027}"/>
    <cellStyle name="Notas 17" xfId="6034" xr:uid="{77F1DBB5-F991-4F41-B937-65E507FCE198}"/>
    <cellStyle name="Notas 17 2" xfId="8903" xr:uid="{6230392E-68B4-4C25-BB0E-0C2D9A8ADCEE}"/>
    <cellStyle name="Notas 18" xfId="6054" xr:uid="{77680EC0-E398-4880-87C0-15B2D6B7951C}"/>
    <cellStyle name="Notas 18 2" xfId="8923" xr:uid="{7CEF5155-B4EF-4B55-AE37-5B21E2CE334F}"/>
    <cellStyle name="Notas 19" xfId="6074" xr:uid="{16E8E635-AB3C-4AA8-8846-ABC4177744BE}"/>
    <cellStyle name="Notas 19 2" xfId="8943" xr:uid="{8CA01F8F-05AF-4A17-84BF-A01186845F9E}"/>
    <cellStyle name="Notas 2" xfId="1684" xr:uid="{00000000-0005-0000-0000-00003B070000}"/>
    <cellStyle name="Notas 2 2" xfId="1685" xr:uid="{00000000-0005-0000-0000-00003C070000}"/>
    <cellStyle name="Notas 2 2 2" xfId="4501" xr:uid="{0B5CBB70-6BAC-4110-8B7F-144E81C0A64B}"/>
    <cellStyle name="Notas 2 2 2 2" xfId="5469" xr:uid="{4C3E0D03-23BB-4358-9797-AD6909412E61}"/>
    <cellStyle name="Notas 2 2 2 2 2" xfId="8336" xr:uid="{52EAC3C3-23FE-47CB-9624-BA76A242BF3E}"/>
    <cellStyle name="Notas 2 2 2 3" xfId="7364" xr:uid="{4855D875-4B91-407F-B140-8E8C48B7200C}"/>
    <cellStyle name="Notas 2 2 3" xfId="4984" xr:uid="{866545C9-C90A-46AE-B791-46566A36F586}"/>
    <cellStyle name="Notas 2 2 3 2" xfId="7851" xr:uid="{991B5CCE-03C5-4F33-B6D4-28A692BF4A08}"/>
    <cellStyle name="Notas 2 2 4" xfId="6879" xr:uid="{DBDF6E43-AB35-4F88-AB99-B0A11DC3312C}"/>
    <cellStyle name="Notas 2 3" xfId="1686" xr:uid="{00000000-0005-0000-0000-00003D070000}"/>
    <cellStyle name="Notas 2 3 2" xfId="5273" xr:uid="{43DA6314-B315-4747-AE39-0D0773ECB235}"/>
    <cellStyle name="Notas 2 3 2 2" xfId="8140" xr:uid="{4374D432-2DCF-43F9-ABD9-98A52FF4118E}"/>
    <cellStyle name="Notas 2 3 3" xfId="7168" xr:uid="{A10DE433-C487-4287-BA9F-FF15FE832F76}"/>
    <cellStyle name="Notas 2 3 4" xfId="4307" xr:uid="{1D7AD251-B5C4-47F1-AA02-2373CD2E1B5E}"/>
    <cellStyle name="Notas 2 4" xfId="1789" xr:uid="{00000000-0005-0000-0000-00003E070000}"/>
    <cellStyle name="Notas 2 4 2" xfId="7654" xr:uid="{19BFBAB0-9FAB-401C-ABF4-86C8FC373D3C}"/>
    <cellStyle name="Notas 2 4 3" xfId="4791" xr:uid="{51747097-A7E4-41D4-A7A0-BB1962DEAD0F}"/>
    <cellStyle name="Notas 2 5" xfId="5797" xr:uid="{C9D58DFA-869D-4AC2-ADE3-CCD31A05AC78}"/>
    <cellStyle name="Notas 2 5 2" xfId="8666" xr:uid="{460F3C73-EBEA-4802-883F-F77EE920CAEB}"/>
    <cellStyle name="Notas 2 6" xfId="6683" xr:uid="{E0CE5035-1AEC-4033-8394-5A2C404CF35D}"/>
    <cellStyle name="Notas 20" xfId="6094" xr:uid="{06FAFC13-3FAD-49E6-9246-EF54992A81D9}"/>
    <cellStyle name="Notas 20 2" xfId="8963" xr:uid="{2451B274-D317-4CFA-B880-A75CED3EAC7E}"/>
    <cellStyle name="Notas 21" xfId="6114" xr:uid="{1CFAF7DB-524D-4580-BBDE-EB0D582D12B9}"/>
    <cellStyle name="Notas 21 2" xfId="8983" xr:uid="{BD5C3AB4-2178-438C-83A1-7644F8B12A57}"/>
    <cellStyle name="Notas 22" xfId="6134" xr:uid="{98B58F8F-EBE5-42E9-8557-849AF6264ECF}"/>
    <cellStyle name="Notas 22 2" xfId="9003" xr:uid="{5114114B-DB5D-41C2-ABCE-FB558D606C6A}"/>
    <cellStyle name="Notas 23" xfId="6154" xr:uid="{0F29291B-AC1E-4F0C-B557-CF474FBC820B}"/>
    <cellStyle name="Notas 23 2" xfId="9023" xr:uid="{C2D4934D-FB2F-4203-96F7-9A20FE7146E7}"/>
    <cellStyle name="Notas 24" xfId="6174" xr:uid="{B652597E-1219-4E44-9A9B-4D6863AE2E55}"/>
    <cellStyle name="Notas 24 2" xfId="9043" xr:uid="{79B7C75E-CF78-43EF-815D-D27C394ACEF8}"/>
    <cellStyle name="Notas 25" xfId="6196" xr:uid="{056265A6-C196-4811-B08E-0CF4F3D8C594}"/>
    <cellStyle name="Notas 25 2" xfId="9065" xr:uid="{5025E464-401E-4089-B7B0-38804E1A4781}"/>
    <cellStyle name="Notas 26" xfId="6233" xr:uid="{40476E26-B8F9-4AE1-9524-3BB5FF7DFD7B}"/>
    <cellStyle name="Notas 26 2" xfId="9102" xr:uid="{FAFC1739-41E0-41B1-B040-6897015BC1FF}"/>
    <cellStyle name="Notas 27" xfId="6253" xr:uid="{BA5E69C1-DCE7-4E69-A529-537509499593}"/>
    <cellStyle name="Notas 27 2" xfId="9122" xr:uid="{50BB9B75-6D1A-4EBB-AC8F-0D599D8E4D74}"/>
    <cellStyle name="Notas 28" xfId="6273" xr:uid="{6D2A8C80-AB40-4824-9CAA-6C56F237126D}"/>
    <cellStyle name="Notas 28 2" xfId="9142" xr:uid="{B039E574-E28E-4560-B49B-E2CE5FA08E38}"/>
    <cellStyle name="Notas 29" xfId="6297" xr:uid="{817E6533-3F1B-42CC-B237-96E44E022AD1}"/>
    <cellStyle name="Notas 29 2" xfId="9165" xr:uid="{35CD95D8-8CFA-4511-BB26-B54FE4198B23}"/>
    <cellStyle name="Notas 3" xfId="3839" xr:uid="{3EBECBFB-B11A-4C31-B62E-E4EE248DCCFA}"/>
    <cellStyle name="Notas 3 2" xfId="4034" xr:uid="{6B1F5A3B-71BA-4329-A6A0-A5F85606EC6E}"/>
    <cellStyle name="Notas 3 2 2" xfId="4508" xr:uid="{FC1BC295-3709-4353-B203-4DE5A6D7F52F}"/>
    <cellStyle name="Notas 3 2 2 2" xfId="5476" xr:uid="{D169C824-8538-4BA0-88C1-47734CC6F162}"/>
    <cellStyle name="Notas 3 2 2 2 2" xfId="8343" xr:uid="{D449BB70-4E9A-41BC-AF14-AE07E9903680}"/>
    <cellStyle name="Notas 3 2 2 3" xfId="7371" xr:uid="{D5C64090-1AD9-4846-AACD-B2BACF8936A5}"/>
    <cellStyle name="Notas 3 2 3" xfId="4991" xr:uid="{8D84A571-9F8F-4984-9312-DD5CF9A453FD}"/>
    <cellStyle name="Notas 3 2 3 2" xfId="7858" xr:uid="{D613D0AD-EFC9-4808-8D47-2B0A99237310}"/>
    <cellStyle name="Notas 3 2 4" xfId="6886" xr:uid="{828AFB2C-56B1-431A-8C32-8ABCD167943A}"/>
    <cellStyle name="Notas 3 3" xfId="4314" xr:uid="{C899A3D0-2338-41AD-9031-90B9A30570F9}"/>
    <cellStyle name="Notas 3 3 2" xfId="5280" xr:uid="{84E9197D-C9AF-45F1-AB90-1362B3EFD7C3}"/>
    <cellStyle name="Notas 3 3 2 2" xfId="8147" xr:uid="{5AC8ACBB-4C26-4A46-8451-B07A667146E2}"/>
    <cellStyle name="Notas 3 3 3" xfId="7175" xr:uid="{9C7FFC2E-53B8-484B-931C-6D4044CF30D2}"/>
    <cellStyle name="Notas 3 4" xfId="4799" xr:uid="{2D321969-4483-4B45-8C03-6837AC7AA6AE}"/>
    <cellStyle name="Notas 3 4 2" xfId="7662" xr:uid="{9CC6F7B9-59A1-4D4F-AE9E-D2E886361A93}"/>
    <cellStyle name="Notas 3 5" xfId="5805" xr:uid="{98AED046-2901-443E-BFA9-6726268B08A3}"/>
    <cellStyle name="Notas 3 5 2" xfId="8674" xr:uid="{17FEC7DE-80EF-4883-8B88-5D4D7379C682}"/>
    <cellStyle name="Notas 3 6" xfId="6691" xr:uid="{1484BD0C-CA2C-4F26-B865-5E881BAD1598}"/>
    <cellStyle name="Notas 30" xfId="6329" xr:uid="{C3D82DA2-44A0-4AD2-9F22-F015C3A6360D}"/>
    <cellStyle name="Notas 30 2" xfId="9194" xr:uid="{76C7D75D-256E-4E40-97F5-A4BD46AF250C}"/>
    <cellStyle name="Notas 31" xfId="6349" xr:uid="{E3E7D6E2-343B-479A-A95B-1D9B70DB22B8}"/>
    <cellStyle name="Notas 31 2" xfId="9214" xr:uid="{B2F46AB0-F0BA-415F-B77E-0EB395934C0B}"/>
    <cellStyle name="Notas 32" xfId="6369" xr:uid="{AC3B599D-FC16-4051-9F77-2311BC6A0698}"/>
    <cellStyle name="Notas 32 2" xfId="9234" xr:uid="{50BBE440-1E9A-4594-A377-2162B8E1FB36}"/>
    <cellStyle name="Notas 33" xfId="6390" xr:uid="{64790A69-B63E-4F08-9DC7-5B00735C3CED}"/>
    <cellStyle name="Notas 33 2" xfId="9255" xr:uid="{53F6F583-7672-44E3-B440-2E3E53925B66}"/>
    <cellStyle name="Notas 34" xfId="6419" xr:uid="{03EF009E-AC32-4D3A-9C86-58AA17A17A7D}"/>
    <cellStyle name="Notas 34 2" xfId="9281" xr:uid="{BEF43389-897B-4849-9EE6-8179DA3EBE88}"/>
    <cellStyle name="Notas 35" xfId="6453" xr:uid="{B7A30604-D00C-425E-9785-893AD54CCABE}"/>
    <cellStyle name="Notas 35 2" xfId="9313" xr:uid="{CB213CC8-1BF9-4623-BEE8-DC2DA4DB7B47}"/>
    <cellStyle name="Notas 36" xfId="6473" xr:uid="{BF01B1AB-1027-477F-9B55-D545347D785C}"/>
    <cellStyle name="Notas 36 2" xfId="9333" xr:uid="{330E1050-86DE-43FC-80A8-5A592ABC7914}"/>
    <cellStyle name="Notas 37" xfId="6493" xr:uid="{25CBD3F1-30C2-463E-B2F3-F1C6B6DB0DE9}"/>
    <cellStyle name="Notas 37 2" xfId="9353" xr:uid="{1149D809-E680-4AAC-9E9A-6F6AA2A0BE6C}"/>
    <cellStyle name="Notas 38" xfId="6513" xr:uid="{8D4CE100-C6A7-4AF7-8235-AE1F3CC5D0E4}"/>
    <cellStyle name="Notas 38 2" xfId="9373" xr:uid="{DED315B7-68FC-4C6F-8A0C-EF5747DE53FB}"/>
    <cellStyle name="Notas 39" xfId="6533" xr:uid="{6385C32F-6F6A-4555-9BD3-92EB606812FC}"/>
    <cellStyle name="Notas 39 2" xfId="9393" xr:uid="{69701D49-59C2-4208-82D2-20F8D6827229}"/>
    <cellStyle name="Notas 4" xfId="3856" xr:uid="{D4A62279-1BBD-4FAE-B679-CEC5D1AF9B2A}"/>
    <cellStyle name="Notas 4 2" xfId="4055" xr:uid="{9438639F-F7FE-4159-8404-41F27DD5FACD}"/>
    <cellStyle name="Notas 4 2 2" xfId="4532" xr:uid="{7382490C-DDCC-44F8-AFA6-6205F2D90364}"/>
    <cellStyle name="Notas 4 2 2 2" xfId="5500" xr:uid="{8C9D6ED6-668B-479D-ADE1-79C83B892316}"/>
    <cellStyle name="Notas 4 2 2 2 2" xfId="8367" xr:uid="{B976AA06-B153-4739-B17F-49CBC585E688}"/>
    <cellStyle name="Notas 4 2 2 3" xfId="7395" xr:uid="{D7A69F9B-4B7F-4E4A-B5A3-B8C22FB147C2}"/>
    <cellStyle name="Notas 4 2 3" xfId="5015" xr:uid="{1F076785-AA46-45EA-ADF7-4ED5A43193EE}"/>
    <cellStyle name="Notas 4 2 3 2" xfId="7882" xr:uid="{6B36D5D4-EA7C-461D-8353-6725473CBE6B}"/>
    <cellStyle name="Notas 4 2 4" xfId="6910" xr:uid="{BD8864B8-1DCE-4A39-9825-84202E29F0E2}"/>
    <cellStyle name="Notas 4 3" xfId="4338" xr:uid="{24B9B5EE-8BBE-4508-B08F-2CFA3DC2A317}"/>
    <cellStyle name="Notas 4 3 2" xfId="5304" xr:uid="{174B80FB-E8BF-46A4-A70B-9BE30B243901}"/>
    <cellStyle name="Notas 4 3 2 2" xfId="8171" xr:uid="{670332DB-E7A7-4D46-AB41-1CCE97D46281}"/>
    <cellStyle name="Notas 4 3 3" xfId="7199" xr:uid="{22C2FEBE-ED46-4454-A621-BBDA82311D35}"/>
    <cellStyle name="Notas 4 4" xfId="4821" xr:uid="{FBBA4C79-83B1-459D-A5BC-DFFEA7251F5C}"/>
    <cellStyle name="Notas 4 4 2" xfId="7686" xr:uid="{54FB4189-0BBD-4210-A48F-4E388871251E}"/>
    <cellStyle name="Notas 4 5" xfId="5829" xr:uid="{7599A13C-0F83-46B4-A8F2-6B09500EF022}"/>
    <cellStyle name="Notas 4 5 2" xfId="8698" xr:uid="{4B1C31F2-2B3E-483C-B80C-5D9D56E7EC8A}"/>
    <cellStyle name="Notas 4 6" xfId="6715" xr:uid="{32288A49-2886-43F5-A424-D5B930B207CF}"/>
    <cellStyle name="Notas 40" xfId="6554" xr:uid="{AA02AD22-8E4A-4541-9ED1-58C49B58EAC5}"/>
    <cellStyle name="Notas 40 2" xfId="9415" xr:uid="{36AC4549-FD51-4ABD-881A-1D389EBCB77D}"/>
    <cellStyle name="Notas 41" xfId="6584" xr:uid="{12D5B338-6FBE-46AE-979E-13B744CC8C65}"/>
    <cellStyle name="Notas 41 2" xfId="9444" xr:uid="{C13C9526-0FB6-47A8-9CCF-050B5E8F9748}"/>
    <cellStyle name="Notas 42" xfId="6609" xr:uid="{7050A415-EADB-49E1-9A41-12CD4AB198DA}"/>
    <cellStyle name="Notas 42 2" xfId="9469" xr:uid="{EADF649E-E837-47F4-AF38-27027CE152C7}"/>
    <cellStyle name="Notas 43" xfId="6631" xr:uid="{E54C996B-0881-4CF6-A2B0-AA1147219CA9}"/>
    <cellStyle name="Notas 44" xfId="9507" xr:uid="{5B89F8B6-D050-4BB3-8D89-1A29B4E05D1D}"/>
    <cellStyle name="Notas 45" xfId="9510" xr:uid="{2B29DEBE-B624-44A2-BCBC-3926DBCF7470}"/>
    <cellStyle name="Notas 46" xfId="9529" xr:uid="{3440C3F6-B0AB-44FA-8CDA-EDBEA57B695E}"/>
    <cellStyle name="Notas 47" xfId="9555" xr:uid="{54871E9F-6940-44DA-B40C-E11F304FF6FC}"/>
    <cellStyle name="Notas 48" xfId="15757" xr:uid="{830F75BE-27CD-49EE-AEE3-071531CF256F}"/>
    <cellStyle name="Notas 49" xfId="15781" xr:uid="{00C82026-B8D6-48B3-846F-89DFEAD841BC}"/>
    <cellStyle name="Notas 5" xfId="3883" xr:uid="{1B5738C6-7E88-42BD-A327-30E0D9480CC4}"/>
    <cellStyle name="Notas 5 2" xfId="4080" xr:uid="{E8EC7048-BC0D-45AD-9FA5-E7975D2B811C}"/>
    <cellStyle name="Notas 5 2 2" xfId="4558" xr:uid="{C53652AA-277C-47FE-ABBD-A3DCFC8912A4}"/>
    <cellStyle name="Notas 5 2 2 2" xfId="5526" xr:uid="{A8220137-D8FD-4D5B-9329-05A09805044F}"/>
    <cellStyle name="Notas 5 2 2 2 2" xfId="8393" xr:uid="{47A99616-F940-4F79-A955-6C41961254DA}"/>
    <cellStyle name="Notas 5 2 2 3" xfId="7421" xr:uid="{9DF11C21-BDFA-46C4-8000-2449832F56DD}"/>
    <cellStyle name="Notas 5 2 3" xfId="5041" xr:uid="{A60B1BEA-57CF-4ECD-96E0-D5867AF2F607}"/>
    <cellStyle name="Notas 5 2 3 2" xfId="7908" xr:uid="{2E1627EB-7907-466A-93ED-0ABF1AB7C4B9}"/>
    <cellStyle name="Notas 5 2 4" xfId="6936" xr:uid="{A46F10D9-D648-40A0-B076-7C26C093F2B7}"/>
    <cellStyle name="Notas 5 3" xfId="4364" xr:uid="{16AE36C9-1C85-4869-BE81-83667BC629C8}"/>
    <cellStyle name="Notas 5 3 2" xfId="5330" xr:uid="{A8B9AF12-85A5-4AE5-9BF4-54F9CDAA8763}"/>
    <cellStyle name="Notas 5 3 2 2" xfId="8197" xr:uid="{C72C6EF3-5691-450B-A10A-4771FB5333B0}"/>
    <cellStyle name="Notas 5 3 3" xfId="7225" xr:uid="{888FFEF2-C8CD-4701-8FF0-CA94F0FB4BD6}"/>
    <cellStyle name="Notas 5 4" xfId="4846" xr:uid="{AAAADF4D-8284-4061-99D3-11C1D83650DF}"/>
    <cellStyle name="Notas 5 4 2" xfId="7712" xr:uid="{3EDE3992-3A8D-4297-B964-C91F95A23FF6}"/>
    <cellStyle name="Notas 5 5" xfId="5855" xr:uid="{2EED1BE1-10FA-4F00-BEF0-55FB5DDFFC54}"/>
    <cellStyle name="Notas 5 5 2" xfId="8724" xr:uid="{048B15D0-22A6-44BE-94A6-444BB4A2CCAC}"/>
    <cellStyle name="Notas 5 6" xfId="6741" xr:uid="{29D6CAF3-BD5A-40DC-AD1B-A053A1AEADFF}"/>
    <cellStyle name="Notas 50" xfId="15815" xr:uid="{274B73DF-ED20-46F2-9863-269BBA5AB079}"/>
    <cellStyle name="Notas 6" xfId="3909" xr:uid="{D789D7E2-6A37-41CB-B94B-E9977B083EF9}"/>
    <cellStyle name="Notas 6 2" xfId="4103" xr:uid="{59F034BF-BF07-46BC-984C-DAEEE494D4C1}"/>
    <cellStyle name="Notas 6 2 2" xfId="4581" xr:uid="{D78D4765-2D0E-46F1-839C-6C01CC82C4FD}"/>
    <cellStyle name="Notas 6 2 2 2" xfId="5549" xr:uid="{15FC7A11-DA9E-4BCD-9BEC-508EAC8B59B3}"/>
    <cellStyle name="Notas 6 2 2 2 2" xfId="8416" xr:uid="{5894BC96-54FC-4BD6-B148-13E7185EA968}"/>
    <cellStyle name="Notas 6 2 2 3" xfId="7444" xr:uid="{5EBC889C-3769-4718-9EB5-BD58BF2F4F14}"/>
    <cellStyle name="Notas 6 2 3" xfId="5064" xr:uid="{3497F012-3324-4A65-A734-E35FF39A865D}"/>
    <cellStyle name="Notas 6 2 3 2" xfId="7931" xr:uid="{ACC742F4-C78E-464E-8ABF-86F3F84F47C7}"/>
    <cellStyle name="Notas 6 2 4" xfId="6959" xr:uid="{FFBC078C-7900-49C8-BC1E-44C3836CEC85}"/>
    <cellStyle name="Notas 6 3" xfId="4387" xr:uid="{E59A0B89-65B7-4737-9F27-97478D6F0028}"/>
    <cellStyle name="Notas 6 3 2" xfId="5353" xr:uid="{5153F917-1CE1-4B27-A3EB-D9EA4822CC0C}"/>
    <cellStyle name="Notas 6 3 2 2" xfId="8220" xr:uid="{96336119-2125-4054-8DE5-07A13A4EEE59}"/>
    <cellStyle name="Notas 6 3 3" xfId="7248" xr:uid="{AF631BD3-62B9-43F2-AD65-99D79E66E5BB}"/>
    <cellStyle name="Notas 6 4" xfId="4868" xr:uid="{835C1079-C45A-4333-BA62-80BF39AB5533}"/>
    <cellStyle name="Notas 6 4 2" xfId="7735" xr:uid="{5F5FF99B-1DBF-4317-B1CE-64AA54766944}"/>
    <cellStyle name="Notas 6 5" xfId="5878" xr:uid="{16937C87-B59F-4DB4-9B9A-CE778B6CF107}"/>
    <cellStyle name="Notas 6 5 2" xfId="8747" xr:uid="{62B1EED9-4A97-431F-8809-E4735C09069E}"/>
    <cellStyle name="Notas 6 6" xfId="6764" xr:uid="{FFB10AC5-BD8E-471C-A909-A9161AD259F9}"/>
    <cellStyle name="Notas 7" xfId="3933" xr:uid="{50328315-9246-4ACA-A7FB-62780E8EDA47}"/>
    <cellStyle name="Notas 7 2" xfId="4125" xr:uid="{DF304DC4-7622-463F-8236-DBC7F4920579}"/>
    <cellStyle name="Notas 7 2 2" xfId="4603" xr:uid="{44A77184-BDA6-47F0-BF9B-DB8DFB1B081B}"/>
    <cellStyle name="Notas 7 2 2 2" xfId="5571" xr:uid="{DE13B507-7E2A-42F9-886F-82A9F4DA2B91}"/>
    <cellStyle name="Notas 7 2 2 2 2" xfId="8438" xr:uid="{0593C589-0644-4DEF-85AE-263F7A29A5DD}"/>
    <cellStyle name="Notas 7 2 2 3" xfId="7466" xr:uid="{4CC0A30C-C20D-43E2-B1F2-9525C87AC783}"/>
    <cellStyle name="Notas 7 2 3" xfId="5086" xr:uid="{57615876-EEAB-48B8-82E6-F942F9C4B0F7}"/>
    <cellStyle name="Notas 7 2 3 2" xfId="7953" xr:uid="{139D2A83-4C64-4F6A-A898-2D6A5C21AD3E}"/>
    <cellStyle name="Notas 7 2 4" xfId="6981" xr:uid="{AAE6F7C7-60E4-4975-BD12-D1E809000707}"/>
    <cellStyle name="Notas 7 3" xfId="4409" xr:uid="{AE53BBAC-77F1-46FD-975A-D6BABCBCBAF7}"/>
    <cellStyle name="Notas 7 3 2" xfId="5375" xr:uid="{E3B12F11-F771-479E-92A0-41F2EF089360}"/>
    <cellStyle name="Notas 7 3 2 2" xfId="8242" xr:uid="{BC6AF4B7-24FB-4465-BD58-9B4CAFFC2743}"/>
    <cellStyle name="Notas 7 3 3" xfId="7270" xr:uid="{E03B9DDE-2AA0-4638-8779-41872C1D39A5}"/>
    <cellStyle name="Notas 7 4" xfId="4890" xr:uid="{A3F67E43-F091-47BC-BB3C-689F06C7AD6A}"/>
    <cellStyle name="Notas 7 4 2" xfId="7757" xr:uid="{C385527B-DFF2-45CB-B745-685011110FAF}"/>
    <cellStyle name="Notas 7 5" xfId="5900" xr:uid="{23DE8E5D-06BA-4D0B-8BB0-DAC4FED6DA7C}"/>
    <cellStyle name="Notas 7 5 2" xfId="8769" xr:uid="{287E8493-B73B-4960-8F26-B831758AC44F}"/>
    <cellStyle name="Notas 7 6" xfId="6786" xr:uid="{1DF5DA78-D20C-4186-9263-F26377C4773F}"/>
    <cellStyle name="Notas 8" xfId="3957" xr:uid="{5D93CE4E-90B6-4DBC-A5B1-74FCA7F86481}"/>
    <cellStyle name="Notas 8 2" xfId="4149" xr:uid="{27D18707-DE24-4292-8884-09FA31A114B5}"/>
    <cellStyle name="Notas 8 2 2" xfId="4627" xr:uid="{FC737520-225C-41C2-8D67-A3C5DEC06FFA}"/>
    <cellStyle name="Notas 8 2 2 2" xfId="5595" xr:uid="{6C4083FE-B785-4BCB-A906-EA5610EB2968}"/>
    <cellStyle name="Notas 8 2 2 2 2" xfId="8462" xr:uid="{142F152C-2B21-443F-A1AB-612E5EEAA1D4}"/>
    <cellStyle name="Notas 8 2 2 3" xfId="7490" xr:uid="{505A2684-58C2-4237-80B0-70C793425D8D}"/>
    <cellStyle name="Notas 8 2 3" xfId="5110" xr:uid="{0F5A7901-ADC1-4DAE-8704-01AD1157434E}"/>
    <cellStyle name="Notas 8 2 3 2" xfId="7977" xr:uid="{1C9D81AA-1D85-4B95-9391-98840028C50B}"/>
    <cellStyle name="Notas 8 2 4" xfId="7005" xr:uid="{46AE242E-40F4-418A-AB6C-29BA1FFF1186}"/>
    <cellStyle name="Notas 8 3" xfId="4432" xr:uid="{0C2FD9E1-02D4-45D8-BF8A-45BF6258A82D}"/>
    <cellStyle name="Notas 8 3 2" xfId="5399" xr:uid="{B01B7995-00DB-4A5D-B36F-56D882DA7F26}"/>
    <cellStyle name="Notas 8 3 2 2" xfId="8266" xr:uid="{125F0E53-1320-4F1A-B163-0A2CC4EF06A0}"/>
    <cellStyle name="Notas 8 3 3" xfId="7294" xr:uid="{8344C423-94EF-440E-B09C-E11CEE36966A}"/>
    <cellStyle name="Notas 8 4" xfId="4914" xr:uid="{8BC49F81-660F-43CC-BCE1-E583FE31BCA9}"/>
    <cellStyle name="Notas 8 4 2" xfId="7781" xr:uid="{4604C8CC-EB24-4045-8415-6E575F947959}"/>
    <cellStyle name="Notas 8 5" xfId="5924" xr:uid="{53730BB1-1818-4B68-8EDA-C5FC93D709C7}"/>
    <cellStyle name="Notas 8 5 2" xfId="8793" xr:uid="{9E445B47-F694-4EE6-ADA5-A8677756DB19}"/>
    <cellStyle name="Notas 8 6" xfId="6810" xr:uid="{832DFFD1-6B87-49DD-AA83-FE22FCAFFA85}"/>
    <cellStyle name="Notas 9" xfId="3983" xr:uid="{6D607501-9597-4B35-A277-460EFB539A7A}"/>
    <cellStyle name="Notas 9 2" xfId="4175" xr:uid="{BBCB15B7-8C96-4DD7-9994-7B58EDB390B0}"/>
    <cellStyle name="Notas 9 2 2" xfId="4653" xr:uid="{A9EE4D68-4AAB-4641-9E59-79792ABA1132}"/>
    <cellStyle name="Notas 9 2 2 2" xfId="5621" xr:uid="{4EBE4583-A803-4EC2-8DB0-B57837747F52}"/>
    <cellStyle name="Notas 9 2 2 2 2" xfId="8488" xr:uid="{12022673-2C99-4C0E-9632-B8E1498DA875}"/>
    <cellStyle name="Notas 9 2 2 3" xfId="7516" xr:uid="{B81A26D2-CCCC-48AF-8817-704222DDABB6}"/>
    <cellStyle name="Notas 9 2 3" xfId="5136" xr:uid="{9BB5B0FF-7BA5-4123-987C-DCBDD1656F06}"/>
    <cellStyle name="Notas 9 2 3 2" xfId="8003" xr:uid="{FE7BB8F0-B5DD-443E-9827-13D953DE285A}"/>
    <cellStyle name="Notas 9 2 4" xfId="7031" xr:uid="{7796028F-831A-464F-BB69-ED43C7544195}"/>
    <cellStyle name="Notas 9 3" xfId="4457" xr:uid="{C50C9481-B7BB-4E62-BC41-8B52EB2C6205}"/>
    <cellStyle name="Notas 9 3 2" xfId="5425" xr:uid="{76A72F9A-9F57-447D-8358-7B64E5AFF5CB}"/>
    <cellStyle name="Notas 9 3 2 2" xfId="8292" xr:uid="{365541C6-DB97-438C-AE3D-F106D09D0584}"/>
    <cellStyle name="Notas 9 3 3" xfId="7320" xr:uid="{1F759820-D24C-41F7-B021-C4055F1FFB31}"/>
    <cellStyle name="Notas 9 4" xfId="4940" xr:uid="{B6CC442B-AAC8-409F-B8FC-7C0AD9195106}"/>
    <cellStyle name="Notas 9 4 2" xfId="7807" xr:uid="{6BC3C52D-348D-4FC0-9174-DF644EB9BF0B}"/>
    <cellStyle name="Notas 9 5" xfId="5950" xr:uid="{773D1344-CAE9-407C-8385-FE86F0EC5EE3}"/>
    <cellStyle name="Notas 9 5 2" xfId="8819" xr:uid="{4232AB63-0F34-47CD-92E0-5E0D1F73C579}"/>
    <cellStyle name="Notas 9 6" xfId="6836" xr:uid="{1324DD19-53A3-46A2-8E32-B4C4675E4E19}"/>
    <cellStyle name="Porcentaje" xfId="3324" builtinId="5"/>
    <cellStyle name="Porcentaje 10" xfId="4225" xr:uid="{1AA494F9-C780-4357-917B-F9FCD7998934}"/>
    <cellStyle name="Porcentaje 10 2" xfId="4704" xr:uid="{5B18BAEA-FD5F-4A5C-9433-D28919721F28}"/>
    <cellStyle name="Porcentaje 10 2 2" xfId="5672" xr:uid="{832FB094-E459-499E-B0A5-8F8F1470A29B}"/>
    <cellStyle name="Porcentaje 10 2 2 2" xfId="8540" xr:uid="{7912D36B-547E-4D08-A3CF-EC386B858390}"/>
    <cellStyle name="Porcentaje 10 2 3" xfId="7568" xr:uid="{D1820482-D431-45FA-840E-E4013AC1CBEF}"/>
    <cellStyle name="Porcentaje 10 3" xfId="5188" xr:uid="{4484C7EF-E93A-4CC5-A1BD-DBBCC1B30302}"/>
    <cellStyle name="Porcentaje 10 3 2" xfId="8055" xr:uid="{001FF25E-6F41-4821-BFCF-F2165260B75C}"/>
    <cellStyle name="Porcentaje 10 4" xfId="7083" xr:uid="{3FDBD837-BFA4-48C2-9A32-0D84168E7858}"/>
    <cellStyle name="Porcentaje 11" xfId="4769" xr:uid="{A512750C-851D-4B1C-83B1-9BC181887A58}"/>
    <cellStyle name="Porcentaje 12" xfId="6194" xr:uid="{473B1B7F-D821-4EDF-9AF2-AAF436843378}"/>
    <cellStyle name="Porcentaje 12 2" xfId="9063" xr:uid="{C9072183-9185-4BD9-983E-AAF4FBDF332C}"/>
    <cellStyle name="Porcentaje 13" xfId="6293" xr:uid="{CEDF670A-583E-402F-B526-B6904D56A7F4}"/>
    <cellStyle name="Porcentaje 13 2" xfId="9162" xr:uid="{C5264DF8-1E76-42AD-A3B7-EDD24F3D7E54}"/>
    <cellStyle name="Porcentaje 14" xfId="6389" xr:uid="{83306610-E531-4F10-A546-C154ECA387A4}"/>
    <cellStyle name="Porcentaje 14 2" xfId="9254" xr:uid="{15FF4368-D107-4A9A-ACA3-EDE941164BA2}"/>
    <cellStyle name="Porcentaje 15" xfId="6416" xr:uid="{A389CF9F-C964-4E31-B486-9061C22ECB6D}"/>
    <cellStyle name="Porcentaje 15 2" xfId="9279" xr:uid="{A97C4D9D-E252-48BB-9222-34DB67973168}"/>
    <cellStyle name="Porcentaje 16" xfId="6552" xr:uid="{BD9EE8A3-4919-43F3-9A36-56515D3FAD95}"/>
    <cellStyle name="Porcentaje 16 2" xfId="9413" xr:uid="{34F5434C-AE1A-47A3-B143-DC76ECD4A1E7}"/>
    <cellStyle name="Porcentaje 17" xfId="6579" xr:uid="{5EB4559D-A091-4A43-B8E8-2D56D69B74F9}"/>
    <cellStyle name="Porcentaje 17 2" xfId="9439" xr:uid="{3B366677-382B-4931-8F79-3ED0CB8D0D56}"/>
    <cellStyle name="Porcentaje 18" xfId="15809" xr:uid="{A6765E7D-7E8A-41DA-A304-3371DF783E9F}"/>
    <cellStyle name="Porcentaje 2" xfId="211" xr:uid="{00000000-0005-0000-0000-00003F070000}"/>
    <cellStyle name="Porcentaje 2 2" xfId="1688" xr:uid="{00000000-0005-0000-0000-000040070000}"/>
    <cellStyle name="Porcentaje 2 2 2" xfId="4499" xr:uid="{11B9329A-CFA7-4D40-BD5E-C1B52C8A6834}"/>
    <cellStyle name="Porcentaje 2 2 2 2" xfId="5467" xr:uid="{61D6119E-6A26-49A9-988A-7FE864E52A8E}"/>
    <cellStyle name="Porcentaje 2 2 2 2 2" xfId="8334" xr:uid="{6E45B8FD-1863-44B8-86BE-7CEE91564DB7}"/>
    <cellStyle name="Porcentaje 2 2 2 3" xfId="7362" xr:uid="{585A5F84-F69E-4C62-9966-D432C2100CA7}"/>
    <cellStyle name="Porcentaje 2 2 3" xfId="4982" xr:uid="{2BC77241-D39A-4511-B5EB-73E8F035BAAB}"/>
    <cellStyle name="Porcentaje 2 2 3 2" xfId="7849" xr:uid="{ED962FF7-8BFC-4EDA-9F1C-F105EF4D64D1}"/>
    <cellStyle name="Porcentaje 2 2 4" xfId="6877" xr:uid="{4F9C4C26-0676-4192-9A1E-6B52824C7FF7}"/>
    <cellStyle name="Porcentaje 2 3" xfId="4257" xr:uid="{982D01F1-EC64-4623-AFDF-34E79A5E972E}"/>
    <cellStyle name="Porcentaje 2 3 2" xfId="4737" xr:uid="{75E41631-3F0F-4680-BA00-44F42C64CD4F}"/>
    <cellStyle name="Porcentaje 2 3 2 2" xfId="5705" xr:uid="{500BC0A0-B801-440A-85ED-9627EF612582}"/>
    <cellStyle name="Porcentaje 2 3 2 2 2" xfId="8573" xr:uid="{EFBFDB46-9AC2-4437-BE4E-D705DEBDFEB6}"/>
    <cellStyle name="Porcentaje 2 3 2 3" xfId="7601" xr:uid="{FC1503BE-F9CE-40E3-B0EE-626C99BE3587}"/>
    <cellStyle name="Porcentaje 2 3 3" xfId="5221" xr:uid="{1E7966E0-947E-4D75-B352-6B534ECF97EF}"/>
    <cellStyle name="Porcentaje 2 3 3 2" xfId="8088" xr:uid="{F8475B91-8618-49AB-A501-6AE49F4DA094}"/>
    <cellStyle name="Porcentaje 2 3 4" xfId="7116" xr:uid="{FE5521B6-9627-4961-9569-055985D259D6}"/>
    <cellStyle name="Porcentaje 2 4" xfId="4305" xr:uid="{4251BAAC-4CEC-40FB-914A-9287D31C4A68}"/>
    <cellStyle name="Porcentaje 2 4 2" xfId="5271" xr:uid="{D4678A1B-0C31-49B0-8267-DC5148CCDE11}"/>
    <cellStyle name="Porcentaje 2 4 2 2" xfId="8138" xr:uid="{C68D51FF-0D03-4089-8ADB-80666725B8F1}"/>
    <cellStyle name="Porcentaje 2 4 3" xfId="7166" xr:uid="{200B5B81-F089-4CCF-9548-B90E94E49AE9}"/>
    <cellStyle name="Porcentaje 2 5" xfId="4789" xr:uid="{D974B8C9-5226-4F5A-97D8-E98A8F4070BF}"/>
    <cellStyle name="Porcentaje 2 5 2" xfId="7652" xr:uid="{F804BB28-46DA-4316-9851-598E2F21BCCF}"/>
    <cellStyle name="Porcentaje 2 6" xfId="5795" xr:uid="{B704EE79-A9B5-4C34-95CA-E6B2803B3E7F}"/>
    <cellStyle name="Porcentaje 2 6 2" xfId="8664" xr:uid="{68B384FB-1E61-4B34-873A-36D418181E56}"/>
    <cellStyle name="Porcentaje 2 7" xfId="6219" xr:uid="{B28D04AF-A503-4F6B-98C3-CA60BA303081}"/>
    <cellStyle name="Porcentaje 2 7 2" xfId="9088" xr:uid="{922484E9-C45B-4DB6-9AD0-320F4B774557}"/>
    <cellStyle name="Porcentaje 2 8" xfId="6681" xr:uid="{FEEECCA2-514D-4B24-879C-A7AEAE94D2E0}"/>
    <cellStyle name="Porcentaje 3" xfId="1689" xr:uid="{00000000-0005-0000-0000-000041070000}"/>
    <cellStyle name="Porcentaje 3 2" xfId="1790" xr:uid="{00000000-0005-0000-0000-000042070000}"/>
    <cellStyle name="Porcentaje 3 2 2" xfId="1939" xr:uid="{00000000-0005-0000-0000-000043070000}"/>
    <cellStyle name="Porcentaje 3 2 2 2" xfId="5474" xr:uid="{DE0DB45D-FE1A-4A1D-B45B-822C62EA962A}"/>
    <cellStyle name="Porcentaje 3 2 2 2 2" xfId="8341" xr:uid="{55D04F36-FBCD-447E-A1B7-CB28FDC74C24}"/>
    <cellStyle name="Porcentaje 3 2 2 3" xfId="7369" xr:uid="{D22AD87D-5B11-4434-A8B6-161A31D1A878}"/>
    <cellStyle name="Porcentaje 3 2 2 4" xfId="4506" xr:uid="{9D74B707-986A-449A-AF8E-8B32DAB4FC65}"/>
    <cellStyle name="Porcentaje 3 2 3" xfId="4989" xr:uid="{88525857-7B34-4343-8F6A-FB6DA6E6EECD}"/>
    <cellStyle name="Porcentaje 3 2 3 2" xfId="7856" xr:uid="{5F64E5F4-D7D6-48B6-AEE8-8183EF182EF9}"/>
    <cellStyle name="Porcentaje 3 2 4" xfId="6884" xr:uid="{B34AFBF3-40F5-42D6-B0A8-64E954B6D463}"/>
    <cellStyle name="Porcentaje 3 2 5" xfId="4032" xr:uid="{5222BB3C-2C63-4D60-9F1D-FB88934B796E}"/>
    <cellStyle name="Porcentaje 3 3" xfId="4262" xr:uid="{982FF601-7BB3-47EE-8CBC-711FB6483D0B}"/>
    <cellStyle name="Porcentaje 3 3 2" xfId="4742" xr:uid="{D0FEDC0C-BD6B-4D6A-B4B3-4A54D8E9654C}"/>
    <cellStyle name="Porcentaje 3 3 2 2" xfId="5710" xr:uid="{E9E0A6CE-6D4D-443A-91BA-0A66D3A44195}"/>
    <cellStyle name="Porcentaje 3 3 2 2 2" xfId="8578" xr:uid="{B1A2546F-8E3A-43DA-841A-FEE1C0B32890}"/>
    <cellStyle name="Porcentaje 3 3 2 3" xfId="7606" xr:uid="{1864AEE5-BBC6-420C-BD49-FE3FD3908837}"/>
    <cellStyle name="Porcentaje 3 3 3" xfId="5226" xr:uid="{1DB845AF-0F51-4D73-B190-ADE47FCCBBC2}"/>
    <cellStyle name="Porcentaje 3 3 3 2" xfId="8093" xr:uid="{1121ECF1-6D31-464E-AEC0-123C30454168}"/>
    <cellStyle name="Porcentaje 3 3 4" xfId="7121" xr:uid="{34594A5C-D334-4E27-88F5-79FA870BC2AF}"/>
    <cellStyle name="Porcentaje 3 4" xfId="4312" xr:uid="{A5FB1AE3-3140-4638-BFF0-72B5D33C3C42}"/>
    <cellStyle name="Porcentaje 3 4 2" xfId="5278" xr:uid="{F40E2D0D-8706-46AD-9264-CD29BB7435D8}"/>
    <cellStyle name="Porcentaje 3 4 2 2" xfId="8145" xr:uid="{225555A1-B8B8-4C90-8C0D-A61379DE8D73}"/>
    <cellStyle name="Porcentaje 3 4 3" xfId="7173" xr:uid="{7FC750D1-1FBF-4928-BBD2-9DDB6F71FB8D}"/>
    <cellStyle name="Porcentaje 3 5" xfId="4797" xr:uid="{F3705DE7-FC39-4EAC-B803-D62FF6F330F0}"/>
    <cellStyle name="Porcentaje 3 5 2" xfId="7660" xr:uid="{629B3C77-C724-4E92-B7DB-3D61EF3D72F9}"/>
    <cellStyle name="Porcentaje 3 6" xfId="5803" xr:uid="{C40206B7-696A-453E-B7E7-0C9D28A75CB1}"/>
    <cellStyle name="Porcentaje 3 6 2" xfId="8672" xr:uid="{3FCB0EF5-A989-4C45-9208-2C29079D3B4C}"/>
    <cellStyle name="Porcentaje 3 7" xfId="6224" xr:uid="{EE95233D-A039-4946-AA39-3F0E59D56BDE}"/>
    <cellStyle name="Porcentaje 3 7 2" xfId="9093" xr:uid="{C2B9562D-F3D1-4C42-BC8A-4FFB7CD4822F}"/>
    <cellStyle name="Porcentaje 3 8" xfId="6689" xr:uid="{727E0EAB-76FD-4B01-B5CE-7E6083D2EA32}"/>
    <cellStyle name="Porcentaje 3 9" xfId="3836" xr:uid="{FCF8073B-DA31-472B-9832-B71CE9D827CB}"/>
    <cellStyle name="Porcentaje 4" xfId="1687" xr:uid="{00000000-0005-0000-0000-000044070000}"/>
    <cellStyle name="Porcentaje 4 2" xfId="4053" xr:uid="{6A162340-5AC4-4AB0-8123-9B4976928B4F}"/>
    <cellStyle name="Porcentaje 4 2 2" xfId="4528" xr:uid="{C66B0B8E-EBDF-41CE-9AD1-667ABF7764A7}"/>
    <cellStyle name="Porcentaje 4 2 2 2" xfId="5496" xr:uid="{2407AD3C-73AD-4E57-8C70-B40F1247A18F}"/>
    <cellStyle name="Porcentaje 4 2 2 2 2" xfId="8363" xr:uid="{DC0C403F-0050-4CAE-9DF6-8810D0262A05}"/>
    <cellStyle name="Porcentaje 4 2 2 3" xfId="7391" xr:uid="{CE58404E-D531-4924-A684-72F4A11CF99F}"/>
    <cellStyle name="Porcentaje 4 2 3" xfId="5011" xr:uid="{8D3645BE-5AD7-461E-8C7D-0356897A903F}"/>
    <cellStyle name="Porcentaje 4 2 3 2" xfId="7878" xr:uid="{E6FD797F-8B6C-4551-B1DD-FCBC5A19BAE8}"/>
    <cellStyle name="Porcentaje 4 2 4" xfId="6906" xr:uid="{D80FB014-19D4-4FD0-AA18-699660795488}"/>
    <cellStyle name="Porcentaje 4 3" xfId="4334" xr:uid="{B4F26119-B1AF-4F32-AF63-250EA4E82E43}"/>
    <cellStyle name="Porcentaje 4 3 2" xfId="5300" xr:uid="{1A381A80-7E9F-4C2C-9B16-9679267FD571}"/>
    <cellStyle name="Porcentaje 4 3 2 2" xfId="8167" xr:uid="{2C9B032A-A7FB-4D77-85EF-6BCA5B712186}"/>
    <cellStyle name="Porcentaje 4 3 3" xfId="7195" xr:uid="{A2E89578-262A-4099-9391-7F380A374060}"/>
    <cellStyle name="Porcentaje 4 4" xfId="4819" xr:uid="{07C800CF-6E01-4AE3-8688-AD1DCC3EF54F}"/>
    <cellStyle name="Porcentaje 4 4 2" xfId="7682" xr:uid="{B891A9F8-20B3-444D-8502-BE8674970A4C}"/>
    <cellStyle name="Porcentaje 4 5" xfId="5825" xr:uid="{F1C086ED-9B03-4865-8EB8-A5C0A6D43713}"/>
    <cellStyle name="Porcentaje 4 5 2" xfId="8694" xr:uid="{5F5C317A-68B8-49EF-98C4-56795BE7DB4D}"/>
    <cellStyle name="Porcentaje 4 6" xfId="6711" xr:uid="{91FBB53B-2AAB-4861-9655-6BF494410EB0}"/>
    <cellStyle name="Porcentaje 4 7" xfId="3853" xr:uid="{571D93D8-58E0-43FB-AE0B-DFE571DF0210}"/>
    <cellStyle name="Porcentaje 5" xfId="3880" xr:uid="{45C4E5F0-D403-45B9-9F66-D8D9D8977ABE}"/>
    <cellStyle name="Porcentaje 5 2" xfId="4077" xr:uid="{14D92243-A610-48B8-BC14-FF222A4E37CB}"/>
    <cellStyle name="Porcentaje 5 2 2" xfId="4555" xr:uid="{9E77418E-763B-4F9A-8DE2-DB945E043314}"/>
    <cellStyle name="Porcentaje 5 2 2 2" xfId="5523" xr:uid="{81E78F01-94D4-4793-A57B-303E6FF15E01}"/>
    <cellStyle name="Porcentaje 5 2 2 2 2" xfId="8390" xr:uid="{B2A2A446-7A4C-40FC-A653-AF3492167A04}"/>
    <cellStyle name="Porcentaje 5 2 2 3" xfId="7418" xr:uid="{EDF16DEA-7BB0-49FE-8B83-8DD0E70DCA5D}"/>
    <cellStyle name="Porcentaje 5 2 3" xfId="5038" xr:uid="{3019FFA6-1EB6-49C4-921F-15DE1D89980A}"/>
    <cellStyle name="Porcentaje 5 2 3 2" xfId="7905" xr:uid="{3D44DF5E-C794-40A9-BB09-07D56F079DF8}"/>
    <cellStyle name="Porcentaje 5 2 4" xfId="6933" xr:uid="{9061908A-D503-4B65-AD64-C46D90444A9C}"/>
    <cellStyle name="Porcentaje 5 3" xfId="4361" xr:uid="{8691791F-F1BF-4D7F-8FF0-A8F5B909E4FB}"/>
    <cellStyle name="Porcentaje 5 3 2" xfId="5327" xr:uid="{BD9CB954-EABC-4FC3-9A3E-D99B4A197101}"/>
    <cellStyle name="Porcentaje 5 3 2 2" xfId="8194" xr:uid="{756B5B65-DBC3-41B5-A647-1FA406CC7897}"/>
    <cellStyle name="Porcentaje 5 3 3" xfId="7222" xr:uid="{1934DB6A-D3C4-4F50-8EA6-53AE8E64680D}"/>
    <cellStyle name="Porcentaje 5 4" xfId="4843" xr:uid="{C454B8CF-04E2-470B-9778-AF0F49E5BE21}"/>
    <cellStyle name="Porcentaje 5 4 2" xfId="7709" xr:uid="{43567DAE-E9D4-4C3E-8DF5-4A054FF87ABA}"/>
    <cellStyle name="Porcentaje 5 5" xfId="5852" xr:uid="{4A367EDC-C088-4018-863F-952E4E0FBA91}"/>
    <cellStyle name="Porcentaje 5 5 2" xfId="8721" xr:uid="{9E957D45-EA41-4355-A9E0-9FB3D51F8796}"/>
    <cellStyle name="Porcentaje 5 6" xfId="6738" xr:uid="{51DFBB15-CC02-4D1E-BD1C-FF9104CE20B0}"/>
    <cellStyle name="Porcentaje 6" xfId="3930" xr:uid="{6D2EB5D6-20A1-4BEA-9A8A-DEFC790051D7}"/>
    <cellStyle name="Porcentaje 6 2" xfId="4123" xr:uid="{4169207D-4E47-4D79-BFD0-0F05D5E840CF}"/>
    <cellStyle name="Porcentaje 6 2 2" xfId="4601" xr:uid="{EB180866-7F60-4D65-9E78-A9DA3B5C4676}"/>
    <cellStyle name="Porcentaje 6 2 2 2" xfId="5569" xr:uid="{3DF8FAF8-0282-49E0-AF8E-52BEBAA3EA7D}"/>
    <cellStyle name="Porcentaje 6 2 2 2 2" xfId="8436" xr:uid="{B683301A-E69E-440E-B57F-9F378E445C37}"/>
    <cellStyle name="Porcentaje 6 2 2 3" xfId="7464" xr:uid="{968FB802-E888-400D-BAD4-4098849BF33A}"/>
    <cellStyle name="Porcentaje 6 2 3" xfId="5084" xr:uid="{4075A0EA-AD71-4674-AAF6-EB5B926D0CBA}"/>
    <cellStyle name="Porcentaje 6 2 3 2" xfId="7951" xr:uid="{76B594EB-28DB-4CF7-98C8-549D6D847EF9}"/>
    <cellStyle name="Porcentaje 6 2 4" xfId="6979" xr:uid="{A680D340-CAB2-445D-B419-975F4E629E34}"/>
    <cellStyle name="Porcentaje 6 3" xfId="4407" xr:uid="{EB6735B5-0E7C-4D70-B249-B143F4369C7E}"/>
    <cellStyle name="Porcentaje 6 3 2" xfId="5373" xr:uid="{40788EE4-B404-415E-8687-AB6C5A6C3D62}"/>
    <cellStyle name="Porcentaje 6 3 2 2" xfId="8240" xr:uid="{708ECD6A-E68F-4E83-A528-0EB0F88B9773}"/>
    <cellStyle name="Porcentaje 6 3 3" xfId="7268" xr:uid="{FE36CE92-C414-418A-A849-CAC80C5FFD01}"/>
    <cellStyle name="Porcentaje 6 4" xfId="4888" xr:uid="{B28C3C37-B7EC-46DF-BA45-077B929D98CF}"/>
    <cellStyle name="Porcentaje 6 4 2" xfId="7755" xr:uid="{B677401C-E5F2-46C1-AF5E-28C98AFC52BA}"/>
    <cellStyle name="Porcentaje 6 5" xfId="5898" xr:uid="{16D850A5-0C54-4B94-A03D-BDDF2FF998B2}"/>
    <cellStyle name="Porcentaje 6 5 2" xfId="8767" xr:uid="{AF2CB4F9-C12D-4522-B047-2B198C8BFAD1}"/>
    <cellStyle name="Porcentaje 6 6" xfId="6784" xr:uid="{008DD8A9-33EB-4CE9-9F27-CE611711F8BB}"/>
    <cellStyle name="Porcentaje 7" xfId="3953" xr:uid="{5DF8BF18-2905-4FA8-8ECF-F283D3089C3A}"/>
    <cellStyle name="Porcentaje 7 2" xfId="4146" xr:uid="{F4E3FF0D-1DCF-4BF5-8347-C9D56BC8D78C}"/>
    <cellStyle name="Porcentaje 7 2 2" xfId="4624" xr:uid="{A0391FD2-C87A-4516-AF68-A5C4EB306E04}"/>
    <cellStyle name="Porcentaje 7 2 2 2" xfId="5592" xr:uid="{577494A4-F0DD-4F19-9065-172C38C8669E}"/>
    <cellStyle name="Porcentaje 7 2 2 2 2" xfId="8459" xr:uid="{FECE2094-782B-483F-A19C-7C0D0FEE32A3}"/>
    <cellStyle name="Porcentaje 7 2 2 3" xfId="7487" xr:uid="{E3B5DB1C-6645-4124-AD11-904B908FCC8F}"/>
    <cellStyle name="Porcentaje 7 2 3" xfId="5107" xr:uid="{1F803B90-C4F1-4764-92AC-8228F3D78969}"/>
    <cellStyle name="Porcentaje 7 2 3 2" xfId="7974" xr:uid="{C10810C1-C03F-4092-BA07-D2EAA0A79ABE}"/>
    <cellStyle name="Porcentaje 7 2 4" xfId="7002" xr:uid="{B01F9A1D-3358-441A-8DE7-6A07DE4882ED}"/>
    <cellStyle name="Porcentaje 7 3" xfId="4429" xr:uid="{85918BC5-79B4-4D6C-902E-63AB21D06111}"/>
    <cellStyle name="Porcentaje 7 3 2" xfId="5396" xr:uid="{B18591A4-893A-4B0D-A2A3-37F85536376B}"/>
    <cellStyle name="Porcentaje 7 3 2 2" xfId="8263" xr:uid="{1B5379B3-0C50-44BB-9F18-F49D8F9E2A83}"/>
    <cellStyle name="Porcentaje 7 3 3" xfId="7291" xr:uid="{E05031B8-B738-4666-8BC8-E3616F69A1F6}"/>
    <cellStyle name="Porcentaje 7 4" xfId="4911" xr:uid="{5A9417B1-302A-4C99-8C46-60626315B407}"/>
    <cellStyle name="Porcentaje 7 4 2" xfId="7778" xr:uid="{E002B7BC-9853-47F4-9994-CDF0F58FD87D}"/>
    <cellStyle name="Porcentaje 7 5" xfId="5921" xr:uid="{BC6768E3-1F05-4686-B38B-396399C3B758}"/>
    <cellStyle name="Porcentaje 7 5 2" xfId="8790" xr:uid="{8243D512-960D-403B-A91E-F592DC1B31F3}"/>
    <cellStyle name="Porcentaje 7 6" xfId="6807" xr:uid="{DF28B1CA-19CB-4C3D-8E44-3F58BBB10E89}"/>
    <cellStyle name="Porcentaje 8" xfId="3980" xr:uid="{406B4582-4CC1-45C6-A4B0-A173B05F761D}"/>
    <cellStyle name="Porcentaje 8 2" xfId="4173" xr:uid="{621C7C0F-32A5-4BE0-8313-97DABE2668BE}"/>
    <cellStyle name="Porcentaje 8 2 2" xfId="4651" xr:uid="{0203DE2D-D6A8-4D93-8323-2CA5D3526369}"/>
    <cellStyle name="Porcentaje 8 2 2 2" xfId="5619" xr:uid="{5570848A-0121-4162-86D0-C1BFDC96D6FE}"/>
    <cellStyle name="Porcentaje 8 2 2 2 2" xfId="8486" xr:uid="{C35FCCC4-5AD7-455B-B950-327C8EDEEE53}"/>
    <cellStyle name="Porcentaje 8 2 2 3" xfId="7514" xr:uid="{3B496D43-CDA8-46C3-A200-E418AC668072}"/>
    <cellStyle name="Porcentaje 8 2 3" xfId="5134" xr:uid="{EF75FF89-8462-486B-B835-AA851C6BE443}"/>
    <cellStyle name="Porcentaje 8 2 3 2" xfId="8001" xr:uid="{D34C144B-04CE-48E0-A0DF-13784B3E3633}"/>
    <cellStyle name="Porcentaje 8 2 4" xfId="7029" xr:uid="{382C108B-3349-43D5-B7A3-83AEB046C78A}"/>
    <cellStyle name="Porcentaje 8 3" xfId="4455" xr:uid="{CB9F7978-E8BD-4799-8BCC-B31E2781D5A6}"/>
    <cellStyle name="Porcentaje 8 3 2" xfId="5423" xr:uid="{315E9560-279C-4DA0-BA95-9C0F7963D1E7}"/>
    <cellStyle name="Porcentaje 8 3 2 2" xfId="8290" xr:uid="{27962B2C-FCB6-4A95-B319-8912D7C0FBED}"/>
    <cellStyle name="Porcentaje 8 3 3" xfId="7318" xr:uid="{C5514F80-3E8A-48D6-B363-45637A4416EB}"/>
    <cellStyle name="Porcentaje 8 4" xfId="4938" xr:uid="{4C2F786B-1F27-421A-80D3-A922308EF69D}"/>
    <cellStyle name="Porcentaje 8 4 2" xfId="7805" xr:uid="{974237D5-A506-4C7E-A270-D162925DD717}"/>
    <cellStyle name="Porcentaje 8 5" xfId="5948" xr:uid="{8C1BA566-EA30-4018-BDDF-E404B25D363C}"/>
    <cellStyle name="Porcentaje 8 5 2" xfId="8817" xr:uid="{5C5C07E1-D5C1-4FAD-A8E3-A11AAFE26970}"/>
    <cellStyle name="Porcentaje 8 6" xfId="6834" xr:uid="{8730E71E-4966-4736-9686-767A07A7F5A6}"/>
    <cellStyle name="Porcentaje 9" xfId="4197" xr:uid="{E4BB5AF2-A9C7-417C-A21D-67419B9A1F1F}"/>
    <cellStyle name="Porcentaje 9 2" xfId="4675" xr:uid="{C76C7B83-5724-41F8-82EC-45307B907A66}"/>
    <cellStyle name="Porcentaje 9 2 2" xfId="5643" xr:uid="{3F91E78C-8BF5-4AB3-8CF1-1A96768848E2}"/>
    <cellStyle name="Porcentaje 9 2 2 2" xfId="8511" xr:uid="{D7E1E662-8896-4A6C-936E-A3263E03F24A}"/>
    <cellStyle name="Porcentaje 9 2 3" xfId="7539" xr:uid="{88965732-98E1-41BB-A942-0869768F3BC0}"/>
    <cellStyle name="Porcentaje 9 3" xfId="5159" xr:uid="{DADC69A7-9A4E-4CE2-9CBF-1E6CD15C4D54}"/>
    <cellStyle name="Porcentaje 9 3 2" xfId="8026" xr:uid="{54442A38-F250-4D3A-95FE-D473587DFD29}"/>
    <cellStyle name="Porcentaje 9 4" xfId="7054" xr:uid="{D05C45B0-BA86-470F-B44D-A5D3B826DE72}"/>
    <cellStyle name="Porcentual 2" xfId="75" xr:uid="{00000000-0005-0000-0000-000045070000}"/>
    <cellStyle name="Porcentual 2 2" xfId="1690" xr:uid="{00000000-0005-0000-0000-000046070000}"/>
    <cellStyle name="Porcentual 2 2 2" xfId="1691" xr:uid="{00000000-0005-0000-0000-000047070000}"/>
    <cellStyle name="Porcentual 2 2 3" xfId="1692" xr:uid="{00000000-0005-0000-0000-000048070000}"/>
    <cellStyle name="Porcentual 2 2 4" xfId="1693" xr:uid="{00000000-0005-0000-0000-000049070000}"/>
    <cellStyle name="Porcentual 2 2 5" xfId="1694" xr:uid="{00000000-0005-0000-0000-00004A070000}"/>
    <cellStyle name="Porcentual 2 2 6" xfId="1695" xr:uid="{00000000-0005-0000-0000-00004B070000}"/>
    <cellStyle name="Porcentual 2 2 7" xfId="1696" xr:uid="{00000000-0005-0000-0000-00004C070000}"/>
    <cellStyle name="Porcentual 2 2 8" xfId="1697" xr:uid="{00000000-0005-0000-0000-00004D070000}"/>
    <cellStyle name="Porcentual 2 2 9" xfId="1940" xr:uid="{00000000-0005-0000-0000-00004E070000}"/>
    <cellStyle name="Porcentual 2 3" xfId="1698" xr:uid="{00000000-0005-0000-0000-00004F070000}"/>
    <cellStyle name="Porcentual 2 3 2" xfId="1941" xr:uid="{00000000-0005-0000-0000-000050070000}"/>
    <cellStyle name="Porcentual 2 4" xfId="1699" xr:uid="{00000000-0005-0000-0000-000051070000}"/>
    <cellStyle name="Porcentual 2 4 2" xfId="1942" xr:uid="{00000000-0005-0000-0000-000052070000}"/>
    <cellStyle name="Porcentual 2 5" xfId="1925" xr:uid="{00000000-0005-0000-0000-000053070000}"/>
    <cellStyle name="Porcentual 25" xfId="1791" xr:uid="{00000000-0005-0000-0000-000054070000}"/>
    <cellStyle name="Porcentual 25 10" xfId="1700" xr:uid="{00000000-0005-0000-0000-000055070000}"/>
    <cellStyle name="Porcentual 25 10 2" xfId="1701" xr:uid="{00000000-0005-0000-0000-000056070000}"/>
    <cellStyle name="Porcentual 25 10 3" xfId="1702" xr:uid="{00000000-0005-0000-0000-000057070000}"/>
    <cellStyle name="Porcentual 25 10 4" xfId="1703" xr:uid="{00000000-0005-0000-0000-000058070000}"/>
    <cellStyle name="Porcentual 25 10 5" xfId="1704" xr:uid="{00000000-0005-0000-0000-000059070000}"/>
    <cellStyle name="Porcentual 25 10 6" xfId="1705" xr:uid="{00000000-0005-0000-0000-00005A070000}"/>
    <cellStyle name="Porcentual 25 11" xfId="1706" xr:uid="{00000000-0005-0000-0000-00005B070000}"/>
    <cellStyle name="Porcentual 25 12" xfId="1707" xr:uid="{00000000-0005-0000-0000-00005C070000}"/>
    <cellStyle name="Porcentual 25 13" xfId="1708" xr:uid="{00000000-0005-0000-0000-00005D070000}"/>
    <cellStyle name="Porcentual 25 14" xfId="1709" xr:uid="{00000000-0005-0000-0000-00005E070000}"/>
    <cellStyle name="Porcentual 25 15" xfId="1710" xr:uid="{00000000-0005-0000-0000-00005F070000}"/>
    <cellStyle name="Porcentual 25 16" xfId="1711" xr:uid="{00000000-0005-0000-0000-000060070000}"/>
    <cellStyle name="Porcentual 25 16 2" xfId="1712" xr:uid="{00000000-0005-0000-0000-000061070000}"/>
    <cellStyle name="Porcentual 25 17" xfId="1713" xr:uid="{00000000-0005-0000-0000-000062070000}"/>
    <cellStyle name="Porcentual 25 17 2" xfId="1714" xr:uid="{00000000-0005-0000-0000-000063070000}"/>
    <cellStyle name="Porcentual 25 18" xfId="1715" xr:uid="{00000000-0005-0000-0000-000064070000}"/>
    <cellStyle name="Porcentual 25 18 2" xfId="1716" xr:uid="{00000000-0005-0000-0000-000065070000}"/>
    <cellStyle name="Porcentual 25 2" xfId="1717" xr:uid="{00000000-0005-0000-0000-000066070000}"/>
    <cellStyle name="Porcentual 25 2 10" xfId="1718" xr:uid="{00000000-0005-0000-0000-000067070000}"/>
    <cellStyle name="Porcentual 25 2 11" xfId="1719" xr:uid="{00000000-0005-0000-0000-000068070000}"/>
    <cellStyle name="Porcentual 25 2 2" xfId="1720" xr:uid="{00000000-0005-0000-0000-000069070000}"/>
    <cellStyle name="Porcentual 25 2 3" xfId="1721" xr:uid="{00000000-0005-0000-0000-00006A070000}"/>
    <cellStyle name="Porcentual 25 2 4" xfId="1722" xr:uid="{00000000-0005-0000-0000-00006B070000}"/>
    <cellStyle name="Porcentual 25 2 5" xfId="1723" xr:uid="{00000000-0005-0000-0000-00006C070000}"/>
    <cellStyle name="Porcentual 25 2 6" xfId="1724" xr:uid="{00000000-0005-0000-0000-00006D070000}"/>
    <cellStyle name="Porcentual 25 2 7" xfId="1725" xr:uid="{00000000-0005-0000-0000-00006E070000}"/>
    <cellStyle name="Porcentual 25 2 8" xfId="1726" xr:uid="{00000000-0005-0000-0000-00006F070000}"/>
    <cellStyle name="Porcentual 25 2 9" xfId="1727" xr:uid="{00000000-0005-0000-0000-000070070000}"/>
    <cellStyle name="Porcentual 25 3" xfId="1728" xr:uid="{00000000-0005-0000-0000-000071070000}"/>
    <cellStyle name="Porcentual 25 3 10" xfId="1729" xr:uid="{00000000-0005-0000-0000-000072070000}"/>
    <cellStyle name="Porcentual 25 3 11" xfId="1730" xr:uid="{00000000-0005-0000-0000-000073070000}"/>
    <cellStyle name="Porcentual 25 3 2" xfId="1731" xr:uid="{00000000-0005-0000-0000-000074070000}"/>
    <cellStyle name="Porcentual 25 3 3" xfId="1732" xr:uid="{00000000-0005-0000-0000-000075070000}"/>
    <cellStyle name="Porcentual 25 3 4" xfId="1733" xr:uid="{00000000-0005-0000-0000-000076070000}"/>
    <cellStyle name="Porcentual 25 3 5" xfId="1734" xr:uid="{00000000-0005-0000-0000-000077070000}"/>
    <cellStyle name="Porcentual 25 3 6" xfId="1735" xr:uid="{00000000-0005-0000-0000-000078070000}"/>
    <cellStyle name="Porcentual 25 3 7" xfId="1736" xr:uid="{00000000-0005-0000-0000-000079070000}"/>
    <cellStyle name="Porcentual 25 3 8" xfId="1737" xr:uid="{00000000-0005-0000-0000-00007A070000}"/>
    <cellStyle name="Porcentual 25 3 9" xfId="1738" xr:uid="{00000000-0005-0000-0000-00007B070000}"/>
    <cellStyle name="Porcentual 25 4" xfId="1739" xr:uid="{00000000-0005-0000-0000-00007C070000}"/>
    <cellStyle name="Porcentual 25 4 2" xfId="1740" xr:uid="{00000000-0005-0000-0000-00007D070000}"/>
    <cellStyle name="Porcentual 25 4 2 2" xfId="1741" xr:uid="{00000000-0005-0000-0000-00007E070000}"/>
    <cellStyle name="Porcentual 25 4 2 2 2" xfId="1742" xr:uid="{00000000-0005-0000-0000-00007F070000}"/>
    <cellStyle name="Porcentual 25 4 2 2 3" xfId="1743" xr:uid="{00000000-0005-0000-0000-000080070000}"/>
    <cellStyle name="Porcentual 25 4 2 2 4" xfId="1744" xr:uid="{00000000-0005-0000-0000-000081070000}"/>
    <cellStyle name="Porcentual 25 4 2 2 5" xfId="1745" xr:uid="{00000000-0005-0000-0000-000082070000}"/>
    <cellStyle name="Porcentual 25 4 2 2 6" xfId="1746" xr:uid="{00000000-0005-0000-0000-000083070000}"/>
    <cellStyle name="Porcentual 25 4 3" xfId="1747" xr:uid="{00000000-0005-0000-0000-000084070000}"/>
    <cellStyle name="Porcentual 25 4 4" xfId="1748" xr:uid="{00000000-0005-0000-0000-000085070000}"/>
    <cellStyle name="Porcentual 25 4 5" xfId="1749" xr:uid="{00000000-0005-0000-0000-000086070000}"/>
    <cellStyle name="Porcentual 25 4 6" xfId="1750" xr:uid="{00000000-0005-0000-0000-000087070000}"/>
    <cellStyle name="Porcentual 25 4 7" xfId="1751" xr:uid="{00000000-0005-0000-0000-000088070000}"/>
    <cellStyle name="Porcentual 25 5" xfId="1752" xr:uid="{00000000-0005-0000-0000-000089070000}"/>
    <cellStyle name="Porcentual 25 6" xfId="1753" xr:uid="{00000000-0005-0000-0000-00008A070000}"/>
    <cellStyle name="Porcentual 25 7" xfId="1754" xr:uid="{00000000-0005-0000-0000-00008B070000}"/>
    <cellStyle name="Porcentual 25 8" xfId="1755" xr:uid="{00000000-0005-0000-0000-00008C070000}"/>
    <cellStyle name="Porcentual 25 9" xfId="1756" xr:uid="{00000000-0005-0000-0000-00008D070000}"/>
    <cellStyle name="Porcentual 3" xfId="1923" xr:uid="{00000000-0005-0000-0000-00008E070000}"/>
    <cellStyle name="Porcentual 3 2" xfId="1757" xr:uid="{00000000-0005-0000-0000-00008F070000}"/>
    <cellStyle name="Porcentual 4 2" xfId="1758" xr:uid="{00000000-0005-0000-0000-000090070000}"/>
    <cellStyle name="Salida" xfId="10" builtinId="21" customBuiltin="1"/>
    <cellStyle name="Texto de advertencia" xfId="14" builtinId="11" customBuiltin="1"/>
    <cellStyle name="Texto explicativo" xfId="16" builtinId="53" customBuiltin="1"/>
    <cellStyle name="Título" xfId="62" builtinId="15" customBuiltin="1"/>
    <cellStyle name="Título 2" xfId="3" builtinId="17" customBuiltin="1"/>
    <cellStyle name="Título 3" xfId="4" builtinId="18" customBuiltin="1"/>
    <cellStyle name="Título 4" xfId="42" xr:uid="{00000000-0005-0000-0000-000097070000}"/>
    <cellStyle name="Total" xfId="17" builtinId="25" customBuiltin="1"/>
  </cellStyles>
  <dxfs count="6">
    <dxf>
      <fill>
        <patternFill patternType="none">
          <bgColor auto="1"/>
        </patternFill>
      </fill>
    </dxf>
    <dxf>
      <fill>
        <patternFill patternType="none">
          <bgColor auto="1"/>
        </patternFill>
      </fill>
    </dxf>
    <dxf>
      <fill>
        <patternFill patternType="solid">
          <bgColor rgb="FFCCFF99"/>
        </patternFill>
      </fill>
    </dxf>
    <dxf>
      <fill>
        <patternFill patternType="solid">
          <bgColor rgb="FFCCFF99"/>
        </patternFill>
      </fill>
    </dxf>
    <dxf>
      <fill>
        <patternFill patternType="solid">
          <bgColor rgb="FFCCFF99"/>
        </patternFill>
      </fill>
    </dxf>
    <dxf>
      <fill>
        <patternFill patternType="solid">
          <bgColor rgb="FFCCFF99"/>
        </patternFill>
      </fill>
    </dxf>
  </dxfs>
  <tableStyles count="0" defaultTableStyle="TableStyleMedium2" defaultPivotStyle="PivotStyleLight16"/>
  <colors>
    <mruColors>
      <color rgb="FFFF9966"/>
      <color rgb="FFFFCCFF"/>
      <color rgb="FFCCFF99"/>
      <color rgb="FFFFFFCC"/>
      <color rgb="FF66FFFF"/>
      <color rgb="FF000066"/>
      <color rgb="FF336699"/>
      <color rgb="FF003366"/>
      <color rgb="FF006699"/>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76199</xdr:colOff>
      <xdr:row>15</xdr:row>
      <xdr:rowOff>152399</xdr:rowOff>
    </xdr:from>
    <xdr:to>
      <xdr:col>7</xdr:col>
      <xdr:colOff>7620</xdr:colOff>
      <xdr:row>37</xdr:row>
      <xdr:rowOff>168472</xdr:rowOff>
    </xdr:to>
    <xdr:pic>
      <xdr:nvPicPr>
        <xdr:cNvPr id="5" name="Imagen 4">
          <a:extLst>
            <a:ext uri="{FF2B5EF4-FFF2-40B4-BE49-F238E27FC236}">
              <a16:creationId xmlns:a16="http://schemas.microsoft.com/office/drawing/2014/main" id="{7A6BB2C1-AB04-435E-8CA9-33B8E58F06A1}"/>
            </a:ext>
          </a:extLst>
        </xdr:cNvPr>
        <xdr:cNvPicPr>
          <a:picLocks noChangeAspect="1"/>
        </xdr:cNvPicPr>
      </xdr:nvPicPr>
      <xdr:blipFill rotWithShape="1">
        <a:blip xmlns:r="http://schemas.openxmlformats.org/officeDocument/2006/relationships" r:embed="rId1">
          <a:alphaModFix amt="8000"/>
        </a:blip>
        <a:srcRect l="4057"/>
        <a:stretch/>
      </xdr:blipFill>
      <xdr:spPr>
        <a:xfrm>
          <a:off x="1695449" y="3114674"/>
          <a:ext cx="3017521" cy="3245048"/>
        </a:xfrm>
        <a:prstGeom prst="rect">
          <a:avLst/>
        </a:prstGeom>
        <a:effectLst>
          <a:outerShdw blurRad="50800" dist="50800" dir="5400000" algn="ctr" rotWithShape="0">
            <a:srgbClr val="000000">
              <a:alpha val="0"/>
            </a:srgbClr>
          </a:outerShdw>
        </a:effectLst>
      </xdr:spPr>
    </xdr:pic>
    <xdr:clientData/>
  </xdr:twoCellAnchor>
  <xdr:twoCellAnchor editAs="oneCell">
    <xdr:from>
      <xdr:col>0</xdr:col>
      <xdr:colOff>171450</xdr:colOff>
      <xdr:row>1</xdr:row>
      <xdr:rowOff>101600</xdr:rowOff>
    </xdr:from>
    <xdr:to>
      <xdr:col>2</xdr:col>
      <xdr:colOff>763835</xdr:colOff>
      <xdr:row>3</xdr:row>
      <xdr:rowOff>101600</xdr:rowOff>
    </xdr:to>
    <xdr:pic>
      <xdr:nvPicPr>
        <xdr:cNvPr id="3" name="Imagen 2" descr="Imagen que contiene dibujo&#10;&#10;Descripción generada automáticamente">
          <a:extLst>
            <a:ext uri="{FF2B5EF4-FFF2-40B4-BE49-F238E27FC236}">
              <a16:creationId xmlns:a16="http://schemas.microsoft.com/office/drawing/2014/main" id="{1B676D63-CA7A-4720-B431-A64CD2A01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292100"/>
          <a:ext cx="1440110" cy="381000"/>
        </a:xfrm>
        <a:prstGeom prst="rect">
          <a:avLst/>
        </a:prstGeom>
      </xdr:spPr>
    </xdr:pic>
    <xdr:clientData/>
  </xdr:twoCellAnchor>
  <xdr:twoCellAnchor editAs="oneCell">
    <xdr:from>
      <xdr:col>8</xdr:col>
      <xdr:colOff>89958</xdr:colOff>
      <xdr:row>1</xdr:row>
      <xdr:rowOff>0</xdr:rowOff>
    </xdr:from>
    <xdr:to>
      <xdr:col>8</xdr:col>
      <xdr:colOff>681610</xdr:colOff>
      <xdr:row>3</xdr:row>
      <xdr:rowOff>179916</xdr:rowOff>
    </xdr:to>
    <xdr:pic>
      <xdr:nvPicPr>
        <xdr:cNvPr id="4" name="Imagen 3" descr="Logotipo&#10;&#10;Descripción generada automáticamente">
          <a:extLst>
            <a:ext uri="{FF2B5EF4-FFF2-40B4-BE49-F238E27FC236}">
              <a16:creationId xmlns:a16="http://schemas.microsoft.com/office/drawing/2014/main" id="{E472670D-B81E-4ED8-9B83-DEC5AE90C8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95433" y="190500"/>
          <a:ext cx="591652" cy="5609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1</xdr:row>
      <xdr:rowOff>66674</xdr:rowOff>
    </xdr:from>
    <xdr:to>
      <xdr:col>1</xdr:col>
      <xdr:colOff>1908485</xdr:colOff>
      <xdr:row>4</xdr:row>
      <xdr:rowOff>66674</xdr:rowOff>
    </xdr:to>
    <xdr:pic>
      <xdr:nvPicPr>
        <xdr:cNvPr id="2" name="Imagen 1">
          <a:extLst>
            <a:ext uri="{FF2B5EF4-FFF2-40B4-BE49-F238E27FC236}">
              <a16:creationId xmlns:a16="http://schemas.microsoft.com/office/drawing/2014/main" id="{01BCCDDC-5F53-4D10-BE69-F98B8F60B8CF}"/>
            </a:ext>
          </a:extLst>
        </xdr:cNvPr>
        <xdr:cNvPicPr>
          <a:picLocks noChangeAspect="1"/>
        </xdr:cNvPicPr>
      </xdr:nvPicPr>
      <xdr:blipFill>
        <a:blip xmlns:r="http://schemas.openxmlformats.org/officeDocument/2006/relationships" r:embed="rId1"/>
        <a:stretch>
          <a:fillRect/>
        </a:stretch>
      </xdr:blipFill>
      <xdr:spPr>
        <a:xfrm>
          <a:off x="228600" y="211454"/>
          <a:ext cx="1938972" cy="434340"/>
        </a:xfrm>
        <a:prstGeom prst="rect">
          <a:avLst/>
        </a:prstGeom>
      </xdr:spPr>
    </xdr:pic>
    <xdr:clientData/>
  </xdr:twoCellAnchor>
  <xdr:twoCellAnchor editAs="oneCell">
    <xdr:from>
      <xdr:col>0</xdr:col>
      <xdr:colOff>228600</xdr:colOff>
      <xdr:row>1</xdr:row>
      <xdr:rowOff>66674</xdr:rowOff>
    </xdr:from>
    <xdr:to>
      <xdr:col>1</xdr:col>
      <xdr:colOff>1945807</xdr:colOff>
      <xdr:row>4</xdr:row>
      <xdr:rowOff>66674</xdr:rowOff>
    </xdr:to>
    <xdr:pic>
      <xdr:nvPicPr>
        <xdr:cNvPr id="3" name="Imagen 2">
          <a:extLst>
            <a:ext uri="{FF2B5EF4-FFF2-40B4-BE49-F238E27FC236}">
              <a16:creationId xmlns:a16="http://schemas.microsoft.com/office/drawing/2014/main" id="{A93B849D-CB58-4814-84E7-41184E7A2FD2}"/>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4</xdr:row>
      <xdr:rowOff>66674</xdr:rowOff>
    </xdr:to>
    <xdr:pic>
      <xdr:nvPicPr>
        <xdr:cNvPr id="4" name="Imagen 3">
          <a:extLst>
            <a:ext uri="{FF2B5EF4-FFF2-40B4-BE49-F238E27FC236}">
              <a16:creationId xmlns:a16="http://schemas.microsoft.com/office/drawing/2014/main" id="{578364A4-82FC-404F-81E9-471BFE39ED7A}"/>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4</xdr:row>
      <xdr:rowOff>66674</xdr:rowOff>
    </xdr:to>
    <xdr:pic>
      <xdr:nvPicPr>
        <xdr:cNvPr id="5" name="Imagen 4">
          <a:extLst>
            <a:ext uri="{FF2B5EF4-FFF2-40B4-BE49-F238E27FC236}">
              <a16:creationId xmlns:a16="http://schemas.microsoft.com/office/drawing/2014/main" id="{32214DDD-FC72-48DA-B003-1D70C369C710}"/>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twoCellAnchor editAs="oneCell">
    <xdr:from>
      <xdr:col>0</xdr:col>
      <xdr:colOff>228600</xdr:colOff>
      <xdr:row>1</xdr:row>
      <xdr:rowOff>66674</xdr:rowOff>
    </xdr:from>
    <xdr:to>
      <xdr:col>1</xdr:col>
      <xdr:colOff>1945807</xdr:colOff>
      <xdr:row>4</xdr:row>
      <xdr:rowOff>66674</xdr:rowOff>
    </xdr:to>
    <xdr:pic>
      <xdr:nvPicPr>
        <xdr:cNvPr id="6" name="Imagen 5">
          <a:extLst>
            <a:ext uri="{FF2B5EF4-FFF2-40B4-BE49-F238E27FC236}">
              <a16:creationId xmlns:a16="http://schemas.microsoft.com/office/drawing/2014/main" id="{99BC70FD-62C3-436F-A95B-BB7BE472CE81}"/>
            </a:ext>
          </a:extLst>
        </xdr:cNvPr>
        <xdr:cNvPicPr>
          <a:picLocks noChangeAspect="1"/>
        </xdr:cNvPicPr>
      </xdr:nvPicPr>
      <xdr:blipFill>
        <a:blip xmlns:r="http://schemas.openxmlformats.org/officeDocument/2006/relationships" r:embed="rId1"/>
        <a:stretch>
          <a:fillRect/>
        </a:stretch>
      </xdr:blipFill>
      <xdr:spPr>
        <a:xfrm>
          <a:off x="76200" y="219074"/>
          <a:ext cx="1945807" cy="457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544196</xdr:colOff>
      <xdr:row>0</xdr:row>
      <xdr:rowOff>0</xdr:rowOff>
    </xdr:from>
    <xdr:to>
      <xdr:col>11</xdr:col>
      <xdr:colOff>330846</xdr:colOff>
      <xdr:row>24</xdr:row>
      <xdr:rowOff>100853</xdr:rowOff>
    </xdr:to>
    <xdr:pic>
      <xdr:nvPicPr>
        <xdr:cNvPr id="4" name="Imagen 3">
          <a:extLst>
            <a:ext uri="{FF2B5EF4-FFF2-40B4-BE49-F238E27FC236}">
              <a16:creationId xmlns:a16="http://schemas.microsoft.com/office/drawing/2014/main" id="{DE556DCB-C22F-0A22-B324-1AFF4F4CD35E}"/>
            </a:ext>
          </a:extLst>
        </xdr:cNvPr>
        <xdr:cNvPicPr>
          <a:picLocks noChangeAspect="1"/>
        </xdr:cNvPicPr>
      </xdr:nvPicPr>
      <xdr:blipFill>
        <a:blip xmlns:r="http://schemas.openxmlformats.org/officeDocument/2006/relationships" r:embed="rId1"/>
        <a:stretch>
          <a:fillRect/>
        </a:stretch>
      </xdr:blipFill>
      <xdr:spPr>
        <a:xfrm>
          <a:off x="7054814" y="0"/>
          <a:ext cx="5120650" cy="35410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95251</xdr:colOff>
      <xdr:row>1</xdr:row>
      <xdr:rowOff>39687</xdr:rowOff>
    </xdr:from>
    <xdr:to>
      <xdr:col>1</xdr:col>
      <xdr:colOff>1783755</xdr:colOff>
      <xdr:row>3</xdr:row>
      <xdr:rowOff>69544</xdr:rowOff>
    </xdr:to>
    <xdr:pic>
      <xdr:nvPicPr>
        <xdr:cNvPr id="2" name="Imagen 1" descr="Imagen que contiene dibujo&#10;&#10;Descripción generada automáticamente">
          <a:extLst>
            <a:ext uri="{FF2B5EF4-FFF2-40B4-BE49-F238E27FC236}">
              <a16:creationId xmlns:a16="http://schemas.microsoft.com/office/drawing/2014/main" id="{F98FAE8E-0C37-48D5-BCC1-EF698820CD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1" y="230187"/>
          <a:ext cx="1688504" cy="446716"/>
        </a:xfrm>
        <a:prstGeom prst="rect">
          <a:avLst/>
        </a:prstGeom>
      </xdr:spPr>
    </xdr:pic>
    <xdr:clientData/>
  </xdr:twoCellAnchor>
  <xdr:twoCellAnchor editAs="oneCell">
    <xdr:from>
      <xdr:col>4</xdr:col>
      <xdr:colOff>244741</xdr:colOff>
      <xdr:row>0</xdr:row>
      <xdr:rowOff>166687</xdr:rowOff>
    </xdr:from>
    <xdr:to>
      <xdr:col>4</xdr:col>
      <xdr:colOff>869157</xdr:colOff>
      <xdr:row>3</xdr:row>
      <xdr:rowOff>125980</xdr:rowOff>
    </xdr:to>
    <xdr:pic>
      <xdr:nvPicPr>
        <xdr:cNvPr id="3" name="Imagen 2" descr="Logotipo&#10;&#10;Descripción generada automáticamente">
          <a:extLst>
            <a:ext uri="{FF2B5EF4-FFF2-40B4-BE49-F238E27FC236}">
              <a16:creationId xmlns:a16="http://schemas.microsoft.com/office/drawing/2014/main" id="{5295F5C0-6728-4C58-98E1-4971B939D6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81335" y="166687"/>
          <a:ext cx="624416" cy="5919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209550</xdr:colOff>
      <xdr:row>1</xdr:row>
      <xdr:rowOff>168275</xdr:rowOff>
    </xdr:from>
    <xdr:to>
      <xdr:col>1</xdr:col>
      <xdr:colOff>1602779</xdr:colOff>
      <xdr:row>3</xdr:row>
      <xdr:rowOff>176841</xdr:rowOff>
    </xdr:to>
    <xdr:pic>
      <xdr:nvPicPr>
        <xdr:cNvPr id="2" name="Imagen 1" descr="Imagen que contiene dibujo&#10;&#10;Descripción generada automáticamente">
          <a:extLst>
            <a:ext uri="{FF2B5EF4-FFF2-40B4-BE49-F238E27FC236}">
              <a16:creationId xmlns:a16="http://schemas.microsoft.com/office/drawing/2014/main" id="{96EE0284-B741-4207-BC03-7D077D1885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39725"/>
          <a:ext cx="1688504" cy="408616"/>
        </a:xfrm>
        <a:prstGeom prst="rect">
          <a:avLst/>
        </a:prstGeom>
      </xdr:spPr>
    </xdr:pic>
    <xdr:clientData/>
  </xdr:twoCellAnchor>
  <xdr:twoCellAnchor editAs="oneCell">
    <xdr:from>
      <xdr:col>6</xdr:col>
      <xdr:colOff>782896</xdr:colOff>
      <xdr:row>2</xdr:row>
      <xdr:rowOff>28574</xdr:rowOff>
    </xdr:from>
    <xdr:to>
      <xdr:col>6</xdr:col>
      <xdr:colOff>1362068</xdr:colOff>
      <xdr:row>5</xdr:row>
      <xdr:rowOff>9524</xdr:rowOff>
    </xdr:to>
    <xdr:pic>
      <xdr:nvPicPr>
        <xdr:cNvPr id="3" name="Imagen 2" descr="Logotipo&#10;&#10;Descripción generada automáticamente">
          <a:extLst>
            <a:ext uri="{FF2B5EF4-FFF2-40B4-BE49-F238E27FC236}">
              <a16:creationId xmlns:a16="http://schemas.microsoft.com/office/drawing/2014/main" id="{0C39AE07-C24C-4D68-B37E-3EDDBA7C91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17459" y="409574"/>
          <a:ext cx="579172" cy="63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1440110</xdr:colOff>
      <xdr:row>2</xdr:row>
      <xdr:rowOff>186266</xdr:rowOff>
    </xdr:to>
    <xdr:pic>
      <xdr:nvPicPr>
        <xdr:cNvPr id="2" name="Imagen 1" descr="Imagen que contiene dibujo&#10;&#10;Descripción generada automáticamente">
          <a:extLst>
            <a:ext uri="{FF2B5EF4-FFF2-40B4-BE49-F238E27FC236}">
              <a16:creationId xmlns:a16="http://schemas.microsoft.com/office/drawing/2014/main" id="{432E0C4E-92EF-460D-9F02-0B79C1C332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3" y="211667"/>
          <a:ext cx="1440110" cy="381000"/>
        </a:xfrm>
        <a:prstGeom prst="rect">
          <a:avLst/>
        </a:prstGeom>
      </xdr:spPr>
    </xdr:pic>
    <xdr:clientData/>
  </xdr:twoCellAnchor>
  <xdr:twoCellAnchor editAs="oneCell">
    <xdr:from>
      <xdr:col>8</xdr:col>
      <xdr:colOff>148166</xdr:colOff>
      <xdr:row>0</xdr:row>
      <xdr:rowOff>148167</xdr:rowOff>
    </xdr:from>
    <xdr:to>
      <xdr:col>8</xdr:col>
      <xdr:colOff>739818</xdr:colOff>
      <xdr:row>2</xdr:row>
      <xdr:rowOff>319616</xdr:rowOff>
    </xdr:to>
    <xdr:pic>
      <xdr:nvPicPr>
        <xdr:cNvPr id="3" name="Imagen 2" descr="Logotipo&#10;&#10;Descripción generada automáticamente">
          <a:extLst>
            <a:ext uri="{FF2B5EF4-FFF2-40B4-BE49-F238E27FC236}">
              <a16:creationId xmlns:a16="http://schemas.microsoft.com/office/drawing/2014/main" id="{2ABFAC4F-505F-4E21-9D41-B4E6E64F54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41166" y="148167"/>
          <a:ext cx="591652" cy="5609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266699</xdr:colOff>
      <xdr:row>1</xdr:row>
      <xdr:rowOff>49893</xdr:rowOff>
    </xdr:from>
    <xdr:to>
      <xdr:col>1</xdr:col>
      <xdr:colOff>2005692</xdr:colOff>
      <xdr:row>3</xdr:row>
      <xdr:rowOff>185271</xdr:rowOff>
    </xdr:to>
    <xdr:pic>
      <xdr:nvPicPr>
        <xdr:cNvPr id="2" name="Imagen 1" descr="Imagen que contiene dibujo&#10;&#10;Descripción generada automáticamente">
          <a:extLst>
            <a:ext uri="{FF2B5EF4-FFF2-40B4-BE49-F238E27FC236}">
              <a16:creationId xmlns:a16="http://schemas.microsoft.com/office/drawing/2014/main" id="{6DEE772B-E1A0-4D31-A92E-B60F2E3357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699" y="245836"/>
          <a:ext cx="2054679" cy="527264"/>
        </a:xfrm>
        <a:prstGeom prst="rect">
          <a:avLst/>
        </a:prstGeom>
      </xdr:spPr>
    </xdr:pic>
    <xdr:clientData/>
  </xdr:twoCellAnchor>
  <xdr:twoCellAnchor editAs="oneCell">
    <xdr:from>
      <xdr:col>8</xdr:col>
      <xdr:colOff>526747</xdr:colOff>
      <xdr:row>1</xdr:row>
      <xdr:rowOff>141516</xdr:rowOff>
    </xdr:from>
    <xdr:to>
      <xdr:col>9</xdr:col>
      <xdr:colOff>165348</xdr:colOff>
      <xdr:row>5</xdr:row>
      <xdr:rowOff>53607</xdr:rowOff>
    </xdr:to>
    <xdr:pic>
      <xdr:nvPicPr>
        <xdr:cNvPr id="3" name="Imagen 2" descr="Logotipo&#10;&#10;Descripción generada automáticamente">
          <a:extLst>
            <a:ext uri="{FF2B5EF4-FFF2-40B4-BE49-F238E27FC236}">
              <a16:creationId xmlns:a16="http://schemas.microsoft.com/office/drawing/2014/main" id="{EF52DC4E-5CF5-4B5F-B2DE-61B5EE533C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12318" y="337459"/>
          <a:ext cx="759829" cy="6958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128588</xdr:colOff>
      <xdr:row>0</xdr:row>
      <xdr:rowOff>199230</xdr:rowOff>
    </xdr:from>
    <xdr:to>
      <xdr:col>1</xdr:col>
      <xdr:colOff>1728788</xdr:colOff>
      <xdr:row>3</xdr:row>
      <xdr:rowOff>39305</xdr:rowOff>
    </xdr:to>
    <xdr:pic>
      <xdr:nvPicPr>
        <xdr:cNvPr id="2" name="Imagen 1" descr="Imagen que contiene dibujo&#10;&#10;Descripción generada automáticamente">
          <a:extLst>
            <a:ext uri="{FF2B5EF4-FFF2-40B4-BE49-F238E27FC236}">
              <a16:creationId xmlns:a16="http://schemas.microsoft.com/office/drawing/2014/main" id="{A2F9414B-05E2-46F5-B3CD-128031D450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88" y="199230"/>
          <a:ext cx="1762125" cy="440150"/>
        </a:xfrm>
        <a:prstGeom prst="rect">
          <a:avLst/>
        </a:prstGeom>
      </xdr:spPr>
    </xdr:pic>
    <xdr:clientData/>
  </xdr:twoCellAnchor>
  <xdr:twoCellAnchor editAs="oneCell">
    <xdr:from>
      <xdr:col>7</xdr:col>
      <xdr:colOff>828146</xdr:colOff>
      <xdr:row>0</xdr:row>
      <xdr:rowOff>116680</xdr:rowOff>
    </xdr:from>
    <xdr:to>
      <xdr:col>7</xdr:col>
      <xdr:colOff>1521618</xdr:colOff>
      <xdr:row>4</xdr:row>
      <xdr:rowOff>19050</xdr:rowOff>
    </xdr:to>
    <xdr:pic>
      <xdr:nvPicPr>
        <xdr:cNvPr id="3" name="Imagen 2" descr="Logotipo&#10;&#10;Descripción generada automáticamente">
          <a:extLst>
            <a:ext uri="{FF2B5EF4-FFF2-40B4-BE49-F238E27FC236}">
              <a16:creationId xmlns:a16="http://schemas.microsoft.com/office/drawing/2014/main" id="{FCC7D4DF-603C-4534-96E6-FE1B2A1DB3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00596" y="116680"/>
          <a:ext cx="693472" cy="7024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216694</xdr:colOff>
      <xdr:row>1</xdr:row>
      <xdr:rowOff>11113</xdr:rowOff>
    </xdr:from>
    <xdr:to>
      <xdr:col>1</xdr:col>
      <xdr:colOff>1705173</xdr:colOff>
      <xdr:row>3</xdr:row>
      <xdr:rowOff>53016</xdr:rowOff>
    </xdr:to>
    <xdr:pic>
      <xdr:nvPicPr>
        <xdr:cNvPr id="2" name="Imagen 1" descr="Imagen que contiene dibujo&#10;&#10;Descripción generada automáticamente">
          <a:extLst>
            <a:ext uri="{FF2B5EF4-FFF2-40B4-BE49-F238E27FC236}">
              <a16:creationId xmlns:a16="http://schemas.microsoft.com/office/drawing/2014/main" id="{3A16D948-8DC3-4FFF-A6E6-9258A751F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6694" y="211138"/>
          <a:ext cx="1736129" cy="441953"/>
        </a:xfrm>
        <a:prstGeom prst="rect">
          <a:avLst/>
        </a:prstGeom>
      </xdr:spPr>
    </xdr:pic>
    <xdr:clientData/>
  </xdr:twoCellAnchor>
  <xdr:twoCellAnchor editAs="oneCell">
    <xdr:from>
      <xdr:col>11</xdr:col>
      <xdr:colOff>751946</xdr:colOff>
      <xdr:row>1</xdr:row>
      <xdr:rowOff>61913</xdr:rowOff>
    </xdr:from>
    <xdr:to>
      <xdr:col>12</xdr:col>
      <xdr:colOff>0</xdr:colOff>
      <xdr:row>4</xdr:row>
      <xdr:rowOff>46672</xdr:rowOff>
    </xdr:to>
    <xdr:pic>
      <xdr:nvPicPr>
        <xdr:cNvPr id="3" name="Imagen 2" descr="Logotipo&#10;&#10;Descripción generada automáticamente">
          <a:extLst>
            <a:ext uri="{FF2B5EF4-FFF2-40B4-BE49-F238E27FC236}">
              <a16:creationId xmlns:a16="http://schemas.microsoft.com/office/drawing/2014/main" id="{4C2E9872-5AB7-4900-BA70-8F59003613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5471" y="261938"/>
          <a:ext cx="674423" cy="584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159544</xdr:colOff>
      <xdr:row>0</xdr:row>
      <xdr:rowOff>154780</xdr:rowOff>
    </xdr:from>
    <xdr:to>
      <xdr:col>1</xdr:col>
      <xdr:colOff>1493044</xdr:colOff>
      <xdr:row>2</xdr:row>
      <xdr:rowOff>165761</xdr:rowOff>
    </xdr:to>
    <xdr:pic>
      <xdr:nvPicPr>
        <xdr:cNvPr id="2" name="Imagen 1" descr="Imagen que contiene dibujo&#10;&#10;Descripción generada automáticamente">
          <a:extLst>
            <a:ext uri="{FF2B5EF4-FFF2-40B4-BE49-F238E27FC236}">
              <a16:creationId xmlns:a16="http://schemas.microsoft.com/office/drawing/2014/main" id="{A2327837-41CA-4E7C-B3C8-A298CA20CF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44" y="154780"/>
          <a:ext cx="1571625" cy="411031"/>
        </a:xfrm>
        <a:prstGeom prst="rect">
          <a:avLst/>
        </a:prstGeom>
      </xdr:spPr>
    </xdr:pic>
    <xdr:clientData/>
  </xdr:twoCellAnchor>
  <xdr:twoCellAnchor editAs="oneCell">
    <xdr:from>
      <xdr:col>5</xdr:col>
      <xdr:colOff>1096889</xdr:colOff>
      <xdr:row>1</xdr:row>
      <xdr:rowOff>14061</xdr:rowOff>
    </xdr:from>
    <xdr:to>
      <xdr:col>5</xdr:col>
      <xdr:colOff>1694921</xdr:colOff>
      <xdr:row>3</xdr:row>
      <xdr:rowOff>173831</xdr:rowOff>
    </xdr:to>
    <xdr:pic>
      <xdr:nvPicPr>
        <xdr:cNvPr id="3" name="Imagen 2" descr="Logotipo&#10;&#10;Descripción generada automáticamente">
          <a:extLst>
            <a:ext uri="{FF2B5EF4-FFF2-40B4-BE49-F238E27FC236}">
              <a16:creationId xmlns:a16="http://schemas.microsoft.com/office/drawing/2014/main" id="{725B7379-3CF1-4481-B34E-9B4054225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45464" y="214086"/>
          <a:ext cx="598032" cy="5598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465667</xdr:colOff>
      <xdr:row>0</xdr:row>
      <xdr:rowOff>158750</xdr:rowOff>
    </xdr:from>
    <xdr:to>
      <xdr:col>3</xdr:col>
      <xdr:colOff>630171</xdr:colOff>
      <xdr:row>2</xdr:row>
      <xdr:rowOff>177899</xdr:rowOff>
    </xdr:to>
    <xdr:pic>
      <xdr:nvPicPr>
        <xdr:cNvPr id="2" name="Imagen 1" descr="Imagen que contiene dibujo&#10;&#10;Descripción generada automáticamente">
          <a:extLst>
            <a:ext uri="{FF2B5EF4-FFF2-40B4-BE49-F238E27FC236}">
              <a16:creationId xmlns:a16="http://schemas.microsoft.com/office/drawing/2014/main" id="{B311DFD7-C629-4779-BA34-59FDE05EC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084" y="158750"/>
          <a:ext cx="1688504" cy="446716"/>
        </a:xfrm>
        <a:prstGeom prst="rect">
          <a:avLst/>
        </a:prstGeom>
      </xdr:spPr>
    </xdr:pic>
    <xdr:clientData/>
  </xdr:twoCellAnchor>
  <xdr:twoCellAnchor editAs="oneCell">
    <xdr:from>
      <xdr:col>8</xdr:col>
      <xdr:colOff>709085</xdr:colOff>
      <xdr:row>0</xdr:row>
      <xdr:rowOff>95250</xdr:rowOff>
    </xdr:from>
    <xdr:to>
      <xdr:col>9</xdr:col>
      <xdr:colOff>571501</xdr:colOff>
      <xdr:row>3</xdr:row>
      <xdr:rowOff>64928</xdr:rowOff>
    </xdr:to>
    <xdr:pic>
      <xdr:nvPicPr>
        <xdr:cNvPr id="3" name="Imagen 2" descr="Logotipo&#10;&#10;Descripción generada automáticamente">
          <a:extLst>
            <a:ext uri="{FF2B5EF4-FFF2-40B4-BE49-F238E27FC236}">
              <a16:creationId xmlns:a16="http://schemas.microsoft.com/office/drawing/2014/main" id="{C7C16016-9C93-4FB5-9953-A1963828A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09418" y="95250"/>
          <a:ext cx="624416" cy="5919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503464</xdr:colOff>
      <xdr:row>1</xdr:row>
      <xdr:rowOff>104322</xdr:rowOff>
    </xdr:from>
    <xdr:to>
      <xdr:col>1</xdr:col>
      <xdr:colOff>2191968</xdr:colOff>
      <xdr:row>3</xdr:row>
      <xdr:rowOff>136171</xdr:rowOff>
    </xdr:to>
    <xdr:pic>
      <xdr:nvPicPr>
        <xdr:cNvPr id="2" name="Imagen 1" descr="Imagen que contiene dibujo&#10;&#10;Descripción generada automáticamente">
          <a:extLst>
            <a:ext uri="{FF2B5EF4-FFF2-40B4-BE49-F238E27FC236}">
              <a16:creationId xmlns:a16="http://schemas.microsoft.com/office/drawing/2014/main" id="{1EB98221-76CC-4933-B963-2C1B1F5E86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214" y="294822"/>
          <a:ext cx="1688504" cy="446716"/>
        </a:xfrm>
        <a:prstGeom prst="rect">
          <a:avLst/>
        </a:prstGeom>
      </xdr:spPr>
    </xdr:pic>
    <xdr:clientData/>
  </xdr:twoCellAnchor>
  <xdr:twoCellAnchor editAs="oneCell">
    <xdr:from>
      <xdr:col>6</xdr:col>
      <xdr:colOff>428625</xdr:colOff>
      <xdr:row>1</xdr:row>
      <xdr:rowOff>42523</xdr:rowOff>
    </xdr:from>
    <xdr:to>
      <xdr:col>7</xdr:col>
      <xdr:colOff>2231</xdr:colOff>
      <xdr:row>4</xdr:row>
      <xdr:rowOff>12201</xdr:rowOff>
    </xdr:to>
    <xdr:pic>
      <xdr:nvPicPr>
        <xdr:cNvPr id="3" name="Imagen 2" descr="Logotipo&#10;&#10;Descripción generada automáticamente">
          <a:extLst>
            <a:ext uri="{FF2B5EF4-FFF2-40B4-BE49-F238E27FC236}">
              <a16:creationId xmlns:a16="http://schemas.microsoft.com/office/drawing/2014/main" id="{4448F3F2-96A0-42DC-A8E2-89C2F0DD79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3188" y="233023"/>
          <a:ext cx="657074" cy="5919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166688</xdr:colOff>
      <xdr:row>1</xdr:row>
      <xdr:rowOff>39688</xdr:rowOff>
    </xdr:from>
    <xdr:to>
      <xdr:col>1</xdr:col>
      <xdr:colOff>1855192</xdr:colOff>
      <xdr:row>3</xdr:row>
      <xdr:rowOff>69545</xdr:rowOff>
    </xdr:to>
    <xdr:pic>
      <xdr:nvPicPr>
        <xdr:cNvPr id="2" name="Imagen 1" descr="Imagen que contiene dibujo&#10;&#10;Descripción generada automáticamente">
          <a:extLst>
            <a:ext uri="{FF2B5EF4-FFF2-40B4-BE49-F238E27FC236}">
              <a16:creationId xmlns:a16="http://schemas.microsoft.com/office/drawing/2014/main" id="{48555779-B04A-43E8-9191-76ACC01EF1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8" y="611188"/>
          <a:ext cx="1688504" cy="446716"/>
        </a:xfrm>
        <a:prstGeom prst="rect">
          <a:avLst/>
        </a:prstGeom>
      </xdr:spPr>
    </xdr:pic>
    <xdr:clientData/>
  </xdr:twoCellAnchor>
  <xdr:twoCellAnchor editAs="oneCell">
    <xdr:from>
      <xdr:col>8</xdr:col>
      <xdr:colOff>982928</xdr:colOff>
      <xdr:row>0</xdr:row>
      <xdr:rowOff>166688</xdr:rowOff>
    </xdr:from>
    <xdr:to>
      <xdr:col>9</xdr:col>
      <xdr:colOff>320068</xdr:colOff>
      <xdr:row>3</xdr:row>
      <xdr:rowOff>125981</xdr:rowOff>
    </xdr:to>
    <xdr:pic>
      <xdr:nvPicPr>
        <xdr:cNvPr id="3" name="Imagen 2" descr="Logotipo&#10;&#10;Descripción generada automáticamente">
          <a:extLst>
            <a:ext uri="{FF2B5EF4-FFF2-40B4-BE49-F238E27FC236}">
              <a16:creationId xmlns:a16="http://schemas.microsoft.com/office/drawing/2014/main" id="{C0868BB7-49DF-41BE-99BE-515FDB5F9C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67772" y="547688"/>
          <a:ext cx="624416" cy="59197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naldo Agüero" refreshedDate="44966.737767708335" createdVersion="8" refreshedVersion="8" minRefreshableVersion="3" recordCount="17" xr:uid="{5518E2EB-53DD-44E3-98F4-41E3DB6F2FD9}">
  <cacheSource type="worksheet">
    <worksheetSource ref="B16:G33" sheet="Nota 5 - Inc. 5.e"/>
  </cacheSource>
  <cacheFields count="6">
    <cacheField name="INVERSIONES TEMPORARIAS" numFmtId="0">
      <sharedItems count="9">
        <s v="Títulos de Renta Variable en Cartera"/>
        <s v="SUDAMERIS BANK S.A.E.C.A."/>
        <s v="Títulos de Renta Fija en Cartera"/>
        <s v="BANCO ITAÚ PARAGUAY S.A."/>
        <s v="RADICE S.A.E.C.A."/>
        <s v="TECNOLOGÍA DEL SUR S.A.E. "/>
        <s v="ALEMAN PARAGUAYO CANADIENSE S.A. (ALPACASA)"/>
        <s v="BANCO RIO S.A.E.C.A"/>
        <s v="Títulos de Renta Fija en Reporto"/>
      </sharedItems>
    </cacheField>
    <cacheField name="TIPO DE TITULO" numFmtId="0">
      <sharedItems containsBlank="1"/>
    </cacheField>
    <cacheField name="CANTIDAD DE TITULOS" numFmtId="0">
      <sharedItems containsString="0" containsBlank="1" containsNumber="1" containsInteger="1" minValue="2" maxValue="3850000"/>
    </cacheField>
    <cacheField name="VALOR NOMINAL UNITARIO" numFmtId="0">
      <sharedItems containsString="0" containsBlank="1" containsNumber="1" containsInteger="1" minValue="0" maxValue="1000000"/>
    </cacheField>
    <cacheField name="VALOR NOMINAL UNITARIO2" numFmtId="0">
      <sharedItems containsString="0" containsBlank="1" containsNumber="1" containsInteger="1" minValue="1000" maxValue="1000"/>
    </cacheField>
    <cacheField name="VALOR CONTABLE" numFmtId="0">
      <sharedItems containsString="0" containsBlank="1" containsNumber="1" minValue="14714012.806177098" maxValue="3850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m/>
    <m/>
    <m/>
    <m/>
    <m/>
  </r>
  <r>
    <x v="1"/>
    <s v="ACCIONES"/>
    <n v="3850000"/>
    <n v="1000"/>
    <m/>
    <n v="3850000000"/>
  </r>
  <r>
    <x v="2"/>
    <m/>
    <m/>
    <m/>
    <m/>
    <m/>
  </r>
  <r>
    <x v="3"/>
    <s v="BONOS FINANCIEROS"/>
    <n v="1687"/>
    <n v="1000000"/>
    <m/>
    <n v="1718036203.0000999"/>
  </r>
  <r>
    <x v="3"/>
    <s v="BONOS FINANCIEROS"/>
    <n v="2"/>
    <m/>
    <n v="1000"/>
    <n v="14714012.806177098"/>
  </r>
  <r>
    <x v="3"/>
    <s v="BONOS FINANCIEROS"/>
    <n v="7"/>
    <m/>
    <n v="1000"/>
    <n v="51333712.072426774"/>
  </r>
  <r>
    <x v="4"/>
    <s v="BONOS CORPORATIVOS"/>
    <n v="12"/>
    <m/>
    <n v="1000"/>
    <n v="89319315.253999978"/>
  </r>
  <r>
    <x v="5"/>
    <s v="BONOS CORPORATIVOS"/>
    <n v="85"/>
    <m/>
    <n v="1000"/>
    <n v="629067498.57042003"/>
  </r>
  <r>
    <x v="6"/>
    <s v="BONOS CORPORATIVOS"/>
    <n v="43"/>
    <m/>
    <n v="1000"/>
    <n v="321549601.55278993"/>
  </r>
  <r>
    <x v="6"/>
    <s v="BONOS CORPORATIVOS"/>
    <n v="26"/>
    <m/>
    <n v="1000"/>
    <n v="194856108.65278998"/>
  </r>
  <r>
    <x v="7"/>
    <s v="BONOS SUBORDINADOS"/>
    <n v="3"/>
    <m/>
    <n v="1000"/>
    <n v="23368179.4116771"/>
  </r>
  <r>
    <x v="8"/>
    <m/>
    <m/>
    <m/>
    <m/>
    <m/>
  </r>
  <r>
    <x v="3"/>
    <s v="BONOS FINANCIEROS"/>
    <n v="700"/>
    <n v="1000000"/>
    <m/>
    <n v="712878034.5"/>
  </r>
  <r>
    <x v="4"/>
    <s v="BONOS CORPORATIVOS"/>
    <n v="500"/>
    <n v="0"/>
    <n v="1000"/>
    <n v="3753701345.8308001"/>
  </r>
  <r>
    <x v="4"/>
    <s v="BONOS CORPORATIVOS"/>
    <n v="85"/>
    <n v="0"/>
    <n v="1000"/>
    <n v="632678451.31659985"/>
  </r>
  <r>
    <x v="4"/>
    <s v="BONOS CORPORATIVOS"/>
    <n v="215"/>
    <n v="0"/>
    <n v="1000"/>
    <n v="1585993725.9374001"/>
  </r>
  <r>
    <x v="4"/>
    <s v="BONOS CORPORATIVOS"/>
    <n v="300"/>
    <n v="0"/>
    <n v="1000"/>
    <n v="2213014636.52619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EE3F12-75BA-4F22-A5D3-DEB35E3D8A1E}" name="TablaDinámica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B15" firstHeaderRow="1" firstDataRow="1" firstDataCol="1"/>
  <pivotFields count="6">
    <pivotField axis="axisRow" showAll="0">
      <items count="10">
        <item x="7"/>
        <item x="4"/>
        <item x="1"/>
        <item x="5"/>
        <item x="2"/>
        <item x="8"/>
        <item x="0"/>
        <item x="3"/>
        <item x="6"/>
        <item t="default"/>
      </items>
    </pivotField>
    <pivotField showAll="0"/>
    <pivotField showAll="0"/>
    <pivotField showAll="0"/>
    <pivotField showAll="0"/>
    <pivotField dataField="1" showAll="0"/>
  </pivotFields>
  <rowFields count="1">
    <field x="0"/>
  </rowFields>
  <rowItems count="10">
    <i>
      <x/>
    </i>
    <i>
      <x v="1"/>
    </i>
    <i>
      <x v="2"/>
    </i>
    <i>
      <x v="3"/>
    </i>
    <i>
      <x v="4"/>
    </i>
    <i>
      <x v="5"/>
    </i>
    <i>
      <x v="6"/>
    </i>
    <i>
      <x v="7"/>
    </i>
    <i>
      <x v="8"/>
    </i>
    <i t="grand">
      <x/>
    </i>
  </rowItems>
  <colItems count="1">
    <i/>
  </colItems>
  <dataFields count="1">
    <dataField name="Suma de VALOR CONTABLE" fld="5" baseField="0" baseItem="0"/>
  </dataFields>
  <formats count="6">
    <format dxfId="5">
      <pivotArea collapsedLevelsAreSubtotals="1" fieldPosition="0">
        <references count="1">
          <reference field="0" count="1">
            <x v="1"/>
          </reference>
        </references>
      </pivotArea>
    </format>
    <format dxfId="4">
      <pivotArea dataOnly="0" labelOnly="1" fieldPosition="0">
        <references count="1">
          <reference field="0" count="1">
            <x v="1"/>
          </reference>
        </references>
      </pivotArea>
    </format>
    <format dxfId="3">
      <pivotArea collapsedLevelsAreSubtotals="1" fieldPosition="0">
        <references count="1">
          <reference field="0" count="1">
            <x v="2"/>
          </reference>
        </references>
      </pivotArea>
    </format>
    <format dxfId="2">
      <pivotArea dataOnly="0" labelOnly="1" fieldPosition="0">
        <references count="1">
          <reference field="0" count="1">
            <x v="2"/>
          </reference>
        </references>
      </pivotArea>
    </format>
    <format dxfId="1">
      <pivotArea collapsedLevelsAreSubtotals="1" fieldPosition="0">
        <references count="1">
          <reference field="0" count="1">
            <x v="7"/>
          </reference>
        </references>
      </pivotArea>
    </format>
    <format dxfId="0">
      <pivotArea dataOnly="0" labelOnly="1" fieldPosition="0">
        <references count="1">
          <reference field="0" count="1">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drawing" Target="../drawings/drawing7.xml"/><Relationship Id="rId4"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I39"/>
  <sheetViews>
    <sheetView showGridLines="0" topLeftCell="A58" zoomScaleNormal="100" zoomScaleSheetLayoutView="100" workbookViewId="0"/>
  </sheetViews>
  <sheetFormatPr baseColWidth="10" defaultColWidth="11.5546875" defaultRowHeight="13.8"/>
  <cols>
    <col min="1" max="1" width="3.109375" style="15" customWidth="1"/>
    <col min="2" max="2" width="9.5546875" style="15" customWidth="1"/>
    <col min="3" max="7" width="11.5546875" style="15"/>
    <col min="8" max="8" width="15" style="15" customWidth="1"/>
    <col min="9" max="16384" width="11.5546875" style="15"/>
  </cols>
  <sheetData>
    <row r="7" spans="2:9" ht="14.4" customHeight="1">
      <c r="B7" s="781" t="s">
        <v>1065</v>
      </c>
      <c r="C7" s="781"/>
      <c r="D7" s="781"/>
      <c r="E7" s="781"/>
      <c r="F7" s="781"/>
      <c r="G7" s="781"/>
      <c r="H7" s="781"/>
      <c r="I7" s="781"/>
    </row>
    <row r="8" spans="2:9" ht="5.0999999999999996" customHeight="1">
      <c r="B8" s="781"/>
      <c r="C8" s="781"/>
      <c r="D8" s="781"/>
      <c r="E8" s="781"/>
      <c r="F8" s="781"/>
      <c r="G8" s="781"/>
      <c r="H8" s="781"/>
      <c r="I8" s="781"/>
    </row>
    <row r="9" spans="2:9" ht="20.399999999999999" customHeight="1">
      <c r="B9" s="781"/>
      <c r="C9" s="781"/>
      <c r="D9" s="781"/>
      <c r="E9" s="781"/>
      <c r="F9" s="781"/>
      <c r="G9" s="781"/>
      <c r="H9" s="781"/>
      <c r="I9" s="781"/>
    </row>
    <row r="10" spans="2:9" ht="20.399999999999999" customHeight="1">
      <c r="B10" s="781"/>
      <c r="C10" s="781"/>
      <c r="D10" s="781"/>
      <c r="E10" s="781"/>
      <c r="F10" s="781"/>
      <c r="G10" s="781"/>
      <c r="H10" s="781"/>
      <c r="I10" s="781"/>
    </row>
    <row r="11" spans="2:9">
      <c r="B11" s="782"/>
      <c r="C11" s="782"/>
      <c r="D11" s="782"/>
      <c r="E11" s="782"/>
      <c r="F11" s="782"/>
      <c r="G11" s="782"/>
      <c r="H11" s="782"/>
      <c r="I11" s="782"/>
    </row>
    <row r="12" spans="2:9" ht="15.6">
      <c r="C12" s="12"/>
    </row>
    <row r="13" spans="2:9" ht="17.399999999999999">
      <c r="B13" s="780" t="s">
        <v>1324</v>
      </c>
      <c r="C13" s="780"/>
      <c r="D13" s="780"/>
      <c r="E13" s="780"/>
      <c r="F13" s="780"/>
      <c r="G13" s="780"/>
      <c r="H13" s="780"/>
      <c r="I13" s="780"/>
    </row>
    <row r="14" spans="2:9" ht="17.399999999999999">
      <c r="B14" s="780" t="s">
        <v>1461</v>
      </c>
      <c r="C14" s="780"/>
      <c r="D14" s="780"/>
      <c r="E14" s="780"/>
      <c r="F14" s="780"/>
      <c r="G14" s="780"/>
      <c r="H14" s="780"/>
      <c r="I14" s="780"/>
    </row>
    <row r="15" spans="2:9" ht="14.4" thickBot="1"/>
    <row r="16" spans="2:9">
      <c r="B16" s="69"/>
      <c r="C16" s="69"/>
      <c r="D16" s="69"/>
      <c r="E16" s="69"/>
      <c r="F16" s="69"/>
      <c r="G16" s="69"/>
      <c r="H16" s="69"/>
      <c r="I16" s="69"/>
    </row>
    <row r="17" spans="2:9">
      <c r="I17" s="68" t="s">
        <v>946</v>
      </c>
    </row>
    <row r="18" spans="2:9" ht="9" customHeight="1">
      <c r="I18" s="68"/>
    </row>
    <row r="19" spans="2:9" ht="13.35" customHeight="1">
      <c r="B19" s="15" t="s">
        <v>943</v>
      </c>
      <c r="I19" s="76">
        <v>1</v>
      </c>
    </row>
    <row r="20" spans="2:9" ht="7.5" customHeight="1">
      <c r="I20" s="67"/>
    </row>
    <row r="21" spans="2:9">
      <c r="B21" s="15" t="s">
        <v>941</v>
      </c>
      <c r="I21" s="76">
        <v>2</v>
      </c>
    </row>
    <row r="22" spans="2:9" ht="7.5" customHeight="1">
      <c r="I22" s="67"/>
    </row>
    <row r="23" spans="2:9">
      <c r="B23" s="15" t="s">
        <v>171</v>
      </c>
      <c r="I23" s="76">
        <v>3</v>
      </c>
    </row>
    <row r="24" spans="2:9" ht="7.5" customHeight="1">
      <c r="I24" s="67"/>
    </row>
    <row r="25" spans="2:9">
      <c r="B25" s="15" t="s">
        <v>942</v>
      </c>
      <c r="I25" s="76">
        <v>4</v>
      </c>
    </row>
    <row r="26" spans="2:9" ht="7.5" customHeight="1">
      <c r="I26" s="67"/>
    </row>
    <row r="27" spans="2:9">
      <c r="B27" s="15" t="s">
        <v>944</v>
      </c>
      <c r="I27" s="76">
        <v>5</v>
      </c>
    </row>
    <row r="28" spans="2:9" ht="7.5" customHeight="1">
      <c r="I28" s="67"/>
    </row>
    <row r="29" spans="2:9">
      <c r="B29" s="15" t="s">
        <v>945</v>
      </c>
      <c r="I29" s="76">
        <v>6</v>
      </c>
    </row>
    <row r="30" spans="2:9" ht="7.5" customHeight="1">
      <c r="I30" s="76"/>
    </row>
    <row r="31" spans="2:9">
      <c r="B31" s="15" t="s">
        <v>947</v>
      </c>
      <c r="I31" s="76">
        <v>7</v>
      </c>
    </row>
    <row r="32" spans="2:9" ht="7.5" customHeight="1">
      <c r="I32" s="76"/>
    </row>
    <row r="33" spans="2:9">
      <c r="B33" s="15" t="s">
        <v>948</v>
      </c>
      <c r="I33" s="76">
        <v>8</v>
      </c>
    </row>
    <row r="34" spans="2:9" ht="7.5" customHeight="1">
      <c r="I34" s="76"/>
    </row>
    <row r="35" spans="2:9">
      <c r="B35" s="15" t="s">
        <v>1535</v>
      </c>
      <c r="I35" s="76">
        <v>9</v>
      </c>
    </row>
    <row r="36" spans="2:9" ht="7.5" customHeight="1">
      <c r="I36" s="76"/>
    </row>
    <row r="37" spans="2:9">
      <c r="B37" s="15" t="s">
        <v>1536</v>
      </c>
      <c r="I37" s="76">
        <v>10</v>
      </c>
    </row>
    <row r="38" spans="2:9">
      <c r="I38" s="67"/>
    </row>
    <row r="39" spans="2:9" ht="14.4" thickBot="1">
      <c r="B39" s="70"/>
      <c r="C39" s="70"/>
      <c r="D39" s="70"/>
      <c r="E39" s="70"/>
      <c r="F39" s="70"/>
      <c r="G39" s="70"/>
      <c r="H39" s="70"/>
      <c r="I39" s="71"/>
    </row>
  </sheetData>
  <customSheetViews>
    <customSheetView guid="{7F8679DA-D059-4901-ACAC-85DFCE49504A}" showGridLines="0">
      <pageMargins left="0.7" right="0.7" top="0.75" bottom="0.75" header="0.3" footer="0.3"/>
      <pageSetup paperSize="9" scale="84" orientation="portrait" verticalDpi="0" r:id="rId1"/>
    </customSheetView>
    <customSheetView guid="{599159CD-1620-491F-A2F6-FFBFC633DFF1}" showGridLines="0">
      <pageMargins left="0.7" right="0.7" top="0.75" bottom="0.75" header="0.3" footer="0.3"/>
      <pageSetup paperSize="9" scale="84" orientation="portrait" verticalDpi="0" r:id="rId2"/>
    </customSheetView>
  </customSheetViews>
  <mergeCells count="3">
    <mergeCell ref="B13:I13"/>
    <mergeCell ref="B14:I14"/>
    <mergeCell ref="B7:I11"/>
  </mergeCells>
  <hyperlinks>
    <hyperlink ref="I19" location="'Información general'!A1" display="'Información general'!A1" xr:uid="{00000000-0004-0000-0000-000000000000}"/>
    <hyperlink ref="I21" location="'Balance General'!A1" display="'Balance General'!A1" xr:uid="{00000000-0004-0000-0000-000001000000}"/>
    <hyperlink ref="I23" location="'Estado de Resultados'!A1" display="'Estado de Resultados'!A1" xr:uid="{00000000-0004-0000-0000-000002000000}"/>
    <hyperlink ref="I25" location="'Flujo de Efectivo'!A1" display="'Flujo de Efectivo'!A1" xr:uid="{00000000-0004-0000-0000-000003000000}"/>
    <hyperlink ref="I27" location="'Variación Patrimonio Neto'!A1" display="'Variación Patrimonio Neto'!A1" xr:uid="{00000000-0004-0000-0000-000004000000}"/>
    <hyperlink ref="I37" location="'Nota 6 a Nota 12'!A1" display="'Nota 6 a Nota 12'!A1" xr:uid="{00000000-0004-0000-0000-000005000000}"/>
    <hyperlink ref="I29" location="'Notas 1 a Nota 4'!A1" display="'Notas 1 a Nota 4'!A1" xr:uid="{00000000-0004-0000-0000-000006000000}"/>
    <hyperlink ref="I31" location="'Nota 5 - Inc. 5.a a 5.d'!A1" display="'Nota 5 - Inc. 5.a a 5.d'!A1" xr:uid="{00000000-0004-0000-0000-000007000000}"/>
    <hyperlink ref="I33" location="'Nota 5 - Inc. 5.e'!A1" display="'Nota 5 - Inc. 5.e'!A1" xr:uid="{00000000-0004-0000-0000-000008000000}"/>
    <hyperlink ref="I35" location="'Nota 5 - Inc. 5.f a 5aa'!A1" display="'Nota 5 - Inc. 5.f a 5aa'!A1" xr:uid="{00000000-0004-0000-0000-000009000000}"/>
  </hyperlinks>
  <pageMargins left="0.7" right="0.7" top="0.75" bottom="0.75" header="0.3" footer="0.3"/>
  <pageSetup paperSize="9" scale="84" orientation="portrait" verticalDpi="0" r:id="rId3"/>
  <headerFooter>
    <oddHeader xml:space="preserve">&amp;C
</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B6:O104"/>
  <sheetViews>
    <sheetView showGridLines="0" topLeftCell="A102" zoomScale="90" zoomScaleNormal="90" zoomScaleSheetLayoutView="90" workbookViewId="0">
      <selection activeCell="B111" sqref="B111"/>
    </sheetView>
  </sheetViews>
  <sheetFormatPr baseColWidth="10" defaultColWidth="11.44140625" defaultRowHeight="15.6"/>
  <cols>
    <col min="1" max="1" width="3.5546875" style="1" customWidth="1"/>
    <col min="2" max="3" width="11.44140625" style="1"/>
    <col min="4" max="4" width="13.5546875" style="1" bestFit="1" customWidth="1"/>
    <col min="5" max="5" width="11.44140625" style="1"/>
    <col min="6" max="6" width="39.44140625" style="1" customWidth="1"/>
    <col min="7" max="7" width="17.5546875" style="1" customWidth="1"/>
    <col min="8" max="8" width="17.88671875" style="1" customWidth="1"/>
    <col min="9" max="9" width="11.44140625" style="1"/>
    <col min="10" max="10" width="8.88671875" style="1" customWidth="1"/>
    <col min="11" max="11" width="13.44140625" style="1" customWidth="1"/>
    <col min="12" max="12" width="4.44140625" style="1" customWidth="1"/>
    <col min="13" max="13" width="11.44140625" style="86"/>
    <col min="14" max="16384" width="11.44140625" style="1"/>
  </cols>
  <sheetData>
    <row r="6" spans="2:15" ht="18.600000000000001">
      <c r="B6" s="903" t="s">
        <v>979</v>
      </c>
      <c r="C6" s="903"/>
      <c r="D6" s="903"/>
      <c r="E6" s="903"/>
      <c r="F6" s="903"/>
      <c r="G6" s="903"/>
      <c r="H6" s="903"/>
      <c r="I6" s="903"/>
      <c r="J6" s="903"/>
      <c r="K6" s="903"/>
    </row>
    <row r="7" spans="2:15" ht="4.3499999999999996" customHeight="1">
      <c r="B7" s="300"/>
      <c r="C7" s="300"/>
      <c r="D7" s="300"/>
      <c r="E7" s="300"/>
      <c r="F7" s="300"/>
      <c r="G7" s="300"/>
      <c r="H7" s="300"/>
      <c r="I7" s="300"/>
      <c r="J7" s="300"/>
      <c r="K7" s="300"/>
    </row>
    <row r="8" spans="2:15">
      <c r="B8" s="904" t="s">
        <v>1068</v>
      </c>
      <c r="C8" s="904"/>
      <c r="D8" s="904"/>
      <c r="E8" s="904"/>
      <c r="F8" s="904"/>
      <c r="G8" s="904"/>
      <c r="H8" s="904"/>
      <c r="I8" s="904"/>
      <c r="J8" s="904"/>
      <c r="K8" s="904"/>
    </row>
    <row r="9" spans="2:15" ht="17.399999999999999" customHeight="1">
      <c r="B9" s="904" t="s">
        <v>1469</v>
      </c>
      <c r="C9" s="904"/>
      <c r="D9" s="904"/>
      <c r="E9" s="904"/>
      <c r="F9" s="904"/>
      <c r="G9" s="904"/>
      <c r="H9" s="904"/>
      <c r="I9" s="904"/>
      <c r="J9" s="904"/>
      <c r="K9" s="904"/>
    </row>
    <row r="11" spans="2:15">
      <c r="B11" s="13" t="s">
        <v>913</v>
      </c>
    </row>
    <row r="12" spans="2:15" ht="10.35" customHeight="1"/>
    <row r="13" spans="2:15" s="653" customFormat="1" ht="51.6" customHeight="1">
      <c r="B13" s="915" t="s">
        <v>1617</v>
      </c>
      <c r="C13" s="915"/>
      <c r="D13" s="915"/>
      <c r="E13" s="915"/>
      <c r="F13" s="915"/>
      <c r="G13" s="915"/>
      <c r="H13" s="915"/>
      <c r="I13" s="915"/>
      <c r="J13" s="915"/>
      <c r="K13" s="915"/>
      <c r="L13" s="920"/>
      <c r="M13" s="920"/>
      <c r="N13" s="920"/>
      <c r="O13" s="920"/>
    </row>
    <row r="14" spans="2:15">
      <c r="B14" s="170"/>
      <c r="C14" s="170"/>
      <c r="D14" s="170"/>
      <c r="E14" s="170"/>
      <c r="F14" s="170"/>
      <c r="G14" s="170"/>
      <c r="H14" s="170"/>
      <c r="I14" s="170"/>
      <c r="J14" s="170"/>
      <c r="K14" s="170"/>
    </row>
    <row r="15" spans="2:15">
      <c r="B15" s="13" t="s">
        <v>912</v>
      </c>
    </row>
    <row r="16" spans="2:15" ht="10.35" customHeight="1"/>
    <row r="17" spans="2:13">
      <c r="B17" s="13" t="s">
        <v>185</v>
      </c>
    </row>
    <row r="18" spans="2:13" ht="10.35" customHeight="1"/>
    <row r="19" spans="2:13" ht="48.6" customHeight="1">
      <c r="B19" s="795" t="s">
        <v>1688</v>
      </c>
      <c r="C19" s="795"/>
      <c r="D19" s="795"/>
      <c r="E19" s="795"/>
      <c r="F19" s="795"/>
      <c r="G19" s="795"/>
      <c r="H19" s="795"/>
      <c r="I19" s="795"/>
      <c r="J19" s="795"/>
      <c r="K19" s="795"/>
      <c r="M19" s="654"/>
    </row>
    <row r="20" spans="2:13" ht="10.35" customHeight="1">
      <c r="B20" s="795"/>
      <c r="C20" s="795"/>
      <c r="D20" s="795"/>
      <c r="E20" s="795"/>
      <c r="F20" s="795"/>
      <c r="G20" s="795"/>
      <c r="H20" s="795"/>
      <c r="I20" s="795"/>
      <c r="J20" s="795"/>
      <c r="K20" s="795"/>
    </row>
    <row r="21" spans="2:13" ht="46.35" customHeight="1">
      <c r="B21" s="795"/>
      <c r="C21" s="795"/>
      <c r="D21" s="795"/>
      <c r="E21" s="795"/>
      <c r="F21" s="795"/>
      <c r="G21" s="795"/>
      <c r="H21" s="795"/>
      <c r="I21" s="795"/>
      <c r="J21" s="795"/>
      <c r="K21" s="795"/>
    </row>
    <row r="22" spans="2:13" ht="10.35" customHeight="1">
      <c r="B22" s="795"/>
      <c r="C22" s="795"/>
      <c r="D22" s="795"/>
      <c r="E22" s="795"/>
      <c r="F22" s="795"/>
      <c r="G22" s="795"/>
      <c r="H22" s="795"/>
      <c r="I22" s="795"/>
      <c r="J22" s="795"/>
      <c r="K22" s="795"/>
    </row>
    <row r="23" spans="2:13" ht="27.75" customHeight="1">
      <c r="B23" s="795"/>
      <c r="C23" s="795"/>
      <c r="D23" s="795"/>
      <c r="E23" s="795"/>
      <c r="F23" s="795"/>
      <c r="G23" s="795"/>
      <c r="H23" s="795"/>
      <c r="I23" s="795"/>
      <c r="J23" s="795"/>
      <c r="K23" s="795"/>
    </row>
    <row r="24" spans="2:13" ht="8.1" customHeight="1">
      <c r="B24" s="795"/>
      <c r="C24" s="795"/>
      <c r="D24" s="795"/>
      <c r="E24" s="795"/>
      <c r="F24" s="795"/>
      <c r="G24" s="795"/>
      <c r="H24" s="795"/>
      <c r="I24" s="795"/>
      <c r="J24" s="795"/>
      <c r="K24" s="795"/>
    </row>
    <row r="25" spans="2:13" ht="27.6" customHeight="1">
      <c r="B25" s="795"/>
      <c r="C25" s="795"/>
      <c r="D25" s="795"/>
      <c r="E25" s="795"/>
      <c r="F25" s="795"/>
      <c r="G25" s="795"/>
      <c r="H25" s="795"/>
      <c r="I25" s="795"/>
      <c r="J25" s="795"/>
      <c r="K25" s="795"/>
    </row>
    <row r="26" spans="2:13" ht="16.350000000000001" customHeight="1">
      <c r="B26" s="795"/>
      <c r="C26" s="795"/>
      <c r="D26" s="795"/>
      <c r="E26" s="795"/>
      <c r="F26" s="795"/>
      <c r="G26" s="795"/>
      <c r="H26" s="795"/>
      <c r="I26" s="795"/>
      <c r="J26" s="795"/>
      <c r="K26" s="795"/>
    </row>
    <row r="27" spans="2:13" ht="16.350000000000001" customHeight="1">
      <c r="B27" s="653"/>
      <c r="C27" s="653"/>
      <c r="D27" s="653"/>
      <c r="E27" s="653"/>
      <c r="F27" s="653"/>
      <c r="G27" s="653"/>
      <c r="H27" s="653"/>
      <c r="I27" s="653"/>
      <c r="J27" s="653"/>
      <c r="K27" s="653"/>
    </row>
    <row r="28" spans="2:13" ht="12.75" customHeight="1">
      <c r="B28" s="655" t="s">
        <v>1327</v>
      </c>
    </row>
    <row r="29" spans="2:13" ht="13.35" customHeight="1"/>
    <row r="30" spans="2:13" ht="13.35" customHeight="1">
      <c r="B30" s="1" t="s">
        <v>991</v>
      </c>
    </row>
    <row r="31" spans="2:13" ht="13.35" customHeight="1" thickBot="1"/>
    <row r="32" spans="2:13" ht="31.2">
      <c r="B32" s="906"/>
      <c r="C32" s="908" t="s">
        <v>992</v>
      </c>
      <c r="D32" s="909"/>
      <c r="E32" s="912" t="s">
        <v>993</v>
      </c>
      <c r="F32" s="656" t="s">
        <v>994</v>
      </c>
      <c r="G32" s="656" t="s">
        <v>996</v>
      </c>
      <c r="H32" s="656" t="s">
        <v>997</v>
      </c>
    </row>
    <row r="33" spans="2:13" ht="16.2" thickBot="1">
      <c r="B33" s="907"/>
      <c r="C33" s="910"/>
      <c r="D33" s="911"/>
      <c r="E33" s="913"/>
      <c r="F33" s="512" t="s">
        <v>995</v>
      </c>
      <c r="G33" s="512" t="s">
        <v>995</v>
      </c>
      <c r="H33" s="512" t="s">
        <v>995</v>
      </c>
    </row>
    <row r="34" spans="2:13" ht="13.35" customHeight="1" thickBot="1">
      <c r="B34" s="657"/>
      <c r="C34" s="512" t="s">
        <v>998</v>
      </c>
      <c r="D34" s="512" t="s">
        <v>999</v>
      </c>
      <c r="E34" s="658"/>
      <c r="F34" s="658"/>
      <c r="G34" s="658"/>
      <c r="H34" s="658"/>
    </row>
    <row r="35" spans="2:13" ht="27.75" customHeight="1" thickBot="1">
      <c r="B35" s="659" t="s">
        <v>1255</v>
      </c>
      <c r="C35" s="660" t="s">
        <v>384</v>
      </c>
      <c r="D35" s="661">
        <v>18200</v>
      </c>
      <c r="E35" s="660" t="s">
        <v>1000</v>
      </c>
      <c r="F35" s="662">
        <v>1000000</v>
      </c>
      <c r="G35" s="662">
        <v>18200000000</v>
      </c>
      <c r="H35" s="662">
        <v>18200000000</v>
      </c>
    </row>
    <row r="36" spans="2:13" ht="27.75" customHeight="1" thickBot="1">
      <c r="B36" s="659" t="s">
        <v>1403</v>
      </c>
      <c r="C36" s="660" t="s">
        <v>384</v>
      </c>
      <c r="D36" s="661">
        <v>18200</v>
      </c>
      <c r="E36" s="660" t="s">
        <v>1000</v>
      </c>
      <c r="F36" s="662">
        <v>1000000</v>
      </c>
      <c r="G36" s="662">
        <v>18200000000</v>
      </c>
      <c r="H36" s="662">
        <v>18200000000</v>
      </c>
    </row>
    <row r="37" spans="2:13" ht="13.35" customHeight="1"/>
    <row r="39" spans="2:13">
      <c r="B39" s="655" t="s">
        <v>1001</v>
      </c>
    </row>
    <row r="40" spans="2:13" ht="10.35" customHeight="1"/>
    <row r="41" spans="2:13" s="653" customFormat="1" ht="29.1" customHeight="1">
      <c r="B41" s="914" t="s">
        <v>1070</v>
      </c>
      <c r="C41" s="914"/>
      <c r="D41" s="914"/>
      <c r="E41" s="914"/>
      <c r="F41" s="914"/>
      <c r="G41" s="914"/>
      <c r="H41" s="914"/>
      <c r="I41" s="914"/>
      <c r="J41" s="914"/>
      <c r="K41" s="914"/>
      <c r="M41" s="654"/>
    </row>
    <row r="42" spans="2:13" s="653" customFormat="1" ht="14.25" customHeight="1">
      <c r="M42" s="654"/>
    </row>
    <row r="43" spans="2:13" s="653" customFormat="1" ht="15.75" customHeight="1">
      <c r="B43" s="914" t="s">
        <v>1328</v>
      </c>
      <c r="C43" s="914"/>
      <c r="D43" s="914"/>
      <c r="E43" s="914"/>
      <c r="F43" s="914"/>
      <c r="G43" s="914"/>
      <c r="H43" s="914"/>
      <c r="I43" s="914"/>
      <c r="J43" s="914"/>
      <c r="K43" s="914"/>
      <c r="M43" s="654"/>
    </row>
    <row r="44" spans="2:13" s="653" customFormat="1" ht="29.1" customHeight="1" thickBot="1">
      <c r="M44" s="654"/>
    </row>
    <row r="45" spans="2:13" s="653" customFormat="1" ht="29.1" customHeight="1" thickBot="1">
      <c r="D45" s="916" t="s">
        <v>1329</v>
      </c>
      <c r="E45" s="917"/>
      <c r="F45" s="663" t="s">
        <v>1330</v>
      </c>
      <c r="G45" s="664" t="s">
        <v>1331</v>
      </c>
      <c r="H45" s="664" t="s">
        <v>1332</v>
      </c>
      <c r="K45" s="654"/>
    </row>
    <row r="46" spans="2:13" ht="13.35" customHeight="1" thickBot="1">
      <c r="D46" s="918">
        <v>1</v>
      </c>
      <c r="E46" s="919"/>
      <c r="F46" s="660">
        <v>1</v>
      </c>
      <c r="G46" s="665">
        <v>200000000</v>
      </c>
      <c r="H46" s="666">
        <v>2.2700000000000001E-2</v>
      </c>
      <c r="K46" s="86"/>
      <c r="M46" s="1"/>
    </row>
    <row r="47" spans="2:13" ht="13.35" customHeight="1">
      <c r="B47" s="667"/>
      <c r="C47" s="668"/>
      <c r="D47" s="668"/>
      <c r="E47" s="667"/>
      <c r="F47" s="667"/>
      <c r="G47" s="667"/>
      <c r="H47" s="667"/>
    </row>
    <row r="48" spans="2:13">
      <c r="B48" s="13" t="s">
        <v>914</v>
      </c>
    </row>
    <row r="50" spans="2:11">
      <c r="B50" s="13" t="s">
        <v>234</v>
      </c>
    </row>
    <row r="51" spans="2:11" ht="10.35" customHeight="1"/>
    <row r="52" spans="2:11">
      <c r="B52" s="1" t="s">
        <v>235</v>
      </c>
    </row>
    <row r="54" spans="2:11">
      <c r="B54" s="13" t="s">
        <v>236</v>
      </c>
    </row>
    <row r="55" spans="2:11" ht="10.35" customHeight="1"/>
    <row r="56" spans="2:11" ht="36.6" customHeight="1">
      <c r="B56" s="795" t="s">
        <v>1002</v>
      </c>
      <c r="C56" s="795"/>
      <c r="D56" s="795"/>
      <c r="E56" s="795"/>
      <c r="F56" s="795"/>
      <c r="G56" s="795"/>
      <c r="H56" s="795"/>
      <c r="I56" s="795"/>
      <c r="J56" s="795"/>
      <c r="K56" s="795"/>
    </row>
    <row r="57" spans="2:11" ht="103.35" customHeight="1">
      <c r="B57" s="915" t="s">
        <v>1618</v>
      </c>
      <c r="C57" s="915"/>
      <c r="D57" s="915"/>
      <c r="E57" s="915"/>
      <c r="F57" s="915"/>
      <c r="G57" s="915"/>
      <c r="H57" s="915"/>
      <c r="I57" s="915"/>
      <c r="J57" s="915"/>
      <c r="K57" s="915"/>
    </row>
    <row r="58" spans="2:11">
      <c r="B58" s="170"/>
      <c r="C58" s="170"/>
      <c r="D58" s="170"/>
      <c r="E58" s="170"/>
      <c r="F58" s="170"/>
      <c r="G58" s="170"/>
      <c r="H58" s="170"/>
      <c r="I58" s="170"/>
      <c r="J58" s="170"/>
      <c r="K58" s="170"/>
    </row>
    <row r="59" spans="2:11">
      <c r="B59" s="170"/>
      <c r="C59" s="170"/>
      <c r="D59" s="170"/>
      <c r="E59" s="170"/>
      <c r="F59" s="170"/>
      <c r="G59" s="170"/>
      <c r="H59" s="170"/>
      <c r="I59" s="170"/>
      <c r="J59" s="170"/>
      <c r="K59" s="170"/>
    </row>
    <row r="60" spans="2:11">
      <c r="B60" s="12" t="s">
        <v>1333</v>
      </c>
      <c r="C60" s="170"/>
      <c r="D60" s="170"/>
      <c r="E60" s="170"/>
      <c r="F60" s="170"/>
      <c r="G60" s="170"/>
      <c r="H60" s="170"/>
      <c r="I60" s="170"/>
      <c r="J60" s="170"/>
      <c r="K60" s="170"/>
    </row>
    <row r="61" spans="2:11" ht="10.35" customHeight="1"/>
    <row r="62" spans="2:11" ht="43.35" customHeight="1">
      <c r="B62" s="795" t="s">
        <v>237</v>
      </c>
      <c r="C62" s="795"/>
      <c r="D62" s="795"/>
      <c r="E62" s="795"/>
      <c r="F62" s="795"/>
      <c r="G62" s="795"/>
      <c r="H62" s="795"/>
      <c r="I62" s="795"/>
      <c r="J62" s="795"/>
      <c r="K62" s="795"/>
    </row>
    <row r="63" spans="2:11">
      <c r="B63" s="170"/>
      <c r="C63" s="170"/>
      <c r="D63" s="170"/>
      <c r="E63" s="170"/>
      <c r="F63" s="170"/>
      <c r="G63" s="170"/>
      <c r="H63" s="170"/>
      <c r="I63" s="170"/>
      <c r="J63" s="170"/>
      <c r="K63" s="170"/>
    </row>
    <row r="64" spans="2:11">
      <c r="B64" s="13" t="s">
        <v>238</v>
      </c>
      <c r="C64" s="170"/>
      <c r="D64" s="170"/>
      <c r="E64" s="170"/>
      <c r="F64" s="170"/>
      <c r="G64" s="170"/>
      <c r="H64" s="170"/>
      <c r="I64" s="170"/>
      <c r="J64" s="170"/>
      <c r="K64" s="170"/>
    </row>
    <row r="65" spans="2:11" ht="10.35" customHeight="1">
      <c r="B65" s="13"/>
    </row>
    <row r="66" spans="2:11">
      <c r="B66" s="12" t="s">
        <v>915</v>
      </c>
      <c r="C66" s="170"/>
      <c r="D66" s="170"/>
      <c r="E66" s="170"/>
      <c r="F66" s="170"/>
      <c r="G66" s="170"/>
      <c r="H66" s="170"/>
      <c r="I66" s="170"/>
      <c r="J66" s="170"/>
      <c r="K66" s="170"/>
    </row>
    <row r="67" spans="2:11" ht="10.35" customHeight="1"/>
    <row r="68" spans="2:11" ht="42.6" customHeight="1">
      <c r="B68" s="795" t="s">
        <v>953</v>
      </c>
      <c r="C68" s="795"/>
      <c r="D68" s="795"/>
      <c r="E68" s="795"/>
      <c r="F68" s="795"/>
      <c r="G68" s="795"/>
      <c r="H68" s="795"/>
      <c r="I68" s="795"/>
      <c r="J68" s="795"/>
      <c r="K68" s="795"/>
    </row>
    <row r="69" spans="2:11">
      <c r="B69" s="170"/>
      <c r="C69" s="170"/>
      <c r="D69" s="170"/>
      <c r="E69" s="170"/>
      <c r="F69" s="170"/>
      <c r="G69" s="170"/>
      <c r="H69" s="170"/>
      <c r="I69" s="170"/>
      <c r="J69" s="170"/>
      <c r="K69" s="170"/>
    </row>
    <row r="70" spans="2:11" ht="14.1" customHeight="1">
      <c r="B70" s="12" t="s">
        <v>918</v>
      </c>
      <c r="C70" s="12"/>
      <c r="D70" s="12"/>
      <c r="E70" s="12"/>
      <c r="F70" s="12"/>
      <c r="G70" s="12"/>
      <c r="H70" s="12"/>
      <c r="I70" s="12"/>
      <c r="J70" s="12"/>
      <c r="K70" s="12"/>
    </row>
    <row r="71" spans="2:11" ht="10.35" customHeight="1"/>
    <row r="72" spans="2:11" ht="12" customHeight="1">
      <c r="B72" s="13" t="s">
        <v>916</v>
      </c>
    </row>
    <row r="73" spans="2:11" ht="10.35" customHeight="1"/>
    <row r="74" spans="2:11" ht="60.75" customHeight="1">
      <c r="B74" s="905" t="s">
        <v>1402</v>
      </c>
      <c r="C74" s="905"/>
      <c r="D74" s="905"/>
      <c r="E74" s="905"/>
      <c r="F74" s="905"/>
      <c r="G74" s="905"/>
      <c r="H74" s="905"/>
      <c r="I74" s="905"/>
      <c r="J74" s="905"/>
      <c r="K74" s="905"/>
    </row>
    <row r="75" spans="2:11" ht="10.35" customHeight="1"/>
    <row r="76" spans="2:11">
      <c r="B76" s="13" t="s">
        <v>917</v>
      </c>
      <c r="C76" s="170"/>
      <c r="D76" s="170"/>
      <c r="E76" s="170"/>
      <c r="F76" s="170"/>
      <c r="G76" s="170"/>
      <c r="H76" s="170"/>
      <c r="I76" s="170"/>
      <c r="J76" s="170"/>
      <c r="K76" s="170"/>
    </row>
    <row r="77" spans="2:11" ht="10.35" customHeight="1"/>
    <row r="78" spans="2:11" ht="88.65" customHeight="1">
      <c r="B78" s="905" t="s">
        <v>1619</v>
      </c>
      <c r="C78" s="905"/>
      <c r="D78" s="905"/>
      <c r="E78" s="905"/>
      <c r="F78" s="905"/>
      <c r="G78" s="905"/>
      <c r="H78" s="905"/>
      <c r="I78" s="905"/>
      <c r="J78" s="905"/>
      <c r="K78" s="905"/>
    </row>
    <row r="79" spans="2:11" ht="13.35" customHeight="1">
      <c r="B79" s="170"/>
      <c r="C79" s="170"/>
      <c r="D79" s="170"/>
      <c r="E79" s="170"/>
      <c r="F79" s="170"/>
      <c r="G79" s="170"/>
      <c r="H79" s="170"/>
      <c r="I79" s="170"/>
      <c r="J79" s="170"/>
      <c r="K79" s="170"/>
    </row>
    <row r="80" spans="2:11" ht="13.35" customHeight="1">
      <c r="B80" s="13" t="s">
        <v>1250</v>
      </c>
      <c r="C80" s="170"/>
      <c r="D80" s="170"/>
      <c r="E80" s="170"/>
      <c r="F80" s="170"/>
      <c r="G80" s="170"/>
      <c r="H80" s="170"/>
      <c r="I80" s="170"/>
      <c r="J80" s="170"/>
      <c r="K80" s="170"/>
    </row>
    <row r="81" spans="2:13" ht="9.6" customHeight="1">
      <c r="B81" s="13"/>
      <c r="C81" s="170"/>
      <c r="D81" s="170"/>
      <c r="E81" s="170"/>
      <c r="F81" s="170"/>
      <c r="G81" s="170"/>
      <c r="H81" s="170"/>
      <c r="I81" s="170"/>
      <c r="J81" s="170"/>
      <c r="K81" s="170"/>
    </row>
    <row r="82" spans="2:13" ht="42.6" customHeight="1">
      <c r="B82" s="795" t="s">
        <v>1401</v>
      </c>
      <c r="C82" s="795"/>
      <c r="D82" s="795"/>
      <c r="E82" s="795"/>
      <c r="F82" s="795"/>
      <c r="G82" s="795"/>
      <c r="H82" s="795"/>
      <c r="I82" s="795"/>
      <c r="J82" s="795"/>
      <c r="K82" s="795"/>
    </row>
    <row r="83" spans="2:13" ht="13.35" customHeight="1">
      <c r="B83" s="170"/>
      <c r="C83" s="170"/>
      <c r="D83" s="170"/>
      <c r="E83" s="170"/>
      <c r="F83" s="170"/>
      <c r="G83" s="170"/>
      <c r="H83" s="170"/>
      <c r="I83" s="170"/>
      <c r="J83" s="170"/>
      <c r="K83" s="170"/>
    </row>
    <row r="84" spans="2:13" ht="13.35" customHeight="1">
      <c r="B84" s="13" t="s">
        <v>1251</v>
      </c>
      <c r="C84" s="170"/>
      <c r="D84" s="170"/>
      <c r="E84" s="170"/>
      <c r="F84" s="170"/>
      <c r="G84" s="170"/>
      <c r="H84" s="170"/>
      <c r="I84" s="170"/>
      <c r="J84" s="170"/>
      <c r="K84" s="170"/>
    </row>
    <row r="85" spans="2:13" ht="63" customHeight="1">
      <c r="B85" s="795" t="s">
        <v>1620</v>
      </c>
      <c r="C85" s="795"/>
      <c r="D85" s="795"/>
      <c r="E85" s="795"/>
      <c r="F85" s="795"/>
      <c r="G85" s="795"/>
      <c r="H85" s="795"/>
      <c r="I85" s="795"/>
      <c r="J85" s="795"/>
      <c r="K85" s="795"/>
    </row>
    <row r="86" spans="2:13" ht="13.35" customHeight="1">
      <c r="B86" s="170"/>
      <c r="C86" s="170"/>
      <c r="D86" s="170"/>
      <c r="E86" s="170"/>
      <c r="F86" s="170"/>
      <c r="G86" s="170"/>
      <c r="H86" s="170"/>
      <c r="I86" s="170"/>
      <c r="J86" s="170"/>
      <c r="K86" s="170"/>
    </row>
    <row r="87" spans="2:13">
      <c r="B87" s="13" t="s">
        <v>1252</v>
      </c>
    </row>
    <row r="88" spans="2:13" ht="10.35" customHeight="1"/>
    <row r="89" spans="2:13" s="169" customFormat="1" ht="68.400000000000006" customHeight="1">
      <c r="B89" s="914" t="s">
        <v>1621</v>
      </c>
      <c r="C89" s="914"/>
      <c r="D89" s="914"/>
      <c r="E89" s="914"/>
      <c r="F89" s="914"/>
      <c r="G89" s="914"/>
      <c r="H89" s="914"/>
      <c r="I89" s="914"/>
      <c r="J89" s="914"/>
      <c r="K89" s="914"/>
      <c r="M89" s="669"/>
    </row>
    <row r="90" spans="2:13" s="169" customFormat="1" ht="18" customHeight="1">
      <c r="B90" s="653"/>
      <c r="C90" s="653"/>
      <c r="D90" s="653"/>
      <c r="E90" s="653"/>
      <c r="F90" s="653"/>
      <c r="G90" s="653"/>
      <c r="H90" s="653"/>
      <c r="I90" s="653"/>
      <c r="J90" s="653"/>
      <c r="K90" s="653"/>
      <c r="M90" s="669"/>
    </row>
    <row r="91" spans="2:13">
      <c r="B91" s="13" t="s">
        <v>1253</v>
      </c>
    </row>
    <row r="92" spans="2:13" ht="10.35" customHeight="1"/>
    <row r="93" spans="2:13" ht="82.35" customHeight="1">
      <c r="B93" s="795" t="s">
        <v>1622</v>
      </c>
      <c r="C93" s="795"/>
      <c r="D93" s="795"/>
      <c r="E93" s="795"/>
      <c r="F93" s="795"/>
      <c r="G93" s="795"/>
      <c r="H93" s="795"/>
      <c r="I93" s="795"/>
      <c r="J93" s="795"/>
      <c r="K93" s="795"/>
    </row>
    <row r="94" spans="2:13" ht="6.6" customHeight="1"/>
    <row r="95" spans="2:13">
      <c r="B95" s="13" t="s">
        <v>1254</v>
      </c>
      <c r="C95" s="653"/>
      <c r="D95" s="653"/>
      <c r="E95" s="653"/>
      <c r="F95" s="653"/>
      <c r="G95" s="653"/>
      <c r="H95" s="653"/>
      <c r="I95" s="653"/>
      <c r="J95" s="653"/>
      <c r="K95" s="653"/>
    </row>
    <row r="96" spans="2:13" ht="10.35" customHeight="1"/>
    <row r="97" spans="2:11" ht="248.4" customHeight="1">
      <c r="B97" s="795" t="s">
        <v>1623</v>
      </c>
      <c r="C97" s="795"/>
      <c r="D97" s="795"/>
      <c r="E97" s="795"/>
      <c r="F97" s="795"/>
      <c r="G97" s="795"/>
      <c r="H97" s="795"/>
      <c r="I97" s="795"/>
      <c r="J97" s="795"/>
      <c r="K97" s="795"/>
    </row>
    <row r="99" spans="2:11">
      <c r="B99" s="13" t="s">
        <v>919</v>
      </c>
      <c r="C99" s="13"/>
      <c r="D99" s="13"/>
      <c r="E99" s="13"/>
      <c r="F99" s="13"/>
      <c r="G99" s="13"/>
    </row>
    <row r="100" spans="2:11" ht="16.350000000000001" customHeight="1">
      <c r="B100" s="795"/>
      <c r="C100" s="795"/>
      <c r="D100" s="795"/>
      <c r="E100" s="795"/>
      <c r="F100" s="795"/>
      <c r="G100" s="795"/>
      <c r="H100" s="795"/>
      <c r="I100" s="795"/>
      <c r="J100" s="795"/>
      <c r="K100" s="795"/>
    </row>
    <row r="101" spans="2:11" ht="41.1" customHeight="1">
      <c r="B101" s="795" t="s">
        <v>1624</v>
      </c>
      <c r="C101" s="795"/>
      <c r="D101" s="795"/>
      <c r="E101" s="795"/>
      <c r="F101" s="795"/>
      <c r="G101" s="795"/>
      <c r="H101" s="795"/>
      <c r="I101" s="795"/>
      <c r="J101" s="795"/>
      <c r="K101" s="795"/>
    </row>
    <row r="103" spans="2:11" ht="44.4" customHeight="1">
      <c r="B103" s="783" t="s">
        <v>1693</v>
      </c>
      <c r="C103" s="784"/>
      <c r="D103" s="784"/>
      <c r="E103" s="784"/>
      <c r="F103" s="785"/>
    </row>
    <row r="104" spans="2:11">
      <c r="B104" s="498"/>
      <c r="F104" s="670"/>
      <c r="H104" s="300"/>
    </row>
  </sheetData>
  <customSheetViews>
    <customSheetView guid="{970CBB53-F4B3-462F-AEFE-2BC403F5F0AD}" showPageBreaks="1" showGridLines="0" printArea="1" view="pageBreakPreview" topLeftCell="A46">
      <pageMargins left="0.7" right="0.7" top="0.75" bottom="0.75" header="0.3" footer="0.3"/>
      <pageSetup scale="73" orientation="portrait" r:id="rId1"/>
    </customSheetView>
    <customSheetView guid="{7F8679DA-D059-4901-ACAC-85DFCE49504A}" scale="90" showGridLines="0" topLeftCell="A71">
      <selection activeCell="B63" sqref="B63:K63"/>
      <rowBreaks count="1" manualBreakCount="1">
        <brk id="54" max="11" man="1"/>
      </rowBreaks>
      <pageMargins left="0.7" right="0.7" top="0.75" bottom="0.75" header="0.3" footer="0.3"/>
      <pageSetup scale="62" orientation="portrait" r:id="rId2"/>
    </customSheetView>
    <customSheetView guid="{599159CD-1620-491F-A2F6-FFBFC633DFF1}" scale="90" showGridLines="0" printArea="1">
      <selection activeCell="M5" sqref="M5"/>
      <rowBreaks count="1" manualBreakCount="1">
        <brk id="55" max="11" man="1"/>
      </rowBreaks>
      <pageMargins left="0.7" right="0.7" top="0.75" bottom="0.75" header="0.3" footer="0.3"/>
      <pageSetup scale="62" orientation="portrait" r:id="rId3"/>
    </customSheetView>
  </customSheetViews>
  <mergeCells count="27">
    <mergeCell ref="B103:F103"/>
    <mergeCell ref="B13:K13"/>
    <mergeCell ref="B9:K9"/>
    <mergeCell ref="B78:K78"/>
    <mergeCell ref="L13:O13"/>
    <mergeCell ref="B101:K101"/>
    <mergeCell ref="B97:K97"/>
    <mergeCell ref="B93:K93"/>
    <mergeCell ref="B100:K100"/>
    <mergeCell ref="B89:K89"/>
    <mergeCell ref="B82:K82"/>
    <mergeCell ref="B85:K85"/>
    <mergeCell ref="B6:K6"/>
    <mergeCell ref="B8:K8"/>
    <mergeCell ref="B62:K62"/>
    <mergeCell ref="B68:K68"/>
    <mergeCell ref="B74:K74"/>
    <mergeCell ref="B32:B33"/>
    <mergeCell ref="B19:K26"/>
    <mergeCell ref="C32:D33"/>
    <mergeCell ref="E32:E33"/>
    <mergeCell ref="B41:K41"/>
    <mergeCell ref="B56:K56"/>
    <mergeCell ref="B57:K57"/>
    <mergeCell ref="B43:K43"/>
    <mergeCell ref="D45:E45"/>
    <mergeCell ref="D46:E46"/>
  </mergeCells>
  <pageMargins left="0.7" right="0.7" top="0.75" bottom="0.75" header="0.3" footer="0.3"/>
  <pageSetup paperSize="190" scale="62" orientation="portrait" r:id="rId4"/>
  <rowBreaks count="1" manualBreakCount="1">
    <brk id="69" max="11" man="1"/>
  </rowBreak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5"/>
  <sheetViews>
    <sheetView showGridLines="0" topLeftCell="A97" zoomScale="90" zoomScaleNormal="80" zoomScaleSheetLayoutView="100" workbookViewId="0">
      <selection activeCell="A113" sqref="A113"/>
    </sheetView>
  </sheetViews>
  <sheetFormatPr baseColWidth="10" defaultColWidth="9.44140625" defaultRowHeight="15.6"/>
  <cols>
    <col min="1" max="1" width="4.44140625" style="491" customWidth="1"/>
    <col min="2" max="2" width="64.88671875" style="431" customWidth="1"/>
    <col min="3" max="3" width="20" style="431" customWidth="1"/>
    <col min="4" max="4" width="20.5546875" style="431" customWidth="1"/>
    <col min="5" max="5" width="17.44140625" style="431" customWidth="1"/>
    <col min="6" max="6" width="20.44140625" style="431" customWidth="1"/>
    <col min="7" max="7" width="16.44140625" style="431" customWidth="1"/>
    <col min="8" max="8" width="19.5546875" style="431" customWidth="1"/>
    <col min="9" max="9" width="16.5546875" style="431" customWidth="1"/>
    <col min="10" max="10" width="18.5546875" style="431" customWidth="1"/>
    <col min="11" max="16384" width="9.44140625" style="431"/>
  </cols>
  <sheetData>
    <row r="1" spans="1:8">
      <c r="A1" s="430"/>
      <c r="B1" s="143"/>
      <c r="C1" s="143"/>
      <c r="D1" s="143"/>
      <c r="E1" s="143"/>
      <c r="F1" s="143"/>
      <c r="G1" s="143"/>
      <c r="H1" s="143"/>
    </row>
    <row r="2" spans="1:8">
      <c r="A2" s="430"/>
      <c r="B2" s="143"/>
      <c r="C2" s="143"/>
      <c r="D2" s="143"/>
      <c r="E2" s="143"/>
      <c r="F2" s="143"/>
      <c r="G2" s="143"/>
      <c r="H2" s="143"/>
    </row>
    <row r="3" spans="1:8">
      <c r="A3" s="430"/>
      <c r="B3" s="143"/>
      <c r="C3" s="143"/>
      <c r="D3" s="143"/>
      <c r="E3" s="143"/>
      <c r="F3" s="143"/>
      <c r="G3" s="143"/>
      <c r="H3" s="143"/>
    </row>
    <row r="4" spans="1:8">
      <c r="A4" s="430"/>
      <c r="B4" s="143"/>
      <c r="C4" s="143"/>
      <c r="D4" s="143"/>
      <c r="E4" s="143"/>
      <c r="F4" s="143"/>
      <c r="G4" s="143"/>
      <c r="H4" s="143"/>
    </row>
    <row r="5" spans="1:8">
      <c r="A5" s="430"/>
      <c r="B5" s="143"/>
      <c r="C5" s="143"/>
      <c r="D5" s="143"/>
      <c r="E5" s="143"/>
      <c r="F5" s="143"/>
      <c r="G5" s="143"/>
      <c r="H5" s="143"/>
    </row>
    <row r="6" spans="1:8">
      <c r="A6" s="430"/>
      <c r="B6" s="143"/>
      <c r="C6" s="143"/>
      <c r="D6" s="143"/>
      <c r="E6" s="143"/>
      <c r="F6" s="143"/>
      <c r="G6" s="143"/>
      <c r="H6" s="143"/>
    </row>
    <row r="7" spans="1:8">
      <c r="A7" s="432"/>
      <c r="B7" s="143" t="s">
        <v>952</v>
      </c>
    </row>
    <row r="8" spans="1:8">
      <c r="A8" s="432"/>
    </row>
    <row r="9" spans="1:8">
      <c r="A9" s="432"/>
      <c r="B9" s="143" t="s">
        <v>194</v>
      </c>
    </row>
    <row r="10" spans="1:8">
      <c r="A10" s="432"/>
      <c r="B10" s="143"/>
    </row>
    <row r="11" spans="1:8" ht="28.35" customHeight="1">
      <c r="A11" s="432"/>
      <c r="B11" s="914" t="s">
        <v>1625</v>
      </c>
      <c r="C11" s="914"/>
      <c r="D11" s="914"/>
      <c r="E11" s="914"/>
      <c r="F11" s="914"/>
      <c r="G11" s="914"/>
      <c r="H11" s="914"/>
    </row>
    <row r="12" spans="1:8" ht="16.2" thickBot="1">
      <c r="A12" s="432"/>
      <c r="B12" s="1"/>
    </row>
    <row r="13" spans="1:8" s="436" customFormat="1" ht="44.25" customHeight="1">
      <c r="A13" s="433"/>
      <c r="B13" s="434" t="s">
        <v>922</v>
      </c>
      <c r="C13" s="435" t="s">
        <v>1494</v>
      </c>
      <c r="D13" s="435" t="s">
        <v>1256</v>
      </c>
    </row>
    <row r="14" spans="1:8">
      <c r="A14" s="432"/>
      <c r="B14" s="437" t="s">
        <v>920</v>
      </c>
      <c r="C14" s="438">
        <v>7322.9</v>
      </c>
      <c r="D14" s="438">
        <v>6870.81</v>
      </c>
    </row>
    <row r="15" spans="1:8" ht="16.2" thickBot="1">
      <c r="A15" s="432"/>
      <c r="B15" s="439" t="s">
        <v>921</v>
      </c>
      <c r="C15" s="440">
        <v>7339.62</v>
      </c>
      <c r="D15" s="440">
        <v>6887.4</v>
      </c>
    </row>
    <row r="16" spans="1:8">
      <c r="A16" s="432"/>
      <c r="D16" s="441"/>
      <c r="E16" s="441"/>
    </row>
    <row r="17" spans="1:11">
      <c r="A17" s="432"/>
      <c r="B17" s="143" t="s">
        <v>195</v>
      </c>
    </row>
    <row r="18" spans="1:11" ht="15" customHeight="1">
      <c r="A18" s="432"/>
      <c r="B18" s="914" t="s">
        <v>1003</v>
      </c>
      <c r="C18" s="914"/>
      <c r="D18" s="914"/>
      <c r="E18" s="914"/>
      <c r="F18" s="914"/>
      <c r="G18" s="914"/>
      <c r="H18" s="914"/>
    </row>
    <row r="19" spans="1:11" ht="16.2" thickBot="1">
      <c r="A19" s="432"/>
      <c r="B19" s="923" t="s">
        <v>205</v>
      </c>
      <c r="C19" s="923"/>
      <c r="D19" s="923"/>
      <c r="E19" s="923"/>
      <c r="F19" s="923"/>
      <c r="G19" s="923"/>
      <c r="H19" s="923"/>
    </row>
    <row r="20" spans="1:11" s="444" customFormat="1" ht="27" customHeight="1" thickBot="1">
      <c r="A20" s="442"/>
      <c r="B20" s="924" t="s">
        <v>206</v>
      </c>
      <c r="C20" s="443" t="s">
        <v>207</v>
      </c>
      <c r="D20" s="443" t="s">
        <v>207</v>
      </c>
      <c r="E20" s="443" t="s">
        <v>210</v>
      </c>
      <c r="F20" s="443" t="s">
        <v>1495</v>
      </c>
      <c r="G20" s="443" t="s">
        <v>210</v>
      </c>
      <c r="H20" s="443" t="s">
        <v>1201</v>
      </c>
    </row>
    <row r="21" spans="1:11" s="449" customFormat="1" ht="16.2" thickBot="1">
      <c r="A21" s="445"/>
      <c r="B21" s="925"/>
      <c r="C21" s="446" t="s">
        <v>208</v>
      </c>
      <c r="D21" s="446" t="s">
        <v>209</v>
      </c>
      <c r="E21" s="447">
        <v>44926</v>
      </c>
      <c r="F21" s="448" t="s">
        <v>995</v>
      </c>
      <c r="G21" s="447">
        <v>44561</v>
      </c>
      <c r="H21" s="448" t="s">
        <v>995</v>
      </c>
    </row>
    <row r="22" spans="1:11" s="449" customFormat="1" ht="16.2" thickBot="1">
      <c r="A22" s="445"/>
      <c r="B22" s="450" t="s">
        <v>3</v>
      </c>
      <c r="C22" s="451"/>
      <c r="D22" s="452"/>
      <c r="E22" s="452"/>
      <c r="F22" s="452"/>
      <c r="G22" s="452"/>
      <c r="H22" s="452"/>
    </row>
    <row r="23" spans="1:11" s="449" customFormat="1" ht="16.2" thickBot="1">
      <c r="A23" s="445"/>
      <c r="B23" s="450" t="s">
        <v>169</v>
      </c>
      <c r="C23" s="451"/>
      <c r="D23" s="452"/>
      <c r="E23" s="452"/>
      <c r="F23" s="452"/>
      <c r="G23" s="452"/>
      <c r="H23" s="452"/>
      <c r="I23" s="453"/>
    </row>
    <row r="24" spans="1:11" s="449" customFormat="1" ht="16.2" thickBot="1">
      <c r="A24" s="445"/>
      <c r="B24" s="454" t="s">
        <v>17</v>
      </c>
      <c r="C24" s="451" t="s">
        <v>892</v>
      </c>
      <c r="D24" s="455">
        <v>39323.230000000003</v>
      </c>
      <c r="E24" s="455">
        <v>7322.9</v>
      </c>
      <c r="F24" s="404">
        <v>287960103</v>
      </c>
      <c r="G24" s="455">
        <v>6870.81</v>
      </c>
      <c r="H24" s="404">
        <v>226895927</v>
      </c>
      <c r="I24" s="456"/>
    </row>
    <row r="25" spans="1:11" s="449" customFormat="1" ht="16.2" thickBot="1">
      <c r="A25" s="445"/>
      <c r="B25" s="450" t="s">
        <v>1157</v>
      </c>
      <c r="C25" s="457"/>
      <c r="D25" s="408"/>
      <c r="E25" s="408"/>
      <c r="F25" s="408"/>
      <c r="G25" s="408"/>
      <c r="H25" s="408"/>
      <c r="I25" s="453"/>
    </row>
    <row r="26" spans="1:11" s="449" customFormat="1" ht="16.2" thickBot="1">
      <c r="A26" s="445"/>
      <c r="B26" s="454" t="s">
        <v>62</v>
      </c>
      <c r="C26" s="451" t="s">
        <v>892</v>
      </c>
      <c r="D26" s="455">
        <v>65872.89</v>
      </c>
      <c r="E26" s="455">
        <v>7322.9</v>
      </c>
      <c r="F26" s="404">
        <v>482380586</v>
      </c>
      <c r="G26" s="455">
        <v>6870.81</v>
      </c>
      <c r="H26" s="404">
        <v>455049417</v>
      </c>
      <c r="I26" s="456"/>
      <c r="K26" s="458"/>
    </row>
    <row r="27" spans="1:11" s="449" customFormat="1" ht="16.2" thickBot="1">
      <c r="A27" s="445"/>
      <c r="B27" s="454" t="s">
        <v>1306</v>
      </c>
      <c r="C27" s="451" t="s">
        <v>892</v>
      </c>
      <c r="D27" s="455">
        <v>1999.89</v>
      </c>
      <c r="E27" s="455">
        <v>7322.9</v>
      </c>
      <c r="F27" s="404">
        <v>14644995</v>
      </c>
      <c r="G27" s="455">
        <v>6870.71</v>
      </c>
      <c r="H27" s="452" t="s">
        <v>196</v>
      </c>
      <c r="I27" s="456"/>
      <c r="K27" s="458"/>
    </row>
    <row r="28" spans="1:11" s="449" customFormat="1" ht="16.2" thickBot="1">
      <c r="A28" s="445"/>
      <c r="B28" s="450" t="s">
        <v>1626</v>
      </c>
      <c r="C28" s="451" t="s">
        <v>892</v>
      </c>
      <c r="D28" s="452"/>
      <c r="E28" s="452"/>
      <c r="F28" s="452"/>
      <c r="G28" s="452"/>
      <c r="H28" s="452"/>
      <c r="K28" s="458"/>
    </row>
    <row r="29" spans="1:11" s="449" customFormat="1" ht="16.2" thickBot="1">
      <c r="A29" s="445"/>
      <c r="B29" s="454" t="s">
        <v>1627</v>
      </c>
      <c r="C29" s="451" t="s">
        <v>892</v>
      </c>
      <c r="D29" s="452" t="s">
        <v>196</v>
      </c>
      <c r="E29" s="455">
        <v>7322.9</v>
      </c>
      <c r="F29" s="452" t="s">
        <v>196</v>
      </c>
      <c r="G29" s="455">
        <v>6870.81</v>
      </c>
      <c r="H29" s="404">
        <v>2404783500</v>
      </c>
      <c r="K29" s="458"/>
    </row>
    <row r="30" spans="1:11" s="449" customFormat="1" ht="16.2" thickBot="1">
      <c r="A30" s="445"/>
      <c r="B30" s="454" t="s">
        <v>454</v>
      </c>
      <c r="C30" s="451" t="s">
        <v>892</v>
      </c>
      <c r="D30" s="455">
        <v>9000</v>
      </c>
      <c r="E30" s="455">
        <v>7322.9</v>
      </c>
      <c r="F30" s="404">
        <v>65906100</v>
      </c>
      <c r="G30" s="452"/>
      <c r="H30" s="452"/>
      <c r="K30" s="458"/>
    </row>
    <row r="31" spans="1:11" s="449" customFormat="1" ht="16.2" thickBot="1">
      <c r="A31" s="445"/>
      <c r="B31" s="454" t="s">
        <v>457</v>
      </c>
      <c r="C31" s="451" t="s">
        <v>892</v>
      </c>
      <c r="D31" s="455">
        <v>3000</v>
      </c>
      <c r="E31" s="455">
        <v>7322.9</v>
      </c>
      <c r="F31" s="404">
        <v>21968700</v>
      </c>
      <c r="G31" s="452"/>
      <c r="H31" s="452"/>
      <c r="K31" s="458"/>
    </row>
    <row r="32" spans="1:11" s="449" customFormat="1" ht="16.2" thickBot="1">
      <c r="A32" s="445"/>
      <c r="B32" s="454" t="s">
        <v>316</v>
      </c>
      <c r="C32" s="451" t="s">
        <v>892</v>
      </c>
      <c r="D32" s="455">
        <v>166000</v>
      </c>
      <c r="E32" s="455">
        <v>7322.9</v>
      </c>
      <c r="F32" s="404">
        <v>1215601400</v>
      </c>
      <c r="G32" s="455">
        <v>6870.81</v>
      </c>
      <c r="H32" s="404">
        <v>7764015300</v>
      </c>
      <c r="K32" s="458"/>
    </row>
    <row r="33" spans="1:12" s="449" customFormat="1" ht="16.2" thickBot="1">
      <c r="A33" s="445"/>
      <c r="B33" s="454" t="s">
        <v>1156</v>
      </c>
      <c r="C33" s="451" t="s">
        <v>892</v>
      </c>
      <c r="D33" s="455">
        <v>28983.21</v>
      </c>
      <c r="E33" s="455">
        <v>7322.9</v>
      </c>
      <c r="F33" s="404">
        <v>212241148</v>
      </c>
      <c r="G33" s="455">
        <v>6870.81</v>
      </c>
      <c r="H33" s="404">
        <v>3791504035</v>
      </c>
      <c r="K33" s="458"/>
    </row>
    <row r="34" spans="1:12" s="449" customFormat="1" ht="16.2" thickBot="1">
      <c r="A34" s="445"/>
      <c r="B34" s="454" t="s">
        <v>1628</v>
      </c>
      <c r="C34" s="451" t="s">
        <v>892</v>
      </c>
      <c r="D34" s="455">
        <v>-27680.12</v>
      </c>
      <c r="E34" s="455">
        <v>7322.9</v>
      </c>
      <c r="F34" s="404">
        <v>-202698751</v>
      </c>
      <c r="G34" s="455">
        <v>6870.81</v>
      </c>
      <c r="H34" s="404">
        <v>-3746831519</v>
      </c>
      <c r="K34" s="458"/>
      <c r="L34" s="458"/>
    </row>
    <row r="35" spans="1:12" s="449" customFormat="1" ht="16.2" thickBot="1">
      <c r="A35" s="445"/>
      <c r="B35" s="454" t="s">
        <v>1629</v>
      </c>
      <c r="C35" s="451" t="s">
        <v>892</v>
      </c>
      <c r="D35" s="455">
        <v>1539.95</v>
      </c>
      <c r="E35" s="455">
        <v>7322.9</v>
      </c>
      <c r="F35" s="404">
        <v>11276899</v>
      </c>
      <c r="G35" s="455">
        <v>6870.81</v>
      </c>
      <c r="H35" s="404">
        <v>36694523</v>
      </c>
      <c r="K35" s="458"/>
    </row>
    <row r="36" spans="1:12" s="449" customFormat="1" ht="16.2" thickBot="1">
      <c r="A36" s="445"/>
      <c r="B36" s="454" t="s">
        <v>1630</v>
      </c>
      <c r="C36" s="451" t="s">
        <v>892</v>
      </c>
      <c r="D36" s="452">
        <v>-11.89</v>
      </c>
      <c r="E36" s="455">
        <v>7322.9</v>
      </c>
      <c r="F36" s="404">
        <v>-87069</v>
      </c>
      <c r="G36" s="455">
        <v>6870.81</v>
      </c>
      <c r="H36" s="404">
        <v>-4623162</v>
      </c>
      <c r="K36" s="458"/>
    </row>
    <row r="37" spans="1:12" s="449" customFormat="1" ht="16.2" thickBot="1">
      <c r="A37" s="445"/>
      <c r="B37" s="454" t="s">
        <v>1307</v>
      </c>
      <c r="C37" s="451" t="s">
        <v>892</v>
      </c>
      <c r="D37" s="455">
        <v>1100000</v>
      </c>
      <c r="E37" s="455">
        <v>7322.9</v>
      </c>
      <c r="F37" s="404">
        <v>8055190000</v>
      </c>
      <c r="G37" s="455">
        <v>6870.81</v>
      </c>
      <c r="H37" s="452" t="s">
        <v>196</v>
      </c>
      <c r="K37" s="458"/>
    </row>
    <row r="38" spans="1:12" s="449" customFormat="1" ht="16.2" thickBot="1">
      <c r="A38" s="445"/>
      <c r="B38" s="454" t="s">
        <v>1308</v>
      </c>
      <c r="C38" s="451" t="s">
        <v>892</v>
      </c>
      <c r="D38" s="455">
        <v>458075.65</v>
      </c>
      <c r="E38" s="455">
        <v>7322.9</v>
      </c>
      <c r="F38" s="404">
        <v>3354442177</v>
      </c>
      <c r="G38" s="455">
        <v>6870.81</v>
      </c>
      <c r="H38" s="452" t="s">
        <v>196</v>
      </c>
      <c r="K38" s="458"/>
    </row>
    <row r="39" spans="1:12" s="449" customFormat="1" ht="16.2" thickBot="1">
      <c r="A39" s="445"/>
      <c r="B39" s="454" t="s">
        <v>1309</v>
      </c>
      <c r="C39" s="451" t="s">
        <v>892</v>
      </c>
      <c r="D39" s="455">
        <v>-444674.32</v>
      </c>
      <c r="E39" s="455">
        <v>7322.9</v>
      </c>
      <c r="F39" s="404">
        <v>-3256305578</v>
      </c>
      <c r="G39" s="455">
        <v>6870.81</v>
      </c>
      <c r="H39" s="452" t="s">
        <v>196</v>
      </c>
      <c r="K39" s="458"/>
    </row>
    <row r="40" spans="1:12" s="449" customFormat="1" ht="16.2" thickBot="1">
      <c r="A40" s="445"/>
      <c r="B40" s="454" t="s">
        <v>1279</v>
      </c>
      <c r="C40" s="451" t="s">
        <v>892</v>
      </c>
      <c r="D40" s="455">
        <v>4378.4799999999996</v>
      </c>
      <c r="E40" s="455">
        <v>7322.9</v>
      </c>
      <c r="F40" s="404">
        <v>32063171</v>
      </c>
      <c r="G40" s="455">
        <v>6870.81</v>
      </c>
      <c r="H40" s="452" t="s">
        <v>196</v>
      </c>
      <c r="K40" s="458"/>
    </row>
    <row r="41" spans="1:12" s="449" customFormat="1" ht="16.2" thickBot="1">
      <c r="A41" s="445"/>
      <c r="B41" s="454" t="s">
        <v>1279</v>
      </c>
      <c r="C41" s="451" t="s">
        <v>892</v>
      </c>
      <c r="D41" s="452">
        <v>-0.22</v>
      </c>
      <c r="E41" s="455">
        <v>7322.9</v>
      </c>
      <c r="F41" s="404">
        <v>-1611</v>
      </c>
      <c r="G41" s="455">
        <v>6870.81</v>
      </c>
      <c r="H41" s="452" t="s">
        <v>196</v>
      </c>
      <c r="K41" s="458"/>
    </row>
    <row r="42" spans="1:12" s="461" customFormat="1" ht="16.2" thickBot="1">
      <c r="A42" s="459"/>
      <c r="B42" s="450" t="s">
        <v>23</v>
      </c>
      <c r="C42" s="451" t="s">
        <v>892</v>
      </c>
      <c r="D42" s="460">
        <v>1405806.75</v>
      </c>
      <c r="E42" s="408"/>
      <c r="F42" s="406">
        <v>10294582270</v>
      </c>
      <c r="G42" s="408"/>
      <c r="H42" s="406">
        <v>10927488021</v>
      </c>
      <c r="K42" s="462"/>
    </row>
    <row r="43" spans="1:12" s="449" customFormat="1" ht="16.2" thickBot="1">
      <c r="A43" s="445"/>
      <c r="B43" s="450" t="s">
        <v>134</v>
      </c>
      <c r="C43" s="463"/>
      <c r="D43" s="408"/>
      <c r="E43" s="408"/>
      <c r="F43" s="408"/>
      <c r="G43" s="408"/>
      <c r="H43" s="408"/>
      <c r="I43" s="464"/>
      <c r="K43" s="458"/>
    </row>
    <row r="44" spans="1:12" s="449" customFormat="1" ht="16.2" thickBot="1">
      <c r="A44" s="445"/>
      <c r="B44" s="450" t="s">
        <v>200</v>
      </c>
      <c r="C44" s="463"/>
      <c r="D44" s="408"/>
      <c r="E44" s="408"/>
      <c r="F44" s="408"/>
      <c r="G44" s="408"/>
      <c r="H44" s="408"/>
      <c r="K44" s="458"/>
    </row>
    <row r="45" spans="1:12" s="449" customFormat="1" ht="16.2" thickBot="1">
      <c r="A45" s="445"/>
      <c r="B45" s="454" t="s">
        <v>199</v>
      </c>
      <c r="C45" s="451" t="s">
        <v>892</v>
      </c>
      <c r="D45" s="455">
        <v>-15033.78</v>
      </c>
      <c r="E45" s="455">
        <v>7339.62</v>
      </c>
      <c r="F45" s="404">
        <v>-110342232</v>
      </c>
      <c r="G45" s="455">
        <v>6887.4</v>
      </c>
      <c r="H45" s="404">
        <v>-52162964</v>
      </c>
      <c r="K45" s="458"/>
    </row>
    <row r="46" spans="1:12" s="449" customFormat="1" ht="16.2" thickBot="1">
      <c r="A46" s="445"/>
      <c r="B46" s="465" t="s">
        <v>184</v>
      </c>
      <c r="C46" s="466" t="s">
        <v>892</v>
      </c>
      <c r="D46" s="467">
        <v>-154.46</v>
      </c>
      <c r="E46" s="468">
        <v>7339.62</v>
      </c>
      <c r="F46" s="469">
        <v>-1133678</v>
      </c>
      <c r="G46" s="468">
        <v>6887.4</v>
      </c>
      <c r="H46" s="469">
        <v>-33391975</v>
      </c>
      <c r="K46" s="458"/>
    </row>
    <row r="47" spans="1:12" s="449" customFormat="1" ht="16.2" thickBot="1">
      <c r="A47" s="445"/>
      <c r="B47" s="470" t="s">
        <v>1236</v>
      </c>
      <c r="C47" s="466"/>
      <c r="D47" s="467"/>
      <c r="E47" s="467"/>
      <c r="F47" s="467"/>
      <c r="G47" s="467"/>
      <c r="H47" s="467"/>
      <c r="K47" s="458"/>
    </row>
    <row r="48" spans="1:12" s="449" customFormat="1" ht="16.2" thickBot="1">
      <c r="A48" s="445"/>
      <c r="B48" s="465" t="s">
        <v>1317</v>
      </c>
      <c r="C48" s="466" t="s">
        <v>892</v>
      </c>
      <c r="D48" s="467" t="s">
        <v>196</v>
      </c>
      <c r="E48" s="468">
        <v>7339.62</v>
      </c>
      <c r="F48" s="467" t="s">
        <v>196</v>
      </c>
      <c r="G48" s="468">
        <v>6887.4</v>
      </c>
      <c r="H48" s="469">
        <v>-8256418209</v>
      </c>
    </row>
    <row r="49" spans="1:8" s="449" customFormat="1" ht="16.2" thickBot="1">
      <c r="A49" s="445"/>
      <c r="B49" s="471" t="s">
        <v>204</v>
      </c>
      <c r="C49" s="472"/>
      <c r="D49" s="473"/>
      <c r="E49" s="474"/>
      <c r="F49" s="474"/>
      <c r="G49" s="474"/>
      <c r="H49" s="475"/>
    </row>
    <row r="50" spans="1:8" s="449" customFormat="1" ht="16.2" thickBot="1">
      <c r="A50" s="445"/>
      <c r="B50" s="418" t="s">
        <v>1059</v>
      </c>
      <c r="C50" s="466" t="s">
        <v>892</v>
      </c>
      <c r="D50" s="467">
        <v>-23.54</v>
      </c>
      <c r="E50" s="468">
        <v>7339.62</v>
      </c>
      <c r="F50" s="469">
        <v>-172775</v>
      </c>
      <c r="G50" s="468">
        <v>6887.4</v>
      </c>
      <c r="H50" s="469">
        <v>-6637732</v>
      </c>
    </row>
    <row r="51" spans="1:8" s="449" customFormat="1" ht="16.2" thickBot="1">
      <c r="A51" s="445"/>
      <c r="B51" s="418" t="s">
        <v>1310</v>
      </c>
      <c r="C51" s="466" t="s">
        <v>892</v>
      </c>
      <c r="D51" s="468">
        <v>-1029442.52</v>
      </c>
      <c r="E51" s="468">
        <v>7339.62</v>
      </c>
      <c r="F51" s="469">
        <v>-7555716909</v>
      </c>
      <c r="G51" s="468">
        <v>6887.4</v>
      </c>
      <c r="H51" s="467" t="s">
        <v>196</v>
      </c>
    </row>
    <row r="52" spans="1:8" s="461" customFormat="1" ht="16.2" thickBot="1">
      <c r="A52" s="459"/>
      <c r="B52" s="421" t="s">
        <v>26</v>
      </c>
      <c r="C52" s="466" t="s">
        <v>892</v>
      </c>
      <c r="D52" s="476">
        <v>-1044654.3</v>
      </c>
      <c r="E52" s="477"/>
      <c r="F52" s="478">
        <v>-7667365594</v>
      </c>
      <c r="G52" s="477"/>
      <c r="H52" s="478">
        <v>-8348610880</v>
      </c>
    </row>
    <row r="53" spans="1:8" s="461" customFormat="1" ht="18.75" customHeight="1" thickBot="1">
      <c r="A53" s="459"/>
      <c r="B53" s="421" t="s">
        <v>1367</v>
      </c>
      <c r="C53" s="466"/>
      <c r="D53" s="476">
        <v>361152.45</v>
      </c>
      <c r="E53" s="477"/>
      <c r="F53" s="478">
        <v>2627216676</v>
      </c>
      <c r="G53" s="479"/>
      <c r="H53" s="478">
        <v>2578877141</v>
      </c>
    </row>
    <row r="54" spans="1:8">
      <c r="A54" s="432"/>
    </row>
    <row r="55" spans="1:8">
      <c r="A55" s="432"/>
      <c r="B55" s="143" t="s">
        <v>197</v>
      </c>
    </row>
    <row r="56" spans="1:8" ht="16.2" thickBot="1">
      <c r="A56" s="432"/>
    </row>
    <row r="57" spans="1:8" ht="36" customHeight="1">
      <c r="A57" s="432"/>
      <c r="B57" s="866" t="s">
        <v>47</v>
      </c>
      <c r="C57" s="866" t="s">
        <v>210</v>
      </c>
      <c r="D57" s="480" t="s">
        <v>1631</v>
      </c>
      <c r="E57" s="866" t="s">
        <v>210</v>
      </c>
      <c r="F57" s="866" t="s">
        <v>1638</v>
      </c>
      <c r="G57" s="481"/>
      <c r="H57" s="482"/>
    </row>
    <row r="58" spans="1:8" ht="16.2" thickBot="1">
      <c r="A58" s="432"/>
      <c r="B58" s="871"/>
      <c r="C58" s="867"/>
      <c r="D58" s="417" t="s">
        <v>1639</v>
      </c>
      <c r="E58" s="867"/>
      <c r="F58" s="867"/>
      <c r="G58" s="483"/>
      <c r="H58" s="483"/>
    </row>
    <row r="59" spans="1:8" s="481" customFormat="1" ht="28.5" customHeight="1" thickBot="1">
      <c r="A59" s="484"/>
      <c r="B59" s="867"/>
      <c r="C59" s="417" t="s">
        <v>1497</v>
      </c>
      <c r="D59" s="417" t="s">
        <v>1632</v>
      </c>
      <c r="E59" s="417" t="s">
        <v>1633</v>
      </c>
      <c r="F59" s="417" t="s">
        <v>1633</v>
      </c>
      <c r="G59" s="483"/>
      <c r="H59" s="483"/>
    </row>
    <row r="60" spans="1:8" ht="27.75" customHeight="1" thickBot="1">
      <c r="A60" s="432"/>
      <c r="B60" s="418" t="s">
        <v>1634</v>
      </c>
      <c r="C60" s="468">
        <v>7322.9</v>
      </c>
      <c r="D60" s="469">
        <v>8196471190</v>
      </c>
      <c r="E60" s="468">
        <v>6870.81</v>
      </c>
      <c r="F60" s="469">
        <v>1484915154</v>
      </c>
      <c r="G60" s="483"/>
      <c r="H60" s="485"/>
    </row>
    <row r="61" spans="1:8" ht="18.75" customHeight="1" thickBot="1">
      <c r="A61" s="432"/>
      <c r="B61" s="418" t="s">
        <v>1635</v>
      </c>
      <c r="C61" s="468">
        <v>7339.62</v>
      </c>
      <c r="D61" s="469">
        <v>4835489767</v>
      </c>
      <c r="E61" s="468">
        <v>6887.4</v>
      </c>
      <c r="F61" s="469">
        <v>521346666</v>
      </c>
      <c r="G61" s="483"/>
      <c r="H61" s="485"/>
    </row>
    <row r="62" spans="1:8" ht="16.2" thickBot="1">
      <c r="A62" s="432"/>
      <c r="B62" s="421" t="s">
        <v>219</v>
      </c>
      <c r="C62" s="486"/>
      <c r="D62" s="487">
        <v>13031960957</v>
      </c>
      <c r="E62" s="486"/>
      <c r="F62" s="487">
        <v>2006261820</v>
      </c>
      <c r="G62" s="483"/>
      <c r="H62" s="485"/>
    </row>
    <row r="63" spans="1:8" ht="16.2" thickBot="1">
      <c r="A63" s="432"/>
      <c r="B63" s="418" t="s">
        <v>1636</v>
      </c>
      <c r="C63" s="468">
        <v>7322.9</v>
      </c>
      <c r="D63" s="469">
        <v>-7980677958</v>
      </c>
      <c r="E63" s="468">
        <v>6870.81</v>
      </c>
      <c r="F63" s="469">
        <v>-1423037649</v>
      </c>
      <c r="G63" s="483"/>
      <c r="H63" s="485"/>
    </row>
    <row r="64" spans="1:8" ht="22.35" customHeight="1" thickBot="1">
      <c r="A64" s="432"/>
      <c r="B64" s="418" t="s">
        <v>1637</v>
      </c>
      <c r="C64" s="468">
        <v>7339.62</v>
      </c>
      <c r="D64" s="469">
        <v>-4900169282</v>
      </c>
      <c r="E64" s="468">
        <v>6887.4</v>
      </c>
      <c r="F64" s="469">
        <v>-603864767</v>
      </c>
      <c r="G64" s="483"/>
      <c r="H64" s="485"/>
    </row>
    <row r="65" spans="1:8" ht="22.35" customHeight="1" thickBot="1">
      <c r="A65" s="432"/>
      <c r="B65" s="421" t="s">
        <v>220</v>
      </c>
      <c r="C65" s="486"/>
      <c r="D65" s="487">
        <v>-12880847240</v>
      </c>
      <c r="E65" s="486"/>
      <c r="F65" s="487">
        <v>-2026902416</v>
      </c>
      <c r="G65" s="483"/>
      <c r="H65" s="485"/>
    </row>
    <row r="66" spans="1:8" ht="22.35" customHeight="1" thickBot="1">
      <c r="A66" s="432"/>
      <c r="B66" s="418" t="s">
        <v>1336</v>
      </c>
      <c r="C66" s="477"/>
      <c r="D66" s="488">
        <v>215793202</v>
      </c>
      <c r="E66" s="477"/>
      <c r="F66" s="488">
        <v>61877505</v>
      </c>
      <c r="G66" s="483"/>
      <c r="H66" s="485"/>
    </row>
    <row r="67" spans="1:8" ht="19.5" customHeight="1" thickBot="1">
      <c r="A67" s="432"/>
      <c r="B67" s="418" t="s">
        <v>1337</v>
      </c>
      <c r="C67" s="477"/>
      <c r="D67" s="488">
        <v>-64679485</v>
      </c>
      <c r="E67" s="477"/>
      <c r="F67" s="488">
        <v>-82518101</v>
      </c>
      <c r="G67" s="483"/>
      <c r="H67" s="485"/>
    </row>
    <row r="68" spans="1:8" ht="21" customHeight="1">
      <c r="A68" s="432"/>
      <c r="D68" s="489"/>
    </row>
    <row r="69" spans="1:8">
      <c r="A69" s="432"/>
      <c r="B69" s="143" t="s">
        <v>1640</v>
      </c>
      <c r="D69" s="490"/>
    </row>
    <row r="70" spans="1:8">
      <c r="A70" s="432"/>
      <c r="B70" s="431" t="s">
        <v>136</v>
      </c>
    </row>
    <row r="71" spans="1:8" ht="16.2" thickBot="1">
      <c r="A71" s="432"/>
      <c r="B71" s="143"/>
    </row>
    <row r="72" spans="1:8">
      <c r="A72" s="432"/>
      <c r="B72" s="921" t="s">
        <v>925</v>
      </c>
      <c r="C72" s="499">
        <v>44926</v>
      </c>
      <c r="D72" s="500">
        <v>44561</v>
      </c>
    </row>
    <row r="73" spans="1:8" ht="16.2" thickBot="1">
      <c r="A73" s="432"/>
      <c r="B73" s="922"/>
      <c r="C73" s="501" t="s">
        <v>995</v>
      </c>
      <c r="D73" s="502" t="s">
        <v>995</v>
      </c>
    </row>
    <row r="74" spans="1:8">
      <c r="A74" s="432"/>
      <c r="B74" s="503" t="s">
        <v>926</v>
      </c>
      <c r="C74" s="504"/>
      <c r="D74" s="504"/>
    </row>
    <row r="75" spans="1:8">
      <c r="A75" s="6"/>
      <c r="B75" s="505" t="s">
        <v>1643</v>
      </c>
      <c r="C75" s="506">
        <v>977925098</v>
      </c>
      <c r="D75" s="506">
        <v>974998</v>
      </c>
    </row>
    <row r="76" spans="1:8">
      <c r="A76" s="6"/>
      <c r="B76" s="505" t="s">
        <v>927</v>
      </c>
      <c r="C76" s="506">
        <v>35469000</v>
      </c>
      <c r="D76" s="507">
        <v>129</v>
      </c>
    </row>
    <row r="77" spans="1:8">
      <c r="A77" s="6"/>
      <c r="B77" s="503" t="s">
        <v>928</v>
      </c>
      <c r="C77" s="504"/>
      <c r="D77" s="507"/>
    </row>
    <row r="78" spans="1:8">
      <c r="A78" s="6"/>
      <c r="B78" s="505" t="s">
        <v>1644</v>
      </c>
      <c r="C78" s="506">
        <v>39212607</v>
      </c>
      <c r="D78" s="506">
        <v>487019973</v>
      </c>
    </row>
    <row r="79" spans="1:8">
      <c r="A79" s="6"/>
      <c r="B79" s="505" t="s">
        <v>929</v>
      </c>
      <c r="C79" s="506">
        <v>29661931</v>
      </c>
      <c r="D79" s="506">
        <v>106618344</v>
      </c>
    </row>
    <row r="80" spans="1:8">
      <c r="A80" s="6"/>
      <c r="B80" s="503" t="s">
        <v>983</v>
      </c>
      <c r="C80" s="504"/>
      <c r="D80" s="507"/>
    </row>
    <row r="81" spans="1:11">
      <c r="A81" s="6"/>
      <c r="B81" s="505" t="s">
        <v>1645</v>
      </c>
      <c r="C81" s="506">
        <v>339775222</v>
      </c>
      <c r="D81" s="507" t="s">
        <v>196</v>
      </c>
    </row>
    <row r="82" spans="1:11">
      <c r="A82" s="6"/>
      <c r="B82" s="505" t="s">
        <v>984</v>
      </c>
      <c r="C82" s="506">
        <v>43583473</v>
      </c>
      <c r="D82" s="507" t="s">
        <v>196</v>
      </c>
    </row>
    <row r="83" spans="1:11">
      <c r="A83" s="6"/>
      <c r="B83" s="503" t="s">
        <v>931</v>
      </c>
      <c r="C83" s="504"/>
      <c r="D83" s="507"/>
      <c r="K83" s="491"/>
    </row>
    <row r="84" spans="1:11">
      <c r="A84" s="6"/>
      <c r="B84" s="505" t="s">
        <v>1237</v>
      </c>
      <c r="C84" s="506">
        <v>7067000</v>
      </c>
      <c r="D84" s="506">
        <v>7067000</v>
      </c>
      <c r="K84" s="491"/>
    </row>
    <row r="85" spans="1:11">
      <c r="A85" s="6"/>
      <c r="B85" s="505" t="s">
        <v>1238</v>
      </c>
      <c r="C85" s="506">
        <v>37493248</v>
      </c>
      <c r="D85" s="506">
        <v>35178547</v>
      </c>
      <c r="K85" s="491"/>
    </row>
    <row r="86" spans="1:11">
      <c r="A86" s="6"/>
      <c r="B86" s="505" t="s">
        <v>1646</v>
      </c>
      <c r="C86" s="506">
        <v>3000000</v>
      </c>
      <c r="D86" s="506">
        <v>3000000</v>
      </c>
      <c r="K86" s="491"/>
    </row>
    <row r="87" spans="1:11">
      <c r="A87" s="6"/>
      <c r="B87" s="505" t="s">
        <v>1641</v>
      </c>
      <c r="C87" s="506">
        <v>8050000</v>
      </c>
      <c r="D87" s="506">
        <v>8050000</v>
      </c>
      <c r="K87" s="491"/>
    </row>
    <row r="88" spans="1:11">
      <c r="A88" s="6"/>
      <c r="B88" s="505" t="s">
        <v>1642</v>
      </c>
      <c r="C88" s="506">
        <v>36687729</v>
      </c>
      <c r="D88" s="506">
        <v>34422757</v>
      </c>
      <c r="K88" s="491"/>
    </row>
    <row r="89" spans="1:11">
      <c r="A89" s="6"/>
      <c r="B89" s="505" t="s">
        <v>1311</v>
      </c>
      <c r="C89" s="506">
        <v>300182</v>
      </c>
      <c r="D89" s="507" t="s">
        <v>196</v>
      </c>
      <c r="K89" s="491"/>
    </row>
    <row r="90" spans="1:11">
      <c r="A90" s="6"/>
      <c r="B90" s="505" t="s">
        <v>1313</v>
      </c>
      <c r="C90" s="506">
        <v>2197016</v>
      </c>
      <c r="D90" s="507" t="s">
        <v>196</v>
      </c>
      <c r="K90" s="491"/>
    </row>
    <row r="91" spans="1:11">
      <c r="A91" s="6"/>
      <c r="B91" s="505" t="s">
        <v>1496</v>
      </c>
      <c r="C91" s="506">
        <v>14794524</v>
      </c>
      <c r="D91" s="507" t="s">
        <v>196</v>
      </c>
      <c r="K91" s="491"/>
    </row>
    <row r="92" spans="1:11">
      <c r="A92" s="6"/>
      <c r="B92" s="505" t="s">
        <v>1312</v>
      </c>
      <c r="C92" s="506">
        <v>95198</v>
      </c>
      <c r="D92" s="507" t="s">
        <v>196</v>
      </c>
      <c r="K92" s="491"/>
    </row>
    <row r="93" spans="1:11" ht="16.2" thickBot="1">
      <c r="A93" s="6"/>
      <c r="B93" s="505" t="s">
        <v>1239</v>
      </c>
      <c r="C93" s="506">
        <v>102772508</v>
      </c>
      <c r="D93" s="506">
        <v>50676140</v>
      </c>
      <c r="E93" s="492"/>
      <c r="F93" s="492"/>
    </row>
    <row r="94" spans="1:11" ht="16.2" thickBot="1">
      <c r="A94" s="6"/>
      <c r="B94" s="508" t="s">
        <v>53</v>
      </c>
      <c r="C94" s="509">
        <v>1678084736</v>
      </c>
      <c r="D94" s="510">
        <v>733007888</v>
      </c>
    </row>
    <row r="95" spans="1:11">
      <c r="A95" s="432"/>
      <c r="D95" s="490"/>
    </row>
    <row r="96" spans="1:11">
      <c r="A96" s="432"/>
      <c r="C96" s="492"/>
    </row>
    <row r="97" spans="1:9" ht="49.65" customHeight="1">
      <c r="A97" s="432"/>
      <c r="B97" s="783" t="s">
        <v>1693</v>
      </c>
      <c r="C97" s="785"/>
    </row>
    <row r="98" spans="1:9">
      <c r="A98" s="432"/>
    </row>
    <row r="99" spans="1:9">
      <c r="A99" s="432"/>
      <c r="F99" s="13"/>
    </row>
    <row r="100" spans="1:9">
      <c r="A100" s="432"/>
      <c r="F100" s="493"/>
      <c r="H100" s="494"/>
    </row>
    <row r="101" spans="1:9">
      <c r="A101" s="432"/>
      <c r="F101" s="493"/>
      <c r="H101" s="494"/>
    </row>
    <row r="102" spans="1:9">
      <c r="A102" s="432"/>
      <c r="F102" s="493"/>
      <c r="H102" s="494"/>
      <c r="I102" s="494"/>
    </row>
    <row r="103" spans="1:9">
      <c r="A103" s="432"/>
      <c r="D103" s="495"/>
      <c r="E103" s="1"/>
      <c r="G103" s="1"/>
      <c r="H103" s="495"/>
      <c r="I103" s="494"/>
    </row>
    <row r="104" spans="1:9">
      <c r="A104" s="432"/>
      <c r="B104" s="496"/>
      <c r="F104" s="31"/>
      <c r="I104" s="494"/>
    </row>
    <row r="105" spans="1:9">
      <c r="A105" s="432"/>
      <c r="B105" s="497"/>
      <c r="F105" s="498"/>
      <c r="I105" s="495"/>
    </row>
  </sheetData>
  <mergeCells count="10">
    <mergeCell ref="B97:C97"/>
    <mergeCell ref="B72:B73"/>
    <mergeCell ref="B11:H11"/>
    <mergeCell ref="B18:H18"/>
    <mergeCell ref="B19:H19"/>
    <mergeCell ref="B20:B21"/>
    <mergeCell ref="B57:B59"/>
    <mergeCell ref="C57:C58"/>
    <mergeCell ref="E57:E58"/>
    <mergeCell ref="F57:F58"/>
  </mergeCells>
  <pageMargins left="0.7" right="0.7" top="0.75" bottom="0.75" header="0.3" footer="0.3"/>
  <pageSetup paperSize="9" scale="5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93"/>
  <sheetViews>
    <sheetView showGridLines="0" topLeftCell="A75" zoomScale="85" zoomScaleNormal="85" zoomScaleSheetLayoutView="100" workbookViewId="0">
      <selection activeCell="B90" sqref="B90"/>
    </sheetView>
  </sheetViews>
  <sheetFormatPr baseColWidth="10" defaultColWidth="9.44140625" defaultRowHeight="15.6"/>
  <cols>
    <col min="1" max="1" width="4.44140625" style="491" customWidth="1"/>
    <col min="2" max="2" width="57" style="431" customWidth="1"/>
    <col min="3" max="3" width="25.5546875" style="431" customWidth="1"/>
    <col min="4" max="4" width="23.5546875" style="431" customWidth="1"/>
    <col min="5" max="5" width="18.44140625" style="431" customWidth="1"/>
    <col min="6" max="6" width="20.44140625" style="431" customWidth="1"/>
    <col min="7" max="7" width="22.5546875" style="431" customWidth="1"/>
    <col min="8" max="10" width="19.109375" style="431" customWidth="1"/>
    <col min="11" max="11" width="26.5546875" style="431" bestFit="1" customWidth="1"/>
    <col min="12" max="12" width="23.44140625" style="518" bestFit="1" customWidth="1"/>
    <col min="13" max="13" width="26.5546875" style="518" bestFit="1" customWidth="1"/>
    <col min="14" max="14" width="20.5546875" style="518" bestFit="1" customWidth="1"/>
    <col min="15" max="16384" width="9.44140625" style="431"/>
  </cols>
  <sheetData>
    <row r="1" spans="1:14">
      <c r="A1" s="430"/>
      <c r="B1" s="143"/>
      <c r="C1" s="143"/>
      <c r="D1" s="143"/>
      <c r="E1" s="143"/>
      <c r="F1" s="143"/>
      <c r="G1" s="143"/>
      <c r="H1" s="143"/>
    </row>
    <row r="2" spans="1:14">
      <c r="A2" s="430"/>
      <c r="B2" s="143"/>
      <c r="C2" s="143"/>
      <c r="D2" s="143"/>
      <c r="E2" s="143"/>
      <c r="F2" s="143"/>
      <c r="G2" s="143"/>
      <c r="H2" s="143"/>
    </row>
    <row r="3" spans="1:14">
      <c r="A3" s="430"/>
      <c r="B3" s="143"/>
      <c r="C3" s="143"/>
      <c r="D3" s="143"/>
      <c r="E3" s="143"/>
      <c r="F3" s="143"/>
      <c r="G3" s="143"/>
      <c r="H3" s="143"/>
    </row>
    <row r="4" spans="1:14">
      <c r="A4" s="430"/>
      <c r="B4" s="143"/>
      <c r="C4" s="143"/>
      <c r="D4" s="143"/>
      <c r="E4" s="143"/>
      <c r="F4" s="143"/>
      <c r="G4" s="143"/>
      <c r="H4" s="143"/>
    </row>
    <row r="5" spans="1:14">
      <c r="A5" s="430"/>
      <c r="B5" s="143"/>
      <c r="C5" s="143"/>
      <c r="D5" s="143"/>
      <c r="E5" s="143"/>
      <c r="F5" s="143"/>
      <c r="G5" s="143"/>
      <c r="H5" s="143"/>
    </row>
    <row r="6" spans="1:14">
      <c r="A6" s="430"/>
      <c r="B6" s="143"/>
      <c r="C6" s="143"/>
      <c r="D6" s="143"/>
      <c r="E6" s="143"/>
      <c r="F6" s="143"/>
      <c r="G6" s="143"/>
      <c r="H6" s="143"/>
    </row>
    <row r="7" spans="1:14">
      <c r="A7" s="432"/>
      <c r="B7" s="143" t="s">
        <v>952</v>
      </c>
      <c r="C7" s="143"/>
      <c r="D7" s="143"/>
      <c r="E7" s="143"/>
      <c r="H7" s="413"/>
    </row>
    <row r="8" spans="1:14">
      <c r="A8" s="432"/>
      <c r="H8" s="413"/>
    </row>
    <row r="9" spans="1:14" s="413" customFormat="1">
      <c r="A9" s="432"/>
      <c r="B9" s="143" t="s">
        <v>934</v>
      </c>
      <c r="D9" s="519"/>
      <c r="L9" s="518"/>
      <c r="M9" s="518"/>
      <c r="N9" s="518"/>
    </row>
    <row r="10" spans="1:14" s="413" customFormat="1">
      <c r="A10" s="520"/>
      <c r="B10" s="143"/>
      <c r="L10" s="518"/>
      <c r="M10" s="518"/>
      <c r="N10" s="518"/>
    </row>
    <row r="11" spans="1:14" s="413" customFormat="1">
      <c r="A11" s="520"/>
      <c r="B11" s="431" t="s">
        <v>1498</v>
      </c>
      <c r="L11" s="518"/>
      <c r="M11" s="518"/>
      <c r="N11" s="518"/>
    </row>
    <row r="12" spans="1:14" s="413" customFormat="1" ht="16.2" thickBot="1">
      <c r="A12" s="520"/>
      <c r="B12" s="143"/>
      <c r="L12" s="518"/>
      <c r="M12" s="518"/>
      <c r="N12" s="518"/>
    </row>
    <row r="13" spans="1:14" s="413" customFormat="1" ht="43.65" customHeight="1" thickBot="1">
      <c r="A13" s="520"/>
      <c r="B13" s="936" t="s">
        <v>137</v>
      </c>
      <c r="C13" s="937"/>
      <c r="D13" s="937"/>
      <c r="E13" s="937"/>
      <c r="F13" s="937"/>
      <c r="G13" s="938"/>
      <c r="H13" s="933" t="s">
        <v>1647</v>
      </c>
      <c r="I13" s="934"/>
      <c r="J13" s="935"/>
      <c r="L13" s="518"/>
      <c r="M13" s="518"/>
      <c r="N13" s="518"/>
    </row>
    <row r="14" spans="1:14" s="413" customFormat="1" ht="15" customHeight="1" thickBot="1">
      <c r="A14" s="520"/>
      <c r="B14" s="939" t="s">
        <v>142</v>
      </c>
      <c r="C14" s="939" t="s">
        <v>141</v>
      </c>
      <c r="D14" s="941" t="s">
        <v>140</v>
      </c>
      <c r="E14" s="943" t="s">
        <v>138</v>
      </c>
      <c r="F14" s="944"/>
      <c r="G14" s="521" t="s">
        <v>139</v>
      </c>
      <c r="H14" s="521" t="s">
        <v>11</v>
      </c>
      <c r="I14" s="521" t="s">
        <v>932</v>
      </c>
      <c r="J14" s="522" t="s">
        <v>21</v>
      </c>
      <c r="L14" s="518"/>
      <c r="M14" s="518"/>
      <c r="N14" s="518"/>
    </row>
    <row r="15" spans="1:14" s="413" customFormat="1" ht="16.2" thickBot="1">
      <c r="A15" s="520"/>
      <c r="B15" s="940"/>
      <c r="C15" s="940"/>
      <c r="D15" s="942"/>
      <c r="E15" s="521" t="s">
        <v>995</v>
      </c>
      <c r="F15" s="521" t="s">
        <v>0</v>
      </c>
      <c r="G15" s="522" t="s">
        <v>995</v>
      </c>
      <c r="H15" s="522" t="s">
        <v>995</v>
      </c>
      <c r="I15" s="522" t="s">
        <v>995</v>
      </c>
      <c r="J15" s="522" t="s">
        <v>995</v>
      </c>
      <c r="L15" s="518"/>
      <c r="M15" s="518"/>
      <c r="N15" s="518"/>
    </row>
    <row r="16" spans="1:14" s="413" customFormat="1" ht="15" customHeight="1" thickBot="1">
      <c r="A16" s="520"/>
      <c r="B16" s="523" t="s">
        <v>143</v>
      </c>
      <c r="C16" s="650"/>
      <c r="D16" s="650"/>
      <c r="E16" s="650"/>
      <c r="F16" s="650"/>
      <c r="G16" s="650"/>
      <c r="H16" s="650"/>
      <c r="I16" s="650"/>
      <c r="J16" s="650"/>
      <c r="L16" s="518"/>
      <c r="M16" s="518"/>
      <c r="N16" s="518"/>
    </row>
    <row r="17" spans="1:14" s="413" customFormat="1" ht="15" customHeight="1" thickBot="1">
      <c r="A17" s="520"/>
      <c r="B17" s="523" t="s">
        <v>1437</v>
      </c>
      <c r="C17" s="650"/>
      <c r="D17" s="650"/>
      <c r="E17" s="650"/>
      <c r="F17" s="650"/>
      <c r="G17" s="650"/>
      <c r="H17" s="650"/>
      <c r="I17" s="650"/>
      <c r="J17" s="650"/>
      <c r="L17" s="518"/>
      <c r="M17" s="518"/>
      <c r="N17" s="518"/>
    </row>
    <row r="18" spans="1:14" s="413" customFormat="1" ht="16.2" thickBot="1">
      <c r="A18" s="520"/>
      <c r="B18" s="465" t="s">
        <v>1440</v>
      </c>
      <c r="C18" s="466" t="s">
        <v>1456</v>
      </c>
      <c r="D18" s="524">
        <v>3850000</v>
      </c>
      <c r="E18" s="524">
        <v>1000</v>
      </c>
      <c r="F18" s="466" t="s">
        <v>196</v>
      </c>
      <c r="G18" s="524">
        <v>3850000000</v>
      </c>
      <c r="H18" s="524">
        <v>881171970000</v>
      </c>
      <c r="I18" s="524">
        <v>354730707120</v>
      </c>
      <c r="J18" s="524">
        <v>1541240590575</v>
      </c>
      <c r="L18" s="518"/>
      <c r="M18" s="525"/>
      <c r="N18" s="525"/>
    </row>
    <row r="19" spans="1:14" s="413" customFormat="1" ht="15" customHeight="1" thickBot="1">
      <c r="A19" s="520"/>
      <c r="B19" s="526" t="s">
        <v>143</v>
      </c>
      <c r="C19" s="651"/>
      <c r="D19" s="651"/>
      <c r="E19" s="651"/>
      <c r="F19" s="651"/>
      <c r="G19" s="651"/>
      <c r="H19" s="651"/>
      <c r="I19" s="651"/>
      <c r="J19" s="651"/>
      <c r="L19" s="518"/>
      <c r="M19" s="518"/>
      <c r="N19" s="518"/>
    </row>
    <row r="20" spans="1:14" s="413" customFormat="1" ht="16.2" thickBot="1">
      <c r="A20" s="520"/>
      <c r="B20" s="527" t="s">
        <v>59</v>
      </c>
      <c r="C20" s="528"/>
      <c r="D20" s="528"/>
      <c r="E20" s="528"/>
      <c r="F20" s="528"/>
      <c r="G20" s="528"/>
      <c r="H20" s="528"/>
      <c r="I20" s="528"/>
      <c r="J20" s="528"/>
      <c r="L20" s="518"/>
      <c r="M20" s="525"/>
      <c r="N20" s="525"/>
    </row>
    <row r="21" spans="1:14" s="413" customFormat="1" ht="16.2" thickBot="1">
      <c r="A21" s="520"/>
      <c r="B21" s="465" t="s">
        <v>1501</v>
      </c>
      <c r="C21" s="466" t="s">
        <v>1160</v>
      </c>
      <c r="D21" s="524">
        <v>1687</v>
      </c>
      <c r="E21" s="524">
        <v>1000000</v>
      </c>
      <c r="F21" s="466" t="s">
        <v>1648</v>
      </c>
      <c r="G21" s="524">
        <v>1718036203</v>
      </c>
      <c r="H21" s="524">
        <v>1133000000000</v>
      </c>
      <c r="I21" s="524">
        <v>857069616033</v>
      </c>
      <c r="J21" s="524">
        <v>4508926982331</v>
      </c>
      <c r="L21" s="518"/>
      <c r="M21" s="525"/>
      <c r="N21" s="525"/>
    </row>
    <row r="22" spans="1:14" s="413" customFormat="1" ht="16.2" thickBot="1">
      <c r="A22" s="520"/>
      <c r="B22" s="465" t="s">
        <v>1501</v>
      </c>
      <c r="C22" s="466" t="s">
        <v>1160</v>
      </c>
      <c r="D22" s="466">
        <v>2</v>
      </c>
      <c r="E22" s="466" t="s">
        <v>196</v>
      </c>
      <c r="F22" s="529">
        <v>1000</v>
      </c>
      <c r="G22" s="524">
        <v>14714013</v>
      </c>
      <c r="H22" s="524">
        <v>1133000000000</v>
      </c>
      <c r="I22" s="524">
        <v>857069616033</v>
      </c>
      <c r="J22" s="524">
        <v>4508926982331</v>
      </c>
      <c r="L22" s="518"/>
      <c r="M22" s="525"/>
      <c r="N22" s="525"/>
    </row>
    <row r="23" spans="1:14" s="413" customFormat="1" ht="16.2" thickBot="1">
      <c r="A23" s="520"/>
      <c r="B23" s="465" t="s">
        <v>1501</v>
      </c>
      <c r="C23" s="466" t="s">
        <v>1160</v>
      </c>
      <c r="D23" s="466">
        <v>7</v>
      </c>
      <c r="E23" s="466" t="s">
        <v>196</v>
      </c>
      <c r="F23" s="529">
        <v>1000</v>
      </c>
      <c r="G23" s="524">
        <v>51333712</v>
      </c>
      <c r="H23" s="524">
        <v>1133000000000</v>
      </c>
      <c r="I23" s="524">
        <v>857069616033</v>
      </c>
      <c r="J23" s="524">
        <v>4508926982331</v>
      </c>
      <c r="L23" s="518"/>
      <c r="M23" s="525"/>
      <c r="N23" s="525"/>
    </row>
    <row r="24" spans="1:14" s="413" customFormat="1" ht="16.2" thickBot="1">
      <c r="A24" s="520"/>
      <c r="B24" s="465" t="s">
        <v>1198</v>
      </c>
      <c r="C24" s="466" t="s">
        <v>1044</v>
      </c>
      <c r="D24" s="466">
        <v>12</v>
      </c>
      <c r="E24" s="466" t="s">
        <v>1648</v>
      </c>
      <c r="F24" s="529">
        <v>1000</v>
      </c>
      <c r="G24" s="524">
        <v>89319315</v>
      </c>
      <c r="H24" s="524">
        <v>5056000000</v>
      </c>
      <c r="I24" s="524">
        <v>7607779314</v>
      </c>
      <c r="J24" s="524">
        <v>18824020067</v>
      </c>
      <c r="L24" s="518"/>
      <c r="M24" s="525"/>
      <c r="N24" s="525"/>
    </row>
    <row r="25" spans="1:14" s="413" customFormat="1" ht="16.2" thickBot="1">
      <c r="A25" s="520"/>
      <c r="B25" s="465" t="s">
        <v>1508</v>
      </c>
      <c r="C25" s="466" t="s">
        <v>1044</v>
      </c>
      <c r="D25" s="466">
        <v>85</v>
      </c>
      <c r="E25" s="466" t="s">
        <v>196</v>
      </c>
      <c r="F25" s="529">
        <v>1000</v>
      </c>
      <c r="G25" s="524">
        <v>629067499</v>
      </c>
      <c r="H25" s="524">
        <v>50700000000</v>
      </c>
      <c r="I25" s="524">
        <v>1601351246</v>
      </c>
      <c r="J25" s="524">
        <v>58766645287</v>
      </c>
      <c r="L25" s="518"/>
      <c r="M25" s="525"/>
      <c r="N25" s="525"/>
    </row>
    <row r="26" spans="1:14" s="413" customFormat="1" ht="14.25" customHeight="1" thickBot="1">
      <c r="A26" s="520"/>
      <c r="B26" s="465" t="s">
        <v>1508</v>
      </c>
      <c r="C26" s="466" t="s">
        <v>1044</v>
      </c>
      <c r="D26" s="466">
        <v>43</v>
      </c>
      <c r="E26" s="466" t="s">
        <v>196</v>
      </c>
      <c r="F26" s="529">
        <v>1000</v>
      </c>
      <c r="G26" s="524">
        <v>321549602</v>
      </c>
      <c r="H26" s="524">
        <v>39500000000</v>
      </c>
      <c r="I26" s="524">
        <v>7886134572</v>
      </c>
      <c r="J26" s="524">
        <v>50163812244</v>
      </c>
      <c r="L26" s="518"/>
      <c r="M26" s="525"/>
      <c r="N26" s="525"/>
    </row>
    <row r="27" spans="1:14" s="413" customFormat="1" ht="14.25" customHeight="1" thickBot="1">
      <c r="A27" s="520"/>
      <c r="B27" s="465" t="s">
        <v>1508</v>
      </c>
      <c r="C27" s="466" t="s">
        <v>1044</v>
      </c>
      <c r="D27" s="466">
        <v>26</v>
      </c>
      <c r="E27" s="466"/>
      <c r="F27" s="529">
        <v>1000</v>
      </c>
      <c r="G27" s="524">
        <v>194856109</v>
      </c>
      <c r="H27" s="524">
        <v>39500000000</v>
      </c>
      <c r="I27" s="524">
        <v>7886134572</v>
      </c>
      <c r="J27" s="524">
        <v>50163812244</v>
      </c>
      <c r="L27" s="518"/>
      <c r="M27" s="525"/>
      <c r="N27" s="525"/>
    </row>
    <row r="28" spans="1:14" s="413" customFormat="1" ht="15" customHeight="1" thickBot="1">
      <c r="A28" s="520"/>
      <c r="B28" s="530" t="s">
        <v>1284</v>
      </c>
      <c r="C28" s="531" t="s">
        <v>1286</v>
      </c>
      <c r="D28" s="531">
        <v>3</v>
      </c>
      <c r="E28" s="531" t="s">
        <v>1649</v>
      </c>
      <c r="F28" s="532">
        <v>1000</v>
      </c>
      <c r="G28" s="533">
        <v>23368178</v>
      </c>
      <c r="H28" s="533">
        <v>395294800000</v>
      </c>
      <c r="I28" s="533">
        <v>50127879020</v>
      </c>
      <c r="J28" s="533">
        <v>483987534098</v>
      </c>
      <c r="L28" s="518"/>
      <c r="M28" s="518"/>
      <c r="N28" s="518"/>
    </row>
    <row r="29" spans="1:14" s="413" customFormat="1" ht="16.2" thickBot="1">
      <c r="A29" s="520"/>
      <c r="B29" s="400"/>
      <c r="C29" s="534"/>
      <c r="D29" s="534"/>
      <c r="E29" s="534"/>
      <c r="F29" s="534"/>
      <c r="G29" s="534"/>
      <c r="H29" s="534"/>
      <c r="I29" s="534"/>
      <c r="J29" s="534"/>
      <c r="L29" s="525"/>
      <c r="M29" s="525"/>
      <c r="N29" s="525"/>
    </row>
    <row r="30" spans="1:14" s="413" customFormat="1" ht="43.65" customHeight="1" thickBot="1">
      <c r="A30" s="520"/>
      <c r="B30" s="936" t="s">
        <v>137</v>
      </c>
      <c r="C30" s="937"/>
      <c r="D30" s="937"/>
      <c r="E30" s="937"/>
      <c r="F30" s="937"/>
      <c r="G30" s="938"/>
      <c r="H30" s="933" t="s">
        <v>1647</v>
      </c>
      <c r="I30" s="934"/>
      <c r="J30" s="935"/>
      <c r="L30" s="518"/>
      <c r="M30" s="518"/>
      <c r="N30" s="518"/>
    </row>
    <row r="31" spans="1:14" s="413" customFormat="1" ht="31.8" thickBot="1">
      <c r="A31" s="520"/>
      <c r="B31" s="939" t="s">
        <v>142</v>
      </c>
      <c r="C31" s="939" t="s">
        <v>141</v>
      </c>
      <c r="D31" s="941" t="s">
        <v>140</v>
      </c>
      <c r="E31" s="943" t="s">
        <v>138</v>
      </c>
      <c r="F31" s="944"/>
      <c r="G31" s="521" t="s">
        <v>139</v>
      </c>
      <c r="H31" s="521" t="s">
        <v>11</v>
      </c>
      <c r="I31" s="521" t="s">
        <v>932</v>
      </c>
      <c r="J31" s="522" t="s">
        <v>21</v>
      </c>
      <c r="L31" s="525"/>
      <c r="M31" s="525"/>
      <c r="N31" s="525"/>
    </row>
    <row r="32" spans="1:14" s="413" customFormat="1" ht="16.2" thickBot="1">
      <c r="A32" s="520"/>
      <c r="B32" s="940"/>
      <c r="C32" s="940"/>
      <c r="D32" s="942"/>
      <c r="E32" s="521" t="s">
        <v>995</v>
      </c>
      <c r="F32" s="521" t="s">
        <v>0</v>
      </c>
      <c r="G32" s="522" t="s">
        <v>995</v>
      </c>
      <c r="H32" s="522" t="s">
        <v>995</v>
      </c>
      <c r="I32" s="522" t="s">
        <v>995</v>
      </c>
      <c r="J32" s="522" t="s">
        <v>995</v>
      </c>
      <c r="L32" s="525"/>
      <c r="M32" s="525"/>
      <c r="N32" s="525"/>
    </row>
    <row r="33" spans="1:14" s="413" customFormat="1" ht="16.2" thickBot="1">
      <c r="A33" s="520"/>
      <c r="B33" s="535" t="s">
        <v>1158</v>
      </c>
      <c r="C33" s="536"/>
      <c r="D33" s="537"/>
      <c r="E33" s="537"/>
      <c r="F33" s="537"/>
      <c r="G33" s="538"/>
      <c r="H33" s="536"/>
      <c r="I33" s="536"/>
      <c r="J33" s="536"/>
      <c r="L33" s="525"/>
      <c r="M33" s="525"/>
      <c r="N33" s="525"/>
    </row>
    <row r="34" spans="1:14" s="413" customFormat="1" ht="16.8" thickBot="1">
      <c r="A34" s="520"/>
      <c r="B34" s="465" t="s">
        <v>1501</v>
      </c>
      <c r="C34" s="466" t="s">
        <v>1160</v>
      </c>
      <c r="D34" s="466">
        <v>700</v>
      </c>
      <c r="E34" s="469">
        <v>1000000</v>
      </c>
      <c r="F34" s="467"/>
      <c r="G34" s="488">
        <v>712878035</v>
      </c>
      <c r="H34" s="469">
        <v>1133000000000</v>
      </c>
      <c r="I34" s="469">
        <v>857069616033</v>
      </c>
      <c r="J34" s="469">
        <v>4508926982331</v>
      </c>
      <c r="K34" s="539"/>
      <c r="L34" s="525"/>
      <c r="M34" s="525"/>
      <c r="N34" s="525"/>
    </row>
    <row r="35" spans="1:14" s="413" customFormat="1" ht="16.2" thickBot="1">
      <c r="A35" s="520"/>
      <c r="B35" s="465" t="s">
        <v>1198</v>
      </c>
      <c r="C35" s="466" t="s">
        <v>1044</v>
      </c>
      <c r="D35" s="466">
        <v>500</v>
      </c>
      <c r="E35" s="467" t="s">
        <v>196</v>
      </c>
      <c r="F35" s="468">
        <v>1000</v>
      </c>
      <c r="G35" s="488">
        <v>3753701346</v>
      </c>
      <c r="H35" s="469">
        <v>5056000000</v>
      </c>
      <c r="I35" s="469">
        <v>7607779314</v>
      </c>
      <c r="J35" s="469">
        <v>18824020067</v>
      </c>
      <c r="L35" s="540"/>
      <c r="M35" s="540"/>
      <c r="N35" s="540"/>
    </row>
    <row r="36" spans="1:14" s="413" customFormat="1" ht="16.2" thickBot="1">
      <c r="A36" s="520"/>
      <c r="B36" s="465" t="s">
        <v>1198</v>
      </c>
      <c r="C36" s="466" t="s">
        <v>1044</v>
      </c>
      <c r="D36" s="466">
        <v>85</v>
      </c>
      <c r="E36" s="467" t="s">
        <v>196</v>
      </c>
      <c r="F36" s="468">
        <v>1000</v>
      </c>
      <c r="G36" s="488">
        <v>632678451</v>
      </c>
      <c r="H36" s="469">
        <v>5056000000</v>
      </c>
      <c r="I36" s="469">
        <v>7607779314</v>
      </c>
      <c r="J36" s="469">
        <v>18824020067</v>
      </c>
      <c r="L36" s="518"/>
      <c r="M36" s="518"/>
      <c r="N36" s="518"/>
    </row>
    <row r="37" spans="1:14" s="413" customFormat="1" ht="16.2" thickBot="1">
      <c r="A37" s="520"/>
      <c r="B37" s="465" t="s">
        <v>1198</v>
      </c>
      <c r="C37" s="466" t="s">
        <v>1044</v>
      </c>
      <c r="D37" s="466">
        <v>215</v>
      </c>
      <c r="E37" s="467" t="s">
        <v>196</v>
      </c>
      <c r="F37" s="468">
        <v>1000</v>
      </c>
      <c r="G37" s="488">
        <v>1585993726</v>
      </c>
      <c r="H37" s="469">
        <v>5056000000</v>
      </c>
      <c r="I37" s="469">
        <v>7607779314</v>
      </c>
      <c r="J37" s="469">
        <v>18824020067</v>
      </c>
      <c r="L37" s="518"/>
      <c r="M37" s="518"/>
      <c r="N37" s="518"/>
    </row>
    <row r="38" spans="1:14" s="413" customFormat="1" ht="16.2" thickBot="1">
      <c r="A38" s="520"/>
      <c r="B38" s="465" t="s">
        <v>1198</v>
      </c>
      <c r="C38" s="466" t="s">
        <v>1044</v>
      </c>
      <c r="D38" s="466">
        <v>300</v>
      </c>
      <c r="E38" s="467" t="s">
        <v>196</v>
      </c>
      <c r="F38" s="468">
        <v>1000</v>
      </c>
      <c r="G38" s="488">
        <v>2213014637</v>
      </c>
      <c r="H38" s="469">
        <v>5056000000</v>
      </c>
      <c r="I38" s="469">
        <v>7607779314</v>
      </c>
      <c r="J38" s="469">
        <v>18824020067</v>
      </c>
      <c r="L38" s="525"/>
      <c r="M38" s="525"/>
      <c r="N38" s="525"/>
    </row>
    <row r="39" spans="1:14" s="413" customFormat="1" ht="16.2" thickBot="1">
      <c r="A39" s="520"/>
      <c r="B39" s="465" t="s">
        <v>1501</v>
      </c>
      <c r="C39" s="466" t="s">
        <v>1160</v>
      </c>
      <c r="D39" s="524">
        <v>6500</v>
      </c>
      <c r="E39" s="467" t="s">
        <v>1650</v>
      </c>
      <c r="F39" s="467" t="s">
        <v>1651</v>
      </c>
      <c r="G39" s="488">
        <v>6613529000</v>
      </c>
      <c r="H39" s="469">
        <v>1133000000000</v>
      </c>
      <c r="I39" s="469">
        <v>857069616033</v>
      </c>
      <c r="J39" s="469">
        <v>4508926982331</v>
      </c>
      <c r="L39" s="525"/>
      <c r="M39" s="525"/>
      <c r="N39" s="525"/>
    </row>
    <row r="40" spans="1:14" s="413" customFormat="1" ht="16.2" thickBot="1">
      <c r="A40" s="520"/>
      <c r="B40" s="470" t="s">
        <v>1374</v>
      </c>
      <c r="C40" s="541"/>
      <c r="D40" s="652"/>
      <c r="E40" s="652"/>
      <c r="F40" s="652"/>
      <c r="G40" s="542">
        <v>22404039826</v>
      </c>
      <c r="H40" s="952"/>
      <c r="I40" s="953"/>
      <c r="J40" s="953"/>
      <c r="L40" s="525"/>
      <c r="M40" s="525"/>
      <c r="N40" s="525"/>
    </row>
    <row r="41" spans="1:14" s="413" customFormat="1" ht="16.2" thickBot="1">
      <c r="A41" s="520"/>
      <c r="B41" s="470" t="s">
        <v>218</v>
      </c>
      <c r="C41" s="541"/>
      <c r="D41" s="486"/>
      <c r="E41" s="486"/>
      <c r="F41" s="486"/>
      <c r="G41" s="542">
        <v>28777997655</v>
      </c>
      <c r="H41" s="945"/>
      <c r="I41" s="946"/>
      <c r="J41" s="946"/>
      <c r="L41" s="518"/>
      <c r="M41" s="518"/>
      <c r="N41" s="518"/>
    </row>
    <row r="42" spans="1:14" s="413" customFormat="1">
      <c r="A42" s="520"/>
      <c r="L42" s="518"/>
      <c r="M42" s="518"/>
      <c r="N42" s="518"/>
    </row>
    <row r="43" spans="1:14" s="413" customFormat="1" ht="18.600000000000001" customHeight="1">
      <c r="A43" s="520"/>
      <c r="B43" s="929" t="s">
        <v>1509</v>
      </c>
      <c r="C43" s="929"/>
      <c r="D43" s="929"/>
      <c r="E43" s="929"/>
      <c r="F43" s="929"/>
      <c r="G43" s="929"/>
      <c r="L43" s="518"/>
      <c r="M43" s="518"/>
      <c r="N43" s="518"/>
    </row>
    <row r="44" spans="1:14" s="413" customFormat="1" ht="16.2" thickBot="1">
      <c r="A44" s="520"/>
      <c r="L44" s="518"/>
      <c r="M44" s="518"/>
      <c r="N44" s="518"/>
    </row>
    <row r="45" spans="1:14" s="413" customFormat="1" ht="42.75" customHeight="1">
      <c r="A45" s="520"/>
      <c r="B45" s="947" t="s">
        <v>158</v>
      </c>
      <c r="C45" s="511" t="s">
        <v>186</v>
      </c>
      <c r="D45" s="511" t="s">
        <v>139</v>
      </c>
      <c r="E45" s="511" t="s">
        <v>138</v>
      </c>
      <c r="F45" s="511" t="s">
        <v>1652</v>
      </c>
      <c r="L45" s="518"/>
      <c r="M45" s="518"/>
      <c r="N45" s="518"/>
    </row>
    <row r="46" spans="1:14" s="413" customFormat="1" ht="16.2" thickBot="1">
      <c r="A46" s="520"/>
      <c r="B46" s="948"/>
      <c r="C46" s="512" t="s">
        <v>995</v>
      </c>
      <c r="D46" s="512" t="s">
        <v>995</v>
      </c>
      <c r="E46" s="512" t="s">
        <v>995</v>
      </c>
      <c r="F46" s="512" t="s">
        <v>995</v>
      </c>
      <c r="L46" s="518"/>
      <c r="M46" s="518"/>
      <c r="N46" s="518"/>
    </row>
    <row r="47" spans="1:14" s="413" customFormat="1" ht="15.75" customHeight="1" thickBot="1">
      <c r="A47" s="520"/>
      <c r="B47" s="949" t="s">
        <v>86</v>
      </c>
      <c r="C47" s="950"/>
      <c r="D47" s="950"/>
      <c r="E47" s="950"/>
      <c r="F47" s="951"/>
      <c r="L47" s="525"/>
      <c r="M47" s="525"/>
      <c r="N47" s="525"/>
    </row>
    <row r="48" spans="1:14" s="413" customFormat="1" ht="16.2" thickBot="1">
      <c r="A48" s="520"/>
      <c r="B48" s="454" t="s">
        <v>1438</v>
      </c>
      <c r="C48" s="404">
        <v>3939312530</v>
      </c>
      <c r="D48" s="404">
        <v>3850000000</v>
      </c>
      <c r="E48" s="455">
        <v>1000</v>
      </c>
      <c r="F48" s="408" t="s">
        <v>196</v>
      </c>
      <c r="G48" s="543"/>
      <c r="L48" s="525"/>
      <c r="M48" s="525"/>
      <c r="N48" s="525"/>
    </row>
    <row r="49" spans="1:14" s="413" customFormat="1" ht="16.2" thickBot="1">
      <c r="A49" s="520"/>
      <c r="B49" s="454" t="s">
        <v>1501</v>
      </c>
      <c r="C49" s="452" t="s">
        <v>1653</v>
      </c>
      <c r="D49" s="404">
        <v>1718036203</v>
      </c>
      <c r="E49" s="404">
        <v>1000000</v>
      </c>
      <c r="F49" s="408" t="s">
        <v>196</v>
      </c>
      <c r="G49" s="543"/>
      <c r="L49" s="525"/>
      <c r="M49" s="525"/>
      <c r="N49" s="525"/>
    </row>
    <row r="50" spans="1:14" s="413" customFormat="1" ht="16.2" thickBot="1">
      <c r="A50" s="520"/>
      <c r="B50" s="454" t="s">
        <v>1501</v>
      </c>
      <c r="C50" s="404">
        <v>14008196</v>
      </c>
      <c r="D50" s="404">
        <v>14714013</v>
      </c>
      <c r="E50" s="455">
        <v>1000</v>
      </c>
      <c r="F50" s="408" t="s">
        <v>196</v>
      </c>
      <c r="L50" s="525"/>
      <c r="M50" s="525"/>
      <c r="N50" s="525"/>
    </row>
    <row r="51" spans="1:14" s="413" customFormat="1" ht="16.2" thickBot="1">
      <c r="A51" s="520"/>
      <c r="B51" s="454" t="s">
        <v>1501</v>
      </c>
      <c r="C51" s="404">
        <v>50566040</v>
      </c>
      <c r="D51" s="404">
        <v>51333712</v>
      </c>
      <c r="E51" s="455">
        <v>1000</v>
      </c>
      <c r="F51" s="408" t="s">
        <v>196</v>
      </c>
      <c r="L51" s="525"/>
      <c r="M51" s="525"/>
      <c r="N51" s="525"/>
    </row>
    <row r="52" spans="1:14" s="413" customFormat="1" ht="16.2" thickBot="1">
      <c r="A52" s="520"/>
      <c r="B52" s="454" t="s">
        <v>1198</v>
      </c>
      <c r="C52" s="404">
        <v>83380711</v>
      </c>
      <c r="D52" s="404">
        <v>89319315</v>
      </c>
      <c r="E52" s="455">
        <v>1000</v>
      </c>
      <c r="F52" s="408" t="s">
        <v>196</v>
      </c>
      <c r="L52" s="525"/>
      <c r="M52" s="525"/>
      <c r="N52" s="525"/>
    </row>
    <row r="53" spans="1:14" s="413" customFormat="1" ht="16.2" thickBot="1">
      <c r="A53" s="520"/>
      <c r="B53" s="454" t="s">
        <v>1654</v>
      </c>
      <c r="C53" s="404">
        <v>597527446</v>
      </c>
      <c r="D53" s="404">
        <v>629067499</v>
      </c>
      <c r="E53" s="455">
        <v>1000</v>
      </c>
      <c r="F53" s="408" t="s">
        <v>196</v>
      </c>
      <c r="L53" s="525"/>
      <c r="M53" s="525"/>
      <c r="N53" s="525"/>
    </row>
    <row r="54" spans="1:14" s="413" customFormat="1" ht="16.2" thickBot="1">
      <c r="A54" s="520"/>
      <c r="B54" s="454" t="s">
        <v>1508</v>
      </c>
      <c r="C54" s="404">
        <v>301543630</v>
      </c>
      <c r="D54" s="404">
        <v>321549602</v>
      </c>
      <c r="E54" s="455">
        <v>1000</v>
      </c>
      <c r="F54" s="408" t="s">
        <v>196</v>
      </c>
      <c r="L54" s="525"/>
      <c r="M54" s="525"/>
      <c r="N54" s="525"/>
    </row>
    <row r="55" spans="1:14" s="413" customFormat="1" ht="16.2" thickBot="1">
      <c r="A55" s="520"/>
      <c r="B55" s="454" t="s">
        <v>1508</v>
      </c>
      <c r="C55" s="404">
        <v>182521415</v>
      </c>
      <c r="D55" s="404">
        <v>194856109</v>
      </c>
      <c r="E55" s="455">
        <v>1000</v>
      </c>
      <c r="F55" s="408" t="s">
        <v>196</v>
      </c>
      <c r="L55" s="525"/>
      <c r="M55" s="525"/>
      <c r="N55" s="525"/>
    </row>
    <row r="56" spans="1:14" s="413" customFormat="1" ht="16.2" thickBot="1">
      <c r="A56" s="520"/>
      <c r="B56" s="454" t="s">
        <v>1284</v>
      </c>
      <c r="C56" s="404">
        <v>22320348</v>
      </c>
      <c r="D56" s="404">
        <v>23368179</v>
      </c>
      <c r="E56" s="455">
        <v>1000</v>
      </c>
      <c r="F56" s="408" t="s">
        <v>196</v>
      </c>
      <c r="L56" s="525"/>
      <c r="M56" s="525"/>
      <c r="N56" s="525"/>
    </row>
    <row r="57" spans="1:14" s="413" customFormat="1" ht="16.2" thickBot="1">
      <c r="A57" s="520"/>
      <c r="B57" s="454" t="s">
        <v>1501</v>
      </c>
      <c r="C57" s="404">
        <v>706520500</v>
      </c>
      <c r="D57" s="404">
        <v>712878035</v>
      </c>
      <c r="E57" s="404">
        <v>1000000</v>
      </c>
      <c r="F57" s="408" t="s">
        <v>196</v>
      </c>
      <c r="L57" s="525"/>
      <c r="M57" s="525"/>
      <c r="N57" s="525"/>
    </row>
    <row r="58" spans="1:14" s="413" customFormat="1" ht="16.2" thickBot="1">
      <c r="A58" s="520"/>
      <c r="B58" s="454" t="s">
        <v>1198</v>
      </c>
      <c r="C58" s="404">
        <v>3592500856</v>
      </c>
      <c r="D58" s="404">
        <v>3753701346</v>
      </c>
      <c r="E58" s="455">
        <v>1000</v>
      </c>
      <c r="F58" s="408" t="s">
        <v>196</v>
      </c>
      <c r="L58" s="525"/>
      <c r="M58" s="525"/>
      <c r="N58" s="525"/>
    </row>
    <row r="59" spans="1:14" s="413" customFormat="1" ht="16.2" thickBot="1">
      <c r="A59" s="520"/>
      <c r="B59" s="454" t="s">
        <v>1198</v>
      </c>
      <c r="C59" s="404">
        <v>590613371</v>
      </c>
      <c r="D59" s="404">
        <v>632678451</v>
      </c>
      <c r="E59" s="455">
        <v>1000</v>
      </c>
      <c r="F59" s="408" t="s">
        <v>196</v>
      </c>
      <c r="L59" s="525"/>
      <c r="M59" s="525"/>
      <c r="N59" s="525"/>
    </row>
    <row r="60" spans="1:14" s="413" customFormat="1" ht="16.2" thickBot="1">
      <c r="A60" s="520"/>
      <c r="B60" s="454" t="s">
        <v>1198</v>
      </c>
      <c r="C60" s="404">
        <v>1588908426</v>
      </c>
      <c r="D60" s="404">
        <v>1585993726</v>
      </c>
      <c r="E60" s="455">
        <v>1000</v>
      </c>
      <c r="F60" s="408" t="s">
        <v>196</v>
      </c>
      <c r="L60" s="525"/>
      <c r="M60" s="525"/>
      <c r="N60" s="525"/>
    </row>
    <row r="61" spans="1:14" s="413" customFormat="1" ht="16.2" thickBot="1">
      <c r="A61" s="520"/>
      <c r="B61" s="454" t="s">
        <v>1198</v>
      </c>
      <c r="C61" s="404">
        <v>2217081524</v>
      </c>
      <c r="D61" s="404">
        <v>2213014637</v>
      </c>
      <c r="E61" s="455">
        <v>1000</v>
      </c>
      <c r="F61" s="408" t="s">
        <v>196</v>
      </c>
      <c r="G61" s="8"/>
      <c r="L61" s="525"/>
      <c r="M61" s="525"/>
      <c r="N61" s="525"/>
    </row>
    <row r="62" spans="1:14" s="413" customFormat="1" ht="16.2" thickBot="1">
      <c r="A62" s="520"/>
      <c r="B62" s="454" t="s">
        <v>1501</v>
      </c>
      <c r="C62" s="404">
        <v>6613529000</v>
      </c>
      <c r="D62" s="404">
        <v>6613529000</v>
      </c>
      <c r="E62" s="455">
        <v>1000</v>
      </c>
      <c r="F62" s="513" t="s">
        <v>196</v>
      </c>
      <c r="G62" s="544"/>
      <c r="L62" s="518"/>
      <c r="M62" s="518"/>
      <c r="N62" s="518"/>
    </row>
    <row r="63" spans="1:14" s="413" customFormat="1" ht="16.2" thickBot="1">
      <c r="A63" s="520"/>
      <c r="B63" s="450" t="s">
        <v>212</v>
      </c>
      <c r="C63" s="408"/>
      <c r="D63" s="412">
        <v>22404039826</v>
      </c>
      <c r="E63" s="408"/>
      <c r="F63" s="513" t="s">
        <v>196</v>
      </c>
      <c r="L63" s="518"/>
      <c r="M63" s="518"/>
      <c r="N63" s="518"/>
    </row>
    <row r="64" spans="1:14" s="413" customFormat="1" ht="15.75" customHeight="1" thickBot="1">
      <c r="A64" s="520"/>
      <c r="B64" s="450" t="s">
        <v>213</v>
      </c>
      <c r="C64" s="408"/>
      <c r="D64" s="412">
        <v>28777997655</v>
      </c>
      <c r="E64" s="408"/>
      <c r="F64" s="513" t="s">
        <v>196</v>
      </c>
      <c r="G64" s="545"/>
      <c r="L64" s="525"/>
      <c r="M64" s="525"/>
      <c r="N64" s="525"/>
    </row>
    <row r="65" spans="1:14" s="413" customFormat="1" ht="15.75" customHeight="1" thickBot="1">
      <c r="A65" s="520"/>
      <c r="B65" s="930" t="s">
        <v>1655</v>
      </c>
      <c r="C65" s="931"/>
      <c r="D65" s="931"/>
      <c r="E65" s="931"/>
      <c r="F65" s="932"/>
      <c r="L65" s="525"/>
      <c r="M65" s="525"/>
      <c r="N65" s="525"/>
    </row>
    <row r="66" spans="1:14" s="413" customFormat="1" ht="16.2" thickBot="1">
      <c r="A66" s="520"/>
      <c r="B66" s="454" t="s">
        <v>1121</v>
      </c>
      <c r="C66" s="404">
        <v>900000000</v>
      </c>
      <c r="D66" s="404">
        <v>900000000</v>
      </c>
      <c r="E66" s="404">
        <v>200000000</v>
      </c>
      <c r="F66" s="452" t="s">
        <v>196</v>
      </c>
      <c r="L66" s="518"/>
      <c r="M66" s="518"/>
      <c r="N66" s="518"/>
    </row>
    <row r="67" spans="1:14" s="413" customFormat="1" ht="16.2" thickBot="1">
      <c r="A67" s="520"/>
      <c r="B67" s="454" t="s">
        <v>1161</v>
      </c>
      <c r="C67" s="404">
        <v>665626713</v>
      </c>
      <c r="D67" s="404">
        <v>665626713</v>
      </c>
      <c r="E67" s="404">
        <v>650000000</v>
      </c>
      <c r="F67" s="452" t="s">
        <v>196</v>
      </c>
      <c r="L67" s="518"/>
      <c r="M67" s="518"/>
      <c r="N67" s="518"/>
    </row>
    <row r="68" spans="1:14" s="413" customFormat="1" ht="26.4">
      <c r="A68" s="520"/>
      <c r="B68" s="750" t="s">
        <v>1696</v>
      </c>
      <c r="L68" s="518"/>
      <c r="M68" s="518"/>
      <c r="N68" s="518"/>
    </row>
    <row r="69" spans="1:14" s="413" customFormat="1" ht="16.2" thickBot="1">
      <c r="A69" s="520"/>
      <c r="B69" s="414"/>
      <c r="L69" s="518"/>
      <c r="M69" s="518"/>
      <c r="N69" s="518"/>
    </row>
    <row r="70" spans="1:14" ht="20.25" customHeight="1" thickBot="1">
      <c r="B70" s="926" t="s">
        <v>1531</v>
      </c>
      <c r="C70" s="927"/>
      <c r="D70" s="928"/>
      <c r="E70" s="413"/>
      <c r="F70" s="413"/>
    </row>
    <row r="71" spans="1:14" ht="31.8" thickBot="1">
      <c r="B71" s="514" t="s">
        <v>1532</v>
      </c>
      <c r="C71" s="446" t="s">
        <v>1533</v>
      </c>
      <c r="D71" s="446" t="s">
        <v>1534</v>
      </c>
      <c r="E71" s="413"/>
      <c r="F71" s="413"/>
    </row>
    <row r="72" spans="1:14" s="449" customFormat="1" ht="18.75" customHeight="1" thickBot="1">
      <c r="A72" s="458"/>
      <c r="B72" s="515" t="s">
        <v>1656</v>
      </c>
      <c r="C72" s="516">
        <v>200000000</v>
      </c>
      <c r="D72" s="516">
        <v>1002000000</v>
      </c>
      <c r="E72" s="546"/>
      <c r="F72" s="546"/>
      <c r="L72" s="547"/>
      <c r="M72" s="547"/>
      <c r="N72" s="547"/>
    </row>
    <row r="73" spans="1:14" s="449" customFormat="1" ht="16.2" thickBot="1">
      <c r="A73" s="458"/>
      <c r="B73" s="450" t="s">
        <v>212</v>
      </c>
      <c r="C73" s="517">
        <v>200000000</v>
      </c>
      <c r="D73" s="517">
        <v>1002000000</v>
      </c>
      <c r="L73" s="547"/>
      <c r="M73" s="547"/>
      <c r="N73" s="547"/>
    </row>
    <row r="74" spans="1:14" s="449" customFormat="1" ht="16.2" thickBot="1">
      <c r="A74" s="458"/>
      <c r="B74" s="450" t="s">
        <v>213</v>
      </c>
      <c r="C74" s="517">
        <v>200000000</v>
      </c>
      <c r="D74" s="517">
        <v>900000000</v>
      </c>
      <c r="L74" s="547"/>
      <c r="M74" s="547"/>
      <c r="N74" s="547"/>
    </row>
    <row r="78" spans="1:14" ht="39" customHeight="1">
      <c r="B78" s="783" t="s">
        <v>1693</v>
      </c>
      <c r="C78" s="785"/>
    </row>
    <row r="82" spans="1:14" s="413" customFormat="1">
      <c r="A82" s="520"/>
      <c r="B82" s="548"/>
      <c r="L82" s="518"/>
      <c r="M82" s="518"/>
      <c r="N82" s="518"/>
    </row>
    <row r="83" spans="1:14" s="413" customFormat="1">
      <c r="A83" s="520"/>
      <c r="L83" s="518"/>
      <c r="M83" s="518"/>
      <c r="N83" s="518"/>
    </row>
    <row r="92" spans="1:14">
      <c r="B92" s="496"/>
      <c r="E92" s="31"/>
    </row>
    <row r="93" spans="1:14">
      <c r="B93" s="497"/>
      <c r="E93" s="498"/>
    </row>
  </sheetData>
  <customSheetViews>
    <customSheetView guid="{7F8679DA-D059-4901-ACAC-85DFCE49504A}" scale="90" showGridLines="0" topLeftCell="A4">
      <selection activeCell="G20" sqref="G20"/>
      <pageMargins left="0.7" right="0.7" top="0.75" bottom="0.75" header="0.3" footer="0.3"/>
      <pageSetup paperSize="9" scale="50" orientation="portrait" r:id="rId1"/>
    </customSheetView>
    <customSheetView guid="{599159CD-1620-491F-A2F6-FFBFC633DFF1}" scale="90" showGridLines="0" printArea="1">
      <selection activeCell="H30" sqref="H30"/>
      <pageMargins left="0.7" right="0.7" top="0.75" bottom="0.75" header="0.3" footer="0.3"/>
      <pageSetup paperSize="9" scale="50" orientation="portrait" r:id="rId2"/>
    </customSheetView>
  </customSheetViews>
  <mergeCells count="20">
    <mergeCell ref="C31:C32"/>
    <mergeCell ref="D31:D32"/>
    <mergeCell ref="E31:F31"/>
    <mergeCell ref="H40:J40"/>
    <mergeCell ref="B78:C78"/>
    <mergeCell ref="B70:D70"/>
    <mergeCell ref="B43:G43"/>
    <mergeCell ref="B65:F65"/>
    <mergeCell ref="H13:J13"/>
    <mergeCell ref="B13:G13"/>
    <mergeCell ref="B14:B15"/>
    <mergeCell ref="C14:C15"/>
    <mergeCell ref="D14:D15"/>
    <mergeCell ref="E14:F14"/>
    <mergeCell ref="B30:G30"/>
    <mergeCell ref="H30:J30"/>
    <mergeCell ref="H41:J41"/>
    <mergeCell ref="B45:B46"/>
    <mergeCell ref="B47:F47"/>
    <mergeCell ref="B31:B32"/>
  </mergeCells>
  <pageMargins left="0.7" right="0.7" top="0.75" bottom="0.75" header="0.3" footer="0.3"/>
  <pageSetup paperSize="9" scale="5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2:S70"/>
  <sheetViews>
    <sheetView showGridLines="0" zoomScale="78" zoomScaleNormal="80" workbookViewId="0">
      <pane xSplit="4" ySplit="8" topLeftCell="I9" activePane="bottomRight" state="frozen"/>
      <selection activeCell="A97" sqref="A97"/>
      <selection pane="topRight" activeCell="A97" sqref="A97"/>
      <selection pane="bottomLeft" activeCell="A97" sqref="A97"/>
      <selection pane="bottomRight" activeCell="P69" sqref="P69"/>
    </sheetView>
  </sheetViews>
  <sheetFormatPr baseColWidth="10" defaultColWidth="11.44140625" defaultRowHeight="11.4"/>
  <cols>
    <col min="1" max="1" width="1.109375" style="121" customWidth="1"/>
    <col min="2" max="2" width="35.5546875" style="121" customWidth="1"/>
    <col min="3" max="3" width="10" style="121" customWidth="1"/>
    <col min="4" max="4" width="16.5546875" style="121" bestFit="1" customWidth="1"/>
    <col min="5" max="5" width="12.5546875" style="121" customWidth="1"/>
    <col min="6" max="6" width="14.109375" style="121" bestFit="1" customWidth="1"/>
    <col min="7" max="7" width="11" style="121" customWidth="1"/>
    <col min="8" max="8" width="17.88671875" style="121" bestFit="1" customWidth="1"/>
    <col min="9" max="9" width="17.44140625" style="121" bestFit="1" customWidth="1"/>
    <col min="10" max="10" width="17.88671875" style="121" bestFit="1" customWidth="1"/>
    <col min="11" max="11" width="16" style="121" bestFit="1" customWidth="1"/>
    <col min="12" max="12" width="15.5546875" style="121" bestFit="1" customWidth="1"/>
    <col min="13" max="13" width="17.88671875" style="121" bestFit="1" customWidth="1"/>
    <col min="14" max="14" width="13.5546875" style="121" bestFit="1" customWidth="1"/>
    <col min="15" max="15" width="19.44140625" style="121" bestFit="1" customWidth="1"/>
    <col min="16" max="16" width="13.44140625" style="121" bestFit="1" customWidth="1"/>
    <col min="17" max="17" width="12.44140625" style="121" bestFit="1" customWidth="1"/>
    <col min="18" max="18" width="11.5546875" style="121" bestFit="1" customWidth="1"/>
    <col min="19" max="19" width="18.44140625" style="121" bestFit="1" customWidth="1"/>
    <col min="20" max="21" width="11.44140625" style="121"/>
    <col min="22" max="22" width="12.44140625" style="121" bestFit="1" customWidth="1"/>
    <col min="23" max="16384" width="11.44140625" style="121"/>
  </cols>
  <sheetData>
    <row r="2" spans="1:19">
      <c r="J2" s="116"/>
      <c r="K2" s="116"/>
      <c r="L2" s="116"/>
    </row>
    <row r="3" spans="1:19">
      <c r="F3" s="116"/>
      <c r="H3" s="131"/>
      <c r="I3" s="116"/>
      <c r="J3" s="116"/>
      <c r="K3" s="116"/>
      <c r="L3" s="116"/>
    </row>
    <row r="4" spans="1:19">
      <c r="K4" s="116"/>
    </row>
    <row r="5" spans="1:19" s="133" customFormat="1" ht="16.350000000000001" customHeight="1">
      <c r="A5" s="132"/>
      <c r="B5" s="954" t="s">
        <v>1045</v>
      </c>
      <c r="C5" s="954"/>
      <c r="D5" s="954"/>
      <c r="E5" s="954"/>
      <c r="F5" s="954"/>
      <c r="G5" s="954"/>
      <c r="H5" s="954"/>
      <c r="I5" s="954"/>
      <c r="J5" s="954"/>
      <c r="K5" s="954"/>
      <c r="L5" s="954"/>
      <c r="M5" s="954"/>
      <c r="N5" s="954"/>
      <c r="O5" s="954"/>
      <c r="P5" s="132"/>
    </row>
    <row r="6" spans="1:19" s="133" customFormat="1" ht="16.350000000000001" customHeight="1" thickBot="1">
      <c r="A6" s="132"/>
      <c r="B6" s="955" t="s">
        <v>1499</v>
      </c>
      <c r="C6" s="955"/>
      <c r="D6" s="955"/>
      <c r="E6" s="955"/>
      <c r="F6" s="955"/>
      <c r="G6" s="955"/>
      <c r="H6" s="955"/>
      <c r="I6" s="955"/>
      <c r="J6" s="955"/>
      <c r="K6" s="955"/>
      <c r="L6" s="955"/>
      <c r="M6" s="955"/>
      <c r="N6" s="955"/>
      <c r="O6" s="955"/>
    </row>
    <row r="7" spans="1:19" ht="13.2" thickTop="1" thickBot="1">
      <c r="A7" s="134"/>
      <c r="B7" s="113"/>
      <c r="C7" s="113"/>
      <c r="D7" s="113"/>
      <c r="E7" s="113"/>
      <c r="F7" s="113"/>
      <c r="G7" s="113"/>
      <c r="H7" s="135"/>
    </row>
    <row r="8" spans="1:19" ht="28.2" thickBot="1">
      <c r="B8" s="112" t="s">
        <v>1046</v>
      </c>
      <c r="C8" s="112" t="s">
        <v>2</v>
      </c>
      <c r="D8" s="112" t="s">
        <v>1047</v>
      </c>
      <c r="E8" s="112" t="s">
        <v>1048</v>
      </c>
      <c r="F8" s="112" t="s">
        <v>1049</v>
      </c>
      <c r="G8" s="112" t="s">
        <v>1050</v>
      </c>
      <c r="H8" s="112" t="s">
        <v>1051</v>
      </c>
      <c r="I8" s="112" t="s">
        <v>1052</v>
      </c>
      <c r="J8" s="112" t="s">
        <v>1053</v>
      </c>
      <c r="K8" s="112" t="s">
        <v>1054</v>
      </c>
      <c r="L8" s="112" t="s">
        <v>924</v>
      </c>
      <c r="M8" s="112" t="s">
        <v>1055</v>
      </c>
      <c r="N8" s="104" t="s">
        <v>1056</v>
      </c>
      <c r="O8" s="112" t="s">
        <v>1057</v>
      </c>
      <c r="Q8" s="156" t="s">
        <v>1292</v>
      </c>
      <c r="R8" s="156" t="s">
        <v>1293</v>
      </c>
      <c r="S8" s="156" t="s">
        <v>1294</v>
      </c>
    </row>
    <row r="9" spans="1:19" ht="6" customHeight="1">
      <c r="C9" s="102"/>
      <c r="D9" s="84"/>
      <c r="E9" s="122"/>
      <c r="F9" s="122"/>
      <c r="G9" s="99"/>
      <c r="H9" s="84"/>
      <c r="I9" s="84"/>
      <c r="J9" s="85"/>
      <c r="K9" s="85"/>
      <c r="L9" s="85"/>
      <c r="M9" s="84"/>
      <c r="N9" s="84"/>
      <c r="O9" s="84"/>
    </row>
    <row r="10" spans="1:19" ht="14.4" thickBot="1">
      <c r="B10" s="114" t="s">
        <v>1439</v>
      </c>
      <c r="C10" s="101"/>
      <c r="D10" s="82"/>
      <c r="E10" s="101"/>
      <c r="F10" s="101"/>
      <c r="G10" s="101"/>
      <c r="H10" s="180"/>
      <c r="I10" s="82"/>
      <c r="J10" s="82"/>
      <c r="K10" s="82"/>
      <c r="L10" s="82"/>
      <c r="M10" s="82"/>
      <c r="N10" s="178"/>
      <c r="O10" s="82"/>
      <c r="P10" s="254"/>
      <c r="Q10" s="255"/>
      <c r="R10" s="157"/>
      <c r="S10" s="256"/>
    </row>
    <row r="11" spans="1:19" ht="13.8">
      <c r="B11" s="111" t="s">
        <v>1501</v>
      </c>
      <c r="C11" s="109" t="s">
        <v>1162</v>
      </c>
      <c r="D11" s="83" t="s">
        <v>1203</v>
      </c>
      <c r="E11" s="103">
        <v>44427</v>
      </c>
      <c r="F11" s="103">
        <v>48074</v>
      </c>
      <c r="G11" s="182">
        <v>6.5000000000000002E-2</v>
      </c>
      <c r="H11" s="83">
        <v>0</v>
      </c>
      <c r="I11" s="83">
        <v>0</v>
      </c>
      <c r="J11" s="83">
        <v>0</v>
      </c>
      <c r="K11" s="83">
        <v>0</v>
      </c>
      <c r="L11" s="83">
        <v>140</v>
      </c>
      <c r="M11" s="83">
        <f>+H11+I11+J11+K11+L11</f>
        <v>140</v>
      </c>
      <c r="N11" s="83">
        <v>0</v>
      </c>
      <c r="O11" s="83">
        <f>+M11</f>
        <v>140</v>
      </c>
      <c r="Q11" s="158"/>
      <c r="R11" s="174"/>
      <c r="S11" s="159">
        <f>+H11*R11</f>
        <v>0</v>
      </c>
    </row>
    <row r="12" spans="1:19" ht="13.8">
      <c r="A12" s="267"/>
      <c r="B12" s="260" t="s">
        <v>1501</v>
      </c>
      <c r="C12" s="261" t="s">
        <v>1162</v>
      </c>
      <c r="D12" s="262" t="s">
        <v>1500</v>
      </c>
      <c r="E12" s="263">
        <v>44847</v>
      </c>
      <c r="F12" s="263">
        <v>45575</v>
      </c>
      <c r="G12" s="264">
        <v>8.5000000000000006E-2</v>
      </c>
      <c r="H12" s="262">
        <v>1687000000</v>
      </c>
      <c r="I12" s="262">
        <v>286004273.5</v>
      </c>
      <c r="J12" s="262">
        <v>-254968096</v>
      </c>
      <c r="K12" s="262">
        <v>-114.4999</v>
      </c>
      <c r="L12" s="262">
        <v>0</v>
      </c>
      <c r="M12" s="262">
        <f>+H12+I12+J12+K12+L12</f>
        <v>1718036063.0000999</v>
      </c>
      <c r="N12" s="262">
        <v>0</v>
      </c>
      <c r="O12" s="262">
        <f>+M12</f>
        <v>1718036063.0000999</v>
      </c>
      <c r="P12" s="267"/>
      <c r="Q12" s="257">
        <v>44922</v>
      </c>
      <c r="R12" s="273">
        <v>1.0165299999999999</v>
      </c>
      <c r="S12" s="259">
        <f>+H12*R12</f>
        <v>1714886110</v>
      </c>
    </row>
    <row r="13" spans="1:19" ht="12.6" thickBot="1">
      <c r="C13" s="119"/>
      <c r="D13" s="120"/>
      <c r="E13" s="110"/>
      <c r="F13" s="110"/>
      <c r="G13" s="106" t="s">
        <v>1163</v>
      </c>
      <c r="H13" s="124">
        <f t="shared" ref="H13:M13" si="0">SUM(H11:H12)</f>
        <v>1687000000</v>
      </c>
      <c r="I13" s="124">
        <f t="shared" si="0"/>
        <v>286004273.5</v>
      </c>
      <c r="J13" s="124">
        <f t="shared" si="0"/>
        <v>-254968096</v>
      </c>
      <c r="K13" s="124">
        <f t="shared" si="0"/>
        <v>-114.4999</v>
      </c>
      <c r="L13" s="124">
        <f t="shared" si="0"/>
        <v>140</v>
      </c>
      <c r="M13" s="124">
        <f t="shared" si="0"/>
        <v>1718036203.0000999</v>
      </c>
      <c r="N13" s="105"/>
      <c r="O13" s="124">
        <f>SUM(O11:O12)</f>
        <v>1718036203.0000999</v>
      </c>
    </row>
    <row r="14" spans="1:19" ht="12.6" thickTop="1">
      <c r="C14" s="102"/>
      <c r="D14" s="85"/>
      <c r="E14" s="98"/>
      <c r="F14" s="98"/>
      <c r="G14" s="113"/>
      <c r="H14" s="105"/>
      <c r="I14" s="105"/>
      <c r="J14" s="105"/>
      <c r="K14" s="105"/>
      <c r="L14" s="105"/>
      <c r="M14" s="105"/>
      <c r="N14" s="105"/>
      <c r="O14" s="105"/>
    </row>
    <row r="15" spans="1:19" ht="12">
      <c r="B15" s="123" t="s">
        <v>1058</v>
      </c>
      <c r="C15" s="108"/>
      <c r="D15" s="108"/>
      <c r="E15" s="108"/>
      <c r="F15" s="108"/>
      <c r="G15" s="108"/>
      <c r="H15" s="100">
        <f t="shared" ref="H15:M15" si="1">+H13</f>
        <v>1687000000</v>
      </c>
      <c r="I15" s="100">
        <f t="shared" si="1"/>
        <v>286004273.5</v>
      </c>
      <c r="J15" s="100">
        <f t="shared" si="1"/>
        <v>-254968096</v>
      </c>
      <c r="K15" s="100">
        <f t="shared" si="1"/>
        <v>-114.4999</v>
      </c>
      <c r="L15" s="100">
        <f t="shared" si="1"/>
        <v>140</v>
      </c>
      <c r="M15" s="100">
        <f t="shared" si="1"/>
        <v>1718036203.0000999</v>
      </c>
      <c r="N15" s="100"/>
      <c r="O15" s="100">
        <f>+O13</f>
        <v>1718036203.0000999</v>
      </c>
    </row>
    <row r="16" spans="1:19" ht="12">
      <c r="C16" s="102"/>
      <c r="D16" s="84"/>
      <c r="E16" s="98"/>
      <c r="F16" s="98"/>
      <c r="G16" s="113"/>
      <c r="H16" s="105"/>
      <c r="I16" s="105"/>
      <c r="J16" s="105"/>
      <c r="K16" s="105"/>
      <c r="L16" s="105"/>
      <c r="M16" s="105"/>
      <c r="N16" s="105"/>
      <c r="O16" s="105"/>
    </row>
    <row r="17" spans="1:19" ht="14.4" thickBot="1">
      <c r="B17" s="114" t="s">
        <v>1165</v>
      </c>
      <c r="C17" s="101"/>
      <c r="D17" s="82"/>
      <c r="E17" s="101"/>
      <c r="F17" s="101"/>
      <c r="G17" s="101"/>
      <c r="H17" s="101"/>
      <c r="I17" s="101"/>
      <c r="J17" s="101"/>
      <c r="K17" s="101"/>
      <c r="L17" s="101"/>
      <c r="M17" s="101"/>
      <c r="N17" s="136"/>
      <c r="O17" s="82"/>
      <c r="P17" s="254"/>
      <c r="Q17" s="255"/>
      <c r="R17" s="157"/>
      <c r="S17" s="256"/>
    </row>
    <row r="18" spans="1:19" ht="13.8">
      <c r="A18" s="267"/>
      <c r="B18" s="260" t="s">
        <v>1370</v>
      </c>
      <c r="C18" s="261" t="s">
        <v>1164</v>
      </c>
      <c r="D18" s="262" t="s">
        <v>1432</v>
      </c>
      <c r="E18" s="263">
        <v>44545</v>
      </c>
      <c r="F18" s="263">
        <v>47102</v>
      </c>
      <c r="G18" s="264">
        <v>7.4999999999999997E-2</v>
      </c>
      <c r="H18" s="265">
        <v>12000</v>
      </c>
      <c r="I18" s="265">
        <v>5562.74</v>
      </c>
      <c r="J18" s="266">
        <v>-5365.48</v>
      </c>
      <c r="K18" s="265">
        <v>0</v>
      </c>
      <c r="L18" s="265"/>
      <c r="M18" s="265">
        <f t="shared" ref="M18:M21" si="2">+H18+I18+J18+K18+L18</f>
        <v>12197.259999999998</v>
      </c>
      <c r="N18" s="266">
        <v>7322.9</v>
      </c>
      <c r="O18" s="262">
        <f>+M18*N18</f>
        <v>89319315.253999978</v>
      </c>
      <c r="P18" s="267"/>
      <c r="Q18" s="257">
        <v>44811</v>
      </c>
      <c r="R18" s="258">
        <v>1.0115099999999999</v>
      </c>
      <c r="S18" s="259">
        <f>(H18*R18)*N18</f>
        <v>88886238.947999984</v>
      </c>
    </row>
    <row r="19" spans="1:19" ht="13.8">
      <c r="A19" s="267"/>
      <c r="B19" s="260" t="s">
        <v>1282</v>
      </c>
      <c r="C19" s="261" t="s">
        <v>1164</v>
      </c>
      <c r="D19" s="262" t="s">
        <v>1166</v>
      </c>
      <c r="E19" s="263">
        <v>44453</v>
      </c>
      <c r="F19" s="263">
        <v>45909</v>
      </c>
      <c r="G19" s="264">
        <v>6.25E-2</v>
      </c>
      <c r="H19" s="265">
        <v>85000</v>
      </c>
      <c r="I19" s="265">
        <v>14569.35</v>
      </c>
      <c r="J19" s="266">
        <v>-14307.360199999999</v>
      </c>
      <c r="K19" s="265"/>
      <c r="L19" s="265">
        <v>642.16</v>
      </c>
      <c r="M19" s="265">
        <f t="shared" si="2"/>
        <v>85904.149800000014</v>
      </c>
      <c r="N19" s="266">
        <v>7322.9</v>
      </c>
      <c r="O19" s="262">
        <f t="shared" ref="O19:O21" si="3">+M19*N19</f>
        <v>629067498.57042003</v>
      </c>
      <c r="P19" s="267"/>
      <c r="Q19" s="257">
        <v>44924</v>
      </c>
      <c r="R19" s="258">
        <v>1.00274</v>
      </c>
      <c r="S19" s="259">
        <f>(H19*R19)*N19</f>
        <v>624152003.40999997</v>
      </c>
    </row>
    <row r="20" spans="1:19" ht="13.8">
      <c r="A20" s="267"/>
      <c r="B20" s="260" t="s">
        <v>1433</v>
      </c>
      <c r="C20" s="261" t="s">
        <v>1164</v>
      </c>
      <c r="D20" s="262" t="s">
        <v>1368</v>
      </c>
      <c r="E20" s="263">
        <v>44672</v>
      </c>
      <c r="F20" s="263">
        <v>45405</v>
      </c>
      <c r="G20" s="264">
        <v>5.3499999999999999E-2</v>
      </c>
      <c r="H20" s="265">
        <v>43000</v>
      </c>
      <c r="I20" s="265">
        <v>3472.81</v>
      </c>
      <c r="J20" s="266">
        <v>-3019.0149000000001</v>
      </c>
      <c r="K20" s="265"/>
      <c r="L20" s="265">
        <v>456.35</v>
      </c>
      <c r="M20" s="265">
        <f t="shared" si="2"/>
        <v>43910.145099999994</v>
      </c>
      <c r="N20" s="266">
        <v>7322.9</v>
      </c>
      <c r="O20" s="262">
        <f t="shared" si="3"/>
        <v>321549601.55278993</v>
      </c>
      <c r="P20" s="267"/>
      <c r="Q20" s="257">
        <v>44923</v>
      </c>
      <c r="R20" s="258">
        <v>1.0101100000000001</v>
      </c>
      <c r="S20" s="259">
        <f>(H20*R20)*N20</f>
        <v>318068184.31700003</v>
      </c>
    </row>
    <row r="21" spans="1:19" ht="13.8">
      <c r="A21" s="267"/>
      <c r="B21" s="260" t="s">
        <v>1433</v>
      </c>
      <c r="C21" s="261" t="s">
        <v>1164</v>
      </c>
      <c r="D21" s="262" t="s">
        <v>1369</v>
      </c>
      <c r="E21" s="263">
        <v>27000</v>
      </c>
      <c r="F21" s="263">
        <v>44672</v>
      </c>
      <c r="G21" s="264">
        <v>5.6500000000000002E-2</v>
      </c>
      <c r="H21" s="265">
        <v>26000</v>
      </c>
      <c r="I21" s="265">
        <v>3662.44</v>
      </c>
      <c r="J21" s="266">
        <v>-3372.6649000000002</v>
      </c>
      <c r="K21" s="265"/>
      <c r="L21" s="265">
        <v>319.37</v>
      </c>
      <c r="M21" s="265">
        <f t="shared" si="2"/>
        <v>26609.145099999998</v>
      </c>
      <c r="N21" s="266">
        <v>7322.9</v>
      </c>
      <c r="O21" s="262">
        <f t="shared" si="3"/>
        <v>194856108.65278998</v>
      </c>
      <c r="P21" s="267"/>
      <c r="Q21" s="257">
        <v>44918</v>
      </c>
      <c r="R21" s="258">
        <v>1.01345</v>
      </c>
      <c r="S21" s="259">
        <f>(H21*R21)*N21</f>
        <v>192956218.13</v>
      </c>
    </row>
    <row r="22" spans="1:19" ht="12.6" thickBot="1">
      <c r="C22" s="119"/>
      <c r="D22" s="120"/>
      <c r="E22" s="110"/>
      <c r="F22" s="110"/>
      <c r="G22" s="106" t="s">
        <v>1163</v>
      </c>
      <c r="H22" s="107">
        <f t="shared" ref="H22:M22" si="4">+SUM(H18:H21)</f>
        <v>166000</v>
      </c>
      <c r="I22" s="107">
        <f t="shared" si="4"/>
        <v>27267.34</v>
      </c>
      <c r="J22" s="107">
        <f t="shared" si="4"/>
        <v>-26064.52</v>
      </c>
      <c r="K22" s="107">
        <f t="shared" si="4"/>
        <v>0</v>
      </c>
      <c r="L22" s="107">
        <f t="shared" si="4"/>
        <v>1417.88</v>
      </c>
      <c r="M22" s="107">
        <f t="shared" si="4"/>
        <v>168620.69999999998</v>
      </c>
      <c r="N22" s="105"/>
      <c r="O22" s="124">
        <f>+SUM(O18:O21)</f>
        <v>1234792524.03</v>
      </c>
    </row>
    <row r="23" spans="1:19" ht="12.6" thickTop="1">
      <c r="C23" s="102"/>
      <c r="D23" s="85"/>
      <c r="E23" s="98"/>
      <c r="F23" s="98"/>
      <c r="G23" s="113"/>
      <c r="H23" s="115"/>
      <c r="I23" s="115"/>
      <c r="J23" s="115"/>
      <c r="K23" s="115"/>
      <c r="L23" s="115"/>
      <c r="M23" s="115"/>
      <c r="N23" s="105"/>
      <c r="O23" s="105"/>
    </row>
    <row r="24" spans="1:19" ht="14.4" thickBot="1">
      <c r="B24" s="114" t="s">
        <v>1283</v>
      </c>
      <c r="C24" s="101"/>
      <c r="D24" s="82"/>
      <c r="E24" s="101"/>
      <c r="F24" s="101"/>
      <c r="G24" s="101"/>
      <c r="H24" s="101"/>
      <c r="I24" s="101"/>
      <c r="J24" s="101"/>
      <c r="K24" s="101"/>
      <c r="L24" s="101"/>
      <c r="M24" s="101"/>
      <c r="N24" s="136"/>
      <c r="O24" s="82"/>
      <c r="P24" s="254"/>
      <c r="Q24" s="255"/>
      <c r="R24" s="157"/>
      <c r="S24" s="256"/>
    </row>
    <row r="25" spans="1:19" ht="13.8">
      <c r="A25" s="267"/>
      <c r="B25" s="260" t="s">
        <v>1284</v>
      </c>
      <c r="C25" s="261" t="s">
        <v>1164</v>
      </c>
      <c r="D25" s="262" t="s">
        <v>1285</v>
      </c>
      <c r="E25" s="263">
        <v>44328</v>
      </c>
      <c r="F25" s="263">
        <v>45719</v>
      </c>
      <c r="G25" s="264">
        <v>7.0000000000000007E-2</v>
      </c>
      <c r="H25" s="265">
        <v>3000</v>
      </c>
      <c r="I25" s="265">
        <v>525.28999899999997</v>
      </c>
      <c r="J25" s="266">
        <v>-456.25</v>
      </c>
      <c r="K25" s="265">
        <v>0</v>
      </c>
      <c r="L25" s="265">
        <v>122.07</v>
      </c>
      <c r="M25" s="265">
        <f>+H25+I25+J25+K25+L25</f>
        <v>3191.1099990000002</v>
      </c>
      <c r="N25" s="266">
        <v>7322.9</v>
      </c>
      <c r="O25" s="262">
        <f>+M25*N25</f>
        <v>23368179.4116771</v>
      </c>
      <c r="P25" s="267"/>
      <c r="Q25" s="257">
        <v>44886</v>
      </c>
      <c r="R25" s="258">
        <v>1.0615699999999999</v>
      </c>
      <c r="S25" s="259">
        <f>(H25*R25)*N25</f>
        <v>23321312.858999997</v>
      </c>
    </row>
    <row r="26" spans="1:19" ht="12.6" thickBot="1">
      <c r="C26" s="119"/>
      <c r="D26" s="120"/>
      <c r="E26" s="110"/>
      <c r="F26" s="110"/>
      <c r="G26" s="106" t="s">
        <v>1163</v>
      </c>
      <c r="H26" s="107">
        <f t="shared" ref="H26:M26" si="5">SUM(H25:H25)</f>
        <v>3000</v>
      </c>
      <c r="I26" s="107">
        <f t="shared" si="5"/>
        <v>525.28999899999997</v>
      </c>
      <c r="J26" s="107">
        <f t="shared" si="5"/>
        <v>-456.25</v>
      </c>
      <c r="K26" s="107">
        <f t="shared" si="5"/>
        <v>0</v>
      </c>
      <c r="L26" s="107">
        <f>SUM(L25:L25)</f>
        <v>122.07</v>
      </c>
      <c r="M26" s="107">
        <f t="shared" si="5"/>
        <v>3191.1099990000002</v>
      </c>
      <c r="N26" s="105"/>
      <c r="O26" s="192">
        <f>SUM(O25:O25)</f>
        <v>23368179.4116771</v>
      </c>
    </row>
    <row r="27" spans="1:19" ht="12.6" thickTop="1">
      <c r="C27" s="102"/>
      <c r="D27" s="85"/>
      <c r="E27" s="98"/>
      <c r="F27" s="98"/>
      <c r="G27" s="113"/>
      <c r="H27" s="115"/>
      <c r="I27" s="115"/>
      <c r="J27" s="115"/>
      <c r="K27" s="115"/>
      <c r="L27" s="115"/>
      <c r="M27" s="115"/>
      <c r="N27" s="105"/>
      <c r="O27" s="115"/>
    </row>
    <row r="28" spans="1:19" ht="14.4" thickBot="1">
      <c r="B28" s="114" t="s">
        <v>1434</v>
      </c>
      <c r="C28" s="101"/>
      <c r="D28" s="180"/>
      <c r="E28" s="101"/>
      <c r="F28" s="101"/>
      <c r="G28" s="101"/>
      <c r="H28" s="101"/>
      <c r="I28" s="101"/>
      <c r="J28" s="101"/>
      <c r="K28" s="101"/>
      <c r="L28" s="101"/>
      <c r="M28" s="101"/>
      <c r="N28" s="136"/>
      <c r="O28" s="180"/>
      <c r="P28" s="254"/>
      <c r="Q28" s="255"/>
      <c r="R28" s="157"/>
      <c r="S28" s="256"/>
    </row>
    <row r="29" spans="1:19" ht="13.8">
      <c r="A29" s="267"/>
      <c r="B29" s="260" t="s">
        <v>1435</v>
      </c>
      <c r="C29" s="261" t="s">
        <v>1164</v>
      </c>
      <c r="D29" s="262" t="s">
        <v>1436</v>
      </c>
      <c r="E29" s="263">
        <v>44749</v>
      </c>
      <c r="F29" s="263">
        <v>45841</v>
      </c>
      <c r="G29" s="264">
        <v>4.4999999999999998E-2</v>
      </c>
      <c r="H29" s="265">
        <v>2000</v>
      </c>
      <c r="I29" s="265">
        <v>246.82499899999999</v>
      </c>
      <c r="J29" s="266">
        <v>-225.62</v>
      </c>
      <c r="K29" s="265">
        <v>-11.89</v>
      </c>
      <c r="L29" s="265"/>
      <c r="M29" s="265">
        <f>+H29+I29+J29+K29+L29</f>
        <v>2009.3149989999999</v>
      </c>
      <c r="N29" s="266">
        <v>7322.9</v>
      </c>
      <c r="O29" s="262">
        <f>+M29*N29</f>
        <v>14714012.806177098</v>
      </c>
      <c r="P29" s="267"/>
      <c r="Q29" s="257">
        <v>44825</v>
      </c>
      <c r="R29" s="258">
        <v>1.0027699999999999</v>
      </c>
      <c r="S29" s="259">
        <f>(H29*R29)*N29</f>
        <v>14686368.865999999</v>
      </c>
    </row>
    <row r="30" spans="1:19" ht="13.8">
      <c r="A30" s="267"/>
      <c r="B30" s="260" t="s">
        <v>1435</v>
      </c>
      <c r="C30" s="261" t="s">
        <v>1164</v>
      </c>
      <c r="D30" s="262" t="s">
        <v>1502</v>
      </c>
      <c r="E30" s="263">
        <v>44859</v>
      </c>
      <c r="F30" s="263">
        <v>45951</v>
      </c>
      <c r="G30" s="264">
        <v>4.7500000000000001E-2</v>
      </c>
      <c r="H30" s="265">
        <v>7000</v>
      </c>
      <c r="I30" s="265">
        <v>943.75499998999999</v>
      </c>
      <c r="J30" s="266">
        <v>-933.73</v>
      </c>
      <c r="K30" s="265"/>
      <c r="L30" s="265"/>
      <c r="M30" s="265">
        <f>+H30+I30+J30+K30+L30</f>
        <v>7010.0249999900007</v>
      </c>
      <c r="N30" s="266">
        <v>7322.9</v>
      </c>
      <c r="O30" s="262">
        <f>+M30*N30</f>
        <v>51333712.072426774</v>
      </c>
      <c r="P30" s="267"/>
      <c r="Q30" s="257">
        <v>44917</v>
      </c>
      <c r="R30" s="258">
        <v>0.99365999999999999</v>
      </c>
      <c r="S30" s="259">
        <f>(H30*R30)*N30</f>
        <v>50935309.697999999</v>
      </c>
    </row>
    <row r="31" spans="1:19" ht="12.6" thickBot="1">
      <c r="C31" s="119"/>
      <c r="D31" s="179"/>
      <c r="E31" s="110"/>
      <c r="F31" s="110"/>
      <c r="G31" s="106" t="s">
        <v>1163</v>
      </c>
      <c r="H31" s="107">
        <f t="shared" ref="H31:L31" si="6">SUM(H29:H30)</f>
        <v>9000</v>
      </c>
      <c r="I31" s="107">
        <f t="shared" si="6"/>
        <v>1190.5799989899999</v>
      </c>
      <c r="J31" s="107">
        <f t="shared" si="6"/>
        <v>-1159.3499999999999</v>
      </c>
      <c r="K31" s="107">
        <f t="shared" si="6"/>
        <v>-11.89</v>
      </c>
      <c r="L31" s="107">
        <f t="shared" si="6"/>
        <v>0</v>
      </c>
      <c r="M31" s="107">
        <f>SUM(M29:M30)</f>
        <v>9019.3399989900008</v>
      </c>
      <c r="N31" s="105"/>
      <c r="O31" s="192">
        <f>SUM(O29:O30)</f>
        <v>66047724.878603876</v>
      </c>
    </row>
    <row r="32" spans="1:19" ht="12.6" thickTop="1">
      <c r="C32" s="102"/>
      <c r="D32" s="85"/>
      <c r="E32" s="98"/>
      <c r="F32" s="98"/>
      <c r="G32" s="113"/>
      <c r="H32" s="115"/>
      <c r="I32" s="115"/>
      <c r="J32" s="115"/>
      <c r="K32" s="115"/>
      <c r="L32" s="115"/>
      <c r="M32" s="115"/>
      <c r="N32" s="105"/>
      <c r="O32" s="105"/>
    </row>
    <row r="33" spans="1:19" ht="12">
      <c r="B33" s="123" t="s">
        <v>1167</v>
      </c>
      <c r="C33" s="108"/>
      <c r="D33" s="108"/>
      <c r="E33" s="108"/>
      <c r="F33" s="108"/>
      <c r="G33" s="108"/>
      <c r="H33" s="118">
        <f t="shared" ref="H33:M33" si="7">+H22+H26+H31</f>
        <v>178000</v>
      </c>
      <c r="I33" s="118">
        <f t="shared" si="7"/>
        <v>28983.209997990001</v>
      </c>
      <c r="J33" s="118">
        <f t="shared" si="7"/>
        <v>-27680.12</v>
      </c>
      <c r="K33" s="118">
        <f t="shared" si="7"/>
        <v>-11.89</v>
      </c>
      <c r="L33" s="118">
        <f t="shared" si="7"/>
        <v>1539.95</v>
      </c>
      <c r="M33" s="118">
        <f t="shared" si="7"/>
        <v>180831.14999799</v>
      </c>
      <c r="N33" s="100"/>
      <c r="O33" s="181">
        <f>+O22+O26+O31</f>
        <v>1324208428.320281</v>
      </c>
    </row>
    <row r="34" spans="1:19" ht="12">
      <c r="C34" s="102"/>
      <c r="D34" s="85"/>
      <c r="E34" s="98"/>
      <c r="F34" s="98"/>
      <c r="G34" s="113"/>
      <c r="H34" s="115"/>
      <c r="I34" s="115"/>
      <c r="J34" s="115"/>
      <c r="K34" s="115"/>
      <c r="L34" s="115"/>
      <c r="M34" s="115"/>
      <c r="N34" s="105"/>
      <c r="O34" s="105"/>
    </row>
    <row r="36" spans="1:19" ht="12" thickBot="1">
      <c r="H36" s="148"/>
      <c r="I36" s="148"/>
      <c r="J36" s="148"/>
      <c r="K36" s="148"/>
      <c r="L36" s="148"/>
      <c r="M36" s="148"/>
    </row>
    <row r="37" spans="1:19" ht="24.6" thickBot="1">
      <c r="B37" s="112" t="s">
        <v>1046</v>
      </c>
      <c r="C37" s="112" t="s">
        <v>2</v>
      </c>
      <c r="D37" s="112" t="s">
        <v>1047</v>
      </c>
      <c r="E37" s="112" t="s">
        <v>1287</v>
      </c>
      <c r="F37" s="112" t="s">
        <v>1288</v>
      </c>
      <c r="G37" s="112" t="s">
        <v>1050</v>
      </c>
      <c r="H37" s="112" t="s">
        <v>1051</v>
      </c>
      <c r="I37" s="112" t="s">
        <v>1052</v>
      </c>
      <c r="J37" s="112" t="s">
        <v>1053</v>
      </c>
      <c r="K37" s="112" t="s">
        <v>1372</v>
      </c>
      <c r="L37" s="112" t="s">
        <v>1373</v>
      </c>
      <c r="M37" s="112" t="s">
        <v>1289</v>
      </c>
      <c r="N37" s="112" t="s">
        <v>1290</v>
      </c>
      <c r="O37" s="150" t="s">
        <v>1291</v>
      </c>
      <c r="P37" s="272"/>
      <c r="Q37" s="255"/>
      <c r="R37" s="157"/>
      <c r="S37" s="256"/>
    </row>
    <row r="38" spans="1:19" ht="13.8">
      <c r="A38" s="267"/>
      <c r="B38" s="260" t="s">
        <v>1501</v>
      </c>
      <c r="C38" s="261" t="s">
        <v>1162</v>
      </c>
      <c r="D38" s="262" t="s">
        <v>1500</v>
      </c>
      <c r="E38" s="268">
        <v>44923</v>
      </c>
      <c r="F38" s="268">
        <v>44984</v>
      </c>
      <c r="G38" s="269">
        <v>9.2499999999999999E-2</v>
      </c>
      <c r="H38" s="270">
        <v>700000000</v>
      </c>
      <c r="I38" s="270">
        <v>118673972.5</v>
      </c>
      <c r="J38" s="262">
        <v>-105795890</v>
      </c>
      <c r="K38" s="271">
        <v>-47</v>
      </c>
      <c r="L38" s="271"/>
      <c r="M38" s="270">
        <v>658959863</v>
      </c>
      <c r="N38" s="262">
        <v>10186797</v>
      </c>
      <c r="O38" s="262">
        <v>-9685807</v>
      </c>
      <c r="P38" s="267"/>
      <c r="Q38" s="257">
        <v>44922</v>
      </c>
      <c r="R38" s="258">
        <v>1.0165299999999999</v>
      </c>
      <c r="S38" s="259">
        <f>(H38*R38)</f>
        <v>711571000</v>
      </c>
    </row>
    <row r="39" spans="1:19" ht="12.6" thickBot="1">
      <c r="B39" s="151"/>
      <c r="C39" s="119"/>
      <c r="D39" s="120"/>
      <c r="E39" s="119"/>
      <c r="F39" s="110"/>
      <c r="G39" s="151" t="s">
        <v>1163</v>
      </c>
      <c r="H39" s="124">
        <f>SUM(H37:H38)</f>
        <v>700000000</v>
      </c>
      <c r="I39" s="124">
        <f t="shared" ref="I39:O39" si="8">SUM(I37:I38)</f>
        <v>118673972.5</v>
      </c>
      <c r="J39" s="124">
        <f t="shared" si="8"/>
        <v>-105795890</v>
      </c>
      <c r="K39" s="124">
        <f t="shared" si="8"/>
        <v>-47</v>
      </c>
      <c r="L39" s="124">
        <f t="shared" si="8"/>
        <v>0</v>
      </c>
      <c r="M39" s="124">
        <f t="shared" si="8"/>
        <v>658959863</v>
      </c>
      <c r="N39" s="124">
        <f t="shared" si="8"/>
        <v>10186797</v>
      </c>
      <c r="O39" s="124">
        <f t="shared" si="8"/>
        <v>-9685807</v>
      </c>
    </row>
    <row r="40" spans="1:19" ht="12.6" customHeight="1" thickTop="1">
      <c r="E40" s="153"/>
      <c r="J40" s="154"/>
      <c r="K40" s="154"/>
      <c r="L40" s="154"/>
      <c r="M40" s="154"/>
    </row>
    <row r="41" spans="1:19" ht="12">
      <c r="B41" s="123" t="s">
        <v>1503</v>
      </c>
      <c r="C41" s="108"/>
      <c r="D41" s="108"/>
      <c r="E41" s="108"/>
      <c r="F41" s="108"/>
      <c r="G41" s="108"/>
      <c r="H41" s="100">
        <f t="shared" ref="H41:O41" si="9">+H39</f>
        <v>700000000</v>
      </c>
      <c r="I41" s="100">
        <f t="shared" si="9"/>
        <v>118673972.5</v>
      </c>
      <c r="J41" s="100">
        <f t="shared" si="9"/>
        <v>-105795890</v>
      </c>
      <c r="K41" s="100">
        <f t="shared" si="9"/>
        <v>-47</v>
      </c>
      <c r="L41" s="100">
        <f t="shared" si="9"/>
        <v>0</v>
      </c>
      <c r="M41" s="100">
        <f t="shared" si="9"/>
        <v>658959863</v>
      </c>
      <c r="N41" s="100">
        <f t="shared" si="9"/>
        <v>10186797</v>
      </c>
      <c r="O41" s="100">
        <f t="shared" si="9"/>
        <v>-9685807</v>
      </c>
    </row>
    <row r="43" spans="1:19" ht="12" thickBot="1"/>
    <row r="44" spans="1:19" ht="24.6" thickBot="1">
      <c r="B44" s="112" t="s">
        <v>1046</v>
      </c>
      <c r="C44" s="112" t="s">
        <v>2</v>
      </c>
      <c r="D44" s="112" t="s">
        <v>1047</v>
      </c>
      <c r="E44" s="112" t="s">
        <v>1287</v>
      </c>
      <c r="F44" s="112" t="s">
        <v>1288</v>
      </c>
      <c r="G44" s="112" t="s">
        <v>1050</v>
      </c>
      <c r="H44" s="112" t="s">
        <v>1051</v>
      </c>
      <c r="I44" s="112" t="s">
        <v>1052</v>
      </c>
      <c r="J44" s="112" t="s">
        <v>1053</v>
      </c>
      <c r="K44" s="112" t="s">
        <v>1372</v>
      </c>
      <c r="L44" s="112" t="s">
        <v>1373</v>
      </c>
      <c r="M44" s="112" t="s">
        <v>1289</v>
      </c>
      <c r="N44" s="112" t="s">
        <v>1290</v>
      </c>
      <c r="O44" s="150" t="s">
        <v>1291</v>
      </c>
      <c r="P44" s="272"/>
      <c r="Q44" s="255"/>
      <c r="R44" s="157"/>
      <c r="S44" s="256"/>
    </row>
    <row r="45" spans="1:19" ht="13.8">
      <c r="A45" s="267"/>
      <c r="B45" s="260" t="s">
        <v>1504</v>
      </c>
      <c r="C45" s="261" t="s">
        <v>1505</v>
      </c>
      <c r="D45" s="262" t="s">
        <v>1506</v>
      </c>
      <c r="E45" s="268">
        <v>44916</v>
      </c>
      <c r="F45" s="268">
        <v>45006</v>
      </c>
      <c r="G45" s="269">
        <v>4.7500000000000001E-2</v>
      </c>
      <c r="H45" s="275">
        <v>500000</v>
      </c>
      <c r="I45" s="275">
        <v>231780.81400000001</v>
      </c>
      <c r="J45" s="266">
        <v>-223561.64199999999</v>
      </c>
      <c r="K45" s="276"/>
      <c r="L45" s="276">
        <v>4378.4799999999996</v>
      </c>
      <c r="M45" s="277">
        <v>469152.40000999998</v>
      </c>
      <c r="N45" s="278">
        <v>5494.8549999999996</v>
      </c>
      <c r="O45" s="266">
        <v>-4884.32</v>
      </c>
      <c r="P45" s="267"/>
      <c r="Q45" s="257">
        <v>44811</v>
      </c>
      <c r="R45" s="258">
        <v>1.0115099999999999</v>
      </c>
      <c r="S45" s="259">
        <f>(H45*R45)*$N$21</f>
        <v>3703593289.4999995</v>
      </c>
    </row>
    <row r="46" spans="1:19" ht="13.8">
      <c r="A46" s="267"/>
      <c r="B46" s="260" t="s">
        <v>1504</v>
      </c>
      <c r="C46" s="261" t="s">
        <v>1505</v>
      </c>
      <c r="D46" s="262" t="s">
        <v>1506</v>
      </c>
      <c r="E46" s="268">
        <v>44923</v>
      </c>
      <c r="F46" s="268">
        <v>44984</v>
      </c>
      <c r="G46" s="269">
        <v>4.7500000000000001E-2</v>
      </c>
      <c r="H46" s="275">
        <v>85000</v>
      </c>
      <c r="I46" s="275">
        <v>39402.733999999997</v>
      </c>
      <c r="J46" s="266">
        <v>-38005.480000000003</v>
      </c>
      <c r="K46" s="276"/>
      <c r="L46" s="276"/>
      <c r="M46" s="277">
        <v>79869</v>
      </c>
      <c r="N46" s="279">
        <v>634.02499999999998</v>
      </c>
      <c r="O46" s="266">
        <v>-602.85</v>
      </c>
      <c r="P46" s="267"/>
      <c r="Q46" s="257">
        <v>44811</v>
      </c>
      <c r="R46" s="258">
        <v>1.0115099999999999</v>
      </c>
      <c r="S46" s="259">
        <f>(H46*R46)*$N$21</f>
        <v>629610859.21499991</v>
      </c>
    </row>
    <row r="47" spans="1:19" ht="13.8">
      <c r="A47" s="267"/>
      <c r="B47" s="260" t="s">
        <v>1504</v>
      </c>
      <c r="C47" s="261" t="s">
        <v>1505</v>
      </c>
      <c r="D47" s="280" t="s">
        <v>1507</v>
      </c>
      <c r="E47" s="268">
        <v>44923</v>
      </c>
      <c r="F47" s="268">
        <v>44984</v>
      </c>
      <c r="G47" s="269">
        <v>4.7500000000000001E-2</v>
      </c>
      <c r="H47" s="275">
        <v>215000</v>
      </c>
      <c r="I47" s="275">
        <v>78022.91</v>
      </c>
      <c r="J47" s="266">
        <v>-76442.813999999998</v>
      </c>
      <c r="K47" s="276">
        <v>-0.09</v>
      </c>
      <c r="L47" s="276"/>
      <c r="M47" s="277">
        <v>200218.09</v>
      </c>
      <c r="N47" s="279">
        <v>1589.4</v>
      </c>
      <c r="O47" s="266">
        <v>-1511.23</v>
      </c>
      <c r="P47" s="267"/>
      <c r="Q47" s="257">
        <v>44923</v>
      </c>
      <c r="R47" s="258">
        <v>1.00675</v>
      </c>
      <c r="S47" s="259">
        <f>(H47*R47)*$N$21</f>
        <v>1585050858.625</v>
      </c>
    </row>
    <row r="48" spans="1:19" ht="13.8">
      <c r="A48" s="267"/>
      <c r="B48" s="260" t="s">
        <v>1504</v>
      </c>
      <c r="C48" s="261" t="s">
        <v>1505</v>
      </c>
      <c r="D48" s="280" t="s">
        <v>1507</v>
      </c>
      <c r="E48" s="268">
        <v>44923</v>
      </c>
      <c r="F48" s="268">
        <v>44984</v>
      </c>
      <c r="G48" s="269">
        <v>4.7500000000000001E-2</v>
      </c>
      <c r="H48" s="275">
        <v>300000</v>
      </c>
      <c r="I48" s="275">
        <v>108869.192</v>
      </c>
      <c r="J48" s="266">
        <v>-106664.38400000001</v>
      </c>
      <c r="K48" s="276">
        <v>-0.13</v>
      </c>
      <c r="L48" s="276"/>
      <c r="M48" s="277">
        <v>279374.08000000002</v>
      </c>
      <c r="N48" s="279">
        <v>2217.77</v>
      </c>
      <c r="O48" s="266">
        <v>-2108.6999999999998</v>
      </c>
      <c r="P48" s="267"/>
      <c r="Q48" s="257">
        <v>44923</v>
      </c>
      <c r="R48" s="258">
        <v>1.00675</v>
      </c>
      <c r="S48" s="259">
        <f>(H48*R48)*$N$21</f>
        <v>2211698872.5</v>
      </c>
    </row>
    <row r="49" spans="1:19" ht="12.6" thickBot="1">
      <c r="B49" s="151"/>
      <c r="C49" s="119"/>
      <c r="D49" s="120"/>
      <c r="E49" s="119"/>
      <c r="F49" s="110"/>
      <c r="G49" s="151" t="s">
        <v>1163</v>
      </c>
      <c r="H49" s="152">
        <f>SUM(H45:H48)</f>
        <v>1100000</v>
      </c>
      <c r="I49" s="152">
        <f t="shared" ref="I49:O49" si="10">SUM(I45:I48)</f>
        <v>458075.64999999997</v>
      </c>
      <c r="J49" s="253">
        <f t="shared" si="10"/>
        <v>-444674.32</v>
      </c>
      <c r="K49" s="152">
        <f t="shared" si="10"/>
        <v>-0.22</v>
      </c>
      <c r="L49" s="152">
        <f t="shared" si="10"/>
        <v>4378.4799999999996</v>
      </c>
      <c r="M49" s="152">
        <f t="shared" si="10"/>
        <v>1028613.5700099999</v>
      </c>
      <c r="N49" s="152">
        <f t="shared" si="10"/>
        <v>9936.0499999999993</v>
      </c>
      <c r="O49" s="253">
        <f t="shared" si="10"/>
        <v>-9107.0999999999985</v>
      </c>
    </row>
    <row r="50" spans="1:19" ht="12" thickTop="1">
      <c r="E50" s="153"/>
      <c r="J50" s="148"/>
      <c r="M50" s="116"/>
    </row>
    <row r="51" spans="1:19" ht="12">
      <c r="B51" s="123" t="s">
        <v>1454</v>
      </c>
      <c r="C51" s="108"/>
      <c r="D51" s="108"/>
      <c r="E51" s="108"/>
      <c r="F51" s="108"/>
      <c r="G51" s="108"/>
      <c r="H51" s="118">
        <f t="shared" ref="H51:O51" si="11">+H49</f>
        <v>1100000</v>
      </c>
      <c r="I51" s="118">
        <f t="shared" si="11"/>
        <v>458075.64999999997</v>
      </c>
      <c r="J51" s="118">
        <f t="shared" si="11"/>
        <v>-444674.32</v>
      </c>
      <c r="K51" s="118">
        <f t="shared" si="11"/>
        <v>-0.22</v>
      </c>
      <c r="L51" s="118">
        <f t="shared" si="11"/>
        <v>4378.4799999999996</v>
      </c>
      <c r="M51" s="118">
        <f t="shared" si="11"/>
        <v>1028613.5700099999</v>
      </c>
      <c r="N51" s="118">
        <f t="shared" si="11"/>
        <v>9936.0499999999993</v>
      </c>
      <c r="O51" s="118">
        <f t="shared" si="11"/>
        <v>-9107.0999999999985</v>
      </c>
    </row>
    <row r="53" spans="1:19" ht="12" thickBot="1"/>
    <row r="54" spans="1:19" ht="12" thickBot="1">
      <c r="I54" s="149"/>
      <c r="K54" s="149"/>
      <c r="M54" s="155"/>
      <c r="N54" s="147"/>
    </row>
    <row r="55" spans="1:19" ht="24.6" thickBot="1">
      <c r="B55" s="112" t="s">
        <v>1046</v>
      </c>
      <c r="C55" s="112" t="s">
        <v>2</v>
      </c>
      <c r="D55" s="112" t="s">
        <v>1047</v>
      </c>
      <c r="E55" s="112" t="s">
        <v>1048</v>
      </c>
      <c r="F55" s="112" t="s">
        <v>1049</v>
      </c>
      <c r="G55" s="112" t="s">
        <v>1050</v>
      </c>
      <c r="H55" s="112" t="s">
        <v>1051</v>
      </c>
      <c r="I55" s="112" t="s">
        <v>1052</v>
      </c>
      <c r="J55" s="112" t="s">
        <v>1053</v>
      </c>
      <c r="K55" s="112" t="s">
        <v>1054</v>
      </c>
      <c r="L55" s="112" t="s">
        <v>924</v>
      </c>
      <c r="M55" s="112" t="s">
        <v>1055</v>
      </c>
      <c r="N55" s="104" t="s">
        <v>1056</v>
      </c>
      <c r="O55" s="112" t="s">
        <v>1057</v>
      </c>
      <c r="Q55" s="255"/>
      <c r="R55" s="157"/>
      <c r="S55" s="256"/>
    </row>
    <row r="56" spans="1:19" ht="13.8">
      <c r="A56" s="267"/>
      <c r="B56" s="260" t="s">
        <v>1202</v>
      </c>
      <c r="C56" s="261" t="s">
        <v>1162</v>
      </c>
      <c r="D56" s="262" t="s">
        <v>1203</v>
      </c>
      <c r="E56" s="263">
        <v>44427</v>
      </c>
      <c r="F56" s="263">
        <v>48074</v>
      </c>
      <c r="G56" s="264">
        <v>6.5000000000000002E-2</v>
      </c>
      <c r="H56" s="262">
        <v>650000000.39999998</v>
      </c>
      <c r="I56" s="262">
        <v>380018493.5</v>
      </c>
      <c r="J56" s="262">
        <v>-364391781</v>
      </c>
      <c r="K56" s="262">
        <v>0</v>
      </c>
      <c r="L56" s="262">
        <v>0</v>
      </c>
      <c r="M56" s="262">
        <f>+H56+I56+J56+K56+L56</f>
        <v>665626712.89999998</v>
      </c>
      <c r="N56" s="262">
        <v>0</v>
      </c>
      <c r="O56" s="262">
        <f>+M56</f>
        <v>665626712.89999998</v>
      </c>
      <c r="P56" s="267"/>
      <c r="Q56" s="257">
        <v>44762</v>
      </c>
      <c r="R56" s="273">
        <v>0.86073</v>
      </c>
      <c r="S56" s="274">
        <f>+H56*R56</f>
        <v>559474500.34429193</v>
      </c>
    </row>
    <row r="57" spans="1:19" ht="13.8">
      <c r="A57" s="294"/>
      <c r="B57" s="283" t="s">
        <v>1441</v>
      </c>
      <c r="C57" s="284" t="s">
        <v>1162</v>
      </c>
      <c r="D57" s="291" t="s">
        <v>1442</v>
      </c>
      <c r="E57" s="282">
        <v>44167</v>
      </c>
      <c r="F57" s="282" t="s">
        <v>196</v>
      </c>
      <c r="G57" s="293" t="s">
        <v>196</v>
      </c>
      <c r="H57" s="291">
        <v>262142322</v>
      </c>
      <c r="I57" s="291">
        <v>0</v>
      </c>
      <c r="J57" s="291">
        <v>0</v>
      </c>
      <c r="K57" s="291">
        <v>0</v>
      </c>
      <c r="L57" s="291">
        <v>637857678</v>
      </c>
      <c r="M57" s="291">
        <f>+H57+I57+J57+K57+L57</f>
        <v>900000000</v>
      </c>
      <c r="N57" s="291">
        <v>0</v>
      </c>
      <c r="O57" s="291">
        <f>+M57</f>
        <v>900000000</v>
      </c>
      <c r="P57" s="294"/>
      <c r="Q57" s="287">
        <v>44907</v>
      </c>
      <c r="R57" s="290">
        <v>5.01</v>
      </c>
      <c r="S57" s="286">
        <f>200000000*R57</f>
        <v>1002000000</v>
      </c>
    </row>
    <row r="58" spans="1:19" ht="12.6" thickBot="1">
      <c r="C58" s="119"/>
      <c r="D58" s="120"/>
      <c r="E58" s="110"/>
      <c r="F58" s="110"/>
      <c r="G58" s="106" t="s">
        <v>1163</v>
      </c>
      <c r="H58" s="124">
        <f t="shared" ref="H58:M58" si="12">+SUM(H56:H57)</f>
        <v>912142322.39999998</v>
      </c>
      <c r="I58" s="124">
        <f t="shared" si="12"/>
        <v>380018493.5</v>
      </c>
      <c r="J58" s="124">
        <f t="shared" si="12"/>
        <v>-364391781</v>
      </c>
      <c r="K58" s="124">
        <f t="shared" si="12"/>
        <v>0</v>
      </c>
      <c r="L58" s="124">
        <f t="shared" si="12"/>
        <v>637857678</v>
      </c>
      <c r="M58" s="124">
        <f t="shared" si="12"/>
        <v>1565626712.9000001</v>
      </c>
      <c r="N58" s="105"/>
      <c r="O58" s="124">
        <f>+SUM(O56:O57)</f>
        <v>1565626712.9000001</v>
      </c>
    </row>
    <row r="59" spans="1:19" ht="6.75" customHeight="1" thickTop="1">
      <c r="C59" s="102"/>
      <c r="D59" s="84"/>
      <c r="E59" s="98"/>
      <c r="F59" s="98"/>
      <c r="G59" s="113"/>
      <c r="H59" s="105"/>
      <c r="I59" s="105"/>
      <c r="J59" s="105"/>
      <c r="K59" s="105"/>
      <c r="L59" s="105"/>
      <c r="M59" s="105"/>
      <c r="N59" s="105"/>
      <c r="O59" s="105"/>
    </row>
    <row r="60" spans="1:19" ht="12">
      <c r="C60" s="102"/>
      <c r="D60" s="84"/>
      <c r="E60" s="98"/>
      <c r="F60" s="98"/>
      <c r="G60" s="113"/>
      <c r="H60" s="105"/>
      <c r="I60" s="105"/>
      <c r="J60" s="105"/>
      <c r="K60" s="105"/>
      <c r="L60" s="105"/>
      <c r="M60" s="105"/>
      <c r="N60" s="105"/>
      <c r="O60" s="105"/>
    </row>
    <row r="61" spans="1:19" ht="12">
      <c r="B61" s="123" t="s">
        <v>1371</v>
      </c>
      <c r="C61" s="108"/>
      <c r="D61" s="108"/>
      <c r="E61" s="108"/>
      <c r="F61" s="108"/>
      <c r="G61" s="108"/>
      <c r="H61" s="100">
        <f t="shared" ref="H61:M61" si="13">+H58</f>
        <v>912142322.39999998</v>
      </c>
      <c r="I61" s="100">
        <f t="shared" si="13"/>
        <v>380018493.5</v>
      </c>
      <c r="J61" s="100">
        <f t="shared" si="13"/>
        <v>-364391781</v>
      </c>
      <c r="K61" s="100">
        <f t="shared" si="13"/>
        <v>0</v>
      </c>
      <c r="L61" s="100">
        <f t="shared" si="13"/>
        <v>637857678</v>
      </c>
      <c r="M61" s="100">
        <f t="shared" si="13"/>
        <v>1565626712.9000001</v>
      </c>
      <c r="N61" s="100"/>
      <c r="O61" s="100">
        <f>+O58</f>
        <v>1565626712.9000001</v>
      </c>
    </row>
    <row r="64" spans="1:19" ht="14.4" thickBot="1">
      <c r="B64" s="114" t="s">
        <v>1456</v>
      </c>
      <c r="C64" s="101"/>
      <c r="D64" s="180"/>
      <c r="E64" s="101"/>
      <c r="F64" s="101"/>
      <c r="G64" s="101"/>
      <c r="H64" s="101"/>
      <c r="I64" s="101"/>
      <c r="J64" s="101"/>
      <c r="K64" s="101"/>
      <c r="L64" s="101"/>
      <c r="M64" s="101"/>
      <c r="N64" s="136"/>
      <c r="O64" s="180"/>
      <c r="Q64" s="255"/>
      <c r="R64" s="157"/>
      <c r="S64" s="256"/>
    </row>
    <row r="65" spans="1:19" ht="13.8">
      <c r="A65" s="267"/>
      <c r="B65" s="260" t="s">
        <v>1457</v>
      </c>
      <c r="C65" s="261" t="s">
        <v>1162</v>
      </c>
      <c r="D65" s="262" t="s">
        <v>1458</v>
      </c>
      <c r="E65" s="263"/>
      <c r="F65" s="263"/>
      <c r="G65" s="264"/>
      <c r="H65" s="262">
        <v>3850000000</v>
      </c>
      <c r="I65" s="281"/>
      <c r="J65" s="281"/>
      <c r="K65" s="281"/>
      <c r="L65" s="281"/>
      <c r="M65" s="281">
        <f>+H65+I65+J65+K65+L65</f>
        <v>3850000000</v>
      </c>
      <c r="N65" s="281"/>
      <c r="O65" s="281">
        <f>+M65</f>
        <v>3850000000</v>
      </c>
      <c r="P65" s="267"/>
      <c r="Q65" s="257">
        <v>44914</v>
      </c>
      <c r="R65" s="258">
        <v>1.0248999999999999</v>
      </c>
      <c r="S65" s="259">
        <f>(H65*R65)</f>
        <v>3945864999.9999995</v>
      </c>
    </row>
    <row r="66" spans="1:19" ht="12.6" thickBot="1">
      <c r="C66" s="119"/>
      <c r="D66" s="179"/>
      <c r="E66" s="110"/>
      <c r="F66" s="110"/>
      <c r="G66" s="106" t="s">
        <v>1163</v>
      </c>
      <c r="H66" s="192">
        <f t="shared" ref="H66:J66" si="14">SUM(H65:H65)</f>
        <v>3850000000</v>
      </c>
      <c r="I66" s="192">
        <f t="shared" si="14"/>
        <v>0</v>
      </c>
      <c r="J66" s="192">
        <f t="shared" si="14"/>
        <v>0</v>
      </c>
      <c r="K66" s="192">
        <f>SUM(K65:K65)</f>
        <v>0</v>
      </c>
      <c r="L66" s="192">
        <f t="shared" ref="L66:M66" si="15">SUM(L65:L65)</f>
        <v>0</v>
      </c>
      <c r="M66" s="192">
        <f t="shared" si="15"/>
        <v>3850000000</v>
      </c>
      <c r="N66" s="193"/>
      <c r="O66" s="192">
        <f>SUM(O65:O65)</f>
        <v>3850000000</v>
      </c>
    </row>
    <row r="67" spans="1:19" ht="12.6" thickTop="1">
      <c r="C67" s="102"/>
      <c r="D67" s="85"/>
      <c r="E67" s="98"/>
      <c r="F67" s="98"/>
      <c r="G67" s="113"/>
      <c r="H67" s="115"/>
      <c r="I67" s="115"/>
      <c r="J67" s="115"/>
      <c r="K67" s="115"/>
      <c r="L67" s="115"/>
      <c r="M67" s="115"/>
      <c r="N67" s="105"/>
      <c r="O67" s="105"/>
    </row>
    <row r="68" spans="1:19" ht="12">
      <c r="C68" s="102"/>
      <c r="D68" s="85"/>
      <c r="E68" s="98"/>
      <c r="F68" s="98"/>
      <c r="G68" s="113"/>
      <c r="H68" s="115"/>
      <c r="I68" s="115"/>
      <c r="J68" s="115"/>
      <c r="K68" s="115"/>
      <c r="L68" s="115"/>
      <c r="M68" s="115"/>
      <c r="N68" s="105"/>
      <c r="O68" s="105"/>
    </row>
    <row r="69" spans="1:19" s="292" customFormat="1" ht="12">
      <c r="A69" s="64"/>
      <c r="B69" s="181" t="s">
        <v>1459</v>
      </c>
      <c r="C69" s="202"/>
      <c r="D69" s="202"/>
      <c r="E69" s="202"/>
      <c r="F69" s="202"/>
      <c r="G69" s="202"/>
      <c r="H69" s="181">
        <f>+H66</f>
        <v>3850000000</v>
      </c>
      <c r="I69" s="181">
        <f t="shared" ref="I69:N69" si="16">+I66</f>
        <v>0</v>
      </c>
      <c r="J69" s="181">
        <f t="shared" si="16"/>
        <v>0</v>
      </c>
      <c r="K69" s="181">
        <f t="shared" si="16"/>
        <v>0</v>
      </c>
      <c r="L69" s="181">
        <f t="shared" si="16"/>
        <v>0</v>
      </c>
      <c r="M69" s="181">
        <f>+M66</f>
        <v>3850000000</v>
      </c>
      <c r="N69" s="181">
        <f t="shared" si="16"/>
        <v>0</v>
      </c>
      <c r="O69" s="181">
        <f>+O66</f>
        <v>3850000000</v>
      </c>
      <c r="P69" s="64"/>
      <c r="Q69" s="64"/>
      <c r="R69" s="64"/>
      <c r="S69" s="64"/>
    </row>
    <row r="70" spans="1:19" ht="12">
      <c r="C70" s="102"/>
      <c r="D70" s="85"/>
      <c r="E70" s="98"/>
      <c r="F70" s="98"/>
      <c r="G70" s="113"/>
      <c r="H70" s="115"/>
      <c r="I70" s="115"/>
      <c r="J70" s="115"/>
      <c r="K70" s="115"/>
      <c r="L70" s="115"/>
      <c r="M70" s="115"/>
      <c r="N70" s="105"/>
      <c r="O70" s="105"/>
    </row>
  </sheetData>
  <mergeCells count="2">
    <mergeCell ref="B5:O5"/>
    <mergeCell ref="B6:O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A0CDF-6DB6-436A-8A9C-9FDA5CE7A81E}">
  <sheetPr>
    <tabColor rgb="FFFFC000"/>
  </sheetPr>
  <dimension ref="A2:D21"/>
  <sheetViews>
    <sheetView showGridLines="0" zoomScale="85" zoomScaleNormal="85" workbookViewId="0">
      <selection activeCell="B8" sqref="B8"/>
    </sheetView>
  </sheetViews>
  <sheetFormatPr baseColWidth="10" defaultColWidth="11.5546875" defaultRowHeight="14.4"/>
  <cols>
    <col min="1" max="1" width="48" bestFit="1" customWidth="1"/>
    <col min="2" max="2" width="25" style="184" bestFit="1" customWidth="1"/>
    <col min="3" max="3" width="23.5546875" bestFit="1" customWidth="1"/>
    <col min="4" max="4" width="13.5546875" bestFit="1" customWidth="1"/>
  </cols>
  <sheetData>
    <row r="2" spans="1:4" ht="15.6">
      <c r="A2" s="958" t="s">
        <v>1449</v>
      </c>
      <c r="B2" s="958"/>
      <c r="C2" s="191"/>
      <c r="D2" s="191"/>
    </row>
    <row r="4" spans="1:4">
      <c r="C4" s="187" t="s">
        <v>23</v>
      </c>
      <c r="D4" s="188">
        <v>0.1</v>
      </c>
    </row>
    <row r="5" spans="1:4">
      <c r="A5" s="183" t="s">
        <v>1445</v>
      </c>
      <c r="B5" s="184" t="s">
        <v>1447</v>
      </c>
      <c r="C5" s="189" t="e">
        <f>+'Balance General'!#REF!</f>
        <v>#REF!</v>
      </c>
      <c r="D5" s="190" t="e">
        <f>+C5*D4</f>
        <v>#REF!</v>
      </c>
    </row>
    <row r="6" spans="1:4">
      <c r="A6" s="288" t="s">
        <v>1284</v>
      </c>
      <c r="B6" s="184">
        <v>23368179.4116771</v>
      </c>
      <c r="C6" s="956"/>
      <c r="D6" s="956"/>
    </row>
    <row r="7" spans="1:4">
      <c r="A7" s="186" t="s">
        <v>1198</v>
      </c>
      <c r="B7" s="285">
        <v>8274707474.8649988</v>
      </c>
      <c r="C7" s="957" t="s">
        <v>1448</v>
      </c>
      <c r="D7" s="957"/>
    </row>
    <row r="8" spans="1:4">
      <c r="A8" s="186" t="s">
        <v>1440</v>
      </c>
      <c r="B8" s="285">
        <v>3850000000</v>
      </c>
      <c r="C8" s="957" t="s">
        <v>1448</v>
      </c>
      <c r="D8" s="957"/>
    </row>
    <row r="9" spans="1:4">
      <c r="A9" s="288" t="s">
        <v>1282</v>
      </c>
      <c r="B9" s="184">
        <v>629067498.57042003</v>
      </c>
      <c r="C9" s="956"/>
      <c r="D9" s="956"/>
    </row>
    <row r="10" spans="1:4" hidden="1">
      <c r="A10" s="288" t="s">
        <v>1159</v>
      </c>
      <c r="C10" s="956"/>
      <c r="D10" s="956"/>
    </row>
    <row r="11" spans="1:4" hidden="1">
      <c r="A11" s="288" t="s">
        <v>1158</v>
      </c>
      <c r="C11" s="956"/>
      <c r="D11" s="956"/>
    </row>
    <row r="12" spans="1:4" hidden="1">
      <c r="A12" s="288" t="s">
        <v>1437</v>
      </c>
      <c r="C12" s="956"/>
      <c r="D12" s="956"/>
    </row>
    <row r="13" spans="1:4">
      <c r="A13" s="288" t="s">
        <v>1501</v>
      </c>
      <c r="B13" s="289">
        <v>2496961962.3787041</v>
      </c>
      <c r="C13" s="956"/>
      <c r="D13" s="956"/>
    </row>
    <row r="14" spans="1:4">
      <c r="A14" s="288" t="s">
        <v>1508</v>
      </c>
      <c r="B14" s="184">
        <v>516405710.20557988</v>
      </c>
      <c r="C14" s="956"/>
      <c r="D14" s="956"/>
    </row>
    <row r="15" spans="1:4">
      <c r="A15" s="288" t="s">
        <v>1446</v>
      </c>
      <c r="B15" s="184">
        <v>15790510825.431379</v>
      </c>
      <c r="C15" s="956"/>
      <c r="D15" s="956"/>
    </row>
    <row r="16" spans="1:4">
      <c r="C16" s="956"/>
      <c r="D16" s="956"/>
    </row>
    <row r="17" spans="3:4">
      <c r="C17" s="956"/>
      <c r="D17" s="956"/>
    </row>
    <row r="18" spans="3:4" hidden="1"/>
    <row r="19" spans="3:4" hidden="1"/>
    <row r="20" spans="3:4" hidden="1"/>
    <row r="21" spans="3:4">
      <c r="C21" s="185"/>
    </row>
  </sheetData>
  <mergeCells count="13">
    <mergeCell ref="C11:D11"/>
    <mergeCell ref="C10:D10"/>
    <mergeCell ref="C9:D9"/>
    <mergeCell ref="C8:D8"/>
    <mergeCell ref="A2:B2"/>
    <mergeCell ref="C6:D6"/>
    <mergeCell ref="C7:D7"/>
    <mergeCell ref="C17:D17"/>
    <mergeCell ref="C16:D16"/>
    <mergeCell ref="C15:D15"/>
    <mergeCell ref="C14:D14"/>
    <mergeCell ref="C12:D12"/>
    <mergeCell ref="C13:D13"/>
  </mergeCell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FFCCFF"/>
  </sheetPr>
  <dimension ref="A1:R1572"/>
  <sheetViews>
    <sheetView showGridLines="0" zoomScale="90" zoomScaleNormal="85" workbookViewId="0">
      <pane xSplit="6" ySplit="4" topLeftCell="G592" activePane="bottomRight" state="frozen"/>
      <selection activeCell="C15" sqref="C15"/>
      <selection pane="topRight" activeCell="C15" sqref="C15"/>
      <selection pane="bottomLeft" activeCell="C15" sqref="C15"/>
      <selection pane="bottomRight" activeCell="G593" sqref="G592:G593"/>
    </sheetView>
  </sheetViews>
  <sheetFormatPr baseColWidth="10" defaultColWidth="41.5546875" defaultRowHeight="11.4"/>
  <cols>
    <col min="1" max="1" width="13" style="20" customWidth="1"/>
    <col min="2" max="2" width="37" style="20" customWidth="1"/>
    <col min="3" max="3" width="14" style="21" customWidth="1"/>
    <col min="4" max="4" width="41.5546875" style="21"/>
    <col min="5" max="5" width="14" style="22" bestFit="1" customWidth="1"/>
    <col min="6" max="6" width="7.44140625" style="22" customWidth="1"/>
    <col min="7" max="7" width="19.5546875" style="32" bestFit="1" customWidth="1"/>
    <col min="8" max="8" width="10.44140625" style="20" customWidth="1"/>
    <col min="9" max="9" width="20.88671875" style="23" bestFit="1" customWidth="1"/>
    <col min="10" max="10" width="5.44140625" style="20" customWidth="1"/>
    <col min="11" max="11" width="18.44140625" style="32" customWidth="1"/>
    <col min="12" max="12" width="5" style="20" customWidth="1"/>
    <col min="13" max="13" width="17" style="23" customWidth="1"/>
    <col min="14" max="14" width="6.5546875" style="20" customWidth="1"/>
    <col min="15" max="15" width="18.44140625" style="32" customWidth="1"/>
    <col min="16" max="16" width="5" style="20" customWidth="1"/>
    <col min="17" max="17" width="17" style="23" customWidth="1"/>
    <col min="18" max="18" width="6.5546875" style="20" customWidth="1"/>
    <col min="19" max="16384" width="41.5546875" style="20"/>
  </cols>
  <sheetData>
    <row r="1" spans="1:18">
      <c r="B1" s="29" t="s">
        <v>182</v>
      </c>
    </row>
    <row r="2" spans="1:18">
      <c r="B2" s="30" t="s">
        <v>183</v>
      </c>
    </row>
    <row r="3" spans="1:18" ht="12">
      <c r="G3" s="959" t="s">
        <v>1472</v>
      </c>
      <c r="H3" s="959"/>
      <c r="I3" s="959"/>
      <c r="J3" s="959"/>
      <c r="K3" s="960" t="s">
        <v>1304</v>
      </c>
      <c r="L3" s="960"/>
      <c r="M3" s="960"/>
      <c r="N3" s="960"/>
      <c r="O3" s="961" t="s">
        <v>1471</v>
      </c>
      <c r="P3" s="961"/>
      <c r="Q3" s="961"/>
      <c r="R3" s="961"/>
    </row>
    <row r="4" spans="1:18" s="22" customFormat="1" ht="12">
      <c r="A4" s="24" t="s">
        <v>28</v>
      </c>
      <c r="B4" s="24" t="s">
        <v>29</v>
      </c>
      <c r="C4" s="41" t="s">
        <v>123</v>
      </c>
      <c r="D4" s="24" t="s">
        <v>1</v>
      </c>
      <c r="E4" s="24" t="s">
        <v>2</v>
      </c>
      <c r="F4" s="24" t="s">
        <v>181</v>
      </c>
      <c r="G4" s="34" t="s">
        <v>129</v>
      </c>
      <c r="H4" s="24"/>
      <c r="I4" s="33" t="s">
        <v>130</v>
      </c>
      <c r="J4" s="24"/>
      <c r="K4" s="34" t="s">
        <v>129</v>
      </c>
      <c r="L4" s="24"/>
      <c r="M4" s="33" t="s">
        <v>130</v>
      </c>
      <c r="N4" s="24"/>
      <c r="O4" s="34" t="s">
        <v>129</v>
      </c>
      <c r="P4" s="24"/>
      <c r="Q4" s="33" t="s">
        <v>130</v>
      </c>
      <c r="R4" s="24"/>
    </row>
    <row r="5" spans="1:18" ht="12" hidden="1" customHeight="1">
      <c r="A5" s="125" t="s">
        <v>3</v>
      </c>
      <c r="B5" s="125"/>
      <c r="C5" s="126">
        <v>1</v>
      </c>
      <c r="D5" s="125" t="s">
        <v>3</v>
      </c>
      <c r="E5" s="27" t="s">
        <v>6</v>
      </c>
      <c r="F5" s="27" t="s">
        <v>179</v>
      </c>
      <c r="G5" s="35">
        <f>IF(F5="I",IFERROR(VLOOKUP(C5,'BG 122022'!B:D,3,FALSE),0),0)</f>
        <v>0</v>
      </c>
      <c r="H5" s="28"/>
      <c r="I5" s="28">
        <f>IF(F5="I",IFERROR(VLOOKUP(C5,'BG 122022'!B:E,4,FALSE),0),0)</f>
        <v>0</v>
      </c>
      <c r="J5" s="28"/>
      <c r="K5" s="35">
        <f>IF(F5="I",IFERROR(VLOOKUP(C5,'BG 2021'!A:C,3,FALSE),0),0)</f>
        <v>0</v>
      </c>
      <c r="L5" s="28"/>
      <c r="M5" s="28">
        <f>IF(F5="I",IFERROR(VLOOKUP(C5,'BG 2021'!A:D,4,FALSE),0),0)</f>
        <v>0</v>
      </c>
      <c r="N5" s="28"/>
      <c r="O5" s="35"/>
      <c r="P5" s="28"/>
      <c r="Q5" s="28"/>
      <c r="R5" s="28"/>
    </row>
    <row r="6" spans="1:18" ht="12" hidden="1" customHeight="1">
      <c r="A6" s="125" t="s">
        <v>3</v>
      </c>
      <c r="B6" s="125"/>
      <c r="C6" s="126">
        <v>11</v>
      </c>
      <c r="D6" s="125" t="s">
        <v>4</v>
      </c>
      <c r="E6" s="27" t="s">
        <v>6</v>
      </c>
      <c r="F6" s="27" t="s">
        <v>179</v>
      </c>
      <c r="G6" s="35">
        <f>IF(F6="I",IFERROR(VLOOKUP(C6,'BG 122022'!B:D,3,FALSE),0),0)</f>
        <v>0</v>
      </c>
      <c r="H6" s="28"/>
      <c r="I6" s="28">
        <f>IF(F6="I",IFERROR(VLOOKUP(C6,'BG 122022'!B:E,4,FALSE),0),0)</f>
        <v>0</v>
      </c>
      <c r="J6" s="28"/>
      <c r="K6" s="35">
        <f>IF(F6="I",IFERROR(VLOOKUP(C6,'BG 2021'!A:C,3,FALSE),0),0)</f>
        <v>0</v>
      </c>
      <c r="L6" s="28"/>
      <c r="M6" s="28">
        <f>IF(F6="I",IFERROR(VLOOKUP(C6,'BG 2021'!A:D,4,FALSE),0),0)</f>
        <v>0</v>
      </c>
      <c r="N6" s="28"/>
      <c r="O6" s="35"/>
      <c r="P6" s="28"/>
      <c r="Q6" s="28"/>
      <c r="R6" s="28"/>
    </row>
    <row r="7" spans="1:18" ht="12" hidden="1" customHeight="1">
      <c r="A7" s="125" t="s">
        <v>3</v>
      </c>
      <c r="B7" s="125"/>
      <c r="C7" s="126">
        <v>111</v>
      </c>
      <c r="D7" s="125" t="s">
        <v>5</v>
      </c>
      <c r="E7" s="27" t="s">
        <v>6</v>
      </c>
      <c r="F7" s="27" t="s">
        <v>179</v>
      </c>
      <c r="G7" s="35">
        <f>IF(F7="I",IFERROR(VLOOKUP(C7,'BG 122022'!B:D,3,FALSE),0),0)</f>
        <v>0</v>
      </c>
      <c r="H7" s="28"/>
      <c r="I7" s="28">
        <f>IF(F7="I",IFERROR(VLOOKUP(C7,'BG 122022'!B:E,4,FALSE),0),0)</f>
        <v>0</v>
      </c>
      <c r="J7" s="28"/>
      <c r="K7" s="35">
        <f>IF(F7="I",IFERROR(VLOOKUP(C7,'BG 2021'!A:C,3,FALSE),0),0)</f>
        <v>0</v>
      </c>
      <c r="L7" s="28"/>
      <c r="M7" s="28">
        <f>IF(F7="I",IFERROR(VLOOKUP(C7,'BG 2021'!A:D,4,FALSE),0),0)</f>
        <v>0</v>
      </c>
      <c r="N7" s="28"/>
      <c r="O7" s="35"/>
      <c r="P7" s="28"/>
      <c r="Q7" s="28"/>
      <c r="R7" s="28"/>
    </row>
    <row r="8" spans="1:18" ht="12" hidden="1" customHeight="1">
      <c r="A8" s="125" t="s">
        <v>3</v>
      </c>
      <c r="B8" s="125"/>
      <c r="C8" s="126">
        <v>11111</v>
      </c>
      <c r="D8" s="125" t="s">
        <v>193</v>
      </c>
      <c r="E8" s="27" t="s">
        <v>6</v>
      </c>
      <c r="F8" s="27" t="s">
        <v>179</v>
      </c>
      <c r="G8" s="35">
        <f>IF(F8="I",IFERROR(VLOOKUP(C8,'BG 122022'!B:D,3,FALSE),0),0)</f>
        <v>0</v>
      </c>
      <c r="H8" s="28"/>
      <c r="I8" s="28">
        <f>IF(F8="I",IFERROR(VLOOKUP(C8,'BG 122022'!B:E,4,FALSE),0),0)</f>
        <v>0</v>
      </c>
      <c r="J8" s="28"/>
      <c r="K8" s="35">
        <f>IF(F8="I",IFERROR(VLOOKUP(C8,'BG 2021'!A:C,3,FALSE),0),0)</f>
        <v>0</v>
      </c>
      <c r="L8" s="28"/>
      <c r="M8" s="28">
        <f>IF(F8="I",IFERROR(VLOOKUP(C8,'BG 2021'!A:D,4,FALSE),0),0)</f>
        <v>0</v>
      </c>
      <c r="N8" s="28"/>
      <c r="O8" s="35"/>
      <c r="P8" s="28"/>
      <c r="Q8" s="28"/>
      <c r="R8" s="28"/>
    </row>
    <row r="9" spans="1:18" ht="12" hidden="1" customHeight="1">
      <c r="A9" s="125" t="s">
        <v>3</v>
      </c>
      <c r="B9" s="125"/>
      <c r="C9" s="126">
        <v>111111</v>
      </c>
      <c r="D9" s="125" t="s">
        <v>193</v>
      </c>
      <c r="E9" s="27" t="s">
        <v>6</v>
      </c>
      <c r="F9" s="27" t="s">
        <v>179</v>
      </c>
      <c r="G9" s="35">
        <f>IF(F9="I",IFERROR(VLOOKUP(C9,'BG 122022'!B:D,3,FALSE),0),0)</f>
        <v>0</v>
      </c>
      <c r="H9" s="28"/>
      <c r="I9" s="28">
        <f>IF(F9="I",IFERROR(VLOOKUP(C9,'BG 122022'!B:E,4,FALSE),0),0)</f>
        <v>0</v>
      </c>
      <c r="J9" s="28"/>
      <c r="K9" s="35">
        <f>IF(F9="I",IFERROR(VLOOKUP(C9,'BG 2021'!A:C,3,FALSE),0),0)</f>
        <v>0</v>
      </c>
      <c r="L9" s="28"/>
      <c r="M9" s="28">
        <f>IF(F9="I",IFERROR(VLOOKUP(C9,'BG 2021'!A:D,4,FALSE),0),0)</f>
        <v>0</v>
      </c>
      <c r="N9" s="28"/>
      <c r="O9" s="35"/>
      <c r="P9" s="28"/>
      <c r="Q9" s="28"/>
      <c r="R9" s="28"/>
    </row>
    <row r="10" spans="1:18" ht="12" hidden="1" customHeight="1">
      <c r="A10" s="125" t="s">
        <v>3</v>
      </c>
      <c r="B10" s="125"/>
      <c r="C10" s="126">
        <v>1111111</v>
      </c>
      <c r="D10" s="125" t="s">
        <v>394</v>
      </c>
      <c r="E10" s="27" t="s">
        <v>6</v>
      </c>
      <c r="F10" s="27" t="s">
        <v>179</v>
      </c>
      <c r="G10" s="35">
        <f>IF(F10="I",IFERROR(VLOOKUP(C10,'BG 122022'!B:D,3,FALSE),0),0)</f>
        <v>0</v>
      </c>
      <c r="H10" s="28"/>
      <c r="I10" s="28">
        <f>IF(F10="I",IFERROR(VLOOKUP(C10,'BG 122022'!B:E,4,FALSE),0),0)</f>
        <v>0</v>
      </c>
      <c r="J10" s="28"/>
      <c r="K10" s="35">
        <f>IF(F10="I",IFERROR(VLOOKUP(C10,'BG 2021'!A:C,3,FALSE),0),0)</f>
        <v>0</v>
      </c>
      <c r="L10" s="28"/>
      <c r="M10" s="28">
        <f>IF(F10="I",IFERROR(VLOOKUP(C10,'BG 2021'!A:D,4,FALSE),0),0)</f>
        <v>0</v>
      </c>
      <c r="N10" s="28"/>
      <c r="O10" s="35"/>
      <c r="P10" s="28"/>
      <c r="Q10" s="28"/>
      <c r="R10" s="28"/>
    </row>
    <row r="11" spans="1:18" ht="12" hidden="1" customHeight="1">
      <c r="A11" s="125" t="s">
        <v>3</v>
      </c>
      <c r="B11" s="125"/>
      <c r="C11" s="126">
        <v>11111111</v>
      </c>
      <c r="D11" s="125" t="s">
        <v>394</v>
      </c>
      <c r="E11" s="27" t="s">
        <v>6</v>
      </c>
      <c r="F11" s="27" t="s">
        <v>179</v>
      </c>
      <c r="G11" s="35">
        <f>IF(F11="I",IFERROR(VLOOKUP(C11,'BG 122022'!B:D,3,FALSE),0),0)</f>
        <v>0</v>
      </c>
      <c r="H11" s="28"/>
      <c r="I11" s="28">
        <f>IF(F11="I",IFERROR(VLOOKUP(C11,'BG 122022'!B:E,4,FALSE),0),0)</f>
        <v>0</v>
      </c>
      <c r="J11" s="28"/>
      <c r="K11" s="35">
        <f>IF(F11="I",IFERROR(VLOOKUP(C11,'BG 2021'!A:C,3,FALSE),0),0)</f>
        <v>0</v>
      </c>
      <c r="L11" s="28"/>
      <c r="M11" s="28">
        <f>IF(F11="I",IFERROR(VLOOKUP(C11,'BG 2021'!A:D,4,FALSE),0),0)</f>
        <v>0</v>
      </c>
      <c r="N11" s="28"/>
      <c r="O11" s="35"/>
      <c r="P11" s="28"/>
      <c r="Q11" s="28"/>
      <c r="R11" s="28"/>
    </row>
    <row r="12" spans="1:18" ht="12" hidden="1" customHeight="1">
      <c r="A12" s="125" t="s">
        <v>3</v>
      </c>
      <c r="B12" s="125"/>
      <c r="C12" s="126">
        <v>1111111101</v>
      </c>
      <c r="D12" s="125" t="s">
        <v>394</v>
      </c>
      <c r="E12" s="27" t="s">
        <v>6</v>
      </c>
      <c r="F12" s="27" t="s">
        <v>180</v>
      </c>
      <c r="G12" s="35">
        <f>IF(F12="I",IFERROR(VLOOKUP(C12,'BG 122022'!B:D,3,FALSE),0),0)</f>
        <v>0</v>
      </c>
      <c r="H12" s="28"/>
      <c r="I12" s="28">
        <f>IF(F12="I",IFERROR(VLOOKUP(C12,'BG 122022'!B:E,4,FALSE),0),0)</f>
        <v>0</v>
      </c>
      <c r="J12" s="28"/>
      <c r="K12" s="35">
        <f>IF(F12="I",IFERROR(VLOOKUP(C12,'BG 2021'!A:C,3,FALSE),0),0)</f>
        <v>0</v>
      </c>
      <c r="L12" s="28"/>
      <c r="M12" s="28">
        <f>IF(F12="I",IFERROR(VLOOKUP(C12,'BG 2021'!A:D,4,FALSE),0),0)</f>
        <v>0</v>
      </c>
      <c r="N12" s="28"/>
      <c r="O12" s="35"/>
      <c r="P12" s="28"/>
      <c r="Q12" s="28"/>
      <c r="R12" s="28"/>
    </row>
    <row r="13" spans="1:18" ht="12" hidden="1" customHeight="1">
      <c r="A13" s="125" t="s">
        <v>3</v>
      </c>
      <c r="B13" s="125"/>
      <c r="C13" s="126">
        <v>1111112</v>
      </c>
      <c r="D13" s="125" t="s">
        <v>57</v>
      </c>
      <c r="E13" s="27" t="s">
        <v>6</v>
      </c>
      <c r="F13" s="27" t="s">
        <v>179</v>
      </c>
      <c r="G13" s="35">
        <f>IF(F13="I",IFERROR(VLOOKUP(C13,'BG 122022'!B:D,3,FALSE),0),0)</f>
        <v>0</v>
      </c>
      <c r="H13" s="28"/>
      <c r="I13" s="28">
        <f>IF(F13="I",IFERROR(VLOOKUP(C13,'BG 122022'!B:E,4,FALSE),0),0)</f>
        <v>0</v>
      </c>
      <c r="J13" s="28"/>
      <c r="K13" s="35">
        <f>IF(F13="I",IFERROR(VLOOKUP(C13,'BG 2021'!A:C,3,FALSE),0),0)</f>
        <v>0</v>
      </c>
      <c r="L13" s="28"/>
      <c r="M13" s="28">
        <f>IF(F13="I",IFERROR(VLOOKUP(C13,'BG 2021'!A:D,4,FALSE),0),0)</f>
        <v>0</v>
      </c>
      <c r="N13" s="28"/>
      <c r="O13" s="35"/>
      <c r="P13" s="28"/>
      <c r="Q13" s="28"/>
      <c r="R13" s="28"/>
    </row>
    <row r="14" spans="1:18" ht="12" hidden="1" customHeight="1">
      <c r="A14" s="125" t="s">
        <v>3</v>
      </c>
      <c r="B14" s="125"/>
      <c r="C14" s="126">
        <v>11111121</v>
      </c>
      <c r="D14" s="125" t="s">
        <v>57</v>
      </c>
      <c r="E14" s="27" t="s">
        <v>6</v>
      </c>
      <c r="F14" s="27" t="s">
        <v>179</v>
      </c>
      <c r="G14" s="35">
        <f>IF(F14="I",IFERROR(VLOOKUP(C14,'BG 122022'!B:D,3,FALSE),0),0)</f>
        <v>0</v>
      </c>
      <c r="H14" s="28"/>
      <c r="I14" s="28">
        <f>IF(F14="I",IFERROR(VLOOKUP(C14,'BG 122022'!B:E,4,FALSE),0),0)</f>
        <v>0</v>
      </c>
      <c r="J14" s="28"/>
      <c r="K14" s="35">
        <f>IF(F14="I",IFERROR(VLOOKUP(C14,'BG 2021'!A:C,3,FALSE),0),0)</f>
        <v>0</v>
      </c>
      <c r="L14" s="28"/>
      <c r="M14" s="28">
        <f>IF(F14="I",IFERROR(VLOOKUP(C14,'BG 2021'!A:D,4,FALSE),0),0)</f>
        <v>0</v>
      </c>
      <c r="N14" s="28"/>
      <c r="O14" s="35"/>
      <c r="P14" s="28"/>
      <c r="Q14" s="28"/>
      <c r="R14" s="28"/>
    </row>
    <row r="15" spans="1:18" ht="12" hidden="1" customHeight="1">
      <c r="A15" s="125" t="s">
        <v>3</v>
      </c>
      <c r="B15" s="125"/>
      <c r="C15" s="126">
        <v>1111112101</v>
      </c>
      <c r="D15" s="125" t="s">
        <v>153</v>
      </c>
      <c r="E15" s="27" t="s">
        <v>6</v>
      </c>
      <c r="F15" s="27" t="s">
        <v>180</v>
      </c>
      <c r="G15" s="35">
        <f>IF(F15="I",IFERROR(VLOOKUP(C15,'BG 122022'!B:D,3,FALSE),0),0)</f>
        <v>0</v>
      </c>
      <c r="H15" s="28"/>
      <c r="I15" s="28">
        <f>IF(F15="I",IFERROR(VLOOKUP(C15,'BG 122022'!B:E,4,FALSE),0),0)</f>
        <v>0</v>
      </c>
      <c r="J15" s="28"/>
      <c r="K15" s="35">
        <f>IF(F15="I",IFERROR(VLOOKUP(C15,'BG 2021'!A:C,3,FALSE),0),0)</f>
        <v>0</v>
      </c>
      <c r="L15" s="28"/>
      <c r="M15" s="28">
        <f>IF(F15="I",IFERROR(VLOOKUP(C15,'BG 2021'!A:D,4,FALSE),0),0)</f>
        <v>0</v>
      </c>
      <c r="N15" s="28"/>
      <c r="O15" s="35"/>
      <c r="P15" s="28"/>
      <c r="Q15" s="28"/>
      <c r="R15" s="28"/>
    </row>
    <row r="16" spans="1:18" ht="12" hidden="1" customHeight="1">
      <c r="A16" s="125" t="s">
        <v>3</v>
      </c>
      <c r="B16" s="125"/>
      <c r="C16" s="126">
        <v>1111112102</v>
      </c>
      <c r="D16" s="125" t="s">
        <v>395</v>
      </c>
      <c r="E16" s="27" t="s">
        <v>0</v>
      </c>
      <c r="F16" s="27" t="s">
        <v>180</v>
      </c>
      <c r="G16" s="35">
        <f>IF(F16="I",IFERROR(VLOOKUP(C16,'BG 122022'!B:D,3,FALSE),0),0)</f>
        <v>0</v>
      </c>
      <c r="H16" s="28"/>
      <c r="I16" s="28">
        <f>IF(F16="I",IFERROR(VLOOKUP(C16,'BG 122022'!B:E,4,FALSE),0),0)</f>
        <v>0</v>
      </c>
      <c r="J16" s="28"/>
      <c r="K16" s="35">
        <f>IF(F16="I",IFERROR(VLOOKUP(C16,'BG 2021'!A:C,3,FALSE),0),0)</f>
        <v>0</v>
      </c>
      <c r="L16" s="28"/>
      <c r="M16" s="28">
        <f>IF(F16="I",IFERROR(VLOOKUP(C16,'BG 2021'!A:D,4,FALSE),0),0)</f>
        <v>0</v>
      </c>
      <c r="N16" s="28"/>
      <c r="O16" s="35"/>
      <c r="P16" s="28"/>
      <c r="Q16" s="28"/>
      <c r="R16" s="28"/>
    </row>
    <row r="17" spans="1:18" ht="12" hidden="1" customHeight="1">
      <c r="A17" s="125" t="s">
        <v>3</v>
      </c>
      <c r="B17" s="125"/>
      <c r="C17" s="126">
        <v>11114</v>
      </c>
      <c r="D17" s="125" t="s">
        <v>17</v>
      </c>
      <c r="E17" s="27" t="s">
        <v>6</v>
      </c>
      <c r="F17" s="27" t="s">
        <v>179</v>
      </c>
      <c r="G17" s="35">
        <f>IF(F17="I",IFERROR(VLOOKUP(C17,'BG 122022'!B:D,3,FALSE),0),0)</f>
        <v>0</v>
      </c>
      <c r="H17" s="28"/>
      <c r="I17" s="28">
        <f>IF(F17="I",IFERROR(VLOOKUP(C17,'BG 122022'!B:E,4,FALSE),0),0)</f>
        <v>0</v>
      </c>
      <c r="J17" s="28"/>
      <c r="K17" s="35">
        <f>IF(F17="I",IFERROR(VLOOKUP(C17,'BG 2021'!A:C,3,FALSE),0),0)</f>
        <v>0</v>
      </c>
      <c r="L17" s="28"/>
      <c r="M17" s="28">
        <f>IF(F17="I",IFERROR(VLOOKUP(C17,'BG 2021'!A:D,4,FALSE),0),0)</f>
        <v>0</v>
      </c>
      <c r="N17" s="28"/>
      <c r="O17" s="35"/>
      <c r="P17" s="28"/>
      <c r="Q17" s="28"/>
      <c r="R17" s="28"/>
    </row>
    <row r="18" spans="1:18" ht="12" hidden="1" customHeight="1">
      <c r="A18" s="125" t="s">
        <v>3</v>
      </c>
      <c r="B18" s="125"/>
      <c r="C18" s="126">
        <v>111141</v>
      </c>
      <c r="D18" s="125" t="s">
        <v>304</v>
      </c>
      <c r="E18" s="27" t="s">
        <v>6</v>
      </c>
      <c r="F18" s="27" t="s">
        <v>179</v>
      </c>
      <c r="G18" s="35">
        <f>IF(F18="I",IFERROR(VLOOKUP(C18,'BG 122022'!B:D,3,FALSE),0),0)</f>
        <v>0</v>
      </c>
      <c r="H18" s="28"/>
      <c r="I18" s="28">
        <f>IF(F18="I",IFERROR(VLOOKUP(C18,'BG 122022'!B:E,4,FALSE),0),0)</f>
        <v>0</v>
      </c>
      <c r="J18" s="28"/>
      <c r="K18" s="35">
        <f>IF(F18="I",IFERROR(VLOOKUP(C18,'BG 2021'!A:C,3,FALSE),0),0)</f>
        <v>0</v>
      </c>
      <c r="L18" s="28"/>
      <c r="M18" s="28">
        <f>IF(F18="I",IFERROR(VLOOKUP(C18,'BG 2021'!A:D,4,FALSE),0),0)</f>
        <v>0</v>
      </c>
      <c r="N18" s="28"/>
      <c r="O18" s="35"/>
      <c r="P18" s="28"/>
      <c r="Q18" s="28"/>
      <c r="R18" s="28"/>
    </row>
    <row r="19" spans="1:18" ht="12" hidden="1" customHeight="1">
      <c r="A19" s="125" t="s">
        <v>3</v>
      </c>
      <c r="B19" s="125"/>
      <c r="C19" s="126">
        <v>1111411</v>
      </c>
      <c r="D19" s="125" t="s">
        <v>305</v>
      </c>
      <c r="E19" s="27" t="s">
        <v>6</v>
      </c>
      <c r="F19" s="27" t="s">
        <v>179</v>
      </c>
      <c r="G19" s="35">
        <f>IF(F19="I",IFERROR(VLOOKUP(C19,'BG 122022'!B:D,3,FALSE),0),0)</f>
        <v>0</v>
      </c>
      <c r="H19" s="28"/>
      <c r="I19" s="28">
        <f>IF(F19="I",IFERROR(VLOOKUP(C19,'BG 122022'!B:E,4,FALSE),0),0)</f>
        <v>0</v>
      </c>
      <c r="J19" s="28"/>
      <c r="K19" s="35">
        <f>IF(F19="I",IFERROR(VLOOKUP(C19,'BG 2021'!A:C,3,FALSE),0),0)</f>
        <v>0</v>
      </c>
      <c r="L19" s="28"/>
      <c r="M19" s="28">
        <f>IF(F19="I",IFERROR(VLOOKUP(C19,'BG 2021'!A:D,4,FALSE),0),0)</f>
        <v>0</v>
      </c>
      <c r="N19" s="28"/>
      <c r="O19" s="35"/>
      <c r="P19" s="28"/>
      <c r="Q19" s="28"/>
      <c r="R19" s="28"/>
    </row>
    <row r="20" spans="1:18" ht="12" hidden="1" customHeight="1">
      <c r="A20" s="125" t="s">
        <v>3</v>
      </c>
      <c r="B20" s="125"/>
      <c r="C20" s="126">
        <v>11114111</v>
      </c>
      <c r="D20" s="125" t="s">
        <v>306</v>
      </c>
      <c r="E20" s="27" t="s">
        <v>6</v>
      </c>
      <c r="F20" s="27" t="s">
        <v>179</v>
      </c>
      <c r="G20" s="35">
        <f>IF(F20="I",IFERROR(VLOOKUP(C20,'BG 122022'!B:D,3,FALSE),0),0)</f>
        <v>0</v>
      </c>
      <c r="H20" s="28"/>
      <c r="I20" s="28">
        <f>IF(F20="I",IFERROR(VLOOKUP(C20,'BG 122022'!B:E,4,FALSE),0),0)</f>
        <v>0</v>
      </c>
      <c r="J20" s="28"/>
      <c r="K20" s="35">
        <f>IF(F20="I",IFERROR(VLOOKUP(C20,'BG 2021'!A:C,3,FALSE),0),0)</f>
        <v>0</v>
      </c>
      <c r="L20" s="28"/>
      <c r="M20" s="28">
        <f>IF(F20="I",IFERROR(VLOOKUP(C20,'BG 2021'!A:D,4,FALSE),0),0)</f>
        <v>0</v>
      </c>
      <c r="N20" s="28"/>
      <c r="O20" s="35"/>
      <c r="P20" s="28"/>
      <c r="Q20" s="28"/>
      <c r="R20" s="28"/>
    </row>
    <row r="21" spans="1:18" s="165" customFormat="1" ht="12" hidden="1" customHeight="1">
      <c r="A21" s="160" t="s">
        <v>3</v>
      </c>
      <c r="B21" s="160" t="s">
        <v>17</v>
      </c>
      <c r="C21" s="161">
        <v>1111411101</v>
      </c>
      <c r="D21" s="160" t="s">
        <v>52</v>
      </c>
      <c r="E21" s="162" t="s">
        <v>6</v>
      </c>
      <c r="F21" s="162" t="s">
        <v>180</v>
      </c>
      <c r="G21" s="163">
        <f>IF(F21="I",IFERROR(VLOOKUP(C21,'BG 122022'!B:D,3,FALSE),0),0)</f>
        <v>977925098</v>
      </c>
      <c r="H21" s="164"/>
      <c r="I21" s="164">
        <f>IF(F21="I",IFERROR(VLOOKUP(C21,'BG 122022'!B:E,4,FALSE),0),0)</f>
        <v>133543.42000001669</v>
      </c>
      <c r="J21" s="164"/>
      <c r="K21" s="163">
        <f>IF(F21="I",IFERROR(VLOOKUP(C21,'BG 2021'!A:C,3,FALSE),0),0)</f>
        <v>974998</v>
      </c>
      <c r="L21" s="164"/>
      <c r="M21" s="164">
        <f>IF(F21="I",IFERROR(VLOOKUP(C21,'BG 2021'!A:D,4,FALSE),0),0)</f>
        <v>141.89000000059605</v>
      </c>
      <c r="N21" s="164"/>
      <c r="O21" s="163"/>
      <c r="P21" s="164"/>
      <c r="Q21" s="164"/>
      <c r="R21" s="164"/>
    </row>
    <row r="22" spans="1:18" s="165" customFormat="1" ht="12" hidden="1" customHeight="1">
      <c r="A22" s="160" t="s">
        <v>3</v>
      </c>
      <c r="B22" s="160" t="s">
        <v>17</v>
      </c>
      <c r="C22" s="161">
        <v>1111411102</v>
      </c>
      <c r="D22" s="160" t="s">
        <v>51</v>
      </c>
      <c r="E22" s="162" t="s">
        <v>0</v>
      </c>
      <c r="F22" s="162" t="s">
        <v>180</v>
      </c>
      <c r="G22" s="163">
        <f>IF(F22="I",IFERROR(VLOOKUP(C22,'BG 122022'!B:D,3,FALSE),0),0)</f>
        <v>35469000</v>
      </c>
      <c r="H22" s="164"/>
      <c r="I22" s="164">
        <f>IF(F22="I",IFERROR(VLOOKUP(C22,'BG 122022'!B:E,4,FALSE),0),0)</f>
        <v>4843.5720000267029</v>
      </c>
      <c r="J22" s="164"/>
      <c r="K22" s="163">
        <f>IF(F22="I",IFERROR(VLOOKUP(C22,'BG 2021'!A:C,3,FALSE),0),0)</f>
        <v>129</v>
      </c>
      <c r="L22" s="164"/>
      <c r="M22" s="164">
        <f>IF(F22="I",IFERROR(VLOOKUP(C22,'BG 2021'!A:D,4,FALSE),0),0)</f>
        <v>1.8999997526407242E-2</v>
      </c>
      <c r="N22" s="164"/>
      <c r="O22" s="163"/>
      <c r="P22" s="164"/>
      <c r="Q22" s="164"/>
      <c r="R22" s="164"/>
    </row>
    <row r="23" spans="1:18" ht="12" hidden="1" customHeight="1">
      <c r="A23" s="125" t="s">
        <v>3</v>
      </c>
      <c r="B23" s="125"/>
      <c r="C23" s="126">
        <v>11114112</v>
      </c>
      <c r="D23" s="125" t="s">
        <v>307</v>
      </c>
      <c r="E23" s="27" t="s">
        <v>6</v>
      </c>
      <c r="F23" s="27" t="s">
        <v>179</v>
      </c>
      <c r="G23" s="35">
        <f>IF(F23="I",IFERROR(VLOOKUP(C23,'BG 122022'!B:D,3,FALSE),0),0)</f>
        <v>0</v>
      </c>
      <c r="H23" s="28"/>
      <c r="I23" s="28">
        <f>IF(F23="I",IFERROR(VLOOKUP(C23,'BG 122022'!B:E,4,FALSE),0),0)</f>
        <v>0</v>
      </c>
      <c r="J23" s="28"/>
      <c r="K23" s="35">
        <f>IF(F23="I",IFERROR(VLOOKUP(C23,'BG 2021'!A:C,3,FALSE),0),0)</f>
        <v>0</v>
      </c>
      <c r="L23" s="28"/>
      <c r="M23" s="28">
        <f>IF(F23="I",IFERROR(VLOOKUP(C23,'BG 2021'!A:D,4,FALSE),0),0)</f>
        <v>0</v>
      </c>
      <c r="N23" s="28"/>
      <c r="O23" s="35"/>
      <c r="P23" s="28"/>
      <c r="Q23" s="28"/>
      <c r="R23" s="28"/>
    </row>
    <row r="24" spans="1:18" s="165" customFormat="1" ht="12" hidden="1" customHeight="1">
      <c r="A24" s="160" t="s">
        <v>3</v>
      </c>
      <c r="B24" s="160" t="s">
        <v>17</v>
      </c>
      <c r="C24" s="161">
        <v>1111411201</v>
      </c>
      <c r="D24" s="160" t="s">
        <v>52</v>
      </c>
      <c r="E24" s="162" t="s">
        <v>6</v>
      </c>
      <c r="F24" s="162" t="s">
        <v>180</v>
      </c>
      <c r="G24" s="163">
        <f>IF(F24="I",IFERROR(VLOOKUP(C24,'BG 122022'!B:D,3,FALSE),0),0)</f>
        <v>39212607</v>
      </c>
      <c r="H24" s="164"/>
      <c r="I24" s="164">
        <f>IF(F24="I",IFERROR(VLOOKUP(C24,'BG 122022'!B:E,4,FALSE),0),0)</f>
        <v>5354.7900000000373</v>
      </c>
      <c r="J24" s="164"/>
      <c r="K24" s="163">
        <f>IF(F24="I",IFERROR(VLOOKUP(C24,'BG 2021'!A:C,3,FALSE),0),0)</f>
        <v>487019973</v>
      </c>
      <c r="L24" s="164"/>
      <c r="M24" s="164">
        <f>IF(F24="I",IFERROR(VLOOKUP(C24,'BG 2021'!A:D,4,FALSE),0),0)</f>
        <v>70882.469999999972</v>
      </c>
      <c r="N24" s="164"/>
      <c r="O24" s="163"/>
      <c r="P24" s="164"/>
      <c r="Q24" s="164"/>
      <c r="R24" s="164"/>
    </row>
    <row r="25" spans="1:18" s="165" customFormat="1" ht="12" hidden="1" customHeight="1">
      <c r="A25" s="160" t="s">
        <v>3</v>
      </c>
      <c r="B25" s="160" t="s">
        <v>17</v>
      </c>
      <c r="C25" s="161">
        <v>1111411202</v>
      </c>
      <c r="D25" s="160" t="s">
        <v>51</v>
      </c>
      <c r="E25" s="162" t="s">
        <v>0</v>
      </c>
      <c r="F25" s="162" t="s">
        <v>180</v>
      </c>
      <c r="G25" s="163">
        <f>IF(F25="I",IFERROR(VLOOKUP(C25,'BG 122022'!B:D,3,FALSE),0),0)</f>
        <v>29661931</v>
      </c>
      <c r="H25" s="164"/>
      <c r="I25" s="164">
        <f>IF(F25="I",IFERROR(VLOOKUP(C25,'BG 122022'!B:E,4,FALSE),0),0)</f>
        <v>4050.5700000000652</v>
      </c>
      <c r="J25" s="164"/>
      <c r="K25" s="163">
        <f>IF(F25="I",IFERROR(VLOOKUP(C25,'BG 2021'!A:C,3,FALSE),0),0)</f>
        <v>106618344</v>
      </c>
      <c r="L25" s="164"/>
      <c r="M25" s="164">
        <f>IF(F25="I",IFERROR(VLOOKUP(C25,'BG 2021'!A:D,4,FALSE),0),0)</f>
        <v>15517.580000000016</v>
      </c>
      <c r="N25" s="164"/>
      <c r="O25" s="163"/>
      <c r="P25" s="164"/>
      <c r="Q25" s="164"/>
      <c r="R25" s="164"/>
    </row>
    <row r="26" spans="1:18" ht="12" hidden="1" customHeight="1">
      <c r="A26" s="125" t="s">
        <v>3</v>
      </c>
      <c r="B26" s="125"/>
      <c r="C26" s="126">
        <v>11114113</v>
      </c>
      <c r="D26" s="125" t="s">
        <v>954</v>
      </c>
      <c r="E26" s="27" t="s">
        <v>6</v>
      </c>
      <c r="F26" s="27" t="s">
        <v>179</v>
      </c>
      <c r="G26" s="35">
        <f>IF(F26="I",IFERROR(VLOOKUP(C26,'BG 122022'!B:D,3,FALSE),0),0)</f>
        <v>0</v>
      </c>
      <c r="H26" s="28"/>
      <c r="I26" s="28">
        <f>IF(F26="I",IFERROR(VLOOKUP(C26,'BG 122022'!B:E,4,FALSE),0),0)</f>
        <v>0</v>
      </c>
      <c r="J26" s="28"/>
      <c r="K26" s="35">
        <f>IF(F26="I",IFERROR(VLOOKUP(C26,'BG 2021'!A:C,3,FALSE),0),0)</f>
        <v>0</v>
      </c>
      <c r="L26" s="28"/>
      <c r="M26" s="28">
        <f>IF(F26="I",IFERROR(VLOOKUP(C26,'BG 2021'!A:D,4,FALSE),0),0)</f>
        <v>0</v>
      </c>
      <c r="N26" s="28"/>
      <c r="O26" s="35"/>
      <c r="P26" s="28"/>
      <c r="Q26" s="28"/>
      <c r="R26" s="28"/>
    </row>
    <row r="27" spans="1:18" s="165" customFormat="1" ht="12" hidden="1" customHeight="1">
      <c r="A27" s="160" t="s">
        <v>3</v>
      </c>
      <c r="B27" s="160" t="s">
        <v>17</v>
      </c>
      <c r="C27" s="161">
        <v>1111411301</v>
      </c>
      <c r="D27" s="160" t="s">
        <v>52</v>
      </c>
      <c r="E27" s="162" t="s">
        <v>6</v>
      </c>
      <c r="F27" s="162" t="s">
        <v>180</v>
      </c>
      <c r="G27" s="163">
        <f>IF(F27="I",IFERROR(VLOOKUP(C27,'BG 122022'!B:D,3,FALSE),0),0)</f>
        <v>339775222</v>
      </c>
      <c r="H27" s="164"/>
      <c r="I27" s="164">
        <f>IF(F27="I",IFERROR(VLOOKUP(C27,'BG 122022'!B:E,4,FALSE),0),0)</f>
        <v>46399</v>
      </c>
      <c r="J27" s="164"/>
      <c r="K27" s="163">
        <f>IF(F27="I",IFERROR(VLOOKUP(C27,'BG 2021'!A:C,3,FALSE),0),0)</f>
        <v>0</v>
      </c>
      <c r="L27" s="164"/>
      <c r="M27" s="164">
        <f>IF(F27="I",IFERROR(VLOOKUP(C27,'BG 2021'!A:D,4,FALSE),0),0)</f>
        <v>0</v>
      </c>
      <c r="N27" s="164"/>
      <c r="O27" s="163"/>
      <c r="P27" s="164"/>
      <c r="Q27" s="164"/>
      <c r="R27" s="164"/>
    </row>
    <row r="28" spans="1:18" s="165" customFormat="1" ht="12" hidden="1" customHeight="1">
      <c r="A28" s="160" t="s">
        <v>3</v>
      </c>
      <c r="B28" s="160" t="s">
        <v>17</v>
      </c>
      <c r="C28" s="161">
        <v>1111411302</v>
      </c>
      <c r="D28" s="160" t="s">
        <v>51</v>
      </c>
      <c r="E28" s="162" t="s">
        <v>0</v>
      </c>
      <c r="F28" s="162" t="s">
        <v>180</v>
      </c>
      <c r="G28" s="163">
        <f>IF(F28="I",IFERROR(VLOOKUP(C28,'BG 122022'!B:D,3,FALSE),0),0)</f>
        <v>43583473</v>
      </c>
      <c r="H28" s="164"/>
      <c r="I28" s="164">
        <f>IF(F28="I",IFERROR(VLOOKUP(C28,'BG 122022'!B:E,4,FALSE),0),0)</f>
        <v>5951.6699999868861</v>
      </c>
      <c r="J28" s="164"/>
      <c r="K28" s="163">
        <f>IF(F28="I",IFERROR(VLOOKUP(C28,'BG 2021'!A:C,3,FALSE),0),0)</f>
        <v>0</v>
      </c>
      <c r="L28" s="164"/>
      <c r="M28" s="164">
        <f>IF(F28="I",IFERROR(VLOOKUP(C28,'BG 2021'!A:D,4,FALSE),0),0)</f>
        <v>0</v>
      </c>
      <c r="N28" s="164"/>
      <c r="O28" s="163"/>
      <c r="P28" s="164"/>
      <c r="Q28" s="164"/>
      <c r="R28" s="164"/>
    </row>
    <row r="29" spans="1:18" ht="12" hidden="1" customHeight="1">
      <c r="A29" s="125" t="s">
        <v>3</v>
      </c>
      <c r="B29" s="125"/>
      <c r="C29" s="126">
        <v>1111412</v>
      </c>
      <c r="D29" s="125" t="s">
        <v>396</v>
      </c>
      <c r="E29" s="27" t="s">
        <v>6</v>
      </c>
      <c r="F29" s="27" t="s">
        <v>179</v>
      </c>
      <c r="G29" s="35">
        <f>IF(F29="I",IFERROR(VLOOKUP(C29,'BG 122022'!B:D,3,FALSE),0),0)</f>
        <v>0</v>
      </c>
      <c r="H29" s="28"/>
      <c r="I29" s="28">
        <f>IF(F29="I",IFERROR(VLOOKUP(C29,'BG 122022'!B:E,4,FALSE),0),0)</f>
        <v>0</v>
      </c>
      <c r="J29" s="28"/>
      <c r="K29" s="35">
        <f>IF(F29="I",IFERROR(VLOOKUP(C29,'BG 2021'!A:C,3,FALSE),0),0)</f>
        <v>0</v>
      </c>
      <c r="L29" s="28"/>
      <c r="M29" s="28">
        <f>IF(F29="I",IFERROR(VLOOKUP(C29,'BG 2021'!A:D,4,FALSE),0),0)</f>
        <v>0</v>
      </c>
      <c r="N29" s="28"/>
      <c r="O29" s="35"/>
      <c r="P29" s="28"/>
      <c r="Q29" s="28"/>
      <c r="R29" s="28"/>
    </row>
    <row r="30" spans="1:18" ht="12" hidden="1" customHeight="1">
      <c r="A30" s="125" t="s">
        <v>3</v>
      </c>
      <c r="B30" s="125"/>
      <c r="C30" s="126">
        <v>11114121</v>
      </c>
      <c r="D30" s="125" t="s">
        <v>397</v>
      </c>
      <c r="E30" s="27" t="s">
        <v>6</v>
      </c>
      <c r="F30" s="27" t="s">
        <v>179</v>
      </c>
      <c r="G30" s="35">
        <f>IF(F30="I",IFERROR(VLOOKUP(C30,'BG 122022'!B:D,3,FALSE),0),0)</f>
        <v>0</v>
      </c>
      <c r="H30" s="28"/>
      <c r="I30" s="28">
        <f>IF(F30="I",IFERROR(VLOOKUP(C30,'BG 122022'!B:E,4,FALSE),0),0)</f>
        <v>0</v>
      </c>
      <c r="J30" s="28"/>
      <c r="K30" s="35">
        <f>IF(F30="I",IFERROR(VLOOKUP(C30,'BG 2021'!A:C,3,FALSE),0),0)</f>
        <v>0</v>
      </c>
      <c r="L30" s="28"/>
      <c r="M30" s="28">
        <f>IF(F30="I",IFERROR(VLOOKUP(C30,'BG 2021'!A:D,4,FALSE),0),0)</f>
        <v>0</v>
      </c>
      <c r="N30" s="28"/>
      <c r="O30" s="35"/>
      <c r="P30" s="28"/>
      <c r="Q30" s="28"/>
      <c r="R30" s="28"/>
    </row>
    <row r="31" spans="1:18" s="165" customFormat="1" ht="12" hidden="1" customHeight="1">
      <c r="A31" s="160" t="s">
        <v>3</v>
      </c>
      <c r="B31" s="160" t="s">
        <v>17</v>
      </c>
      <c r="C31" s="161">
        <v>1111412101</v>
      </c>
      <c r="D31" s="160" t="s">
        <v>52</v>
      </c>
      <c r="E31" s="162" t="s">
        <v>6</v>
      </c>
      <c r="F31" s="162" t="s">
        <v>180</v>
      </c>
      <c r="G31" s="163">
        <f>IF(F31="I",IFERROR(VLOOKUP(C31,'BG 122022'!B:D,3,FALSE),0),0)</f>
        <v>0</v>
      </c>
      <c r="H31" s="164"/>
      <c r="I31" s="164">
        <f>IF(F31="I",IFERROR(VLOOKUP(C31,'BG 122022'!B:E,4,FALSE),0),0)</f>
        <v>0</v>
      </c>
      <c r="J31" s="164"/>
      <c r="K31" s="163">
        <f>IF(F31="I",IFERROR(VLOOKUP(C31,'BG 2021'!A:C,3,FALSE),0),0)</f>
        <v>0</v>
      </c>
      <c r="L31" s="164"/>
      <c r="M31" s="164">
        <f>IF(F31="I",IFERROR(VLOOKUP(C31,'BG 2021'!A:D,4,FALSE),0),0)</f>
        <v>0</v>
      </c>
      <c r="N31" s="164"/>
      <c r="O31" s="163"/>
      <c r="P31" s="164"/>
      <c r="Q31" s="164"/>
      <c r="R31" s="164"/>
    </row>
    <row r="32" spans="1:18" s="165" customFormat="1" ht="12" hidden="1" customHeight="1">
      <c r="A32" s="160" t="s">
        <v>3</v>
      </c>
      <c r="B32" s="160" t="s">
        <v>17</v>
      </c>
      <c r="C32" s="161">
        <v>1111412102</v>
      </c>
      <c r="D32" s="160" t="s">
        <v>51</v>
      </c>
      <c r="E32" s="162" t="s">
        <v>0</v>
      </c>
      <c r="F32" s="162" t="s">
        <v>180</v>
      </c>
      <c r="G32" s="163">
        <f>IF(F32="I",IFERROR(VLOOKUP(C32,'BG 122022'!B:D,3,FALSE),0),0)</f>
        <v>0</v>
      </c>
      <c r="H32" s="164"/>
      <c r="I32" s="164">
        <f>IF(F32="I",IFERROR(VLOOKUP(C32,'BG 122022'!B:E,4,FALSE),0),0)</f>
        <v>0</v>
      </c>
      <c r="J32" s="164"/>
      <c r="K32" s="163">
        <f>IF(F32="I",IFERROR(VLOOKUP(C32,'BG 2021'!A:C,3,FALSE),0),0)</f>
        <v>0</v>
      </c>
      <c r="L32" s="164"/>
      <c r="M32" s="164">
        <f>IF(F32="I",IFERROR(VLOOKUP(C32,'BG 2021'!A:D,4,FALSE),0),0)</f>
        <v>0</v>
      </c>
      <c r="N32" s="164"/>
      <c r="O32" s="163"/>
      <c r="P32" s="164"/>
      <c r="Q32" s="164"/>
      <c r="R32" s="164"/>
    </row>
    <row r="33" spans="1:18" ht="12" hidden="1" customHeight="1">
      <c r="A33" s="125" t="s">
        <v>3</v>
      </c>
      <c r="B33" s="125"/>
      <c r="C33" s="126">
        <v>11114122</v>
      </c>
      <c r="D33" s="125" t="s">
        <v>398</v>
      </c>
      <c r="E33" s="27" t="s">
        <v>0</v>
      </c>
      <c r="F33" s="27" t="s">
        <v>179</v>
      </c>
      <c r="G33" s="35">
        <f>IF(F33="I",IFERROR(VLOOKUP(C33,'BG 122022'!B:D,3,FALSE),0),0)</f>
        <v>0</v>
      </c>
      <c r="H33" s="28"/>
      <c r="I33" s="28">
        <f>IF(F33="I",IFERROR(VLOOKUP(C33,'BG 122022'!B:E,4,FALSE),0),0)</f>
        <v>0</v>
      </c>
      <c r="J33" s="28"/>
      <c r="K33" s="35">
        <f>IF(F33="I",IFERROR(VLOOKUP(C33,'BG 2021'!A:C,3,FALSE),0),0)</f>
        <v>0</v>
      </c>
      <c r="L33" s="28"/>
      <c r="M33" s="28">
        <f>IF(F33="I",IFERROR(VLOOKUP(C33,'BG 2021'!A:D,4,FALSE),0),0)</f>
        <v>0</v>
      </c>
      <c r="N33" s="28"/>
      <c r="O33" s="35"/>
      <c r="P33" s="28"/>
      <c r="Q33" s="28"/>
      <c r="R33" s="28"/>
    </row>
    <row r="34" spans="1:18" s="165" customFormat="1" ht="12" hidden="1" customHeight="1">
      <c r="A34" s="160" t="s">
        <v>3</v>
      </c>
      <c r="B34" s="160" t="s">
        <v>17</v>
      </c>
      <c r="C34" s="161">
        <v>1111412201</v>
      </c>
      <c r="D34" s="160" t="s">
        <v>52</v>
      </c>
      <c r="E34" s="162" t="s">
        <v>6</v>
      </c>
      <c r="F34" s="162" t="s">
        <v>180</v>
      </c>
      <c r="G34" s="163">
        <f>IF(F34="I",IFERROR(VLOOKUP(C34,'BG 122022'!B:D,3,FALSE),0),0)</f>
        <v>7067000</v>
      </c>
      <c r="H34" s="164"/>
      <c r="I34" s="164">
        <f>IF(F34="I",IFERROR(VLOOKUP(C34,'BG 122022'!B:E,4,FALSE),0),0)</f>
        <v>965.05</v>
      </c>
      <c r="J34" s="164"/>
      <c r="K34" s="163">
        <f>IF(F34="I",IFERROR(VLOOKUP(C34,'BG 2021'!A:C,3,FALSE),0),0)</f>
        <v>7067000</v>
      </c>
      <c r="L34" s="164"/>
      <c r="M34" s="164">
        <f>IF(F34="I",IFERROR(VLOOKUP(C34,'BG 2021'!A:D,4,FALSE),0),0)</f>
        <v>1028.5499999998137</v>
      </c>
      <c r="N34" s="164"/>
      <c r="O34" s="163"/>
      <c r="P34" s="164"/>
      <c r="Q34" s="164"/>
      <c r="R34" s="164"/>
    </row>
    <row r="35" spans="1:18" s="165" customFormat="1" ht="12" hidden="1" customHeight="1">
      <c r="A35" s="160" t="s">
        <v>3</v>
      </c>
      <c r="B35" s="160" t="s">
        <v>17</v>
      </c>
      <c r="C35" s="161">
        <v>1111412202</v>
      </c>
      <c r="D35" s="160" t="s">
        <v>51</v>
      </c>
      <c r="E35" s="162" t="s">
        <v>0</v>
      </c>
      <c r="F35" s="162" t="s">
        <v>180</v>
      </c>
      <c r="G35" s="163">
        <f>IF(F35="I",IFERROR(VLOOKUP(C35,'BG 122022'!B:D,3,FALSE),0),0)</f>
        <v>37493248</v>
      </c>
      <c r="H35" s="164"/>
      <c r="I35" s="164">
        <f>IF(F35="I",IFERROR(VLOOKUP(C35,'BG 122022'!B:E,4,FALSE),0),0)</f>
        <v>5120</v>
      </c>
      <c r="J35" s="164"/>
      <c r="K35" s="163">
        <f>IF(F35="I",IFERROR(VLOOKUP(C35,'BG 2021'!A:C,3,FALSE),0),0)</f>
        <v>35178547</v>
      </c>
      <c r="L35" s="164"/>
      <c r="M35" s="164">
        <f>IF(F35="I",IFERROR(VLOOKUP(C35,'BG 2021'!A:D,4,FALSE),0),0)</f>
        <v>5120</v>
      </c>
      <c r="N35" s="164"/>
      <c r="O35" s="163"/>
      <c r="P35" s="164"/>
      <c r="Q35" s="164"/>
      <c r="R35" s="164"/>
    </row>
    <row r="36" spans="1:18" ht="12" hidden="1" customHeight="1">
      <c r="A36" s="125" t="s">
        <v>3</v>
      </c>
      <c r="B36" s="125"/>
      <c r="C36" s="126">
        <v>11114123</v>
      </c>
      <c r="D36" s="125" t="s">
        <v>1012</v>
      </c>
      <c r="E36" s="27" t="s">
        <v>6</v>
      </c>
      <c r="F36" s="27" t="s">
        <v>179</v>
      </c>
      <c r="G36" s="35">
        <f>IF(F36="I",IFERROR(VLOOKUP(C36,'BG 122022'!B:D,3,FALSE),0),0)</f>
        <v>0</v>
      </c>
      <c r="H36" s="28"/>
      <c r="I36" s="28">
        <f>IF(F36="I",IFERROR(VLOOKUP(C36,'BG 122022'!B:E,4,FALSE),0),0)</f>
        <v>0</v>
      </c>
      <c r="J36" s="28"/>
      <c r="K36" s="35">
        <f>IF(F36="I",IFERROR(VLOOKUP(C36,'BG 2021'!A:C,3,FALSE),0),0)</f>
        <v>0</v>
      </c>
      <c r="L36" s="28"/>
      <c r="M36" s="28">
        <f>IF(F36="I",IFERROR(VLOOKUP(C36,'BG 2021'!A:D,4,FALSE),0),0)</f>
        <v>0</v>
      </c>
      <c r="N36" s="28"/>
      <c r="O36" s="35"/>
      <c r="P36" s="28"/>
      <c r="Q36" s="28"/>
      <c r="R36" s="28"/>
    </row>
    <row r="37" spans="1:18" s="165" customFormat="1" ht="12" hidden="1" customHeight="1">
      <c r="A37" s="160" t="s">
        <v>3</v>
      </c>
      <c r="B37" s="160" t="s">
        <v>17</v>
      </c>
      <c r="C37" s="161">
        <v>1111412301</v>
      </c>
      <c r="D37" s="160" t="s">
        <v>52</v>
      </c>
      <c r="E37" s="162" t="s">
        <v>6</v>
      </c>
      <c r="F37" s="162" t="s">
        <v>180</v>
      </c>
      <c r="G37" s="163">
        <f>IF(F37="I",IFERROR(VLOOKUP(C37,'BG 122022'!B:D,3,FALSE),0),0)</f>
        <v>26144706</v>
      </c>
      <c r="H37" s="164"/>
      <c r="I37" s="164">
        <f>IF(F37="I",IFERROR(VLOOKUP(C37,'BG 122022'!B:E,4,FALSE),0),0)</f>
        <v>3570.26</v>
      </c>
      <c r="J37" s="164"/>
      <c r="K37" s="163">
        <f>IF(F37="I",IFERROR(VLOOKUP(C37,'BG 2021'!A:C,3,FALSE),0),0)</f>
        <v>11050000</v>
      </c>
      <c r="L37" s="164"/>
      <c r="M37" s="164">
        <f>IF(F37="I",IFERROR(VLOOKUP(C37,'BG 2021'!A:D,4,FALSE),0),0)</f>
        <v>1608.25</v>
      </c>
      <c r="N37" s="164"/>
      <c r="O37" s="163"/>
      <c r="P37" s="164"/>
      <c r="Q37" s="164"/>
      <c r="R37" s="164"/>
    </row>
    <row r="38" spans="1:18" s="165" customFormat="1" ht="12" hidden="1" customHeight="1">
      <c r="A38" s="160" t="s">
        <v>3</v>
      </c>
      <c r="B38" s="160" t="s">
        <v>17</v>
      </c>
      <c r="C38" s="161">
        <v>1111412302</v>
      </c>
      <c r="D38" s="160" t="s">
        <v>51</v>
      </c>
      <c r="E38" s="162" t="s">
        <v>0</v>
      </c>
      <c r="F38" s="162" t="s">
        <v>180</v>
      </c>
      <c r="G38" s="163">
        <f>IF(F38="I",IFERROR(VLOOKUP(C38,'BG 122022'!B:D,3,FALSE),0),0)</f>
        <v>38979943</v>
      </c>
      <c r="H38" s="164"/>
      <c r="I38" s="164">
        <f>IF(F38="I",IFERROR(VLOOKUP(C38,'BG 122022'!B:E,4,FALSE),0),0)</f>
        <v>5323.0200000000041</v>
      </c>
      <c r="J38" s="164"/>
      <c r="K38" s="163">
        <f>IF(F38="I",IFERROR(VLOOKUP(C38,'BG 2021'!A:C,3,FALSE),0),0)</f>
        <v>34422757</v>
      </c>
      <c r="L38" s="164"/>
      <c r="M38" s="164">
        <f>IF(F38="I",IFERROR(VLOOKUP(C38,'BG 2021'!A:D,4,FALSE),0),0)</f>
        <v>5010</v>
      </c>
      <c r="N38" s="164"/>
      <c r="O38" s="163"/>
      <c r="P38" s="164"/>
      <c r="Q38" s="164"/>
      <c r="R38" s="164"/>
    </row>
    <row r="39" spans="1:18" ht="12" hidden="1" customHeight="1">
      <c r="A39" s="125" t="s">
        <v>3</v>
      </c>
      <c r="B39" s="125"/>
      <c r="C39" s="126">
        <v>111142</v>
      </c>
      <c r="D39" s="125" t="s">
        <v>399</v>
      </c>
      <c r="E39" s="27" t="s">
        <v>0</v>
      </c>
      <c r="F39" s="27" t="s">
        <v>179</v>
      </c>
      <c r="G39" s="35">
        <f>IF(F39="I",IFERROR(VLOOKUP(C39,'BG 122022'!B:D,3,FALSE),0),0)</f>
        <v>0</v>
      </c>
      <c r="H39" s="28"/>
      <c r="I39" s="28">
        <f>IF(F39="I",IFERROR(VLOOKUP(C39,'BG 122022'!B:E,4,FALSE),0),0)</f>
        <v>0</v>
      </c>
      <c r="J39" s="28"/>
      <c r="K39" s="35">
        <f>IF(F39="I",IFERROR(VLOOKUP(C39,'BG 2021'!A:C,3,FALSE),0),0)</f>
        <v>0</v>
      </c>
      <c r="L39" s="28"/>
      <c r="M39" s="28">
        <f>IF(F39="I",IFERROR(VLOOKUP(C39,'BG 2021'!A:D,4,FALSE),0),0)</f>
        <v>0</v>
      </c>
      <c r="N39" s="28"/>
      <c r="O39" s="35"/>
      <c r="P39" s="28"/>
      <c r="Q39" s="28"/>
      <c r="R39" s="28"/>
    </row>
    <row r="40" spans="1:18" ht="12" hidden="1" customHeight="1">
      <c r="A40" s="125" t="s">
        <v>3</v>
      </c>
      <c r="B40" s="125"/>
      <c r="C40" s="126">
        <v>1111421</v>
      </c>
      <c r="D40" s="125" t="s">
        <v>1132</v>
      </c>
      <c r="E40" s="27" t="s">
        <v>0</v>
      </c>
      <c r="F40" s="27" t="s">
        <v>179</v>
      </c>
      <c r="G40" s="35">
        <f>IF(F40="I",IFERROR(VLOOKUP(C40,'BG 122022'!B:D,3,FALSE),0),0)</f>
        <v>0</v>
      </c>
      <c r="H40" s="28"/>
      <c r="I40" s="28">
        <f>IF(F40="I",IFERROR(VLOOKUP(C40,'BG 122022'!B:E,4,FALSE),0),0)</f>
        <v>0</v>
      </c>
      <c r="J40" s="28"/>
      <c r="K40" s="35">
        <f>IF(F40="I",IFERROR(VLOOKUP(C40,'BG 2021'!A:C,3,FALSE),0),0)</f>
        <v>0</v>
      </c>
      <c r="L40" s="28"/>
      <c r="M40" s="28">
        <f>IF(F40="I",IFERROR(VLOOKUP(C40,'BG 2021'!A:D,4,FALSE),0),0)</f>
        <v>0</v>
      </c>
      <c r="N40" s="28"/>
      <c r="O40" s="35"/>
      <c r="P40" s="28"/>
      <c r="Q40" s="28"/>
      <c r="R40" s="28"/>
    </row>
    <row r="41" spans="1:18" ht="12" hidden="1" customHeight="1">
      <c r="A41" s="125" t="s">
        <v>3</v>
      </c>
      <c r="B41" s="125"/>
      <c r="C41" s="126">
        <v>11114211</v>
      </c>
      <c r="D41" s="125" t="s">
        <v>306</v>
      </c>
      <c r="E41" s="27" t="s">
        <v>0</v>
      </c>
      <c r="F41" s="27" t="s">
        <v>179</v>
      </c>
      <c r="G41" s="35">
        <f>IF(F41="I",IFERROR(VLOOKUP(C41,'BG 122022'!B:D,3,FALSE),0),0)</f>
        <v>0</v>
      </c>
      <c r="H41" s="28"/>
      <c r="I41" s="28">
        <f>IF(F41="I",IFERROR(VLOOKUP(C41,'BG 122022'!B:E,4,FALSE),0),0)</f>
        <v>0</v>
      </c>
      <c r="J41" s="28"/>
      <c r="K41" s="35">
        <f>IF(F41="I",IFERROR(VLOOKUP(C41,'BG 2021'!A:C,3,FALSE),0),0)</f>
        <v>0</v>
      </c>
      <c r="L41" s="28"/>
      <c r="M41" s="28">
        <f>IF(F41="I",IFERROR(VLOOKUP(C41,'BG 2021'!A:D,4,FALSE),0),0)</f>
        <v>0</v>
      </c>
      <c r="N41" s="28"/>
      <c r="O41" s="35"/>
      <c r="P41" s="28"/>
      <c r="Q41" s="28"/>
      <c r="R41" s="28"/>
    </row>
    <row r="42" spans="1:18" s="165" customFormat="1" ht="12" hidden="1" customHeight="1">
      <c r="A42" s="160" t="s">
        <v>3</v>
      </c>
      <c r="B42" s="160" t="s">
        <v>17</v>
      </c>
      <c r="C42" s="161">
        <v>1111421101</v>
      </c>
      <c r="D42" s="160" t="s">
        <v>51</v>
      </c>
      <c r="E42" s="162" t="s">
        <v>0</v>
      </c>
      <c r="F42" s="162" t="s">
        <v>180</v>
      </c>
      <c r="G42" s="163">
        <f>IF(F42="I",IFERROR(VLOOKUP(C42,'BG 122022'!B:D,3,FALSE),0),0)</f>
        <v>102772508</v>
      </c>
      <c r="H42" s="164"/>
      <c r="I42" s="164">
        <f>IF(F42="I",IFERROR(VLOOKUP(C42,'BG 122022'!B:E,4,FALSE),0),0)</f>
        <v>14034.39999999851</v>
      </c>
      <c r="J42" s="164"/>
      <c r="K42" s="163">
        <f>IF(F42="I",IFERROR(VLOOKUP(C42,'BG 2021'!A:C,3,FALSE),0),0)</f>
        <v>50676140</v>
      </c>
      <c r="L42" s="164"/>
      <c r="M42" s="164">
        <f>IF(F42="I",IFERROR(VLOOKUP(C42,'BG 2021'!A:D,4,FALSE),0),0)</f>
        <v>7375.570000000298</v>
      </c>
      <c r="N42" s="164"/>
      <c r="O42" s="163"/>
      <c r="P42" s="164"/>
      <c r="Q42" s="164"/>
      <c r="R42" s="164"/>
    </row>
    <row r="43" spans="1:18" ht="12" hidden="1" customHeight="1">
      <c r="A43" s="125" t="s">
        <v>3</v>
      </c>
      <c r="B43" s="125"/>
      <c r="C43" s="126">
        <v>112</v>
      </c>
      <c r="D43" s="125" t="s">
        <v>308</v>
      </c>
      <c r="E43" s="27" t="s">
        <v>6</v>
      </c>
      <c r="F43" s="27" t="s">
        <v>179</v>
      </c>
      <c r="G43" s="35">
        <f>IF(F43="I",IFERROR(VLOOKUP(C43,'BG 122022'!B:D,3,FALSE),0),0)</f>
        <v>0</v>
      </c>
      <c r="H43" s="28"/>
      <c r="I43" s="28">
        <f>IF(F43="I",IFERROR(VLOOKUP(C43,'BG 122022'!B:E,4,FALSE),0),0)</f>
        <v>0</v>
      </c>
      <c r="J43" s="28"/>
      <c r="K43" s="35">
        <f>IF(F43="I",IFERROR(VLOOKUP(C43,'BG 2021'!A:C,3,FALSE),0),0)</f>
        <v>0</v>
      </c>
      <c r="L43" s="28"/>
      <c r="M43" s="28">
        <f>IF(F43="I",IFERROR(VLOOKUP(C43,'BG 2021'!A:D,4,FALSE),0),0)</f>
        <v>0</v>
      </c>
      <c r="N43" s="28"/>
      <c r="O43" s="35"/>
      <c r="P43" s="28"/>
      <c r="Q43" s="28"/>
      <c r="R43" s="28"/>
    </row>
    <row r="44" spans="1:18" ht="12" hidden="1" customHeight="1">
      <c r="A44" s="125" t="s">
        <v>3</v>
      </c>
      <c r="B44" s="125"/>
      <c r="C44" s="126">
        <v>11201</v>
      </c>
      <c r="D44" s="125" t="s">
        <v>198</v>
      </c>
      <c r="E44" s="27" t="s">
        <v>6</v>
      </c>
      <c r="F44" s="27" t="s">
        <v>179</v>
      </c>
      <c r="G44" s="35">
        <f>IF(F44="I",IFERROR(VLOOKUP(C44,'BG 122022'!B:D,3,FALSE),0),0)</f>
        <v>0</v>
      </c>
      <c r="H44" s="28"/>
      <c r="I44" s="28">
        <f>IF(F44="I",IFERROR(VLOOKUP(C44,'BG 122022'!B:E,4,FALSE),0),0)</f>
        <v>0</v>
      </c>
      <c r="J44" s="28"/>
      <c r="K44" s="35">
        <f>IF(F44="I",IFERROR(VLOOKUP(C44,'BG 2021'!A:C,3,FALSE),0),0)</f>
        <v>0</v>
      </c>
      <c r="L44" s="28"/>
      <c r="M44" s="28">
        <f>IF(F44="I",IFERROR(VLOOKUP(C44,'BG 2021'!A:D,4,FALSE),0),0)</f>
        <v>0</v>
      </c>
      <c r="N44" s="28"/>
      <c r="O44" s="35"/>
      <c r="P44" s="28"/>
      <c r="Q44" s="28"/>
      <c r="R44" s="28"/>
    </row>
    <row r="45" spans="1:18" ht="12" hidden="1" customHeight="1">
      <c r="A45" s="125" t="s">
        <v>3</v>
      </c>
      <c r="B45" s="125"/>
      <c r="C45" s="126">
        <v>112011</v>
      </c>
      <c r="D45" s="125" t="s">
        <v>400</v>
      </c>
      <c r="E45" s="27" t="s">
        <v>6</v>
      </c>
      <c r="F45" s="27" t="s">
        <v>179</v>
      </c>
      <c r="G45" s="35">
        <f>IF(F45="I",IFERROR(VLOOKUP(C45,'BG 122022'!B:D,3,FALSE),0),0)</f>
        <v>0</v>
      </c>
      <c r="H45" s="28"/>
      <c r="I45" s="28">
        <f>IF(F45="I",IFERROR(VLOOKUP(C45,'BG 122022'!B:E,4,FALSE),0),0)</f>
        <v>0</v>
      </c>
      <c r="J45" s="28"/>
      <c r="K45" s="35">
        <f>IF(F45="I",IFERROR(VLOOKUP(C45,'BG 2021'!A:C,3,FALSE),0),0)</f>
        <v>0</v>
      </c>
      <c r="L45" s="28"/>
      <c r="M45" s="28">
        <f>IF(F45="I",IFERROR(VLOOKUP(C45,'BG 2021'!A:D,4,FALSE),0),0)</f>
        <v>0</v>
      </c>
      <c r="N45" s="28"/>
      <c r="O45" s="35"/>
      <c r="P45" s="28"/>
      <c r="Q45" s="28"/>
      <c r="R45" s="28"/>
    </row>
    <row r="46" spans="1:18" ht="12" hidden="1" customHeight="1">
      <c r="A46" s="125" t="s">
        <v>3</v>
      </c>
      <c r="B46" s="125"/>
      <c r="C46" s="126">
        <v>1120111</v>
      </c>
      <c r="D46" s="125" t="s">
        <v>401</v>
      </c>
      <c r="E46" s="27" t="s">
        <v>6</v>
      </c>
      <c r="F46" s="27" t="s">
        <v>179</v>
      </c>
      <c r="G46" s="35">
        <f>IF(F46="I",IFERROR(VLOOKUP(C46,'BG 122022'!B:D,3,FALSE),0),0)</f>
        <v>0</v>
      </c>
      <c r="H46" s="28"/>
      <c r="I46" s="28">
        <f>IF(F46="I",IFERROR(VLOOKUP(C46,'BG 122022'!B:E,4,FALSE),0),0)</f>
        <v>0</v>
      </c>
      <c r="J46" s="28"/>
      <c r="K46" s="35">
        <f>IF(F46="I",IFERROR(VLOOKUP(C46,'BG 2021'!A:C,3,FALSE),0),0)</f>
        <v>0</v>
      </c>
      <c r="L46" s="28"/>
      <c r="M46" s="28">
        <f>IF(F46="I",IFERROR(VLOOKUP(C46,'BG 2021'!A:D,4,FALSE),0),0)</f>
        <v>0</v>
      </c>
      <c r="N46" s="28"/>
      <c r="O46" s="35"/>
      <c r="P46" s="28"/>
      <c r="Q46" s="28"/>
      <c r="R46" s="28"/>
    </row>
    <row r="47" spans="1:18" ht="12" hidden="1" customHeight="1">
      <c r="A47" s="125" t="s">
        <v>3</v>
      </c>
      <c r="B47" s="125"/>
      <c r="C47" s="126">
        <v>11201111</v>
      </c>
      <c r="D47" s="125" t="s">
        <v>402</v>
      </c>
      <c r="E47" s="27" t="s">
        <v>6</v>
      </c>
      <c r="F47" s="27" t="s">
        <v>179</v>
      </c>
      <c r="G47" s="35">
        <f>IF(F47="I",IFERROR(VLOOKUP(C47,'BG 122022'!B:D,3,FALSE),0),0)</f>
        <v>0</v>
      </c>
      <c r="H47" s="28"/>
      <c r="I47" s="28">
        <f>IF(F47="I",IFERROR(VLOOKUP(C47,'BG 122022'!B:E,4,FALSE),0),0)</f>
        <v>0</v>
      </c>
      <c r="J47" s="28"/>
      <c r="K47" s="35">
        <f>IF(F47="I",IFERROR(VLOOKUP(C47,'BG 2021'!A:C,3,FALSE),0),0)</f>
        <v>0</v>
      </c>
      <c r="L47" s="28"/>
      <c r="M47" s="28">
        <f>IF(F47="I",IFERROR(VLOOKUP(C47,'BG 2021'!A:D,4,FALSE),0),0)</f>
        <v>0</v>
      </c>
      <c r="N47" s="28"/>
      <c r="O47" s="35"/>
      <c r="P47" s="28"/>
      <c r="Q47" s="28"/>
      <c r="R47" s="28"/>
    </row>
    <row r="48" spans="1:18" ht="12" hidden="1" customHeight="1">
      <c r="A48" s="125" t="s">
        <v>3</v>
      </c>
      <c r="B48" s="125"/>
      <c r="C48" s="126">
        <v>1120111101</v>
      </c>
      <c r="D48" s="125" t="s">
        <v>403</v>
      </c>
      <c r="E48" s="27" t="s">
        <v>6</v>
      </c>
      <c r="F48" s="27" t="s">
        <v>180</v>
      </c>
      <c r="G48" s="35">
        <f>IF(F48="I",IFERROR(VLOOKUP(C48,'BG 122022'!B:D,3,FALSE),0),0)</f>
        <v>0</v>
      </c>
      <c r="H48" s="28"/>
      <c r="I48" s="28">
        <f>IF(F48="I",IFERROR(VLOOKUP(C48,'BG 122022'!B:E,4,FALSE),0),0)</f>
        <v>0</v>
      </c>
      <c r="J48" s="28"/>
      <c r="K48" s="35">
        <f>IF(F48="I",IFERROR(VLOOKUP(C48,'BG 2021'!A:C,3,FALSE),0),0)</f>
        <v>0</v>
      </c>
      <c r="L48" s="28"/>
      <c r="M48" s="28">
        <f>IF(F48="I",IFERROR(VLOOKUP(C48,'BG 2021'!A:D,4,FALSE),0),0)</f>
        <v>0</v>
      </c>
      <c r="N48" s="28"/>
      <c r="O48" s="35"/>
      <c r="P48" s="28"/>
      <c r="Q48" s="28"/>
      <c r="R48" s="28"/>
    </row>
    <row r="49" spans="1:18" ht="12" hidden="1" customHeight="1">
      <c r="A49" s="125" t="s">
        <v>3</v>
      </c>
      <c r="B49" s="125"/>
      <c r="C49" s="126">
        <v>1120111102</v>
      </c>
      <c r="D49" s="125" t="s">
        <v>404</v>
      </c>
      <c r="E49" s="27" t="s">
        <v>0</v>
      </c>
      <c r="F49" s="27" t="s">
        <v>180</v>
      </c>
      <c r="G49" s="35">
        <f>IF(F49="I",IFERROR(VLOOKUP(C49,'BG 122022'!B:D,3,FALSE),0),0)</f>
        <v>0</v>
      </c>
      <c r="H49" s="28"/>
      <c r="I49" s="28">
        <f>IF(F49="I",IFERROR(VLOOKUP(C49,'BG 122022'!B:E,4,FALSE),0),0)</f>
        <v>0</v>
      </c>
      <c r="J49" s="28"/>
      <c r="K49" s="35">
        <f>IF(F49="I",IFERROR(VLOOKUP(C49,'BG 2021'!A:C,3,FALSE),0),0)</f>
        <v>0</v>
      </c>
      <c r="L49" s="28"/>
      <c r="M49" s="28">
        <f>IF(F49="I",IFERROR(VLOOKUP(C49,'BG 2021'!A:D,4,FALSE),0),0)</f>
        <v>0</v>
      </c>
      <c r="N49" s="28"/>
      <c r="O49" s="35"/>
      <c r="P49" s="28"/>
      <c r="Q49" s="28"/>
      <c r="R49" s="28"/>
    </row>
    <row r="50" spans="1:18" ht="12" hidden="1" customHeight="1">
      <c r="A50" s="125" t="s">
        <v>3</v>
      </c>
      <c r="B50" s="125"/>
      <c r="C50" s="126">
        <v>11201112</v>
      </c>
      <c r="D50" s="125" t="s">
        <v>329</v>
      </c>
      <c r="E50" s="27" t="s">
        <v>6</v>
      </c>
      <c r="F50" s="27" t="s">
        <v>179</v>
      </c>
      <c r="G50" s="35">
        <f>IF(F50="I",IFERROR(VLOOKUP(C50,'BG 122022'!B:D,3,FALSE),0),0)</f>
        <v>0</v>
      </c>
      <c r="H50" s="28"/>
      <c r="I50" s="28">
        <f>IF(F50="I",IFERROR(VLOOKUP(C50,'BG 122022'!B:E,4,FALSE),0),0)</f>
        <v>0</v>
      </c>
      <c r="J50" s="28"/>
      <c r="K50" s="35">
        <f>IF(F50="I",IFERROR(VLOOKUP(C50,'BG 2021'!A:C,3,FALSE),0),0)</f>
        <v>0</v>
      </c>
      <c r="L50" s="28"/>
      <c r="M50" s="28">
        <f>IF(F50="I",IFERROR(VLOOKUP(C50,'BG 2021'!A:D,4,FALSE),0),0)</f>
        <v>0</v>
      </c>
      <c r="N50" s="28"/>
      <c r="O50" s="35"/>
      <c r="P50" s="28"/>
      <c r="Q50" s="28"/>
      <c r="R50" s="28"/>
    </row>
    <row r="51" spans="1:18" ht="12" hidden="1" customHeight="1">
      <c r="A51" s="125" t="s">
        <v>3</v>
      </c>
      <c r="B51" s="125"/>
      <c r="C51" s="126">
        <v>1120111201</v>
      </c>
      <c r="D51" s="125" t="s">
        <v>405</v>
      </c>
      <c r="E51" s="27" t="s">
        <v>6</v>
      </c>
      <c r="F51" s="27" t="s">
        <v>180</v>
      </c>
      <c r="G51" s="35">
        <f>IF(F51="I",IFERROR(VLOOKUP(C51,'BG 122022'!B:D,3,FALSE),0),0)</f>
        <v>0</v>
      </c>
      <c r="H51" s="28"/>
      <c r="I51" s="28">
        <f>IF(F51="I",IFERROR(VLOOKUP(C51,'BG 122022'!B:E,4,FALSE),0),0)</f>
        <v>0</v>
      </c>
      <c r="J51" s="28"/>
      <c r="K51" s="35">
        <f>IF(F51="I",IFERROR(VLOOKUP(C51,'BG 2021'!A:C,3,FALSE),0),0)</f>
        <v>0</v>
      </c>
      <c r="L51" s="28"/>
      <c r="M51" s="28">
        <f>IF(F51="I",IFERROR(VLOOKUP(C51,'BG 2021'!A:D,4,FALSE),0),0)</f>
        <v>0</v>
      </c>
      <c r="N51" s="28"/>
      <c r="O51" s="35"/>
      <c r="P51" s="28"/>
      <c r="Q51" s="28"/>
      <c r="R51" s="28"/>
    </row>
    <row r="52" spans="1:18" ht="12" hidden="1" customHeight="1">
      <c r="A52" s="125" t="s">
        <v>3</v>
      </c>
      <c r="B52" s="125"/>
      <c r="C52" s="126">
        <v>1120111202</v>
      </c>
      <c r="D52" s="125" t="s">
        <v>406</v>
      </c>
      <c r="E52" s="27" t="s">
        <v>0</v>
      </c>
      <c r="F52" s="27" t="s">
        <v>180</v>
      </c>
      <c r="G52" s="35">
        <f>IF(F52="I",IFERROR(VLOOKUP(C52,'BG 122022'!B:D,3,FALSE),0),0)</f>
        <v>0</v>
      </c>
      <c r="H52" s="28"/>
      <c r="I52" s="28">
        <f>IF(F52="I",IFERROR(VLOOKUP(C52,'BG 122022'!B:E,4,FALSE),0),0)</f>
        <v>0</v>
      </c>
      <c r="J52" s="28"/>
      <c r="K52" s="35">
        <f>IF(F52="I",IFERROR(VLOOKUP(C52,'BG 2021'!A:C,3,FALSE),0),0)</f>
        <v>0</v>
      </c>
      <c r="L52" s="28"/>
      <c r="M52" s="28">
        <f>IF(F52="I",IFERROR(VLOOKUP(C52,'BG 2021'!A:D,4,FALSE),0),0)</f>
        <v>0</v>
      </c>
      <c r="N52" s="28"/>
      <c r="O52" s="35"/>
      <c r="P52" s="28"/>
      <c r="Q52" s="28"/>
      <c r="R52" s="28"/>
    </row>
    <row r="53" spans="1:18" ht="12" hidden="1" customHeight="1">
      <c r="A53" s="125" t="s">
        <v>3</v>
      </c>
      <c r="B53" s="125"/>
      <c r="C53" s="126">
        <v>1120112</v>
      </c>
      <c r="D53" s="125" t="s">
        <v>407</v>
      </c>
      <c r="E53" s="27" t="s">
        <v>6</v>
      </c>
      <c r="F53" s="27" t="s">
        <v>179</v>
      </c>
      <c r="G53" s="35">
        <f>IF(F53="I",IFERROR(VLOOKUP(C53,'BG 122022'!B:D,3,FALSE),0),0)</f>
        <v>0</v>
      </c>
      <c r="H53" s="28"/>
      <c r="I53" s="28">
        <f>IF(F53="I",IFERROR(VLOOKUP(C53,'BG 122022'!B:E,4,FALSE),0),0)</f>
        <v>0</v>
      </c>
      <c r="J53" s="28"/>
      <c r="K53" s="35">
        <f>IF(F53="I",IFERROR(VLOOKUP(C53,'BG 2021'!A:C,3,FALSE),0),0)</f>
        <v>0</v>
      </c>
      <c r="L53" s="28"/>
      <c r="M53" s="28">
        <f>IF(F53="I",IFERROR(VLOOKUP(C53,'BG 2021'!A:D,4,FALSE),0),0)</f>
        <v>0</v>
      </c>
      <c r="N53" s="28"/>
      <c r="O53" s="35"/>
      <c r="P53" s="28"/>
      <c r="Q53" s="28"/>
      <c r="R53" s="28"/>
    </row>
    <row r="54" spans="1:18" ht="12" hidden="1" customHeight="1">
      <c r="A54" s="125" t="s">
        <v>3</v>
      </c>
      <c r="B54" s="125"/>
      <c r="C54" s="126">
        <v>11201121</v>
      </c>
      <c r="D54" s="125" t="s">
        <v>402</v>
      </c>
      <c r="E54" s="27" t="s">
        <v>6</v>
      </c>
      <c r="F54" s="27" t="s">
        <v>179</v>
      </c>
      <c r="G54" s="35">
        <f>IF(F54="I",IFERROR(VLOOKUP(C54,'BG 122022'!B:D,3,FALSE),0),0)</f>
        <v>0</v>
      </c>
      <c r="H54" s="28"/>
      <c r="I54" s="28">
        <f>IF(F54="I",IFERROR(VLOOKUP(C54,'BG 122022'!B:E,4,FALSE),0),0)</f>
        <v>0</v>
      </c>
      <c r="J54" s="28"/>
      <c r="K54" s="35">
        <f>IF(F54="I",IFERROR(VLOOKUP(C54,'BG 2021'!A:C,3,FALSE),0),0)</f>
        <v>0</v>
      </c>
      <c r="L54" s="28"/>
      <c r="M54" s="28">
        <f>IF(F54="I",IFERROR(VLOOKUP(C54,'BG 2021'!A:D,4,FALSE),0),0)</f>
        <v>0</v>
      </c>
      <c r="N54" s="28"/>
      <c r="O54" s="35"/>
      <c r="P54" s="28"/>
      <c r="Q54" s="28"/>
      <c r="R54" s="28"/>
    </row>
    <row r="55" spans="1:18" s="165" customFormat="1" ht="12" hidden="1" customHeight="1">
      <c r="A55" s="160" t="s">
        <v>3</v>
      </c>
      <c r="B55" s="160" t="s">
        <v>893</v>
      </c>
      <c r="C55" s="161">
        <v>1120112101</v>
      </c>
      <c r="D55" s="160" t="s">
        <v>403</v>
      </c>
      <c r="E55" s="162" t="s">
        <v>6</v>
      </c>
      <c r="F55" s="162" t="s">
        <v>180</v>
      </c>
      <c r="G55" s="163">
        <f>IF(F55="I",IFERROR(VLOOKUP(C55,'BG 122022'!B:D,3,FALSE),0),0)</f>
        <v>59409858</v>
      </c>
      <c r="H55" s="164"/>
      <c r="I55" s="164">
        <f>IF(F55="I",IFERROR(VLOOKUP(C55,'BG 122022'!B:E,4,FALSE),0),0)</f>
        <v>8112.8799999989569</v>
      </c>
      <c r="J55" s="164"/>
      <c r="K55" s="163">
        <f>IF(F55="I",IFERROR(VLOOKUP(C55,'BG 2021'!A:C,3,FALSE),0),0)</f>
        <v>167700000</v>
      </c>
      <c r="L55" s="164"/>
      <c r="M55" s="164">
        <f>IF(F55="I",IFERROR(VLOOKUP(C55,'BG 2021'!A:D,4,FALSE),0),0)</f>
        <v>24407.599999997765</v>
      </c>
      <c r="N55" s="164"/>
      <c r="O55" s="163"/>
      <c r="P55" s="164"/>
      <c r="Q55" s="164"/>
      <c r="R55" s="164"/>
    </row>
    <row r="56" spans="1:18" s="165" customFormat="1" ht="12" hidden="1" customHeight="1">
      <c r="A56" s="160" t="s">
        <v>3</v>
      </c>
      <c r="B56" s="160" t="s">
        <v>893</v>
      </c>
      <c r="C56" s="161">
        <v>1120112102</v>
      </c>
      <c r="D56" s="160" t="s">
        <v>404</v>
      </c>
      <c r="E56" s="162" t="s">
        <v>0</v>
      </c>
      <c r="F56" s="162" t="s">
        <v>180</v>
      </c>
      <c r="G56" s="163">
        <f>IF(F56="I",IFERROR(VLOOKUP(C56,'BG 122022'!B:D,3,FALSE),0),0)</f>
        <v>482380586</v>
      </c>
      <c r="H56" s="164"/>
      <c r="I56" s="164">
        <f>IF(F56="I",IFERROR(VLOOKUP(C56,'BG 122022'!B:E,4,FALSE),0),0)</f>
        <v>65872.890000000596</v>
      </c>
      <c r="J56" s="164"/>
      <c r="K56" s="163">
        <f>IF(F56="I",IFERROR(VLOOKUP(C56,'BG 2021'!A:C,3,FALSE),0),0)</f>
        <v>455049417</v>
      </c>
      <c r="L56" s="164"/>
      <c r="M56" s="164">
        <f>IF(F56="I",IFERROR(VLOOKUP(C56,'BG 2021'!A:D,4,FALSE),0),0)</f>
        <v>66229.370000001043</v>
      </c>
      <c r="N56" s="164"/>
      <c r="O56" s="163"/>
      <c r="P56" s="164"/>
      <c r="Q56" s="164"/>
      <c r="R56" s="164"/>
    </row>
    <row r="57" spans="1:18" ht="12" hidden="1" customHeight="1">
      <c r="A57" s="125" t="s">
        <v>3</v>
      </c>
      <c r="B57" s="125"/>
      <c r="C57" s="126">
        <v>11201122</v>
      </c>
      <c r="D57" s="125" t="s">
        <v>329</v>
      </c>
      <c r="E57" s="27" t="s">
        <v>6</v>
      </c>
      <c r="F57" s="27" t="s">
        <v>179</v>
      </c>
      <c r="G57" s="35">
        <f>IF(F57="I",IFERROR(VLOOKUP(C57,'BG 122022'!B:D,3,FALSE),0),0)</f>
        <v>0</v>
      </c>
      <c r="H57" s="28"/>
      <c r="I57" s="28">
        <f>IF(F57="I",IFERROR(VLOOKUP(C57,'BG 122022'!B:E,4,FALSE),0),0)</f>
        <v>0</v>
      </c>
      <c r="J57" s="28"/>
      <c r="K57" s="35">
        <f>IF(F57="I",IFERROR(VLOOKUP(C57,'BG 2021'!A:C,3,FALSE),0),0)</f>
        <v>0</v>
      </c>
      <c r="L57" s="28"/>
      <c r="M57" s="28">
        <f>IF(F57="I",IFERROR(VLOOKUP(C57,'BG 2021'!A:D,4,FALSE),0),0)</f>
        <v>0</v>
      </c>
      <c r="N57" s="28"/>
      <c r="O57" s="35"/>
      <c r="P57" s="28"/>
      <c r="Q57" s="28"/>
      <c r="R57" s="28"/>
    </row>
    <row r="58" spans="1:18" ht="12" hidden="1" customHeight="1">
      <c r="A58" s="125" t="s">
        <v>3</v>
      </c>
      <c r="B58" s="125"/>
      <c r="C58" s="126">
        <v>1120112201</v>
      </c>
      <c r="D58" s="125" t="s">
        <v>405</v>
      </c>
      <c r="E58" s="27" t="s">
        <v>6</v>
      </c>
      <c r="F58" s="27" t="s">
        <v>180</v>
      </c>
      <c r="G58" s="35">
        <f>IF(F58="I",IFERROR(VLOOKUP(C58,'BG 122022'!B:D,3,FALSE),0),0)</f>
        <v>0</v>
      </c>
      <c r="H58" s="28"/>
      <c r="I58" s="28">
        <f>IF(F58="I",IFERROR(VLOOKUP(C58,'BG 122022'!B:E,4,FALSE),0),0)</f>
        <v>0</v>
      </c>
      <c r="J58" s="28"/>
      <c r="K58" s="35">
        <f>IF(F58="I",IFERROR(VLOOKUP(C58,'BG 2021'!A:C,3,FALSE),0),0)</f>
        <v>0</v>
      </c>
      <c r="L58" s="28"/>
      <c r="M58" s="28">
        <f>IF(F58="I",IFERROR(VLOOKUP(C58,'BG 2021'!A:D,4,FALSE),0),0)</f>
        <v>0</v>
      </c>
      <c r="N58" s="28"/>
      <c r="O58" s="35"/>
      <c r="P58" s="28"/>
      <c r="Q58" s="28"/>
      <c r="R58" s="28"/>
    </row>
    <row r="59" spans="1:18" ht="12" hidden="1" customHeight="1">
      <c r="A59" s="125" t="s">
        <v>3</v>
      </c>
      <c r="B59" s="125"/>
      <c r="C59" s="126">
        <v>1120112202</v>
      </c>
      <c r="D59" s="125" t="s">
        <v>406</v>
      </c>
      <c r="E59" s="27" t="s">
        <v>0</v>
      </c>
      <c r="F59" s="27" t="s">
        <v>180</v>
      </c>
      <c r="G59" s="35">
        <f>IF(F59="I",IFERROR(VLOOKUP(C59,'BG 122022'!B:D,3,FALSE),0),0)</f>
        <v>0</v>
      </c>
      <c r="H59" s="28"/>
      <c r="I59" s="28">
        <f>IF(F59="I",IFERROR(VLOOKUP(C59,'BG 122022'!B:E,4,FALSE),0),0)</f>
        <v>0</v>
      </c>
      <c r="J59" s="28"/>
      <c r="K59" s="35">
        <f>IF(F59="I",IFERROR(VLOOKUP(C59,'BG 2021'!A:C,3,FALSE),0),0)</f>
        <v>0</v>
      </c>
      <c r="L59" s="28"/>
      <c r="M59" s="28">
        <f>IF(F59="I",IFERROR(VLOOKUP(C59,'BG 2021'!A:D,4,FALSE),0),0)</f>
        <v>0</v>
      </c>
      <c r="N59" s="28"/>
      <c r="O59" s="35"/>
      <c r="P59" s="28"/>
      <c r="Q59" s="28"/>
      <c r="R59" s="28"/>
    </row>
    <row r="60" spans="1:18" ht="12" hidden="1" customHeight="1">
      <c r="A60" s="125" t="s">
        <v>3</v>
      </c>
      <c r="B60" s="125"/>
      <c r="C60" s="126">
        <v>112012</v>
      </c>
      <c r="D60" s="125" t="s">
        <v>408</v>
      </c>
      <c r="E60" s="27" t="s">
        <v>0</v>
      </c>
      <c r="F60" s="27" t="s">
        <v>179</v>
      </c>
      <c r="G60" s="35">
        <f>IF(F60="I",IFERROR(VLOOKUP(C60,'BG 122022'!B:D,3,FALSE),0),0)</f>
        <v>0</v>
      </c>
      <c r="H60" s="28"/>
      <c r="I60" s="28">
        <f>IF(F60="I",IFERROR(VLOOKUP(C60,'BG 122022'!B:E,4,FALSE),0),0)</f>
        <v>0</v>
      </c>
      <c r="J60" s="28"/>
      <c r="K60" s="35">
        <f>IF(F60="I",IFERROR(VLOOKUP(C60,'BG 2021'!A:C,3,FALSE),0),0)</f>
        <v>0</v>
      </c>
      <c r="L60" s="28"/>
      <c r="M60" s="28">
        <f>IF(F60="I",IFERROR(VLOOKUP(C60,'BG 2021'!A:D,4,FALSE),0),0)</f>
        <v>0</v>
      </c>
      <c r="N60" s="28"/>
      <c r="O60" s="35"/>
      <c r="P60" s="28"/>
      <c r="Q60" s="28"/>
      <c r="R60" s="28"/>
    </row>
    <row r="61" spans="1:18" ht="12" hidden="1" customHeight="1">
      <c r="A61" s="125" t="s">
        <v>3</v>
      </c>
      <c r="B61" s="125"/>
      <c r="C61" s="126">
        <v>1120121</v>
      </c>
      <c r="D61" s="125" t="s">
        <v>401</v>
      </c>
      <c r="E61" s="27" t="s">
        <v>6</v>
      </c>
      <c r="F61" s="27" t="s">
        <v>179</v>
      </c>
      <c r="G61" s="35">
        <f>IF(F61="I",IFERROR(VLOOKUP(C61,'BG 122022'!B:D,3,FALSE),0),0)</f>
        <v>0</v>
      </c>
      <c r="H61" s="28"/>
      <c r="I61" s="28">
        <f>IF(F61="I",IFERROR(VLOOKUP(C61,'BG 122022'!B:E,4,FALSE),0),0)</f>
        <v>0</v>
      </c>
      <c r="J61" s="28"/>
      <c r="K61" s="35">
        <f>IF(F61="I",IFERROR(VLOOKUP(C61,'BG 2021'!A:C,3,FALSE),0),0)</f>
        <v>0</v>
      </c>
      <c r="L61" s="28"/>
      <c r="M61" s="28">
        <f>IF(F61="I",IFERROR(VLOOKUP(C61,'BG 2021'!A:D,4,FALSE),0),0)</f>
        <v>0</v>
      </c>
      <c r="N61" s="28"/>
      <c r="O61" s="35"/>
      <c r="P61" s="28"/>
      <c r="Q61" s="28"/>
      <c r="R61" s="28"/>
    </row>
    <row r="62" spans="1:18" ht="12" hidden="1" customHeight="1">
      <c r="A62" s="125" t="s">
        <v>3</v>
      </c>
      <c r="B62" s="125"/>
      <c r="C62" s="126">
        <v>11201211</v>
      </c>
      <c r="D62" s="125" t="s">
        <v>402</v>
      </c>
      <c r="E62" s="27" t="s">
        <v>6</v>
      </c>
      <c r="F62" s="27" t="s">
        <v>179</v>
      </c>
      <c r="G62" s="35">
        <f>IF(F62="I",IFERROR(VLOOKUP(C62,'BG 122022'!B:D,3,FALSE),0),0)</f>
        <v>0</v>
      </c>
      <c r="H62" s="28"/>
      <c r="I62" s="28">
        <f>IF(F62="I",IFERROR(VLOOKUP(C62,'BG 122022'!B:E,4,FALSE),0),0)</f>
        <v>0</v>
      </c>
      <c r="J62" s="28"/>
      <c r="K62" s="35">
        <f>IF(F62="I",IFERROR(VLOOKUP(C62,'BG 2021'!A:C,3,FALSE),0),0)</f>
        <v>0</v>
      </c>
      <c r="L62" s="28"/>
      <c r="M62" s="28">
        <f>IF(F62="I",IFERROR(VLOOKUP(C62,'BG 2021'!A:D,4,FALSE),0),0)</f>
        <v>0</v>
      </c>
      <c r="N62" s="28"/>
      <c r="O62" s="35"/>
      <c r="P62" s="28"/>
      <c r="Q62" s="28"/>
      <c r="R62" s="28"/>
    </row>
    <row r="63" spans="1:18" ht="12" hidden="1" customHeight="1">
      <c r="A63" s="125" t="s">
        <v>3</v>
      </c>
      <c r="B63" s="125"/>
      <c r="C63" s="126">
        <v>1120121101</v>
      </c>
      <c r="D63" s="125" t="s">
        <v>403</v>
      </c>
      <c r="E63" s="27" t="s">
        <v>6</v>
      </c>
      <c r="F63" s="27" t="s">
        <v>180</v>
      </c>
      <c r="G63" s="35">
        <f>IF(F63="I",IFERROR(VLOOKUP(C63,'BG 122022'!B:D,3,FALSE),0),0)</f>
        <v>0</v>
      </c>
      <c r="H63" s="28"/>
      <c r="I63" s="28">
        <f>IF(F63="I",IFERROR(VLOOKUP(C63,'BG 122022'!B:E,4,FALSE),0),0)</f>
        <v>0</v>
      </c>
      <c r="J63" s="28"/>
      <c r="K63" s="35">
        <f>IF(F63="I",IFERROR(VLOOKUP(C63,'BG 2021'!A:C,3,FALSE),0),0)</f>
        <v>0</v>
      </c>
      <c r="L63" s="28"/>
      <c r="M63" s="28">
        <f>IF(F63="I",IFERROR(VLOOKUP(C63,'BG 2021'!A:D,4,FALSE),0),0)</f>
        <v>0</v>
      </c>
      <c r="N63" s="28"/>
      <c r="O63" s="35"/>
      <c r="P63" s="28"/>
      <c r="Q63" s="28"/>
      <c r="R63" s="28"/>
    </row>
    <row r="64" spans="1:18" ht="12" hidden="1" customHeight="1">
      <c r="A64" s="125" t="s">
        <v>3</v>
      </c>
      <c r="B64" s="125"/>
      <c r="C64" s="126">
        <v>1120121102</v>
      </c>
      <c r="D64" s="125" t="s">
        <v>404</v>
      </c>
      <c r="E64" s="27" t="s">
        <v>0</v>
      </c>
      <c r="F64" s="27" t="s">
        <v>180</v>
      </c>
      <c r="G64" s="35">
        <f>IF(F64="I",IFERROR(VLOOKUP(C64,'BG 122022'!B:D,3,FALSE),0),0)</f>
        <v>0</v>
      </c>
      <c r="H64" s="28"/>
      <c r="I64" s="28">
        <f>IF(F64="I",IFERROR(VLOOKUP(C64,'BG 122022'!B:E,4,FALSE),0),0)</f>
        <v>0</v>
      </c>
      <c r="J64" s="28"/>
      <c r="K64" s="35">
        <f>IF(F64="I",IFERROR(VLOOKUP(C64,'BG 2021'!A:C,3,FALSE),0),0)</f>
        <v>0</v>
      </c>
      <c r="L64" s="28"/>
      <c r="M64" s="28">
        <f>IF(F64="I",IFERROR(VLOOKUP(C64,'BG 2021'!A:D,4,FALSE),0),0)</f>
        <v>0</v>
      </c>
      <c r="N64" s="28"/>
      <c r="O64" s="35"/>
      <c r="P64" s="28"/>
      <c r="Q64" s="28"/>
      <c r="R64" s="28"/>
    </row>
    <row r="65" spans="1:18" ht="12" hidden="1" customHeight="1">
      <c r="A65" s="125" t="s">
        <v>3</v>
      </c>
      <c r="B65" s="125"/>
      <c r="C65" s="126">
        <v>11201212</v>
      </c>
      <c r="D65" s="125" t="s">
        <v>329</v>
      </c>
      <c r="E65" s="27" t="s">
        <v>6</v>
      </c>
      <c r="F65" s="27" t="s">
        <v>179</v>
      </c>
      <c r="G65" s="35">
        <f>IF(F65="I",IFERROR(VLOOKUP(C65,'BG 122022'!B:D,3,FALSE),0),0)</f>
        <v>0</v>
      </c>
      <c r="H65" s="28"/>
      <c r="I65" s="28">
        <f>IF(F65="I",IFERROR(VLOOKUP(C65,'BG 122022'!B:E,4,FALSE),0),0)</f>
        <v>0</v>
      </c>
      <c r="J65" s="28"/>
      <c r="K65" s="35">
        <f>IF(F65="I",IFERROR(VLOOKUP(C65,'BG 2021'!A:C,3,FALSE),0),0)</f>
        <v>0</v>
      </c>
      <c r="L65" s="28"/>
      <c r="M65" s="28">
        <f>IF(F65="I",IFERROR(VLOOKUP(C65,'BG 2021'!A:D,4,FALSE),0),0)</f>
        <v>0</v>
      </c>
      <c r="N65" s="28"/>
      <c r="O65" s="35"/>
      <c r="P65" s="28"/>
      <c r="Q65" s="28"/>
      <c r="R65" s="28"/>
    </row>
    <row r="66" spans="1:18" ht="12" hidden="1" customHeight="1">
      <c r="A66" s="125" t="s">
        <v>3</v>
      </c>
      <c r="B66" s="125"/>
      <c r="C66" s="126">
        <v>1120121201</v>
      </c>
      <c r="D66" s="125" t="s">
        <v>405</v>
      </c>
      <c r="E66" s="27" t="s">
        <v>6</v>
      </c>
      <c r="F66" s="27" t="s">
        <v>180</v>
      </c>
      <c r="G66" s="35">
        <f>IF(F66="I",IFERROR(VLOOKUP(C66,'BG 122022'!B:D,3,FALSE),0),0)</f>
        <v>0</v>
      </c>
      <c r="H66" s="28"/>
      <c r="I66" s="28">
        <f>IF(F66="I",IFERROR(VLOOKUP(C66,'BG 122022'!B:E,4,FALSE),0),0)</f>
        <v>0</v>
      </c>
      <c r="J66" s="28"/>
      <c r="K66" s="35">
        <f>IF(F66="I",IFERROR(VLOOKUP(C66,'BG 2021'!A:C,3,FALSE),0),0)</f>
        <v>0</v>
      </c>
      <c r="L66" s="28"/>
      <c r="M66" s="28">
        <f>IF(F66="I",IFERROR(VLOOKUP(C66,'BG 2021'!A:D,4,FALSE),0),0)</f>
        <v>0</v>
      </c>
      <c r="N66" s="28"/>
      <c r="O66" s="35"/>
      <c r="P66" s="28"/>
      <c r="Q66" s="28"/>
      <c r="R66" s="28"/>
    </row>
    <row r="67" spans="1:18" ht="12" hidden="1" customHeight="1">
      <c r="A67" s="125" t="s">
        <v>3</v>
      </c>
      <c r="B67" s="125"/>
      <c r="C67" s="126">
        <v>1120121202</v>
      </c>
      <c r="D67" s="125" t="s">
        <v>406</v>
      </c>
      <c r="E67" s="27" t="s">
        <v>0</v>
      </c>
      <c r="F67" s="27" t="s">
        <v>180</v>
      </c>
      <c r="G67" s="35">
        <f>IF(F67="I",IFERROR(VLOOKUP(C67,'BG 122022'!B:D,3,FALSE),0),0)</f>
        <v>0</v>
      </c>
      <c r="H67" s="28"/>
      <c r="I67" s="28">
        <f>IF(F67="I",IFERROR(VLOOKUP(C67,'BG 122022'!B:E,4,FALSE),0),0)</f>
        <v>0</v>
      </c>
      <c r="J67" s="28"/>
      <c r="K67" s="35">
        <f>IF(F67="I",IFERROR(VLOOKUP(C67,'BG 2021'!A:C,3,FALSE),0),0)</f>
        <v>0</v>
      </c>
      <c r="L67" s="28"/>
      <c r="M67" s="28">
        <f>IF(F67="I",IFERROR(VLOOKUP(C67,'BG 2021'!A:D,4,FALSE),0),0)</f>
        <v>0</v>
      </c>
      <c r="N67" s="28"/>
      <c r="O67" s="35"/>
      <c r="P67" s="28"/>
      <c r="Q67" s="28"/>
      <c r="R67" s="28"/>
    </row>
    <row r="68" spans="1:18" ht="12" hidden="1" customHeight="1">
      <c r="A68" s="125" t="s">
        <v>3</v>
      </c>
      <c r="B68" s="125"/>
      <c r="C68" s="126">
        <v>11202</v>
      </c>
      <c r="D68" s="125" t="s">
        <v>200</v>
      </c>
      <c r="E68" s="27" t="s">
        <v>6</v>
      </c>
      <c r="F68" s="27" t="s">
        <v>179</v>
      </c>
      <c r="G68" s="35">
        <f>IF(F68="I",IFERROR(VLOOKUP(C68,'BG 122022'!B:D,3,FALSE),0),0)</f>
        <v>0</v>
      </c>
      <c r="H68" s="28"/>
      <c r="I68" s="28">
        <f>IF(F68="I",IFERROR(VLOOKUP(C68,'BG 122022'!B:E,4,FALSE),0),0)</f>
        <v>0</v>
      </c>
      <c r="J68" s="28"/>
      <c r="K68" s="35">
        <f>IF(F68="I",IFERROR(VLOOKUP(C68,'BG 2021'!A:C,3,FALSE),0),0)</f>
        <v>0</v>
      </c>
      <c r="L68" s="28"/>
      <c r="M68" s="28">
        <f>IF(F68="I",IFERROR(VLOOKUP(C68,'BG 2021'!A:D,4,FALSE),0),0)</f>
        <v>0</v>
      </c>
      <c r="N68" s="28"/>
      <c r="O68" s="35"/>
      <c r="P68" s="28"/>
      <c r="Q68" s="28"/>
      <c r="R68" s="28"/>
    </row>
    <row r="69" spans="1:18" ht="12" hidden="1" customHeight="1">
      <c r="A69" s="125" t="s">
        <v>3</v>
      </c>
      <c r="B69" s="125"/>
      <c r="C69" s="126">
        <v>112021</v>
      </c>
      <c r="D69" s="125" t="s">
        <v>200</v>
      </c>
      <c r="E69" s="27" t="s">
        <v>6</v>
      </c>
      <c r="F69" s="27" t="s">
        <v>179</v>
      </c>
      <c r="G69" s="35">
        <f>IF(F69="I",IFERROR(VLOOKUP(C69,'BG 122022'!B:D,3,FALSE),0),0)</f>
        <v>0</v>
      </c>
      <c r="H69" s="28"/>
      <c r="I69" s="28">
        <f>IF(F69="I",IFERROR(VLOOKUP(C69,'BG 122022'!B:E,4,FALSE),0),0)</f>
        <v>0</v>
      </c>
      <c r="J69" s="28"/>
      <c r="K69" s="35">
        <f>IF(F69="I",IFERROR(VLOOKUP(C69,'BG 2021'!A:C,3,FALSE),0),0)</f>
        <v>0</v>
      </c>
      <c r="L69" s="28"/>
      <c r="M69" s="28">
        <f>IF(F69="I",IFERROR(VLOOKUP(C69,'BG 2021'!A:D,4,FALSE),0),0)</f>
        <v>0</v>
      </c>
      <c r="N69" s="28"/>
      <c r="O69" s="35"/>
      <c r="P69" s="28"/>
      <c r="Q69" s="28"/>
      <c r="R69" s="28"/>
    </row>
    <row r="70" spans="1:18" ht="12" hidden="1" customHeight="1">
      <c r="A70" s="125" t="s">
        <v>3</v>
      </c>
      <c r="B70" s="125"/>
      <c r="C70" s="126">
        <v>1120211</v>
      </c>
      <c r="D70" s="125" t="s">
        <v>200</v>
      </c>
      <c r="E70" s="27" t="s">
        <v>6</v>
      </c>
      <c r="F70" s="27" t="s">
        <v>179</v>
      </c>
      <c r="G70" s="35">
        <f>IF(F70="I",IFERROR(VLOOKUP(C70,'BG 122022'!B:D,3,FALSE),0),0)</f>
        <v>0</v>
      </c>
      <c r="H70" s="28"/>
      <c r="I70" s="28">
        <f>IF(F70="I",IFERROR(VLOOKUP(C70,'BG 122022'!B:E,4,FALSE),0),0)</f>
        <v>0</v>
      </c>
      <c r="J70" s="28"/>
      <c r="K70" s="35">
        <f>IF(F70="I",IFERROR(VLOOKUP(C70,'BG 2021'!A:C,3,FALSE),0),0)</f>
        <v>0</v>
      </c>
      <c r="L70" s="28"/>
      <c r="M70" s="28">
        <f>IF(F70="I",IFERROR(VLOOKUP(C70,'BG 2021'!A:D,4,FALSE),0),0)</f>
        <v>0</v>
      </c>
      <c r="N70" s="28"/>
      <c r="O70" s="35"/>
      <c r="P70" s="28"/>
      <c r="Q70" s="28"/>
      <c r="R70" s="28"/>
    </row>
    <row r="71" spans="1:18" ht="12" hidden="1" customHeight="1">
      <c r="A71" s="125" t="s">
        <v>3</v>
      </c>
      <c r="B71" s="125"/>
      <c r="C71" s="126">
        <v>11202111</v>
      </c>
      <c r="D71" s="125" t="s">
        <v>409</v>
      </c>
      <c r="E71" s="27" t="s">
        <v>6</v>
      </c>
      <c r="F71" s="27" t="s">
        <v>179</v>
      </c>
      <c r="G71" s="35">
        <f>IF(F71="I",IFERROR(VLOOKUP(C71,'BG 122022'!B:D,3,FALSE),0),0)</f>
        <v>0</v>
      </c>
      <c r="H71" s="28"/>
      <c r="I71" s="28">
        <f>IF(F71="I",IFERROR(VLOOKUP(C71,'BG 122022'!B:E,4,FALSE),0),0)</f>
        <v>0</v>
      </c>
      <c r="J71" s="28"/>
      <c r="K71" s="35">
        <f>IF(F71="I",IFERROR(VLOOKUP(C71,'BG 2021'!A:C,3,FALSE),0),0)</f>
        <v>0</v>
      </c>
      <c r="L71" s="28"/>
      <c r="M71" s="28">
        <f>IF(F71="I",IFERROR(VLOOKUP(C71,'BG 2021'!A:D,4,FALSE),0),0)</f>
        <v>0</v>
      </c>
      <c r="N71" s="28"/>
      <c r="O71" s="35"/>
      <c r="P71" s="28"/>
      <c r="Q71" s="28"/>
      <c r="R71" s="28"/>
    </row>
    <row r="72" spans="1:18" ht="12" hidden="1" customHeight="1">
      <c r="A72" s="125" t="s">
        <v>3</v>
      </c>
      <c r="B72" s="125"/>
      <c r="C72" s="126">
        <v>1120211101</v>
      </c>
      <c r="D72" s="125" t="s">
        <v>410</v>
      </c>
      <c r="E72" s="27" t="s">
        <v>6</v>
      </c>
      <c r="F72" s="27" t="s">
        <v>180</v>
      </c>
      <c r="G72" s="35">
        <f>IF(F72="I",IFERROR(VLOOKUP(C72,'BG 122022'!B:D,3,FALSE),0),0)</f>
        <v>0</v>
      </c>
      <c r="H72" s="28"/>
      <c r="I72" s="28">
        <f>IF(F72="I",IFERROR(VLOOKUP(C72,'BG 122022'!B:E,4,FALSE),0),0)</f>
        <v>0</v>
      </c>
      <c r="J72" s="28"/>
      <c r="K72" s="35">
        <f>IF(F72="I",IFERROR(VLOOKUP(C72,'BG 2021'!A:C,3,FALSE),0),0)</f>
        <v>0</v>
      </c>
      <c r="L72" s="28"/>
      <c r="M72" s="28">
        <f>IF(F72="I",IFERROR(VLOOKUP(C72,'BG 2021'!A:D,4,FALSE),0),0)</f>
        <v>0</v>
      </c>
      <c r="N72" s="28"/>
      <c r="O72" s="35"/>
      <c r="P72" s="28"/>
      <c r="Q72" s="28"/>
      <c r="R72" s="28"/>
    </row>
    <row r="73" spans="1:18" ht="12" hidden="1" customHeight="1">
      <c r="A73" s="125" t="s">
        <v>3</v>
      </c>
      <c r="B73" s="125"/>
      <c r="C73" s="126">
        <v>1120211102</v>
      </c>
      <c r="D73" s="125" t="s">
        <v>411</v>
      </c>
      <c r="E73" s="27" t="s">
        <v>6</v>
      </c>
      <c r="F73" s="27" t="s">
        <v>180</v>
      </c>
      <c r="G73" s="35">
        <f>IF(F73="I",IFERROR(VLOOKUP(C73,'BG 122022'!B:D,3,FALSE),0),0)</f>
        <v>0</v>
      </c>
      <c r="H73" s="28"/>
      <c r="I73" s="28">
        <f>IF(F73="I",IFERROR(VLOOKUP(C73,'BG 122022'!B:E,4,FALSE),0),0)</f>
        <v>0</v>
      </c>
      <c r="J73" s="28"/>
      <c r="K73" s="35">
        <f>IF(F73="I",IFERROR(VLOOKUP(C73,'BG 2021'!A:C,3,FALSE),0),0)</f>
        <v>0</v>
      </c>
      <c r="L73" s="28"/>
      <c r="M73" s="28">
        <f>IF(F73="I",IFERROR(VLOOKUP(C73,'BG 2021'!A:D,4,FALSE),0),0)</f>
        <v>0</v>
      </c>
      <c r="N73" s="28"/>
      <c r="O73" s="35"/>
      <c r="P73" s="28"/>
      <c r="Q73" s="28"/>
      <c r="R73" s="28"/>
    </row>
    <row r="74" spans="1:18" ht="12" hidden="1" customHeight="1">
      <c r="A74" s="125" t="s">
        <v>3</v>
      </c>
      <c r="B74" s="125"/>
      <c r="C74" s="126">
        <v>1120211103</v>
      </c>
      <c r="D74" s="125" t="s">
        <v>94</v>
      </c>
      <c r="E74" s="27" t="s">
        <v>6</v>
      </c>
      <c r="F74" s="27" t="s">
        <v>180</v>
      </c>
      <c r="G74" s="35">
        <f>IF(F74="I",IFERROR(VLOOKUP(C74,'BG 122022'!B:D,3,FALSE),0),0)</f>
        <v>0</v>
      </c>
      <c r="H74" s="28"/>
      <c r="I74" s="28">
        <f>IF(F74="I",IFERROR(VLOOKUP(C74,'BG 122022'!B:E,4,FALSE),0),0)</f>
        <v>0</v>
      </c>
      <c r="J74" s="28"/>
      <c r="K74" s="35">
        <f>IF(F74="I",IFERROR(VLOOKUP(C74,'BG 2021'!A:C,3,FALSE),0),0)</f>
        <v>0</v>
      </c>
      <c r="L74" s="28"/>
      <c r="M74" s="28">
        <f>IF(F74="I",IFERROR(VLOOKUP(C74,'BG 2021'!A:D,4,FALSE),0),0)</f>
        <v>0</v>
      </c>
      <c r="N74" s="28"/>
      <c r="O74" s="35"/>
      <c r="P74" s="28"/>
      <c r="Q74" s="28"/>
      <c r="R74" s="28"/>
    </row>
    <row r="75" spans="1:18" ht="12" hidden="1" customHeight="1">
      <c r="A75" s="125" t="s">
        <v>3</v>
      </c>
      <c r="B75" s="125"/>
      <c r="C75" s="126">
        <v>1120211104</v>
      </c>
      <c r="D75" s="125" t="s">
        <v>412</v>
      </c>
      <c r="E75" s="27" t="s">
        <v>6</v>
      </c>
      <c r="F75" s="27" t="s">
        <v>180</v>
      </c>
      <c r="G75" s="35">
        <f>IF(F75="I",IFERROR(VLOOKUP(C75,'BG 122022'!B:D,3,FALSE),0),0)</f>
        <v>0</v>
      </c>
      <c r="H75" s="28"/>
      <c r="I75" s="28">
        <f>IF(F75="I",IFERROR(VLOOKUP(C75,'BG 122022'!B:E,4,FALSE),0),0)</f>
        <v>0</v>
      </c>
      <c r="J75" s="28"/>
      <c r="K75" s="35">
        <f>IF(F75="I",IFERROR(VLOOKUP(C75,'BG 2021'!A:C,3,FALSE),0),0)</f>
        <v>0</v>
      </c>
      <c r="L75" s="28"/>
      <c r="M75" s="28">
        <f>IF(F75="I",IFERROR(VLOOKUP(C75,'BG 2021'!A:D,4,FALSE),0),0)</f>
        <v>0</v>
      </c>
      <c r="N75" s="28"/>
      <c r="O75" s="35"/>
      <c r="P75" s="28"/>
      <c r="Q75" s="28"/>
      <c r="R75" s="28"/>
    </row>
    <row r="76" spans="1:18" s="165" customFormat="1" ht="12" hidden="1" customHeight="1">
      <c r="A76" s="160" t="s">
        <v>3</v>
      </c>
      <c r="B76" s="160" t="s">
        <v>200</v>
      </c>
      <c r="C76" s="161">
        <v>1120211105</v>
      </c>
      <c r="D76" s="160" t="s">
        <v>1405</v>
      </c>
      <c r="E76" s="162" t="s">
        <v>6</v>
      </c>
      <c r="F76" s="162" t="s">
        <v>180</v>
      </c>
      <c r="G76" s="163">
        <f>IF(F76="I",IFERROR(VLOOKUP(C76,'BG 122022'!B:D,3,FALSE),0),0)</f>
        <v>34500000</v>
      </c>
      <c r="H76" s="164"/>
      <c r="I76" s="164">
        <f>IF(F76="I",IFERROR(VLOOKUP(C76,'BG 122022'!B:E,4,FALSE),0),0)</f>
        <v>4711.25</v>
      </c>
      <c r="J76" s="164"/>
      <c r="K76" s="163">
        <f>IF(F76="I",IFERROR(VLOOKUP(C76,'BG 2021'!A:C,3,FALSE),0),0)</f>
        <v>0</v>
      </c>
      <c r="L76" s="164"/>
      <c r="M76" s="164">
        <f>IF(F76="I",IFERROR(VLOOKUP(C76,'BG 2021'!A:D,4,FALSE),0),0)</f>
        <v>0</v>
      </c>
      <c r="N76" s="164"/>
      <c r="O76" s="163"/>
      <c r="P76" s="164"/>
      <c r="Q76" s="164"/>
      <c r="R76" s="164"/>
    </row>
    <row r="77" spans="1:18" ht="12" hidden="1" customHeight="1">
      <c r="A77" s="125" t="s">
        <v>3</v>
      </c>
      <c r="B77" s="125"/>
      <c r="C77" s="126">
        <v>11202112</v>
      </c>
      <c r="D77" s="125" t="s">
        <v>413</v>
      </c>
      <c r="E77" s="27" t="s">
        <v>6</v>
      </c>
      <c r="F77" s="27" t="s">
        <v>179</v>
      </c>
      <c r="G77" s="35">
        <f>IF(F77="I",IFERROR(VLOOKUP(C77,'BG 122022'!B:D,3,FALSE),0),0)</f>
        <v>0</v>
      </c>
      <c r="H77" s="28"/>
      <c r="I77" s="28">
        <f>IF(F77="I",IFERROR(VLOOKUP(C77,'BG 122022'!B:E,4,FALSE),0),0)</f>
        <v>0</v>
      </c>
      <c r="J77" s="28"/>
      <c r="K77" s="35">
        <f>IF(F77="I",IFERROR(VLOOKUP(C77,'BG 2021'!A:C,3,FALSE),0),0)</f>
        <v>0</v>
      </c>
      <c r="L77" s="28"/>
      <c r="M77" s="28">
        <f>IF(F77="I",IFERROR(VLOOKUP(C77,'BG 2021'!A:D,4,FALSE),0),0)</f>
        <v>0</v>
      </c>
      <c r="N77" s="28"/>
      <c r="O77" s="35"/>
      <c r="P77" s="28"/>
      <c r="Q77" s="28"/>
      <c r="R77" s="28"/>
    </row>
    <row r="78" spans="1:18" ht="12" hidden="1" customHeight="1">
      <c r="A78" s="125" t="s">
        <v>3</v>
      </c>
      <c r="B78" s="125"/>
      <c r="C78" s="126">
        <v>1120211201</v>
      </c>
      <c r="D78" s="125" t="s">
        <v>414</v>
      </c>
      <c r="E78" s="27" t="s">
        <v>6</v>
      </c>
      <c r="F78" s="27" t="s">
        <v>180</v>
      </c>
      <c r="G78" s="35">
        <f>IF(F78="I",IFERROR(VLOOKUP(C78,'BG 122022'!B:D,3,FALSE),0),0)</f>
        <v>0</v>
      </c>
      <c r="H78" s="28"/>
      <c r="I78" s="28">
        <f>IF(F78="I",IFERROR(VLOOKUP(C78,'BG 122022'!B:E,4,FALSE),0),0)</f>
        <v>0</v>
      </c>
      <c r="J78" s="28"/>
      <c r="K78" s="35">
        <f>IF(F78="I",IFERROR(VLOOKUP(C78,'BG 2021'!A:C,3,FALSE),0),0)</f>
        <v>0</v>
      </c>
      <c r="L78" s="28"/>
      <c r="M78" s="28">
        <f>IF(F78="I",IFERROR(VLOOKUP(C78,'BG 2021'!A:D,4,FALSE),0),0)</f>
        <v>0</v>
      </c>
      <c r="N78" s="28"/>
      <c r="O78" s="35"/>
      <c r="P78" s="28"/>
      <c r="Q78" s="28"/>
      <c r="R78" s="28"/>
    </row>
    <row r="79" spans="1:18" ht="12" hidden="1" customHeight="1">
      <c r="A79" s="125" t="s">
        <v>3</v>
      </c>
      <c r="B79" s="125"/>
      <c r="C79" s="126">
        <v>1120211202</v>
      </c>
      <c r="D79" s="125" t="s">
        <v>415</v>
      </c>
      <c r="E79" s="27" t="s">
        <v>0</v>
      </c>
      <c r="F79" s="27" t="s">
        <v>180</v>
      </c>
      <c r="G79" s="35">
        <f>IF(F79="I",IFERROR(VLOOKUP(C79,'BG 122022'!B:D,3,FALSE),0),0)</f>
        <v>0</v>
      </c>
      <c r="H79" s="28"/>
      <c r="I79" s="28">
        <f>IF(F79="I",IFERROR(VLOOKUP(C79,'BG 122022'!B:E,4,FALSE),0),0)</f>
        <v>0</v>
      </c>
      <c r="J79" s="28"/>
      <c r="K79" s="35">
        <f>IF(F79="I",IFERROR(VLOOKUP(C79,'BG 2021'!A:C,3,FALSE),0),0)</f>
        <v>0</v>
      </c>
      <c r="L79" s="28"/>
      <c r="M79" s="28">
        <f>IF(F79="I",IFERROR(VLOOKUP(C79,'BG 2021'!A:D,4,FALSE),0),0)</f>
        <v>0</v>
      </c>
      <c r="N79" s="28"/>
      <c r="O79" s="35"/>
      <c r="P79" s="28"/>
      <c r="Q79" s="28"/>
      <c r="R79" s="28"/>
    </row>
    <row r="80" spans="1:18" ht="12" hidden="1" customHeight="1">
      <c r="A80" s="125" t="s">
        <v>3</v>
      </c>
      <c r="B80" s="125"/>
      <c r="C80" s="126">
        <v>11202113</v>
      </c>
      <c r="D80" s="125" t="s">
        <v>104</v>
      </c>
      <c r="E80" s="27" t="s">
        <v>6</v>
      </c>
      <c r="F80" s="27" t="s">
        <v>179</v>
      </c>
      <c r="G80" s="35">
        <f>IF(F80="I",IFERROR(VLOOKUP(C80,'BG 122022'!B:D,3,FALSE),0),0)</f>
        <v>0</v>
      </c>
      <c r="H80" s="28"/>
      <c r="I80" s="28">
        <f>IF(F80="I",IFERROR(VLOOKUP(C80,'BG 122022'!B:E,4,FALSE),0),0)</f>
        <v>0</v>
      </c>
      <c r="J80" s="28"/>
      <c r="K80" s="35">
        <f>IF(F80="I",IFERROR(VLOOKUP(C80,'BG 2021'!A:C,3,FALSE),0),0)</f>
        <v>0</v>
      </c>
      <c r="L80" s="28"/>
      <c r="M80" s="28">
        <f>IF(F80="I",IFERROR(VLOOKUP(C80,'BG 2021'!A:D,4,FALSE),0),0)</f>
        <v>0</v>
      </c>
      <c r="N80" s="28"/>
      <c r="O80" s="35"/>
      <c r="P80" s="28"/>
      <c r="Q80" s="28"/>
      <c r="R80" s="28"/>
    </row>
    <row r="81" spans="1:18" ht="12" hidden="1" customHeight="1">
      <c r="A81" s="125" t="s">
        <v>3</v>
      </c>
      <c r="B81" s="125"/>
      <c r="C81" s="126">
        <v>1120211301</v>
      </c>
      <c r="D81" s="125" t="s">
        <v>416</v>
      </c>
      <c r="E81" s="27" t="s">
        <v>6</v>
      </c>
      <c r="F81" s="27" t="s">
        <v>180</v>
      </c>
      <c r="G81" s="35">
        <f>IF(F81="I",IFERROR(VLOOKUP(C81,'BG 122022'!B:D,3,FALSE),0),0)</f>
        <v>0</v>
      </c>
      <c r="H81" s="28"/>
      <c r="I81" s="28">
        <f>IF(F81="I",IFERROR(VLOOKUP(C81,'BG 122022'!B:E,4,FALSE),0),0)</f>
        <v>0</v>
      </c>
      <c r="J81" s="28"/>
      <c r="K81" s="35">
        <f>IF(F81="I",IFERROR(VLOOKUP(C81,'BG 2021'!A:C,3,FALSE),0),0)</f>
        <v>0</v>
      </c>
      <c r="L81" s="28"/>
      <c r="M81" s="28">
        <f>IF(F81="I",IFERROR(VLOOKUP(C81,'BG 2021'!A:D,4,FALSE),0),0)</f>
        <v>0</v>
      </c>
      <c r="N81" s="28"/>
      <c r="O81" s="35"/>
      <c r="P81" s="28"/>
      <c r="Q81" s="28"/>
      <c r="R81" s="28"/>
    </row>
    <row r="82" spans="1:18" hidden="1">
      <c r="A82" s="125" t="s">
        <v>3</v>
      </c>
      <c r="B82" s="125"/>
      <c r="C82" s="126">
        <v>1120211302</v>
      </c>
      <c r="D82" s="125" t="s">
        <v>417</v>
      </c>
      <c r="E82" s="27" t="s">
        <v>0</v>
      </c>
      <c r="F82" s="27" t="s">
        <v>180</v>
      </c>
      <c r="G82" s="35">
        <f>IF(F82="I",IFERROR(VLOOKUP(C82,'BG 122022'!B:D,3,FALSE),0),0)</f>
        <v>0</v>
      </c>
      <c r="H82" s="28"/>
      <c r="I82" s="28">
        <f>IF(F82="I",IFERROR(VLOOKUP(C82,'BG 122022'!B:E,4,FALSE),0),0)</f>
        <v>0</v>
      </c>
      <c r="J82" s="28"/>
      <c r="K82" s="35">
        <f>IF(F82="I",IFERROR(VLOOKUP(C82,'BG 2021'!A:C,3,FALSE),0),0)</f>
        <v>0</v>
      </c>
      <c r="L82" s="28"/>
      <c r="M82" s="28">
        <f>IF(F82="I",IFERROR(VLOOKUP(C82,'BG 2021'!A:D,4,FALSE),0),0)</f>
        <v>0</v>
      </c>
      <c r="N82" s="28"/>
      <c r="O82" s="35"/>
      <c r="P82" s="28"/>
      <c r="Q82" s="28"/>
      <c r="R82" s="28"/>
    </row>
    <row r="83" spans="1:18" ht="12" hidden="1" customHeight="1">
      <c r="A83" s="125" t="s">
        <v>3</v>
      </c>
      <c r="B83" s="125"/>
      <c r="C83" s="126">
        <v>11202114</v>
      </c>
      <c r="D83" s="125" t="s">
        <v>418</v>
      </c>
      <c r="E83" s="27" t="s">
        <v>6</v>
      </c>
      <c r="F83" s="27" t="s">
        <v>179</v>
      </c>
      <c r="G83" s="35">
        <f>IF(F83="I",IFERROR(VLOOKUP(C83,'BG 122022'!B:D,3,FALSE),0),0)</f>
        <v>0</v>
      </c>
      <c r="H83" s="28"/>
      <c r="I83" s="28">
        <f>IF(F83="I",IFERROR(VLOOKUP(C83,'BG 122022'!B:E,4,FALSE),0),0)</f>
        <v>0</v>
      </c>
      <c r="J83" s="28"/>
      <c r="K83" s="35">
        <f>IF(F83="I",IFERROR(VLOOKUP(C83,'BG 2021'!A:C,3,FALSE),0),0)</f>
        <v>0</v>
      </c>
      <c r="L83" s="28"/>
      <c r="M83" s="28">
        <f>IF(F83="I",IFERROR(VLOOKUP(C83,'BG 2021'!A:D,4,FALSE),0),0)</f>
        <v>0</v>
      </c>
      <c r="N83" s="28"/>
      <c r="O83" s="35"/>
      <c r="P83" s="28"/>
      <c r="Q83" s="28"/>
      <c r="R83" s="28"/>
    </row>
    <row r="84" spans="1:18" ht="12" hidden="1" customHeight="1">
      <c r="A84" s="125" t="s">
        <v>3</v>
      </c>
      <c r="B84" s="125"/>
      <c r="C84" s="126">
        <v>1120211401</v>
      </c>
      <c r="D84" s="125" t="s">
        <v>419</v>
      </c>
      <c r="E84" s="27" t="s">
        <v>6</v>
      </c>
      <c r="F84" s="27" t="s">
        <v>180</v>
      </c>
      <c r="G84" s="35">
        <f>IF(F84="I",IFERROR(VLOOKUP(C84,'BG 122022'!B:D,3,FALSE),0),0)</f>
        <v>0</v>
      </c>
      <c r="H84" s="28"/>
      <c r="I84" s="28">
        <f>IF(F84="I",IFERROR(VLOOKUP(C84,'BG 122022'!B:E,4,FALSE),0),0)</f>
        <v>0</v>
      </c>
      <c r="J84" s="28"/>
      <c r="K84" s="35">
        <f>IF(F84="I",IFERROR(VLOOKUP(C84,'BG 2021'!A:C,3,FALSE),0),0)</f>
        <v>0</v>
      </c>
      <c r="L84" s="28"/>
      <c r="M84" s="28">
        <f>IF(F84="I",IFERROR(VLOOKUP(C84,'BG 2021'!A:D,4,FALSE),0),0)</f>
        <v>0</v>
      </c>
      <c r="N84" s="28"/>
      <c r="O84" s="35"/>
      <c r="P84" s="28"/>
      <c r="Q84" s="28"/>
      <c r="R84" s="28"/>
    </row>
    <row r="85" spans="1:18" ht="12" hidden="1" customHeight="1">
      <c r="A85" s="125" t="s">
        <v>3</v>
      </c>
      <c r="B85" s="125"/>
      <c r="C85" s="126">
        <v>1120211402</v>
      </c>
      <c r="D85" s="125" t="s">
        <v>323</v>
      </c>
      <c r="E85" s="27" t="s">
        <v>6</v>
      </c>
      <c r="F85" s="27" t="s">
        <v>180</v>
      </c>
      <c r="G85" s="35">
        <f>IF(F85="I",IFERROR(VLOOKUP(C85,'BG 122022'!B:D,3,FALSE),0),0)</f>
        <v>0</v>
      </c>
      <c r="H85" s="28"/>
      <c r="I85" s="28">
        <f>IF(F85="I",IFERROR(VLOOKUP(C85,'BG 122022'!B:E,4,FALSE),0),0)</f>
        <v>0</v>
      </c>
      <c r="J85" s="28"/>
      <c r="K85" s="35">
        <f>IF(F85="I",IFERROR(VLOOKUP(C85,'BG 2021'!A:C,3,FALSE),0),0)</f>
        <v>0</v>
      </c>
      <c r="L85" s="28"/>
      <c r="M85" s="28">
        <f>IF(F85="I",IFERROR(VLOOKUP(C85,'BG 2021'!A:D,4,FALSE),0),0)</f>
        <v>0</v>
      </c>
      <c r="N85" s="28"/>
      <c r="O85" s="35"/>
      <c r="P85" s="28"/>
      <c r="Q85" s="28"/>
      <c r="R85" s="28"/>
    </row>
    <row r="86" spans="1:18" ht="12" hidden="1" customHeight="1">
      <c r="A86" s="125" t="s">
        <v>3</v>
      </c>
      <c r="B86" s="125"/>
      <c r="C86" s="126">
        <v>11203</v>
      </c>
      <c r="D86" s="125" t="s">
        <v>420</v>
      </c>
      <c r="E86" s="27" t="s">
        <v>6</v>
      </c>
      <c r="F86" s="27" t="s">
        <v>179</v>
      </c>
      <c r="G86" s="35">
        <f>IF(F86="I",IFERROR(VLOOKUP(C86,'BG 122022'!B:D,3,FALSE),0),0)</f>
        <v>0</v>
      </c>
      <c r="H86" s="28"/>
      <c r="I86" s="28">
        <f>IF(F86="I",IFERROR(VLOOKUP(C86,'BG 122022'!B:E,4,FALSE),0),0)</f>
        <v>0</v>
      </c>
      <c r="J86" s="28"/>
      <c r="K86" s="35">
        <f>IF(F86="I",IFERROR(VLOOKUP(C86,'BG 2021'!A:C,3,FALSE),0),0)</f>
        <v>0</v>
      </c>
      <c r="L86" s="28"/>
      <c r="M86" s="28">
        <f>IF(F86="I",IFERROR(VLOOKUP(C86,'BG 2021'!A:D,4,FALSE),0),0)</f>
        <v>0</v>
      </c>
      <c r="N86" s="28"/>
      <c r="O86" s="35"/>
      <c r="P86" s="28"/>
      <c r="Q86" s="28"/>
      <c r="R86" s="28"/>
    </row>
    <row r="87" spans="1:18" ht="12" hidden="1" customHeight="1">
      <c r="A87" s="125" t="s">
        <v>3</v>
      </c>
      <c r="B87" s="125"/>
      <c r="C87" s="126">
        <v>112031</v>
      </c>
      <c r="D87" s="125" t="s">
        <v>420</v>
      </c>
      <c r="E87" s="27" t="s">
        <v>6</v>
      </c>
      <c r="F87" s="27" t="s">
        <v>179</v>
      </c>
      <c r="G87" s="35">
        <f>IF(F87="I",IFERROR(VLOOKUP(C87,'BG 122022'!B:D,3,FALSE),0),0)</f>
        <v>0</v>
      </c>
      <c r="H87" s="28"/>
      <c r="I87" s="28">
        <f>IF(F87="I",IFERROR(VLOOKUP(C87,'BG 122022'!B:E,4,FALSE),0),0)</f>
        <v>0</v>
      </c>
      <c r="J87" s="28"/>
      <c r="K87" s="35">
        <f>IF(F87="I",IFERROR(VLOOKUP(C87,'BG 2021'!A:C,3,FALSE),0),0)</f>
        <v>0</v>
      </c>
      <c r="L87" s="28"/>
      <c r="M87" s="28">
        <f>IF(F87="I",IFERROR(VLOOKUP(C87,'BG 2021'!A:D,4,FALSE),0),0)</f>
        <v>0</v>
      </c>
      <c r="N87" s="28"/>
      <c r="O87" s="35"/>
      <c r="P87" s="28"/>
      <c r="Q87" s="28"/>
      <c r="R87" s="28"/>
    </row>
    <row r="88" spans="1:18" hidden="1">
      <c r="A88" s="125" t="s">
        <v>3</v>
      </c>
      <c r="B88" s="125"/>
      <c r="C88" s="126">
        <v>1120311</v>
      </c>
      <c r="D88" s="125" t="s">
        <v>421</v>
      </c>
      <c r="E88" s="27" t="s">
        <v>6</v>
      </c>
      <c r="F88" s="27" t="s">
        <v>179</v>
      </c>
      <c r="G88" s="35">
        <f>IF(F88="I",IFERROR(VLOOKUP(C88,'BG 122022'!B:D,3,FALSE),0),0)</f>
        <v>0</v>
      </c>
      <c r="H88" s="28"/>
      <c r="I88" s="28">
        <f>IF(F88="I",IFERROR(VLOOKUP(C88,'BG 122022'!B:E,4,FALSE),0),0)</f>
        <v>0</v>
      </c>
      <c r="J88" s="28"/>
      <c r="K88" s="35">
        <f>IF(F88="I",IFERROR(VLOOKUP(C88,'BG 2021'!A:C,3,FALSE),0),0)</f>
        <v>0</v>
      </c>
      <c r="L88" s="28"/>
      <c r="M88" s="28">
        <f>IF(F88="I",IFERROR(VLOOKUP(C88,'BG 2021'!A:D,4,FALSE),0),0)</f>
        <v>0</v>
      </c>
      <c r="N88" s="28"/>
      <c r="O88" s="35"/>
      <c r="P88" s="28"/>
      <c r="Q88" s="28"/>
      <c r="R88" s="28"/>
    </row>
    <row r="89" spans="1:18" hidden="1">
      <c r="A89" s="125" t="s">
        <v>3</v>
      </c>
      <c r="B89" s="125"/>
      <c r="C89" s="126">
        <v>11203111</v>
      </c>
      <c r="D89" s="125" t="s">
        <v>422</v>
      </c>
      <c r="E89" s="27" t="s">
        <v>6</v>
      </c>
      <c r="F89" s="27" t="s">
        <v>179</v>
      </c>
      <c r="G89" s="35">
        <f>IF(F89="I",IFERROR(VLOOKUP(C89,'BG 122022'!B:D,3,FALSE),0),0)</f>
        <v>0</v>
      </c>
      <c r="H89" s="28"/>
      <c r="I89" s="28">
        <f>IF(F89="I",IFERROR(VLOOKUP(C89,'BG 122022'!B:E,4,FALSE),0),0)</f>
        <v>0</v>
      </c>
      <c r="J89" s="28"/>
      <c r="K89" s="35">
        <f>IF(F89="I",IFERROR(VLOOKUP(C89,'BG 2021'!A:C,3,FALSE),0),0)</f>
        <v>0</v>
      </c>
      <c r="L89" s="28"/>
      <c r="M89" s="28">
        <f>IF(F89="I",IFERROR(VLOOKUP(C89,'BG 2021'!A:D,4,FALSE),0),0)</f>
        <v>0</v>
      </c>
      <c r="N89" s="28"/>
      <c r="O89" s="35"/>
      <c r="P89" s="28"/>
      <c r="Q89" s="28"/>
      <c r="R89" s="28"/>
    </row>
    <row r="90" spans="1:18" s="165" customFormat="1" hidden="1">
      <c r="A90" s="160" t="s">
        <v>3</v>
      </c>
      <c r="B90" s="160" t="s">
        <v>1295</v>
      </c>
      <c r="C90" s="161">
        <v>1120311101</v>
      </c>
      <c r="D90" s="160" t="s">
        <v>422</v>
      </c>
      <c r="E90" s="162" t="s">
        <v>6</v>
      </c>
      <c r="F90" s="162" t="s">
        <v>180</v>
      </c>
      <c r="G90" s="163">
        <f>IF(F90="I",IFERROR(VLOOKUP(C90,'BG 122022'!B:D,3,FALSE),0),0)</f>
        <v>2243121</v>
      </c>
      <c r="H90" s="164"/>
      <c r="I90" s="164">
        <f>IF(F90="I",IFERROR(VLOOKUP(C90,'BG 122022'!B:E,4,FALSE),0),0)</f>
        <v>306.32000000029802</v>
      </c>
      <c r="J90" s="164"/>
      <c r="K90" s="163">
        <f>IF(F90="I",IFERROR(VLOOKUP(C90,'BG 2021'!A:C,3,FALSE),0),0)</f>
        <v>0</v>
      </c>
      <c r="L90" s="164"/>
      <c r="M90" s="164">
        <f>IF(F90="I",IFERROR(VLOOKUP(C90,'BG 2021'!A:D,4,FALSE),0),0)</f>
        <v>0</v>
      </c>
      <c r="N90" s="164"/>
      <c r="O90" s="163"/>
      <c r="P90" s="164"/>
      <c r="Q90" s="164"/>
      <c r="R90" s="164"/>
    </row>
    <row r="91" spans="1:18" s="165" customFormat="1" ht="12" hidden="1" customHeight="1">
      <c r="A91" s="160" t="s">
        <v>3</v>
      </c>
      <c r="B91" s="160" t="s">
        <v>1295</v>
      </c>
      <c r="C91" s="161">
        <v>1120311102</v>
      </c>
      <c r="D91" s="160" t="s">
        <v>422</v>
      </c>
      <c r="E91" s="162" t="s">
        <v>0</v>
      </c>
      <c r="F91" s="162" t="s">
        <v>180</v>
      </c>
      <c r="G91" s="163">
        <f>IF(F91="I",IFERROR(VLOOKUP(C91,'BG 122022'!B:D,3,FALSE),0),0)</f>
        <v>93294</v>
      </c>
      <c r="H91" s="164"/>
      <c r="I91" s="164">
        <f>IF(F91="I",IFERROR(VLOOKUP(C91,'BG 122022'!B:E,4,FALSE),0),0)</f>
        <v>12.740000000223517</v>
      </c>
      <c r="J91" s="164"/>
      <c r="K91" s="163">
        <f>IF(F91="I",IFERROR(VLOOKUP(C91,'BG 2021'!A:C,3,FALSE),0),0)</f>
        <v>0</v>
      </c>
      <c r="L91" s="164"/>
      <c r="M91" s="164">
        <f>IF(F91="I",IFERROR(VLOOKUP(C91,'BG 2021'!A:D,4,FALSE),0),0)</f>
        <v>0</v>
      </c>
      <c r="N91" s="164"/>
      <c r="O91" s="163"/>
      <c r="P91" s="164"/>
      <c r="Q91" s="164"/>
      <c r="R91" s="164"/>
    </row>
    <row r="92" spans="1:18" s="165" customFormat="1" ht="12" hidden="1" customHeight="1">
      <c r="A92" s="160" t="s">
        <v>3</v>
      </c>
      <c r="B92" s="160" t="s">
        <v>1295</v>
      </c>
      <c r="C92" s="161">
        <v>1120311103</v>
      </c>
      <c r="D92" s="160" t="s">
        <v>1257</v>
      </c>
      <c r="E92" s="162" t="s">
        <v>6</v>
      </c>
      <c r="F92" s="162" t="s">
        <v>180</v>
      </c>
      <c r="G92" s="163">
        <f>IF(F92="I",IFERROR(VLOOKUP(C92,'BG 122022'!B:D,3,FALSE),0),0)</f>
        <v>278505994</v>
      </c>
      <c r="H92" s="164"/>
      <c r="I92" s="164">
        <f>IF(F92="I",IFERROR(VLOOKUP(C92,'BG 122022'!B:E,4,FALSE),0),0)</f>
        <v>38032.199999999953</v>
      </c>
      <c r="J92" s="164"/>
      <c r="K92" s="163">
        <f>IF(F92="I",IFERROR(VLOOKUP(C92,'BG 2021'!A:C,3,FALSE),0),0)</f>
        <v>0</v>
      </c>
      <c r="L92" s="164"/>
      <c r="M92" s="164">
        <f>IF(F92="I",IFERROR(VLOOKUP(C92,'BG 2021'!A:D,4,FALSE),0),0)</f>
        <v>0</v>
      </c>
      <c r="N92" s="164"/>
      <c r="O92" s="163"/>
      <c r="P92" s="164"/>
      <c r="Q92" s="164"/>
      <c r="R92" s="164"/>
    </row>
    <row r="93" spans="1:18" s="165" customFormat="1" ht="12" hidden="1" customHeight="1">
      <c r="A93" s="160" t="s">
        <v>3</v>
      </c>
      <c r="B93" s="160" t="s">
        <v>1295</v>
      </c>
      <c r="C93" s="161">
        <v>1120311104</v>
      </c>
      <c r="D93" s="160" t="s">
        <v>1339</v>
      </c>
      <c r="E93" s="162" t="s">
        <v>0</v>
      </c>
      <c r="F93" s="162" t="s">
        <v>180</v>
      </c>
      <c r="G93" s="163">
        <f>IF(F93="I",IFERROR(VLOOKUP(C93,'BG 122022'!B:D,3,FALSE),0),0)</f>
        <v>14551701</v>
      </c>
      <c r="H93" s="164"/>
      <c r="I93" s="164">
        <f>IF(F93="I",IFERROR(VLOOKUP(C93,'BG 122022'!B:E,4,FALSE),0),0)</f>
        <v>1987.1500000000017</v>
      </c>
      <c r="J93" s="164"/>
      <c r="K93" s="163">
        <f>IF(F93="I",IFERROR(VLOOKUP(C93,'BG 2021'!A:C,3,FALSE),0),0)</f>
        <v>0</v>
      </c>
      <c r="L93" s="164"/>
      <c r="M93" s="164">
        <f>IF(F93="I",IFERROR(VLOOKUP(C93,'BG 2021'!A:D,4,FALSE),0),0)</f>
        <v>0</v>
      </c>
      <c r="N93" s="164"/>
      <c r="O93" s="163"/>
      <c r="P93" s="164"/>
      <c r="Q93" s="164"/>
      <c r="R93" s="164"/>
    </row>
    <row r="94" spans="1:18" s="165" customFormat="1" ht="12" hidden="1" customHeight="1">
      <c r="A94" s="160" t="s">
        <v>3</v>
      </c>
      <c r="B94" s="160" t="s">
        <v>1295</v>
      </c>
      <c r="C94" s="161">
        <v>1120311105</v>
      </c>
      <c r="D94" s="160" t="s">
        <v>1258</v>
      </c>
      <c r="E94" s="162" t="s">
        <v>6</v>
      </c>
      <c r="F94" s="162" t="s">
        <v>180</v>
      </c>
      <c r="G94" s="163">
        <f>IF(F94="I",IFERROR(VLOOKUP(C94,'BG 122022'!B:D,3,FALSE),0),0)</f>
        <v>36136423</v>
      </c>
      <c r="H94" s="164"/>
      <c r="I94" s="164">
        <f>IF(F94="I",IFERROR(VLOOKUP(C94,'BG 122022'!B:E,4,FALSE),0),0)</f>
        <v>4934.7100000000064</v>
      </c>
      <c r="J94" s="164"/>
      <c r="K94" s="163">
        <f>IF(F94="I",IFERROR(VLOOKUP(C94,'BG 2021'!A:C,3,FALSE),0),0)</f>
        <v>0</v>
      </c>
      <c r="L94" s="164"/>
      <c r="M94" s="164">
        <f>IF(F94="I",IFERROR(VLOOKUP(C94,'BG 2021'!A:D,4,FALSE),0),0)</f>
        <v>0</v>
      </c>
      <c r="N94" s="164"/>
      <c r="O94" s="163"/>
      <c r="P94" s="164"/>
      <c r="Q94" s="164"/>
      <c r="R94" s="164"/>
    </row>
    <row r="95" spans="1:18" s="165" customFormat="1" ht="12" hidden="1" customHeight="1">
      <c r="A95" s="160" t="s">
        <v>3</v>
      </c>
      <c r="B95" s="160" t="s">
        <v>1295</v>
      </c>
      <c r="C95" s="161">
        <v>1120311106</v>
      </c>
      <c r="D95" s="160" t="s">
        <v>1340</v>
      </c>
      <c r="E95" s="162" t="s">
        <v>0</v>
      </c>
      <c r="F95" s="162" t="s">
        <v>180</v>
      </c>
      <c r="G95" s="163">
        <f>IF(F95="I",IFERROR(VLOOKUP(C95,'BG 122022'!B:D,3,FALSE),0),0)</f>
        <v>0</v>
      </c>
      <c r="H95" s="164"/>
      <c r="I95" s="164">
        <f>IF(F95="I",IFERROR(VLOOKUP(C95,'BG 122022'!B:E,4,FALSE),0),0)</f>
        <v>0</v>
      </c>
      <c r="J95" s="164"/>
      <c r="K95" s="163">
        <f>IF(F95="I",IFERROR(VLOOKUP(C95,'BG 2021'!A:C,3,FALSE),0),0)</f>
        <v>0</v>
      </c>
      <c r="L95" s="164"/>
      <c r="M95" s="164">
        <f>IF(F95="I",IFERROR(VLOOKUP(C95,'BG 2021'!A:D,4,FALSE),0),0)</f>
        <v>0</v>
      </c>
      <c r="N95" s="164"/>
      <c r="O95" s="163"/>
      <c r="P95" s="164"/>
      <c r="Q95" s="164"/>
      <c r="R95" s="164"/>
    </row>
    <row r="96" spans="1:18" ht="12" hidden="1" customHeight="1">
      <c r="A96" s="125" t="s">
        <v>3</v>
      </c>
      <c r="B96" s="125"/>
      <c r="C96" s="126">
        <v>11203112</v>
      </c>
      <c r="D96" s="125" t="s">
        <v>423</v>
      </c>
      <c r="E96" s="27" t="s">
        <v>6</v>
      </c>
      <c r="F96" s="27" t="s">
        <v>179</v>
      </c>
      <c r="G96" s="35">
        <f>IF(F96="I",IFERROR(VLOOKUP(C96,'BG 122022'!B:D,3,FALSE),0),0)</f>
        <v>0</v>
      </c>
      <c r="H96" s="28"/>
      <c r="I96" s="28">
        <f>IF(F96="I",IFERROR(VLOOKUP(C96,'BG 122022'!B:E,4,FALSE),0),0)</f>
        <v>0</v>
      </c>
      <c r="J96" s="28"/>
      <c r="K96" s="35">
        <f>IF(F96="I",IFERROR(VLOOKUP(C96,'BG 2021'!A:C,3,FALSE),0),0)</f>
        <v>0</v>
      </c>
      <c r="L96" s="28"/>
      <c r="M96" s="28">
        <f>IF(F96="I",IFERROR(VLOOKUP(C96,'BG 2021'!A:D,4,FALSE),0),0)</f>
        <v>0</v>
      </c>
      <c r="N96" s="28"/>
      <c r="O96" s="35"/>
      <c r="P96" s="28"/>
      <c r="Q96" s="28"/>
      <c r="R96" s="28"/>
    </row>
    <row r="97" spans="1:18" ht="12" hidden="1" customHeight="1">
      <c r="A97" s="125" t="s">
        <v>3</v>
      </c>
      <c r="B97" s="125"/>
      <c r="C97" s="126">
        <v>1120311201</v>
      </c>
      <c r="D97" s="125" t="s">
        <v>92</v>
      </c>
      <c r="E97" s="27" t="s">
        <v>6</v>
      </c>
      <c r="F97" s="27" t="s">
        <v>180</v>
      </c>
      <c r="G97" s="35">
        <f>IF(F97="I",IFERROR(VLOOKUP(C97,'BG 122022'!B:D,3,FALSE),0),0)</f>
        <v>0</v>
      </c>
      <c r="H97" s="28"/>
      <c r="I97" s="28">
        <f>IF(F97="I",IFERROR(VLOOKUP(C97,'BG 122022'!B:E,4,FALSE),0),0)</f>
        <v>0</v>
      </c>
      <c r="J97" s="28"/>
      <c r="K97" s="35">
        <f>IF(F97="I",IFERROR(VLOOKUP(C97,'BG 2021'!A:C,3,FALSE),0),0)</f>
        <v>0</v>
      </c>
      <c r="L97" s="28"/>
      <c r="M97" s="28">
        <f>IF(F97="I",IFERROR(VLOOKUP(C97,'BG 2021'!A:D,4,FALSE),0),0)</f>
        <v>0</v>
      </c>
      <c r="N97" s="28"/>
      <c r="O97" s="35"/>
      <c r="P97" s="28"/>
      <c r="Q97" s="28"/>
      <c r="R97" s="28"/>
    </row>
    <row r="98" spans="1:18" ht="12" hidden="1" customHeight="1">
      <c r="A98" s="125" t="s">
        <v>3</v>
      </c>
      <c r="B98" s="125"/>
      <c r="C98" s="126">
        <v>1120311202</v>
      </c>
      <c r="D98" s="125" t="s">
        <v>424</v>
      </c>
      <c r="E98" s="27" t="s">
        <v>6</v>
      </c>
      <c r="F98" s="27" t="s">
        <v>180</v>
      </c>
      <c r="G98" s="35">
        <f>IF(F98="I",IFERROR(VLOOKUP(C98,'BG 122022'!B:D,3,FALSE),0),0)</f>
        <v>0</v>
      </c>
      <c r="H98" s="28"/>
      <c r="I98" s="28">
        <f>IF(F98="I",IFERROR(VLOOKUP(C98,'BG 122022'!B:E,4,FALSE),0),0)</f>
        <v>0</v>
      </c>
      <c r="J98" s="28"/>
      <c r="K98" s="35">
        <f>IF(F98="I",IFERROR(VLOOKUP(C98,'BG 2021'!A:C,3,FALSE),0),0)</f>
        <v>0</v>
      </c>
      <c r="L98" s="28"/>
      <c r="M98" s="28">
        <f>IF(F98="I",IFERROR(VLOOKUP(C98,'BG 2021'!A:D,4,FALSE),0),0)</f>
        <v>0</v>
      </c>
      <c r="N98" s="28"/>
      <c r="O98" s="35"/>
      <c r="P98" s="28"/>
      <c r="Q98" s="28"/>
      <c r="R98" s="28"/>
    </row>
    <row r="99" spans="1:18" ht="12" hidden="1" customHeight="1">
      <c r="A99" s="125" t="s">
        <v>3</v>
      </c>
      <c r="B99" s="125"/>
      <c r="C99" s="126">
        <v>1120312</v>
      </c>
      <c r="D99" s="125" t="s">
        <v>96</v>
      </c>
      <c r="E99" s="27" t="s">
        <v>6</v>
      </c>
      <c r="F99" s="27" t="s">
        <v>179</v>
      </c>
      <c r="G99" s="35">
        <f>IF(F99="I",IFERROR(VLOOKUP(C99,'BG 122022'!B:D,3,FALSE),0),0)</f>
        <v>0</v>
      </c>
      <c r="H99" s="28"/>
      <c r="I99" s="28">
        <f>IF(F99="I",IFERROR(VLOOKUP(C99,'BG 122022'!B:E,4,FALSE),0),0)</f>
        <v>0</v>
      </c>
      <c r="J99" s="28"/>
      <c r="K99" s="35">
        <f>IF(F99="I",IFERROR(VLOOKUP(C99,'BG 2021'!A:C,3,FALSE),0),0)</f>
        <v>0</v>
      </c>
      <c r="L99" s="28"/>
      <c r="M99" s="28">
        <f>IF(F99="I",IFERROR(VLOOKUP(C99,'BG 2021'!A:D,4,FALSE),0),0)</f>
        <v>0</v>
      </c>
      <c r="N99" s="28"/>
      <c r="O99" s="35"/>
      <c r="P99" s="28"/>
      <c r="Q99" s="28"/>
      <c r="R99" s="28"/>
    </row>
    <row r="100" spans="1:18" ht="12" hidden="1" customHeight="1">
      <c r="A100" s="125" t="s">
        <v>3</v>
      </c>
      <c r="B100" s="125"/>
      <c r="C100" s="126">
        <v>11203121</v>
      </c>
      <c r="D100" s="125" t="s">
        <v>96</v>
      </c>
      <c r="E100" s="27" t="s">
        <v>6</v>
      </c>
      <c r="F100" s="27" t="s">
        <v>179</v>
      </c>
      <c r="G100" s="35">
        <f>IF(F100="I",IFERROR(VLOOKUP(C100,'BG 122022'!B:D,3,FALSE),0),0)</f>
        <v>0</v>
      </c>
      <c r="H100" s="28"/>
      <c r="I100" s="28">
        <f>IF(F100="I",IFERROR(VLOOKUP(C100,'BG 122022'!B:E,4,FALSE),0),0)</f>
        <v>0</v>
      </c>
      <c r="J100" s="28"/>
      <c r="K100" s="35">
        <f>IF(F100="I",IFERROR(VLOOKUP(C100,'BG 2021'!A:C,3,FALSE),0),0)</f>
        <v>0</v>
      </c>
      <c r="L100" s="28"/>
      <c r="M100" s="28">
        <f>IF(F100="I",IFERROR(VLOOKUP(C100,'BG 2021'!A:D,4,FALSE),0),0)</f>
        <v>0</v>
      </c>
      <c r="N100" s="28"/>
      <c r="O100" s="35"/>
      <c r="P100" s="28"/>
      <c r="Q100" s="28"/>
      <c r="R100" s="28"/>
    </row>
    <row r="101" spans="1:18" ht="12" hidden="1" customHeight="1">
      <c r="A101" s="125" t="s">
        <v>3</v>
      </c>
      <c r="B101" s="125"/>
      <c r="C101" s="126">
        <v>1120312101</v>
      </c>
      <c r="D101" s="125" t="s">
        <v>425</v>
      </c>
      <c r="E101" s="27" t="s">
        <v>6</v>
      </c>
      <c r="F101" s="27" t="s">
        <v>180</v>
      </c>
      <c r="G101" s="35">
        <f>IF(F101="I",IFERROR(VLOOKUP(C101,'BG 122022'!B:D,3,FALSE),0),0)</f>
        <v>0</v>
      </c>
      <c r="H101" s="28"/>
      <c r="I101" s="28">
        <f>IF(F101="I",IFERROR(VLOOKUP(C101,'BG 122022'!B:E,4,FALSE),0),0)</f>
        <v>0</v>
      </c>
      <c r="J101" s="28"/>
      <c r="K101" s="35">
        <f>IF(F101="I",IFERROR(VLOOKUP(C101,'BG 2021'!A:C,3,FALSE),0),0)</f>
        <v>0</v>
      </c>
      <c r="L101" s="28"/>
      <c r="M101" s="28">
        <f>IF(F101="I",IFERROR(VLOOKUP(C101,'BG 2021'!A:D,4,FALSE),0),0)</f>
        <v>0</v>
      </c>
      <c r="N101" s="28"/>
      <c r="O101" s="35"/>
      <c r="P101" s="28"/>
      <c r="Q101" s="28"/>
      <c r="R101" s="28"/>
    </row>
    <row r="102" spans="1:18" ht="12" hidden="1" customHeight="1">
      <c r="A102" s="125" t="s">
        <v>3</v>
      </c>
      <c r="B102" s="125"/>
      <c r="C102" s="126">
        <v>1120312102</v>
      </c>
      <c r="D102" s="125" t="s">
        <v>426</v>
      </c>
      <c r="E102" s="27" t="s">
        <v>6</v>
      </c>
      <c r="F102" s="27" t="s">
        <v>180</v>
      </c>
      <c r="G102" s="35">
        <f>IF(F102="I",IFERROR(VLOOKUP(C102,'BG 122022'!B:D,3,FALSE),0),0)</f>
        <v>0</v>
      </c>
      <c r="H102" s="28"/>
      <c r="I102" s="28">
        <f>IF(F102="I",IFERROR(VLOOKUP(C102,'BG 122022'!B:E,4,FALSE),0),0)</f>
        <v>0</v>
      </c>
      <c r="J102" s="28"/>
      <c r="K102" s="35">
        <f>IF(F102="I",IFERROR(VLOOKUP(C102,'BG 2021'!A:C,3,FALSE),0),0)</f>
        <v>0</v>
      </c>
      <c r="L102" s="28"/>
      <c r="M102" s="28">
        <f>IF(F102="I",IFERROR(VLOOKUP(C102,'BG 2021'!A:D,4,FALSE),0),0)</f>
        <v>0</v>
      </c>
      <c r="N102" s="28"/>
      <c r="O102" s="35"/>
      <c r="P102" s="28"/>
      <c r="Q102" s="28"/>
      <c r="R102" s="28"/>
    </row>
    <row r="103" spans="1:18" ht="12" hidden="1" customHeight="1">
      <c r="A103" s="125" t="s">
        <v>3</v>
      </c>
      <c r="B103" s="125"/>
      <c r="C103" s="126">
        <v>11204</v>
      </c>
      <c r="D103" s="125" t="s">
        <v>427</v>
      </c>
      <c r="E103" s="27" t="s">
        <v>6</v>
      </c>
      <c r="F103" s="27" t="s">
        <v>179</v>
      </c>
      <c r="G103" s="35">
        <f>IF(F103="I",IFERROR(VLOOKUP(C103,'BG 122022'!B:D,3,FALSE),0),0)</f>
        <v>0</v>
      </c>
      <c r="H103" s="28"/>
      <c r="I103" s="28">
        <f>IF(F103="I",IFERROR(VLOOKUP(C103,'BG 122022'!B:E,4,FALSE),0),0)</f>
        <v>0</v>
      </c>
      <c r="J103" s="28"/>
      <c r="K103" s="35">
        <f>IF(F103="I",IFERROR(VLOOKUP(C103,'BG 2021'!A:C,3,FALSE),0),0)</f>
        <v>0</v>
      </c>
      <c r="L103" s="28"/>
      <c r="M103" s="28">
        <f>IF(F103="I",IFERROR(VLOOKUP(C103,'BG 2021'!A:D,4,FALSE),0),0)</f>
        <v>0</v>
      </c>
      <c r="N103" s="28"/>
      <c r="O103" s="35"/>
      <c r="P103" s="28"/>
      <c r="Q103" s="28"/>
      <c r="R103" s="28"/>
    </row>
    <row r="104" spans="1:18" ht="12" hidden="1" customHeight="1">
      <c r="A104" s="125" t="s">
        <v>3</v>
      </c>
      <c r="B104" s="125"/>
      <c r="C104" s="126">
        <v>11210</v>
      </c>
      <c r="D104" s="125" t="s">
        <v>428</v>
      </c>
      <c r="E104" s="27" t="s">
        <v>6</v>
      </c>
      <c r="F104" s="27" t="s">
        <v>179</v>
      </c>
      <c r="G104" s="35">
        <f>IF(F104="I",IFERROR(VLOOKUP(C104,'BG 122022'!B:D,3,FALSE),0),0)</f>
        <v>0</v>
      </c>
      <c r="H104" s="28"/>
      <c r="I104" s="28">
        <f>IF(F104="I",IFERROR(VLOOKUP(C104,'BG 122022'!B:E,4,FALSE),0),0)</f>
        <v>0</v>
      </c>
      <c r="J104" s="28"/>
      <c r="K104" s="35">
        <f>IF(F104="I",IFERROR(VLOOKUP(C104,'BG 2021'!A:C,3,FALSE),0),0)</f>
        <v>0</v>
      </c>
      <c r="L104" s="28"/>
      <c r="M104" s="28">
        <f>IF(F104="I",IFERROR(VLOOKUP(C104,'BG 2021'!A:D,4,FALSE),0),0)</f>
        <v>0</v>
      </c>
      <c r="N104" s="28"/>
      <c r="O104" s="35"/>
      <c r="P104" s="28"/>
      <c r="Q104" s="28"/>
      <c r="R104" s="28"/>
    </row>
    <row r="105" spans="1:18" ht="12" hidden="1" customHeight="1">
      <c r="A105" s="125" t="s">
        <v>3</v>
      </c>
      <c r="B105" s="125"/>
      <c r="C105" s="126">
        <v>112101</v>
      </c>
      <c r="D105" s="125" t="s">
        <v>428</v>
      </c>
      <c r="E105" s="27" t="s">
        <v>6</v>
      </c>
      <c r="F105" s="27" t="s">
        <v>179</v>
      </c>
      <c r="G105" s="35">
        <f>IF(F105="I",IFERROR(VLOOKUP(C105,'BG 122022'!B:D,3,FALSE),0),0)</f>
        <v>0</v>
      </c>
      <c r="H105" s="28"/>
      <c r="I105" s="28">
        <f>IF(F105="I",IFERROR(VLOOKUP(C105,'BG 122022'!B:E,4,FALSE),0),0)</f>
        <v>0</v>
      </c>
      <c r="J105" s="28"/>
      <c r="K105" s="35">
        <f>IF(F105="I",IFERROR(VLOOKUP(C105,'BG 2021'!A:C,3,FALSE),0),0)</f>
        <v>0</v>
      </c>
      <c r="L105" s="28"/>
      <c r="M105" s="28">
        <f>IF(F105="I",IFERROR(VLOOKUP(C105,'BG 2021'!A:D,4,FALSE),0),0)</f>
        <v>0</v>
      </c>
      <c r="N105" s="28"/>
      <c r="O105" s="35"/>
      <c r="P105" s="28"/>
      <c r="Q105" s="28"/>
      <c r="R105" s="28"/>
    </row>
    <row r="106" spans="1:18" ht="12" hidden="1" customHeight="1">
      <c r="A106" s="125" t="s">
        <v>3</v>
      </c>
      <c r="B106" s="125"/>
      <c r="C106" s="126">
        <v>1121011</v>
      </c>
      <c r="D106" s="125" t="s">
        <v>428</v>
      </c>
      <c r="E106" s="27" t="s">
        <v>6</v>
      </c>
      <c r="F106" s="27" t="s">
        <v>179</v>
      </c>
      <c r="G106" s="35">
        <f>IF(F106="I",IFERROR(VLOOKUP(C106,'BG 122022'!B:D,3,FALSE),0),0)</f>
        <v>0</v>
      </c>
      <c r="H106" s="28"/>
      <c r="I106" s="28">
        <f>IF(F106="I",IFERROR(VLOOKUP(C106,'BG 122022'!B:E,4,FALSE),0),0)</f>
        <v>0</v>
      </c>
      <c r="J106" s="28"/>
      <c r="K106" s="35">
        <f>IF(F106="I",IFERROR(VLOOKUP(C106,'BG 2021'!A:C,3,FALSE),0),0)</f>
        <v>0</v>
      </c>
      <c r="L106" s="28"/>
      <c r="M106" s="28">
        <f>IF(F106="I",IFERROR(VLOOKUP(C106,'BG 2021'!A:D,4,FALSE),0),0)</f>
        <v>0</v>
      </c>
      <c r="N106" s="28"/>
      <c r="O106" s="35"/>
      <c r="P106" s="28"/>
      <c r="Q106" s="28"/>
      <c r="R106" s="28"/>
    </row>
    <row r="107" spans="1:18" ht="12" hidden="1" customHeight="1">
      <c r="A107" s="125" t="s">
        <v>3</v>
      </c>
      <c r="B107" s="125"/>
      <c r="C107" s="126">
        <v>11210111</v>
      </c>
      <c r="D107" s="125" t="s">
        <v>429</v>
      </c>
      <c r="E107" s="27" t="s">
        <v>6</v>
      </c>
      <c r="F107" s="27" t="s">
        <v>179</v>
      </c>
      <c r="G107" s="35">
        <f>IF(F107="I",IFERROR(VLOOKUP(C107,'BG 122022'!B:D,3,FALSE),0),0)</f>
        <v>0</v>
      </c>
      <c r="H107" s="28"/>
      <c r="I107" s="28">
        <f>IF(F107="I",IFERROR(VLOOKUP(C107,'BG 122022'!B:E,4,FALSE),0),0)</f>
        <v>0</v>
      </c>
      <c r="J107" s="28"/>
      <c r="K107" s="35">
        <f>IF(F107="I",IFERROR(VLOOKUP(C107,'BG 2021'!A:C,3,FALSE),0),0)</f>
        <v>0</v>
      </c>
      <c r="L107" s="28"/>
      <c r="M107" s="28">
        <f>IF(F107="I",IFERROR(VLOOKUP(C107,'BG 2021'!A:D,4,FALSE),0),0)</f>
        <v>0</v>
      </c>
      <c r="N107" s="28"/>
      <c r="O107" s="35"/>
      <c r="P107" s="28"/>
      <c r="Q107" s="28"/>
      <c r="R107" s="28"/>
    </row>
    <row r="108" spans="1:18" ht="12" hidden="1" customHeight="1">
      <c r="A108" s="125" t="s">
        <v>3</v>
      </c>
      <c r="B108" s="125"/>
      <c r="C108" s="126">
        <v>1121011101</v>
      </c>
      <c r="D108" s="125" t="s">
        <v>430</v>
      </c>
      <c r="E108" s="27" t="s">
        <v>6</v>
      </c>
      <c r="F108" s="27" t="s">
        <v>180</v>
      </c>
      <c r="G108" s="35">
        <f>IF(F108="I",IFERROR(VLOOKUP(C108,'BG 122022'!B:D,3,FALSE),0),0)</f>
        <v>0</v>
      </c>
      <c r="H108" s="28"/>
      <c r="I108" s="28">
        <f>IF(F108="I",IFERROR(VLOOKUP(C108,'BG 122022'!B:E,4,FALSE),0),0)</f>
        <v>0</v>
      </c>
      <c r="J108" s="28"/>
      <c r="K108" s="35">
        <f>IF(F108="I",IFERROR(VLOOKUP(C108,'BG 2021'!A:C,3,FALSE),0),0)</f>
        <v>0</v>
      </c>
      <c r="L108" s="28"/>
      <c r="M108" s="28">
        <f>IF(F108="I",IFERROR(VLOOKUP(C108,'BG 2021'!A:D,4,FALSE),0),0)</f>
        <v>0</v>
      </c>
      <c r="N108" s="28"/>
      <c r="O108" s="35"/>
      <c r="P108" s="28"/>
      <c r="Q108" s="28"/>
      <c r="R108" s="28"/>
    </row>
    <row r="109" spans="1:18" ht="12" hidden="1" customHeight="1">
      <c r="A109" s="125" t="s">
        <v>3</v>
      </c>
      <c r="B109" s="125"/>
      <c r="C109" s="126">
        <v>1121011102</v>
      </c>
      <c r="D109" s="125" t="s">
        <v>93</v>
      </c>
      <c r="E109" s="27" t="s">
        <v>6</v>
      </c>
      <c r="F109" s="27" t="s">
        <v>180</v>
      </c>
      <c r="G109" s="35">
        <f>IF(F109="I",IFERROR(VLOOKUP(C109,'BG 122022'!B:D,3,FALSE),0),0)</f>
        <v>0</v>
      </c>
      <c r="H109" s="28"/>
      <c r="I109" s="28">
        <f>IF(F109="I",IFERROR(VLOOKUP(C109,'BG 122022'!B:E,4,FALSE),0),0)</f>
        <v>0</v>
      </c>
      <c r="J109" s="28"/>
      <c r="K109" s="35">
        <f>IF(F109="I",IFERROR(VLOOKUP(C109,'BG 2021'!A:C,3,FALSE),0),0)</f>
        <v>0</v>
      </c>
      <c r="L109" s="28"/>
      <c r="M109" s="28">
        <f>IF(F109="I",IFERROR(VLOOKUP(C109,'BG 2021'!A:D,4,FALSE),0),0)</f>
        <v>0</v>
      </c>
      <c r="N109" s="28"/>
      <c r="O109" s="35"/>
      <c r="P109" s="28"/>
      <c r="Q109" s="28"/>
      <c r="R109" s="28"/>
    </row>
    <row r="110" spans="1:18" ht="12" hidden="1" customHeight="1">
      <c r="A110" s="125" t="s">
        <v>3</v>
      </c>
      <c r="B110" s="125"/>
      <c r="C110" s="126">
        <v>1121011103</v>
      </c>
      <c r="D110" s="125" t="s">
        <v>431</v>
      </c>
      <c r="E110" s="27" t="s">
        <v>6</v>
      </c>
      <c r="F110" s="27" t="s">
        <v>180</v>
      </c>
      <c r="G110" s="35">
        <f>IF(F110="I",IFERROR(VLOOKUP(C110,'BG 122022'!B:D,3,FALSE),0),0)</f>
        <v>0</v>
      </c>
      <c r="H110" s="28"/>
      <c r="I110" s="28">
        <f>IF(F110="I",IFERROR(VLOOKUP(C110,'BG 122022'!B:E,4,FALSE),0),0)</f>
        <v>0</v>
      </c>
      <c r="J110" s="28"/>
      <c r="K110" s="35">
        <f>IF(F110="I",IFERROR(VLOOKUP(C110,'BG 2021'!A:C,3,FALSE),0),0)</f>
        <v>0</v>
      </c>
      <c r="L110" s="28"/>
      <c r="M110" s="28">
        <f>IF(F110="I",IFERROR(VLOOKUP(C110,'BG 2021'!A:D,4,FALSE),0),0)</f>
        <v>0</v>
      </c>
      <c r="N110" s="28"/>
      <c r="O110" s="35"/>
      <c r="P110" s="28"/>
      <c r="Q110" s="28"/>
      <c r="R110" s="28"/>
    </row>
    <row r="111" spans="1:18" ht="12" hidden="1" customHeight="1">
      <c r="A111" s="125" t="s">
        <v>3</v>
      </c>
      <c r="B111" s="125"/>
      <c r="C111" s="126">
        <v>11211</v>
      </c>
      <c r="D111" s="125" t="s">
        <v>309</v>
      </c>
      <c r="E111" s="27" t="s">
        <v>6</v>
      </c>
      <c r="F111" s="27" t="s">
        <v>179</v>
      </c>
      <c r="G111" s="35">
        <f>IF(F111="I",IFERROR(VLOOKUP(C111,'BG 122022'!B:D,3,FALSE),0),0)</f>
        <v>0</v>
      </c>
      <c r="H111" s="28"/>
      <c r="I111" s="28">
        <f>IF(F111="I",IFERROR(VLOOKUP(C111,'BG 122022'!B:E,4,FALSE),0),0)</f>
        <v>0</v>
      </c>
      <c r="J111" s="28"/>
      <c r="K111" s="35">
        <f>IF(F111="I",IFERROR(VLOOKUP(C111,'BG 2021'!A:C,3,FALSE),0),0)</f>
        <v>0</v>
      </c>
      <c r="L111" s="28"/>
      <c r="M111" s="28">
        <f>IF(F111="I",IFERROR(VLOOKUP(C111,'BG 2021'!A:D,4,FALSE),0),0)</f>
        <v>0</v>
      </c>
      <c r="N111" s="28"/>
      <c r="O111" s="35"/>
      <c r="P111" s="28"/>
      <c r="Q111" s="28"/>
      <c r="R111" s="28"/>
    </row>
    <row r="112" spans="1:18" ht="12" hidden="1" customHeight="1">
      <c r="A112" s="125" t="s">
        <v>3</v>
      </c>
      <c r="B112" s="125"/>
      <c r="C112" s="126">
        <v>112111</v>
      </c>
      <c r="D112" s="125" t="s">
        <v>309</v>
      </c>
      <c r="E112" s="27" t="s">
        <v>6</v>
      </c>
      <c r="F112" s="27" t="s">
        <v>179</v>
      </c>
      <c r="G112" s="35">
        <f>IF(F112="I",IFERROR(VLOOKUP(C112,'BG 122022'!B:D,3,FALSE),0),0)</f>
        <v>0</v>
      </c>
      <c r="H112" s="28"/>
      <c r="I112" s="28">
        <f>IF(F112="I",IFERROR(VLOOKUP(C112,'BG 122022'!B:E,4,FALSE),0),0)</f>
        <v>0</v>
      </c>
      <c r="J112" s="28"/>
      <c r="K112" s="35">
        <f>IF(F112="I",IFERROR(VLOOKUP(C112,'BG 2021'!A:C,3,FALSE),0),0)</f>
        <v>0</v>
      </c>
      <c r="L112" s="28"/>
      <c r="M112" s="28">
        <f>IF(F112="I",IFERROR(VLOOKUP(C112,'BG 2021'!A:D,4,FALSE),0),0)</f>
        <v>0</v>
      </c>
      <c r="N112" s="28"/>
      <c r="O112" s="35"/>
      <c r="P112" s="28"/>
      <c r="Q112" s="28"/>
      <c r="R112" s="28"/>
    </row>
    <row r="113" spans="1:18" ht="12" hidden="1" customHeight="1">
      <c r="A113" s="125" t="s">
        <v>3</v>
      </c>
      <c r="B113" s="125"/>
      <c r="C113" s="126">
        <v>1121111</v>
      </c>
      <c r="D113" s="125" t="s">
        <v>309</v>
      </c>
      <c r="E113" s="27" t="s">
        <v>6</v>
      </c>
      <c r="F113" s="27" t="s">
        <v>179</v>
      </c>
      <c r="G113" s="35">
        <f>IF(F113="I",IFERROR(VLOOKUP(C113,'BG 122022'!B:D,3,FALSE),0),0)</f>
        <v>0</v>
      </c>
      <c r="H113" s="28"/>
      <c r="I113" s="28">
        <f>IF(F113="I",IFERROR(VLOOKUP(C113,'BG 122022'!B:E,4,FALSE),0),0)</f>
        <v>0</v>
      </c>
      <c r="J113" s="28"/>
      <c r="K113" s="35">
        <f>IF(F113="I",IFERROR(VLOOKUP(C113,'BG 2021'!A:C,3,FALSE),0),0)</f>
        <v>0</v>
      </c>
      <c r="L113" s="28"/>
      <c r="M113" s="28">
        <f>IF(F113="I",IFERROR(VLOOKUP(C113,'BG 2021'!A:D,4,FALSE),0),0)</f>
        <v>0</v>
      </c>
      <c r="N113" s="28"/>
      <c r="O113" s="35"/>
      <c r="P113" s="28"/>
      <c r="Q113" s="28"/>
      <c r="R113" s="28"/>
    </row>
    <row r="114" spans="1:18" ht="12" hidden="1" customHeight="1">
      <c r="A114" s="125" t="s">
        <v>3</v>
      </c>
      <c r="B114" s="125"/>
      <c r="C114" s="126">
        <v>11211111</v>
      </c>
      <c r="D114" s="125" t="s">
        <v>309</v>
      </c>
      <c r="E114" s="27" t="s">
        <v>6</v>
      </c>
      <c r="F114" s="27" t="s">
        <v>179</v>
      </c>
      <c r="G114" s="35">
        <f>IF(F114="I",IFERROR(VLOOKUP(C114,'BG 122022'!B:D,3,FALSE),0),0)</f>
        <v>0</v>
      </c>
      <c r="H114" s="28"/>
      <c r="I114" s="28">
        <f>IF(F114="I",IFERROR(VLOOKUP(C114,'BG 122022'!B:E,4,FALSE),0),0)</f>
        <v>0</v>
      </c>
      <c r="J114" s="28"/>
      <c r="K114" s="35">
        <f>IF(F114="I",IFERROR(VLOOKUP(C114,'BG 2021'!A:C,3,FALSE),0),0)</f>
        <v>0</v>
      </c>
      <c r="L114" s="28"/>
      <c r="M114" s="28">
        <f>IF(F114="I",IFERROR(VLOOKUP(C114,'BG 2021'!A:D,4,FALSE),0),0)</f>
        <v>0</v>
      </c>
      <c r="N114" s="28"/>
      <c r="O114" s="35"/>
      <c r="P114" s="28"/>
      <c r="Q114" s="28"/>
      <c r="R114" s="28"/>
    </row>
    <row r="115" spans="1:18" s="165" customFormat="1" ht="12" hidden="1" customHeight="1">
      <c r="A115" s="160" t="s">
        <v>3</v>
      </c>
      <c r="B115" s="160" t="s">
        <v>1043</v>
      </c>
      <c r="C115" s="161">
        <v>1121111101</v>
      </c>
      <c r="D115" s="160" t="s">
        <v>246</v>
      </c>
      <c r="E115" s="162" t="s">
        <v>6</v>
      </c>
      <c r="F115" s="162" t="s">
        <v>180</v>
      </c>
      <c r="G115" s="163">
        <f>IF(F115="I",IFERROR(VLOOKUP(C115,'BG 122022'!B:D,3,FALSE),0),0)</f>
        <v>21303988</v>
      </c>
      <c r="H115" s="164"/>
      <c r="I115" s="164">
        <f>IF(F115="I",IFERROR(VLOOKUP(C115,'BG 122022'!B:E,4,FALSE),0),0)</f>
        <v>2909.2299999999996</v>
      </c>
      <c r="J115" s="164"/>
      <c r="K115" s="163">
        <f>IF(F115="I",IFERROR(VLOOKUP(C115,'BG 2021'!A:C,3,FALSE),0),0)</f>
        <v>5577480</v>
      </c>
      <c r="L115" s="164"/>
      <c r="M115" s="164">
        <f>IF(F115="I",IFERROR(VLOOKUP(C115,'BG 2021'!A:D,4,FALSE),0),0)</f>
        <v>811.7600000000001</v>
      </c>
      <c r="N115" s="164"/>
      <c r="O115" s="163"/>
      <c r="P115" s="164"/>
      <c r="Q115" s="164"/>
      <c r="R115" s="164"/>
    </row>
    <row r="116" spans="1:18" s="165" customFormat="1" ht="12" hidden="1" customHeight="1">
      <c r="A116" s="160" t="s">
        <v>3</v>
      </c>
      <c r="B116" s="160" t="s">
        <v>1043</v>
      </c>
      <c r="C116" s="161">
        <v>1121111102</v>
      </c>
      <c r="D116" s="160" t="s">
        <v>247</v>
      </c>
      <c r="E116" s="162" t="s">
        <v>6</v>
      </c>
      <c r="F116" s="162" t="s">
        <v>180</v>
      </c>
      <c r="G116" s="163">
        <f>IF(F116="I",IFERROR(VLOOKUP(C116,'BG 122022'!B:D,3,FALSE),0),0)</f>
        <v>6591421.5</v>
      </c>
      <c r="H116" s="164"/>
      <c r="I116" s="164">
        <f>IF(F116="I",IFERROR(VLOOKUP(C116,'BG 122022'!B:E,4,FALSE),0),0)</f>
        <v>900.11400000000003</v>
      </c>
      <c r="J116" s="164"/>
      <c r="K116" s="163">
        <f>IF(F116="I",IFERROR(VLOOKUP(C116,'BG 2021'!A:C,3,FALSE),0),0)</f>
        <v>12367076</v>
      </c>
      <c r="L116" s="164"/>
      <c r="M116" s="164">
        <f>IF(F116="I",IFERROR(VLOOKUP(C116,'BG 2021'!A:D,4,FALSE),0),0)</f>
        <v>1799.9400000000023</v>
      </c>
      <c r="N116" s="164"/>
      <c r="O116" s="163"/>
      <c r="P116" s="164"/>
      <c r="Q116" s="164"/>
      <c r="R116" s="164"/>
    </row>
    <row r="117" spans="1:18" ht="12" hidden="1" customHeight="1">
      <c r="A117" s="125" t="s">
        <v>3</v>
      </c>
      <c r="B117" s="125"/>
      <c r="C117" s="126">
        <v>1121111103</v>
      </c>
      <c r="D117" s="125" t="s">
        <v>432</v>
      </c>
      <c r="E117" s="27" t="s">
        <v>6</v>
      </c>
      <c r="F117" s="27" t="s">
        <v>180</v>
      </c>
      <c r="G117" s="35">
        <f>IF(F117="I",IFERROR(VLOOKUP(C117,'BG 122022'!B:D,3,FALSE),0),0)</f>
        <v>0</v>
      </c>
      <c r="H117" s="28"/>
      <c r="I117" s="28">
        <f>IF(F117="I",IFERROR(VLOOKUP(C117,'BG 122022'!B:E,4,FALSE),0),0)</f>
        <v>0</v>
      </c>
      <c r="J117" s="28"/>
      <c r="K117" s="35">
        <f>IF(F117="I",IFERROR(VLOOKUP(C117,'BG 2021'!A:C,3,FALSE),0),0)</f>
        <v>0</v>
      </c>
      <c r="L117" s="28"/>
      <c r="M117" s="28">
        <f>IF(F117="I",IFERROR(VLOOKUP(C117,'BG 2021'!A:D,4,FALSE),0),0)</f>
        <v>0</v>
      </c>
      <c r="N117" s="28"/>
      <c r="O117" s="35"/>
      <c r="P117" s="28"/>
      <c r="Q117" s="28"/>
      <c r="R117" s="28"/>
    </row>
    <row r="118" spans="1:18" s="165" customFormat="1" ht="12" hidden="1" customHeight="1">
      <c r="A118" s="160" t="s">
        <v>3</v>
      </c>
      <c r="B118" s="160" t="s">
        <v>1043</v>
      </c>
      <c r="C118" s="161">
        <v>1121111104</v>
      </c>
      <c r="D118" s="160" t="s">
        <v>97</v>
      </c>
      <c r="E118" s="162" t="s">
        <v>6</v>
      </c>
      <c r="F118" s="162" t="s">
        <v>180</v>
      </c>
      <c r="G118" s="163">
        <f>IF(F118="I",IFERROR(VLOOKUP(C118,'BG 122022'!B:D,3,FALSE),0),0)</f>
        <v>0</v>
      </c>
      <c r="H118" s="164"/>
      <c r="I118" s="164">
        <f>IF(F118="I",IFERROR(VLOOKUP(C118,'BG 122022'!B:E,4,FALSE),0),0)</f>
        <v>0</v>
      </c>
      <c r="J118" s="164"/>
      <c r="K118" s="163">
        <f>IF(F118="I",IFERROR(VLOOKUP(C118,'BG 2021'!A:C,3,FALSE),0),0)</f>
        <v>0</v>
      </c>
      <c r="L118" s="164"/>
      <c r="M118" s="164">
        <f>IF(F118="I",IFERROR(VLOOKUP(C118,'BG 2021'!A:D,4,FALSE),0),0)</f>
        <v>0</v>
      </c>
      <c r="N118" s="164"/>
      <c r="O118" s="163"/>
      <c r="P118" s="164"/>
      <c r="Q118" s="164"/>
      <c r="R118" s="164"/>
    </row>
    <row r="119" spans="1:18" s="165" customFormat="1" ht="12" hidden="1" customHeight="1">
      <c r="A119" s="160" t="s">
        <v>3</v>
      </c>
      <c r="B119" s="160" t="s">
        <v>1043</v>
      </c>
      <c r="C119" s="161">
        <v>1121111105</v>
      </c>
      <c r="D119" s="160" t="s">
        <v>433</v>
      </c>
      <c r="E119" s="162" t="s">
        <v>6</v>
      </c>
      <c r="F119" s="162" t="s">
        <v>180</v>
      </c>
      <c r="G119" s="163">
        <f>IF(F119="I",IFERROR(VLOOKUP(C119,'BG 122022'!B:D,3,FALSE),0),0)</f>
        <v>0</v>
      </c>
      <c r="H119" s="164"/>
      <c r="I119" s="164">
        <f>IF(F119="I",IFERROR(VLOOKUP(C119,'BG 122022'!B:E,4,FALSE),0),0)</f>
        <v>0</v>
      </c>
      <c r="J119" s="164"/>
      <c r="K119" s="163">
        <f>IF(F119="I",IFERROR(VLOOKUP(C119,'BG 2021'!A:C,3,FALSE),0),0)</f>
        <v>1112549</v>
      </c>
      <c r="L119" s="164"/>
      <c r="M119" s="164">
        <f>IF(F119="I",IFERROR(VLOOKUP(C119,'BG 2021'!A:D,4,FALSE),0),0)</f>
        <v>161.91999999999999</v>
      </c>
      <c r="N119" s="164"/>
      <c r="O119" s="163"/>
      <c r="P119" s="164"/>
      <c r="Q119" s="164"/>
      <c r="R119" s="164"/>
    </row>
    <row r="120" spans="1:18" ht="12" hidden="1" customHeight="1">
      <c r="A120" s="125" t="s">
        <v>3</v>
      </c>
      <c r="B120" s="125"/>
      <c r="C120" s="126">
        <v>1121111106</v>
      </c>
      <c r="D120" s="125" t="s">
        <v>434</v>
      </c>
      <c r="E120" s="27" t="s">
        <v>6</v>
      </c>
      <c r="F120" s="27" t="s">
        <v>180</v>
      </c>
      <c r="G120" s="35">
        <f>IF(F120="I",IFERROR(VLOOKUP(C120,'BG 122022'!B:D,3,FALSE),0),0)</f>
        <v>0</v>
      </c>
      <c r="H120" s="28"/>
      <c r="I120" s="28">
        <f>IF(F120="I",IFERROR(VLOOKUP(C120,'BG 122022'!B:E,4,FALSE),0),0)</f>
        <v>0</v>
      </c>
      <c r="J120" s="28"/>
      <c r="K120" s="35">
        <f>IF(F120="I",IFERROR(VLOOKUP(C120,'BG 2021'!A:C,3,FALSE),0),0)</f>
        <v>0</v>
      </c>
      <c r="L120" s="28"/>
      <c r="M120" s="28">
        <f>IF(F120="I",IFERROR(VLOOKUP(C120,'BG 2021'!A:D,4,FALSE),0),0)</f>
        <v>0</v>
      </c>
      <c r="N120" s="28"/>
      <c r="O120" s="35"/>
      <c r="P120" s="28"/>
      <c r="Q120" s="28"/>
      <c r="R120" s="28"/>
    </row>
    <row r="121" spans="1:18" ht="12" hidden="1" customHeight="1">
      <c r="A121" s="125" t="s">
        <v>3</v>
      </c>
      <c r="B121" s="125"/>
      <c r="C121" s="126">
        <v>11212</v>
      </c>
      <c r="D121" s="125" t="s">
        <v>310</v>
      </c>
      <c r="E121" s="27" t="s">
        <v>6</v>
      </c>
      <c r="F121" s="27" t="s">
        <v>179</v>
      </c>
      <c r="G121" s="35">
        <f>IF(F121="I",IFERROR(VLOOKUP(C121,'BG 122022'!B:D,3,FALSE),0),0)</f>
        <v>0</v>
      </c>
      <c r="H121" s="28"/>
      <c r="I121" s="28">
        <f>IF(F121="I",IFERROR(VLOOKUP(C121,'BG 122022'!B:E,4,FALSE),0),0)</f>
        <v>0</v>
      </c>
      <c r="J121" s="28"/>
      <c r="K121" s="35">
        <f>IF(F121="I",IFERROR(VLOOKUP(C121,'BG 2021'!A:C,3,FALSE),0),0)</f>
        <v>0</v>
      </c>
      <c r="L121" s="28"/>
      <c r="M121" s="28">
        <f>IF(F121="I",IFERROR(VLOOKUP(C121,'BG 2021'!A:D,4,FALSE),0),0)</f>
        <v>0</v>
      </c>
      <c r="N121" s="28"/>
      <c r="O121" s="35"/>
      <c r="P121" s="28"/>
      <c r="Q121" s="28"/>
      <c r="R121" s="28"/>
    </row>
    <row r="122" spans="1:18" ht="12" hidden="1" customHeight="1">
      <c r="A122" s="125" t="s">
        <v>3</v>
      </c>
      <c r="B122" s="125"/>
      <c r="C122" s="126">
        <v>112121</v>
      </c>
      <c r="D122" s="125" t="s">
        <v>310</v>
      </c>
      <c r="E122" s="27" t="s">
        <v>6</v>
      </c>
      <c r="F122" s="27" t="s">
        <v>179</v>
      </c>
      <c r="G122" s="35">
        <f>IF(F122="I",IFERROR(VLOOKUP(C122,'BG 122022'!B:D,3,FALSE),0),0)</f>
        <v>0</v>
      </c>
      <c r="H122" s="28"/>
      <c r="I122" s="28">
        <f>IF(F122="I",IFERROR(VLOOKUP(C122,'BG 122022'!B:E,4,FALSE),0),0)</f>
        <v>0</v>
      </c>
      <c r="J122" s="28"/>
      <c r="K122" s="35">
        <f>IF(F122="I",IFERROR(VLOOKUP(C122,'BG 2021'!A:C,3,FALSE),0),0)</f>
        <v>0</v>
      </c>
      <c r="L122" s="28"/>
      <c r="M122" s="28">
        <f>IF(F122="I",IFERROR(VLOOKUP(C122,'BG 2021'!A:D,4,FALSE),0),0)</f>
        <v>0</v>
      </c>
      <c r="N122" s="28"/>
      <c r="O122" s="35"/>
      <c r="P122" s="28"/>
      <c r="Q122" s="28"/>
      <c r="R122" s="28"/>
    </row>
    <row r="123" spans="1:18" ht="12" hidden="1" customHeight="1">
      <c r="A123" s="125" t="s">
        <v>3</v>
      </c>
      <c r="B123" s="125"/>
      <c r="C123" s="126">
        <v>1121211</v>
      </c>
      <c r="D123" s="125" t="s">
        <v>310</v>
      </c>
      <c r="E123" s="27" t="s">
        <v>6</v>
      </c>
      <c r="F123" s="27" t="s">
        <v>179</v>
      </c>
      <c r="G123" s="35">
        <f>IF(F123="I",IFERROR(VLOOKUP(C123,'BG 122022'!B:D,3,FALSE),0),0)</f>
        <v>0</v>
      </c>
      <c r="H123" s="28"/>
      <c r="I123" s="28">
        <f>IF(F123="I",IFERROR(VLOOKUP(C123,'BG 122022'!B:E,4,FALSE),0),0)</f>
        <v>0</v>
      </c>
      <c r="J123" s="28"/>
      <c r="K123" s="35">
        <f>IF(F123="I",IFERROR(VLOOKUP(C123,'BG 2021'!A:C,3,FALSE),0),0)</f>
        <v>0</v>
      </c>
      <c r="L123" s="28"/>
      <c r="M123" s="28">
        <f>IF(F123="I",IFERROR(VLOOKUP(C123,'BG 2021'!A:D,4,FALSE),0),0)</f>
        <v>0</v>
      </c>
      <c r="N123" s="28"/>
      <c r="O123" s="35"/>
      <c r="P123" s="28"/>
      <c r="Q123" s="28"/>
      <c r="R123" s="28"/>
    </row>
    <row r="124" spans="1:18" ht="12" hidden="1" customHeight="1">
      <c r="A124" s="125" t="s">
        <v>3</v>
      </c>
      <c r="B124" s="125"/>
      <c r="C124" s="126">
        <v>11212111</v>
      </c>
      <c r="D124" s="125" t="s">
        <v>311</v>
      </c>
      <c r="E124" s="27" t="s">
        <v>6</v>
      </c>
      <c r="F124" s="27" t="s">
        <v>179</v>
      </c>
      <c r="G124" s="35">
        <f>IF(F124="I",IFERROR(VLOOKUP(C124,'BG 122022'!B:D,3,FALSE),0),0)</f>
        <v>0</v>
      </c>
      <c r="H124" s="28"/>
      <c r="I124" s="28">
        <f>IF(F124="I",IFERROR(VLOOKUP(C124,'BG 122022'!B:E,4,FALSE),0),0)</f>
        <v>0</v>
      </c>
      <c r="J124" s="28"/>
      <c r="K124" s="35">
        <f>IF(F124="I",IFERROR(VLOOKUP(C124,'BG 2021'!A:C,3,FALSE),0),0)</f>
        <v>0</v>
      </c>
      <c r="L124" s="28"/>
      <c r="M124" s="28">
        <f>IF(F124="I",IFERROR(VLOOKUP(C124,'BG 2021'!A:D,4,FALSE),0),0)</f>
        <v>0</v>
      </c>
      <c r="N124" s="28"/>
      <c r="O124" s="35"/>
      <c r="P124" s="28"/>
      <c r="Q124" s="28"/>
      <c r="R124" s="28"/>
    </row>
    <row r="125" spans="1:18" s="165" customFormat="1" ht="12" hidden="1" customHeight="1">
      <c r="A125" s="160" t="s">
        <v>3</v>
      </c>
      <c r="B125" s="160" t="s">
        <v>1043</v>
      </c>
      <c r="C125" s="161">
        <v>1121211101</v>
      </c>
      <c r="D125" s="160" t="s">
        <v>248</v>
      </c>
      <c r="E125" s="162" t="s">
        <v>6</v>
      </c>
      <c r="F125" s="162" t="s">
        <v>180</v>
      </c>
      <c r="G125" s="163">
        <f>IF(F125="I",IFERROR(VLOOKUP(C125,'BG 122022'!B:D,3,FALSE),0),0)</f>
        <v>0</v>
      </c>
      <c r="H125" s="164"/>
      <c r="I125" s="164">
        <f>IF(F125="I",IFERROR(VLOOKUP(C125,'BG 122022'!B:E,4,FALSE),0),0)</f>
        <v>0</v>
      </c>
      <c r="J125" s="164"/>
      <c r="K125" s="163">
        <f>IF(F125="I",IFERROR(VLOOKUP(C125,'BG 2021'!A:C,3,FALSE),0),0)</f>
        <v>0</v>
      </c>
      <c r="L125" s="164"/>
      <c r="M125" s="164">
        <f>IF(F125="I",IFERROR(VLOOKUP(C125,'BG 2021'!A:D,4,FALSE),0),0)</f>
        <v>0</v>
      </c>
      <c r="N125" s="164"/>
      <c r="O125" s="163"/>
      <c r="P125" s="164"/>
      <c r="Q125" s="164"/>
      <c r="R125" s="164"/>
    </row>
    <row r="126" spans="1:18" s="165" customFormat="1" ht="12" hidden="1" customHeight="1">
      <c r="A126" s="160" t="s">
        <v>3</v>
      </c>
      <c r="B126" s="160" t="s">
        <v>1043</v>
      </c>
      <c r="C126" s="161">
        <v>1121211102</v>
      </c>
      <c r="D126" s="160" t="s">
        <v>435</v>
      </c>
      <c r="E126" s="162" t="s">
        <v>0</v>
      </c>
      <c r="F126" s="162" t="s">
        <v>180</v>
      </c>
      <c r="G126" s="163">
        <f>IF(F126="I",IFERROR(VLOOKUP(C126,'BG 122022'!B:D,3,FALSE),0),0)</f>
        <v>0</v>
      </c>
      <c r="H126" s="164"/>
      <c r="I126" s="164">
        <f>IF(F126="I",IFERROR(VLOOKUP(C126,'BG 122022'!B:E,4,FALSE),0),0)</f>
        <v>0</v>
      </c>
      <c r="J126" s="164"/>
      <c r="K126" s="163">
        <f>IF(F126="I",IFERROR(VLOOKUP(C126,'BG 2021'!A:C,3,FALSE),0),0)</f>
        <v>0</v>
      </c>
      <c r="L126" s="164"/>
      <c r="M126" s="164">
        <f>IF(F126="I",IFERROR(VLOOKUP(C126,'BG 2021'!A:D,4,FALSE),0),0)</f>
        <v>0</v>
      </c>
      <c r="N126" s="164"/>
      <c r="O126" s="163"/>
      <c r="P126" s="164"/>
      <c r="Q126" s="164"/>
      <c r="R126" s="164"/>
    </row>
    <row r="127" spans="1:18" ht="12" hidden="1" customHeight="1">
      <c r="A127" s="125" t="s">
        <v>3</v>
      </c>
      <c r="B127" s="125"/>
      <c r="C127" s="126">
        <v>11212112</v>
      </c>
      <c r="D127" s="125" t="s">
        <v>436</v>
      </c>
      <c r="E127" s="27" t="s">
        <v>6</v>
      </c>
      <c r="F127" s="27" t="s">
        <v>179</v>
      </c>
      <c r="G127" s="35">
        <f>IF(F127="I",IFERROR(VLOOKUP(C127,'BG 122022'!B:D,3,FALSE),0),0)</f>
        <v>0</v>
      </c>
      <c r="H127" s="28"/>
      <c r="I127" s="28">
        <f>IF(F127="I",IFERROR(VLOOKUP(C127,'BG 122022'!B:E,4,FALSE),0),0)</f>
        <v>0</v>
      </c>
      <c r="J127" s="28"/>
      <c r="K127" s="35">
        <f>IF(F127="I",IFERROR(VLOOKUP(C127,'BG 2021'!A:C,3,FALSE),0),0)</f>
        <v>0</v>
      </c>
      <c r="L127" s="28"/>
      <c r="M127" s="28">
        <f>IF(F127="I",IFERROR(VLOOKUP(C127,'BG 2021'!A:D,4,FALSE),0),0)</f>
        <v>0</v>
      </c>
      <c r="N127" s="28"/>
      <c r="O127" s="35"/>
      <c r="P127" s="28"/>
      <c r="Q127" s="28"/>
      <c r="R127" s="28"/>
    </row>
    <row r="128" spans="1:18" ht="12" hidden="1" customHeight="1">
      <c r="A128" s="125" t="s">
        <v>3</v>
      </c>
      <c r="B128" s="125"/>
      <c r="C128" s="126">
        <v>1121211201</v>
      </c>
      <c r="D128" s="125" t="s">
        <v>437</v>
      </c>
      <c r="E128" s="27" t="s">
        <v>6</v>
      </c>
      <c r="F128" s="27" t="s">
        <v>180</v>
      </c>
      <c r="G128" s="35">
        <f>IF(F128="I",IFERROR(VLOOKUP(C128,'BG 122022'!B:D,3,FALSE),0),0)</f>
        <v>0</v>
      </c>
      <c r="H128" s="28"/>
      <c r="I128" s="28">
        <f>IF(F128="I",IFERROR(VLOOKUP(C128,'BG 122022'!B:E,4,FALSE),0),0)</f>
        <v>0</v>
      </c>
      <c r="J128" s="28"/>
      <c r="K128" s="35">
        <f>IF(F128="I",IFERROR(VLOOKUP(C128,'BG 2021'!A:C,3,FALSE),0),0)</f>
        <v>0</v>
      </c>
      <c r="L128" s="28"/>
      <c r="M128" s="28">
        <f>IF(F128="I",IFERROR(VLOOKUP(C128,'BG 2021'!A:D,4,FALSE),0),0)</f>
        <v>0</v>
      </c>
      <c r="N128" s="28"/>
      <c r="O128" s="35"/>
      <c r="P128" s="28"/>
      <c r="Q128" s="28"/>
      <c r="R128" s="28"/>
    </row>
    <row r="129" spans="1:18" ht="12" hidden="1" customHeight="1">
      <c r="A129" s="125" t="s">
        <v>3</v>
      </c>
      <c r="B129" s="125"/>
      <c r="C129" s="126">
        <v>1121211202</v>
      </c>
      <c r="D129" s="125" t="s">
        <v>438</v>
      </c>
      <c r="E129" s="27" t="s">
        <v>0</v>
      </c>
      <c r="F129" s="27" t="s">
        <v>180</v>
      </c>
      <c r="G129" s="35">
        <f>IF(F129="I",IFERROR(VLOOKUP(C129,'BG 122022'!B:D,3,FALSE),0),0)</f>
        <v>0</v>
      </c>
      <c r="H129" s="28"/>
      <c r="I129" s="28">
        <f>IF(F129="I",IFERROR(VLOOKUP(C129,'BG 122022'!B:E,4,FALSE),0),0)</f>
        <v>0</v>
      </c>
      <c r="J129" s="28"/>
      <c r="K129" s="35">
        <f>IF(F129="I",IFERROR(VLOOKUP(C129,'BG 2021'!A:C,3,FALSE),0),0)</f>
        <v>0</v>
      </c>
      <c r="L129" s="28"/>
      <c r="M129" s="28">
        <f>IF(F129="I",IFERROR(VLOOKUP(C129,'BG 2021'!A:D,4,FALSE),0),0)</f>
        <v>0</v>
      </c>
      <c r="N129" s="28"/>
      <c r="O129" s="35"/>
      <c r="P129" s="28"/>
      <c r="Q129" s="28"/>
      <c r="R129" s="28"/>
    </row>
    <row r="130" spans="1:18" ht="12" hidden="1" customHeight="1">
      <c r="A130" s="125" t="s">
        <v>3</v>
      </c>
      <c r="B130" s="125"/>
      <c r="C130" s="126">
        <v>11250</v>
      </c>
      <c r="D130" s="125" t="s">
        <v>439</v>
      </c>
      <c r="E130" s="27" t="s">
        <v>6</v>
      </c>
      <c r="F130" s="27" t="s">
        <v>179</v>
      </c>
      <c r="G130" s="35">
        <f>IF(F130="I",IFERROR(VLOOKUP(C130,'BG 122022'!B:D,3,FALSE),0),0)</f>
        <v>0</v>
      </c>
      <c r="H130" s="28"/>
      <c r="I130" s="28">
        <f>IF(F130="I",IFERROR(VLOOKUP(C130,'BG 122022'!B:E,4,FALSE),0),0)</f>
        <v>0</v>
      </c>
      <c r="J130" s="28"/>
      <c r="K130" s="35">
        <f>IF(F130="I",IFERROR(VLOOKUP(C130,'BG 2021'!A:C,3,FALSE),0),0)</f>
        <v>0</v>
      </c>
      <c r="L130" s="28"/>
      <c r="M130" s="28">
        <f>IF(F130="I",IFERROR(VLOOKUP(C130,'BG 2021'!A:D,4,FALSE),0),0)</f>
        <v>0</v>
      </c>
      <c r="N130" s="28"/>
      <c r="O130" s="35"/>
      <c r="P130" s="28"/>
      <c r="Q130" s="28"/>
      <c r="R130" s="28"/>
    </row>
    <row r="131" spans="1:18" ht="12" hidden="1" customHeight="1">
      <c r="A131" s="125" t="s">
        <v>3</v>
      </c>
      <c r="B131" s="125"/>
      <c r="C131" s="126">
        <v>112501</v>
      </c>
      <c r="D131" s="125" t="s">
        <v>440</v>
      </c>
      <c r="E131" s="27" t="s">
        <v>6</v>
      </c>
      <c r="F131" s="27" t="s">
        <v>179</v>
      </c>
      <c r="G131" s="35">
        <f>IF(F131="I",IFERROR(VLOOKUP(C131,'BG 122022'!B:D,3,FALSE),0),0)</f>
        <v>0</v>
      </c>
      <c r="H131" s="28"/>
      <c r="I131" s="28">
        <f>IF(F131="I",IFERROR(VLOOKUP(C131,'BG 122022'!B:E,4,FALSE),0),0)</f>
        <v>0</v>
      </c>
      <c r="J131" s="28"/>
      <c r="K131" s="35">
        <f>IF(F131="I",IFERROR(VLOOKUP(C131,'BG 2021'!A:C,3,FALSE),0),0)</f>
        <v>0</v>
      </c>
      <c r="L131" s="28"/>
      <c r="M131" s="28">
        <f>IF(F131="I",IFERROR(VLOOKUP(C131,'BG 2021'!A:D,4,FALSE),0),0)</f>
        <v>0</v>
      </c>
      <c r="N131" s="28"/>
      <c r="O131" s="35"/>
      <c r="P131" s="28"/>
      <c r="Q131" s="28"/>
      <c r="R131" s="28"/>
    </row>
    <row r="132" spans="1:18" ht="12" hidden="1" customHeight="1">
      <c r="A132" s="125" t="s">
        <v>3</v>
      </c>
      <c r="B132" s="125"/>
      <c r="C132" s="126">
        <v>1125011</v>
      </c>
      <c r="D132" s="125" t="s">
        <v>440</v>
      </c>
      <c r="E132" s="27" t="s">
        <v>6</v>
      </c>
      <c r="F132" s="27" t="s">
        <v>179</v>
      </c>
      <c r="G132" s="35">
        <f>IF(F132="I",IFERROR(VLOOKUP(C132,'BG 122022'!B:D,3,FALSE),0),0)</f>
        <v>0</v>
      </c>
      <c r="H132" s="28"/>
      <c r="I132" s="28">
        <f>IF(F132="I",IFERROR(VLOOKUP(C132,'BG 122022'!B:E,4,FALSE),0),0)</f>
        <v>0</v>
      </c>
      <c r="J132" s="28"/>
      <c r="K132" s="35">
        <f>IF(F132="I",IFERROR(VLOOKUP(C132,'BG 2021'!A:C,3,FALSE),0),0)</f>
        <v>0</v>
      </c>
      <c r="L132" s="28"/>
      <c r="M132" s="28">
        <f>IF(F132="I",IFERROR(VLOOKUP(C132,'BG 2021'!A:D,4,FALSE),0),0)</f>
        <v>0</v>
      </c>
      <c r="N132" s="28"/>
      <c r="O132" s="35"/>
      <c r="P132" s="28"/>
      <c r="Q132" s="28"/>
      <c r="R132" s="28"/>
    </row>
    <row r="133" spans="1:18" ht="12" hidden="1" customHeight="1">
      <c r="A133" s="125" t="s">
        <v>3</v>
      </c>
      <c r="B133" s="125"/>
      <c r="C133" s="126">
        <v>11250111</v>
      </c>
      <c r="D133" s="125" t="s">
        <v>440</v>
      </c>
      <c r="E133" s="27" t="s">
        <v>6</v>
      </c>
      <c r="F133" s="27" t="s">
        <v>179</v>
      </c>
      <c r="G133" s="35">
        <f>IF(F133="I",IFERROR(VLOOKUP(C133,'BG 122022'!B:D,3,FALSE),0),0)</f>
        <v>0</v>
      </c>
      <c r="H133" s="28"/>
      <c r="I133" s="28">
        <f>IF(F133="I",IFERROR(VLOOKUP(C133,'BG 122022'!B:E,4,FALSE),0),0)</f>
        <v>0</v>
      </c>
      <c r="J133" s="28"/>
      <c r="K133" s="35">
        <f>IF(F133="I",IFERROR(VLOOKUP(C133,'BG 2021'!A:C,3,FALSE),0),0)</f>
        <v>0</v>
      </c>
      <c r="L133" s="28"/>
      <c r="M133" s="28">
        <f>IF(F133="I",IFERROR(VLOOKUP(C133,'BG 2021'!A:D,4,FALSE),0),0)</f>
        <v>0</v>
      </c>
      <c r="N133" s="28"/>
      <c r="O133" s="35"/>
      <c r="P133" s="28"/>
      <c r="Q133" s="28"/>
      <c r="R133" s="28"/>
    </row>
    <row r="134" spans="1:18" ht="12" hidden="1" customHeight="1">
      <c r="A134" s="125" t="s">
        <v>3</v>
      </c>
      <c r="B134" s="125"/>
      <c r="C134" s="126">
        <v>1125011101</v>
      </c>
      <c r="D134" s="125" t="s">
        <v>441</v>
      </c>
      <c r="E134" s="27" t="s">
        <v>6</v>
      </c>
      <c r="F134" s="27" t="s">
        <v>180</v>
      </c>
      <c r="G134" s="35">
        <f>IF(F134="I",IFERROR(VLOOKUP(C134,'BG 122022'!B:D,3,FALSE),0),0)</f>
        <v>0</v>
      </c>
      <c r="H134" s="28"/>
      <c r="I134" s="28">
        <f>IF(F134="I",IFERROR(VLOOKUP(C134,'BG 122022'!B:E,4,FALSE),0),0)</f>
        <v>0</v>
      </c>
      <c r="J134" s="28"/>
      <c r="K134" s="35">
        <f>IF(F134="I",IFERROR(VLOOKUP(C134,'BG 2021'!A:C,3,FALSE),0),0)</f>
        <v>0</v>
      </c>
      <c r="L134" s="28"/>
      <c r="M134" s="28">
        <f>IF(F134="I",IFERROR(VLOOKUP(C134,'BG 2021'!A:D,4,FALSE),0),0)</f>
        <v>0</v>
      </c>
      <c r="N134" s="28"/>
      <c r="O134" s="35"/>
      <c r="P134" s="28"/>
      <c r="Q134" s="28"/>
      <c r="R134" s="28"/>
    </row>
    <row r="135" spans="1:18" ht="12" hidden="1" customHeight="1">
      <c r="A135" s="125" t="s">
        <v>3</v>
      </c>
      <c r="B135" s="125"/>
      <c r="C135" s="126">
        <v>1125011102</v>
      </c>
      <c r="D135" s="125" t="s">
        <v>442</v>
      </c>
      <c r="E135" s="27" t="s">
        <v>6</v>
      </c>
      <c r="F135" s="27" t="s">
        <v>180</v>
      </c>
      <c r="G135" s="35">
        <f>IF(F135="I",IFERROR(VLOOKUP(C135,'BG 122022'!B:D,3,FALSE),0),0)</f>
        <v>0</v>
      </c>
      <c r="H135" s="28"/>
      <c r="I135" s="28">
        <f>IF(F135="I",IFERROR(VLOOKUP(C135,'BG 122022'!B:E,4,FALSE),0),0)</f>
        <v>0</v>
      </c>
      <c r="J135" s="28"/>
      <c r="K135" s="35">
        <f>IF(F135="I",IFERROR(VLOOKUP(C135,'BG 2021'!A:C,3,FALSE),0),0)</f>
        <v>0</v>
      </c>
      <c r="L135" s="28"/>
      <c r="M135" s="28">
        <f>IF(F135="I",IFERROR(VLOOKUP(C135,'BG 2021'!A:D,4,FALSE),0),0)</f>
        <v>0</v>
      </c>
      <c r="N135" s="28"/>
      <c r="O135" s="35"/>
      <c r="P135" s="28"/>
      <c r="Q135" s="28"/>
      <c r="R135" s="28"/>
    </row>
    <row r="136" spans="1:18" ht="12" hidden="1" customHeight="1">
      <c r="A136" s="125" t="s">
        <v>3</v>
      </c>
      <c r="B136" s="125"/>
      <c r="C136" s="126">
        <v>113</v>
      </c>
      <c r="D136" s="125" t="s">
        <v>443</v>
      </c>
      <c r="E136" s="27" t="s">
        <v>6</v>
      </c>
      <c r="F136" s="27" t="s">
        <v>179</v>
      </c>
      <c r="G136" s="35">
        <f>IF(F136="I",IFERROR(VLOOKUP(C136,'BG 122022'!B:D,3,FALSE),0),0)</f>
        <v>0</v>
      </c>
      <c r="H136" s="28"/>
      <c r="I136" s="28">
        <f>IF(F136="I",IFERROR(VLOOKUP(C136,'BG 122022'!B:E,4,FALSE),0),0)</f>
        <v>0</v>
      </c>
      <c r="J136" s="28"/>
      <c r="K136" s="35">
        <f>IF(F136="I",IFERROR(VLOOKUP(C136,'BG 2021'!A:C,3,FALSE),0),0)</f>
        <v>0</v>
      </c>
      <c r="L136" s="28"/>
      <c r="M136" s="28">
        <f>IF(F136="I",IFERROR(VLOOKUP(C136,'BG 2021'!A:D,4,FALSE),0),0)</f>
        <v>0</v>
      </c>
      <c r="N136" s="28"/>
      <c r="O136" s="35"/>
      <c r="P136" s="28"/>
      <c r="Q136" s="28"/>
      <c r="R136" s="28"/>
    </row>
    <row r="137" spans="1:18" ht="12" hidden="1" customHeight="1">
      <c r="A137" s="125" t="s">
        <v>3</v>
      </c>
      <c r="B137" s="125"/>
      <c r="C137" s="126">
        <v>11301</v>
      </c>
      <c r="D137" s="125" t="s">
        <v>198</v>
      </c>
      <c r="E137" s="27" t="s">
        <v>6</v>
      </c>
      <c r="F137" s="27" t="s">
        <v>179</v>
      </c>
      <c r="G137" s="35">
        <f>IF(F137="I",IFERROR(VLOOKUP(C137,'BG 122022'!B:D,3,FALSE),0),0)</f>
        <v>0</v>
      </c>
      <c r="H137" s="28"/>
      <c r="I137" s="28">
        <f>IF(F137="I",IFERROR(VLOOKUP(C137,'BG 122022'!B:E,4,FALSE),0),0)</f>
        <v>0</v>
      </c>
      <c r="J137" s="28"/>
      <c r="K137" s="35">
        <f>IF(F137="I",IFERROR(VLOOKUP(C137,'BG 2021'!A:C,3,FALSE),0),0)</f>
        <v>0</v>
      </c>
      <c r="L137" s="28"/>
      <c r="M137" s="28">
        <f>IF(F137="I",IFERROR(VLOOKUP(C137,'BG 2021'!A:D,4,FALSE),0),0)</f>
        <v>0</v>
      </c>
      <c r="N137" s="28"/>
      <c r="O137" s="35"/>
      <c r="P137" s="28"/>
      <c r="Q137" s="28"/>
      <c r="R137" s="28"/>
    </row>
    <row r="138" spans="1:18" ht="12" hidden="1" customHeight="1">
      <c r="A138" s="125" t="s">
        <v>3</v>
      </c>
      <c r="B138" s="125"/>
      <c r="C138" s="126">
        <v>113011</v>
      </c>
      <c r="D138" s="125" t="s">
        <v>400</v>
      </c>
      <c r="E138" s="27" t="s">
        <v>6</v>
      </c>
      <c r="F138" s="27" t="s">
        <v>179</v>
      </c>
      <c r="G138" s="35">
        <f>IF(F138="I",IFERROR(VLOOKUP(C138,'BG 122022'!B:D,3,FALSE),0),0)</f>
        <v>0</v>
      </c>
      <c r="H138" s="28"/>
      <c r="I138" s="28">
        <f>IF(F138="I",IFERROR(VLOOKUP(C138,'BG 122022'!B:E,4,FALSE),0),0)</f>
        <v>0</v>
      </c>
      <c r="J138" s="28"/>
      <c r="K138" s="35">
        <f>IF(F138="I",IFERROR(VLOOKUP(C138,'BG 2021'!A:C,3,FALSE),0),0)</f>
        <v>0</v>
      </c>
      <c r="L138" s="28"/>
      <c r="M138" s="28">
        <f>IF(F138="I",IFERROR(VLOOKUP(C138,'BG 2021'!A:D,4,FALSE),0),0)</f>
        <v>0</v>
      </c>
      <c r="N138" s="28"/>
      <c r="O138" s="35"/>
      <c r="P138" s="28"/>
      <c r="Q138" s="28"/>
      <c r="R138" s="28"/>
    </row>
    <row r="139" spans="1:18" ht="12" hidden="1" customHeight="1">
      <c r="A139" s="125" t="s">
        <v>3</v>
      </c>
      <c r="B139" s="125"/>
      <c r="C139" s="126">
        <v>1130111</v>
      </c>
      <c r="D139" s="125" t="s">
        <v>198</v>
      </c>
      <c r="E139" s="27" t="s">
        <v>6</v>
      </c>
      <c r="F139" s="27" t="s">
        <v>179</v>
      </c>
      <c r="G139" s="35">
        <f>IF(F139="I",IFERROR(VLOOKUP(C139,'BG 122022'!B:D,3,FALSE),0),0)</f>
        <v>0</v>
      </c>
      <c r="H139" s="28"/>
      <c r="I139" s="28">
        <f>IF(F139="I",IFERROR(VLOOKUP(C139,'BG 122022'!B:E,4,FALSE),0),0)</f>
        <v>0</v>
      </c>
      <c r="J139" s="28"/>
      <c r="K139" s="35">
        <f>IF(F139="I",IFERROR(VLOOKUP(C139,'BG 2021'!A:C,3,FALSE),0),0)</f>
        <v>0</v>
      </c>
      <c r="L139" s="28"/>
      <c r="M139" s="28">
        <f>IF(F139="I",IFERROR(VLOOKUP(C139,'BG 2021'!A:D,4,FALSE),0),0)</f>
        <v>0</v>
      </c>
      <c r="N139" s="28"/>
      <c r="O139" s="35"/>
      <c r="P139" s="28"/>
      <c r="Q139" s="28"/>
      <c r="R139" s="28"/>
    </row>
    <row r="140" spans="1:18" ht="12" hidden="1" customHeight="1">
      <c r="A140" s="125" t="s">
        <v>3</v>
      </c>
      <c r="B140" s="125"/>
      <c r="C140" s="126">
        <v>11301111</v>
      </c>
      <c r="D140" s="125" t="s">
        <v>198</v>
      </c>
      <c r="E140" s="27" t="s">
        <v>6</v>
      </c>
      <c r="F140" s="27" t="s">
        <v>179</v>
      </c>
      <c r="G140" s="35">
        <f>IF(F140="I",IFERROR(VLOOKUP(C140,'BG 122022'!B:D,3,FALSE),0),0)</f>
        <v>0</v>
      </c>
      <c r="H140" s="28"/>
      <c r="I140" s="28">
        <f>IF(F140="I",IFERROR(VLOOKUP(C140,'BG 122022'!B:E,4,FALSE),0),0)</f>
        <v>0</v>
      </c>
      <c r="J140" s="28"/>
      <c r="K140" s="35">
        <f>IF(F140="I",IFERROR(VLOOKUP(C140,'BG 2021'!A:C,3,FALSE),0),0)</f>
        <v>0</v>
      </c>
      <c r="L140" s="28"/>
      <c r="M140" s="28">
        <f>IF(F140="I",IFERROR(VLOOKUP(C140,'BG 2021'!A:D,4,FALSE),0),0)</f>
        <v>0</v>
      </c>
      <c r="N140" s="28"/>
      <c r="O140" s="35"/>
      <c r="P140" s="28"/>
      <c r="Q140" s="28"/>
      <c r="R140" s="28"/>
    </row>
    <row r="141" spans="1:18" ht="12" hidden="1" customHeight="1">
      <c r="A141" s="125" t="s">
        <v>3</v>
      </c>
      <c r="B141" s="125"/>
      <c r="C141" s="126">
        <v>1130111101</v>
      </c>
      <c r="D141" s="125" t="s">
        <v>402</v>
      </c>
      <c r="E141" s="27" t="s">
        <v>6</v>
      </c>
      <c r="F141" s="27" t="s">
        <v>180</v>
      </c>
      <c r="G141" s="35">
        <f>IF(F141="I",IFERROR(VLOOKUP(C141,'BG 122022'!B:D,3,FALSE),0),0)</f>
        <v>0</v>
      </c>
      <c r="H141" s="28"/>
      <c r="I141" s="28">
        <f>IF(F141="I",IFERROR(VLOOKUP(C141,'BG 122022'!B:E,4,FALSE),0),0)</f>
        <v>0</v>
      </c>
      <c r="J141" s="28"/>
      <c r="K141" s="35">
        <f>IF(F141="I",IFERROR(VLOOKUP(C141,'BG 2021'!A:C,3,FALSE),0),0)</f>
        <v>0</v>
      </c>
      <c r="L141" s="28"/>
      <c r="M141" s="28">
        <f>IF(F141="I",IFERROR(VLOOKUP(C141,'BG 2021'!A:D,4,FALSE),0),0)</f>
        <v>0</v>
      </c>
      <c r="N141" s="28"/>
      <c r="O141" s="35"/>
      <c r="P141" s="28"/>
      <c r="Q141" s="28"/>
      <c r="R141" s="28"/>
    </row>
    <row r="142" spans="1:18" ht="12" hidden="1" customHeight="1">
      <c r="A142" s="125" t="s">
        <v>3</v>
      </c>
      <c r="B142" s="125"/>
      <c r="C142" s="126">
        <v>11302</v>
      </c>
      <c r="D142" s="125" t="s">
        <v>444</v>
      </c>
      <c r="E142" s="27" t="s">
        <v>6</v>
      </c>
      <c r="F142" s="27" t="s">
        <v>179</v>
      </c>
      <c r="G142" s="35">
        <f>IF(F142="I",IFERROR(VLOOKUP(C142,'BG 122022'!B:D,3,FALSE),0),0)</f>
        <v>0</v>
      </c>
      <c r="H142" s="28"/>
      <c r="I142" s="28">
        <f>IF(F142="I",IFERROR(VLOOKUP(C142,'BG 122022'!B:E,4,FALSE),0),0)</f>
        <v>0</v>
      </c>
      <c r="J142" s="28"/>
      <c r="K142" s="35">
        <f>IF(F142="I",IFERROR(VLOOKUP(C142,'BG 2021'!A:C,3,FALSE),0),0)</f>
        <v>0</v>
      </c>
      <c r="L142" s="28"/>
      <c r="M142" s="28">
        <f>IF(F142="I",IFERROR(VLOOKUP(C142,'BG 2021'!A:D,4,FALSE),0),0)</f>
        <v>0</v>
      </c>
      <c r="N142" s="28"/>
      <c r="O142" s="35"/>
      <c r="P142" s="28"/>
      <c r="Q142" s="28"/>
      <c r="R142" s="28"/>
    </row>
    <row r="143" spans="1:18" ht="12" hidden="1" customHeight="1">
      <c r="A143" s="125" t="s">
        <v>3</v>
      </c>
      <c r="B143" s="125"/>
      <c r="C143" s="126">
        <v>113021</v>
      </c>
      <c r="D143" s="125" t="s">
        <v>445</v>
      </c>
      <c r="E143" s="27" t="s">
        <v>6</v>
      </c>
      <c r="F143" s="27" t="s">
        <v>179</v>
      </c>
      <c r="G143" s="35">
        <f>IF(F143="I",IFERROR(VLOOKUP(C143,'BG 122022'!B:D,3,FALSE),0),0)</f>
        <v>0</v>
      </c>
      <c r="H143" s="28"/>
      <c r="I143" s="28">
        <f>IF(F143="I",IFERROR(VLOOKUP(C143,'BG 122022'!B:E,4,FALSE),0),0)</f>
        <v>0</v>
      </c>
      <c r="J143" s="28"/>
      <c r="K143" s="35">
        <f>IF(F143="I",IFERROR(VLOOKUP(C143,'BG 2021'!A:C,3,FALSE),0),0)</f>
        <v>0</v>
      </c>
      <c r="L143" s="28"/>
      <c r="M143" s="28">
        <f>IF(F143="I",IFERROR(VLOOKUP(C143,'BG 2021'!A:D,4,FALSE),0),0)</f>
        <v>0</v>
      </c>
      <c r="N143" s="28"/>
      <c r="O143" s="35"/>
      <c r="P143" s="28"/>
      <c r="Q143" s="28"/>
      <c r="R143" s="28"/>
    </row>
    <row r="144" spans="1:18" ht="12" hidden="1" customHeight="1">
      <c r="A144" s="125" t="s">
        <v>3</v>
      </c>
      <c r="B144" s="125"/>
      <c r="C144" s="126">
        <v>1130211</v>
      </c>
      <c r="D144" s="125" t="s">
        <v>444</v>
      </c>
      <c r="E144" s="27" t="s">
        <v>6</v>
      </c>
      <c r="F144" s="27" t="s">
        <v>179</v>
      </c>
      <c r="G144" s="35">
        <f>IF(F144="I",IFERROR(VLOOKUP(C144,'BG 122022'!B:D,3,FALSE),0),0)</f>
        <v>0</v>
      </c>
      <c r="H144" s="28"/>
      <c r="I144" s="28">
        <f>IF(F144="I",IFERROR(VLOOKUP(C144,'BG 122022'!B:E,4,FALSE),0),0)</f>
        <v>0</v>
      </c>
      <c r="J144" s="28"/>
      <c r="K144" s="35">
        <f>IF(F144="I",IFERROR(VLOOKUP(C144,'BG 2021'!A:C,3,FALSE),0),0)</f>
        <v>0</v>
      </c>
      <c r="L144" s="28"/>
      <c r="M144" s="28">
        <f>IF(F144="I",IFERROR(VLOOKUP(C144,'BG 2021'!A:D,4,FALSE),0),0)</f>
        <v>0</v>
      </c>
      <c r="N144" s="28"/>
      <c r="O144" s="35"/>
      <c r="P144" s="28"/>
      <c r="Q144" s="28"/>
      <c r="R144" s="28"/>
    </row>
    <row r="145" spans="1:18" ht="12" hidden="1" customHeight="1">
      <c r="A145" s="125" t="s">
        <v>3</v>
      </c>
      <c r="B145" s="125"/>
      <c r="C145" s="126">
        <v>11302111</v>
      </c>
      <c r="D145" s="125" t="s">
        <v>409</v>
      </c>
      <c r="E145" s="27" t="s">
        <v>6</v>
      </c>
      <c r="F145" s="27" t="s">
        <v>179</v>
      </c>
      <c r="G145" s="35">
        <f>IF(F145="I",IFERROR(VLOOKUP(C145,'BG 122022'!B:D,3,FALSE),0),0)</f>
        <v>0</v>
      </c>
      <c r="H145" s="28"/>
      <c r="I145" s="28">
        <f>IF(F145="I",IFERROR(VLOOKUP(C145,'BG 122022'!B:E,4,FALSE),0),0)</f>
        <v>0</v>
      </c>
      <c r="J145" s="28"/>
      <c r="K145" s="35">
        <f>IF(F145="I",IFERROR(VLOOKUP(C145,'BG 2021'!A:C,3,FALSE),0),0)</f>
        <v>0</v>
      </c>
      <c r="L145" s="28"/>
      <c r="M145" s="28">
        <f>IF(F145="I",IFERROR(VLOOKUP(C145,'BG 2021'!A:D,4,FALSE),0),0)</f>
        <v>0</v>
      </c>
      <c r="N145" s="28"/>
      <c r="O145" s="35"/>
      <c r="P145" s="28"/>
      <c r="Q145" s="28"/>
      <c r="R145" s="28"/>
    </row>
    <row r="146" spans="1:18" ht="12" hidden="1" customHeight="1">
      <c r="A146" s="125" t="s">
        <v>3</v>
      </c>
      <c r="B146" s="125"/>
      <c r="C146" s="126">
        <v>1130211101</v>
      </c>
      <c r="D146" s="125" t="s">
        <v>410</v>
      </c>
      <c r="E146" s="27" t="s">
        <v>6</v>
      </c>
      <c r="F146" s="27" t="s">
        <v>180</v>
      </c>
      <c r="G146" s="35">
        <f>IF(F146="I",IFERROR(VLOOKUP(C146,'BG 122022'!B:D,3,FALSE),0),0)</f>
        <v>0</v>
      </c>
      <c r="H146" s="28"/>
      <c r="I146" s="28">
        <f>IF(F146="I",IFERROR(VLOOKUP(C146,'BG 122022'!B:E,4,FALSE),0),0)</f>
        <v>0</v>
      </c>
      <c r="J146" s="28"/>
      <c r="K146" s="35">
        <f>IF(F146="I",IFERROR(VLOOKUP(C146,'BG 2021'!A:C,3,FALSE),0),0)</f>
        <v>0</v>
      </c>
      <c r="L146" s="28"/>
      <c r="M146" s="28">
        <f>IF(F146="I",IFERROR(VLOOKUP(C146,'BG 2021'!A:D,4,FALSE),0),0)</f>
        <v>0</v>
      </c>
      <c r="N146" s="28"/>
      <c r="O146" s="35"/>
      <c r="P146" s="28"/>
      <c r="Q146" s="28"/>
      <c r="R146" s="28"/>
    </row>
    <row r="147" spans="1:18" ht="12" hidden="1" customHeight="1">
      <c r="A147" s="125" t="s">
        <v>3</v>
      </c>
      <c r="B147" s="125"/>
      <c r="C147" s="126">
        <v>1130211102</v>
      </c>
      <c r="D147" s="125" t="s">
        <v>411</v>
      </c>
      <c r="E147" s="27" t="s">
        <v>6</v>
      </c>
      <c r="F147" s="27" t="s">
        <v>180</v>
      </c>
      <c r="G147" s="35">
        <f>IF(F147="I",IFERROR(VLOOKUP(C147,'BG 122022'!B:D,3,FALSE),0),0)</f>
        <v>0</v>
      </c>
      <c r="H147" s="28"/>
      <c r="I147" s="28">
        <f>IF(F147="I",IFERROR(VLOOKUP(C147,'BG 122022'!B:E,4,FALSE),0),0)</f>
        <v>0</v>
      </c>
      <c r="J147" s="28"/>
      <c r="K147" s="35">
        <f>IF(F147="I",IFERROR(VLOOKUP(C147,'BG 2021'!A:C,3,FALSE),0),0)</f>
        <v>0</v>
      </c>
      <c r="L147" s="28"/>
      <c r="M147" s="28">
        <f>IF(F147="I",IFERROR(VLOOKUP(C147,'BG 2021'!A:D,4,FALSE),0),0)</f>
        <v>0</v>
      </c>
      <c r="N147" s="28"/>
      <c r="O147" s="35"/>
      <c r="P147" s="28"/>
      <c r="Q147" s="28"/>
      <c r="R147" s="28"/>
    </row>
    <row r="148" spans="1:18" ht="12" hidden="1" customHeight="1">
      <c r="A148" s="125" t="s">
        <v>3</v>
      </c>
      <c r="B148" s="125"/>
      <c r="C148" s="126">
        <v>1130211103</v>
      </c>
      <c r="D148" s="125" t="s">
        <v>94</v>
      </c>
      <c r="E148" s="27" t="s">
        <v>6</v>
      </c>
      <c r="F148" s="27" t="s">
        <v>180</v>
      </c>
      <c r="G148" s="35">
        <f>IF(F148="I",IFERROR(VLOOKUP(C148,'BG 122022'!B:D,3,FALSE),0),0)</f>
        <v>0</v>
      </c>
      <c r="H148" s="28"/>
      <c r="I148" s="28">
        <f>IF(F148="I",IFERROR(VLOOKUP(C148,'BG 122022'!B:E,4,FALSE),0),0)</f>
        <v>0</v>
      </c>
      <c r="J148" s="28"/>
      <c r="K148" s="35">
        <f>IF(F148="I",IFERROR(VLOOKUP(C148,'BG 2021'!A:C,3,FALSE),0),0)</f>
        <v>0</v>
      </c>
      <c r="L148" s="28"/>
      <c r="M148" s="28">
        <f>IF(F148="I",IFERROR(VLOOKUP(C148,'BG 2021'!A:D,4,FALSE),0),0)</f>
        <v>0</v>
      </c>
      <c r="N148" s="28"/>
      <c r="O148" s="35"/>
      <c r="P148" s="28"/>
      <c r="Q148" s="28"/>
      <c r="R148" s="28"/>
    </row>
    <row r="149" spans="1:18" ht="12" hidden="1" customHeight="1">
      <c r="A149" s="125" t="s">
        <v>3</v>
      </c>
      <c r="B149" s="125"/>
      <c r="C149" s="126">
        <v>1130211104</v>
      </c>
      <c r="D149" s="125" t="s">
        <v>412</v>
      </c>
      <c r="E149" s="27" t="s">
        <v>6</v>
      </c>
      <c r="F149" s="27" t="s">
        <v>180</v>
      </c>
      <c r="G149" s="35">
        <f>IF(F149="I",IFERROR(VLOOKUP(C149,'BG 122022'!B:D,3,FALSE),0),0)</f>
        <v>0</v>
      </c>
      <c r="H149" s="28"/>
      <c r="I149" s="28">
        <f>IF(F149="I",IFERROR(VLOOKUP(C149,'BG 122022'!B:E,4,FALSE),0),0)</f>
        <v>0</v>
      </c>
      <c r="J149" s="28"/>
      <c r="K149" s="35">
        <f>IF(F149="I",IFERROR(VLOOKUP(C149,'BG 2021'!A:C,3,FALSE),0),0)</f>
        <v>0</v>
      </c>
      <c r="L149" s="28"/>
      <c r="M149" s="28">
        <f>IF(F149="I",IFERROR(VLOOKUP(C149,'BG 2021'!A:D,4,FALSE),0),0)</f>
        <v>0</v>
      </c>
      <c r="N149" s="28"/>
      <c r="O149" s="35"/>
      <c r="P149" s="28"/>
      <c r="Q149" s="28"/>
      <c r="R149" s="28"/>
    </row>
    <row r="150" spans="1:18" ht="12" hidden="1" customHeight="1">
      <c r="A150" s="125" t="s">
        <v>3</v>
      </c>
      <c r="B150" s="125"/>
      <c r="C150" s="126">
        <v>11302112</v>
      </c>
      <c r="D150" s="125" t="s">
        <v>418</v>
      </c>
      <c r="E150" s="27" t="s">
        <v>6</v>
      </c>
      <c r="F150" s="27" t="s">
        <v>179</v>
      </c>
      <c r="G150" s="35">
        <f>IF(F150="I",IFERROR(VLOOKUP(C150,'BG 122022'!B:D,3,FALSE),0),0)</f>
        <v>0</v>
      </c>
      <c r="H150" s="28"/>
      <c r="I150" s="28">
        <f>IF(F150="I",IFERROR(VLOOKUP(C150,'BG 122022'!B:E,4,FALSE),0),0)</f>
        <v>0</v>
      </c>
      <c r="J150" s="28"/>
      <c r="K150" s="35">
        <f>IF(F150="I",IFERROR(VLOOKUP(C150,'BG 2021'!A:C,3,FALSE),0),0)</f>
        <v>0</v>
      </c>
      <c r="L150" s="28"/>
      <c r="M150" s="28">
        <f>IF(F150="I",IFERROR(VLOOKUP(C150,'BG 2021'!A:D,4,FALSE),0),0)</f>
        <v>0</v>
      </c>
      <c r="N150" s="28"/>
      <c r="O150" s="35"/>
      <c r="P150" s="28"/>
      <c r="Q150" s="28"/>
      <c r="R150" s="28"/>
    </row>
    <row r="151" spans="1:18" ht="12" hidden="1" customHeight="1">
      <c r="A151" s="125" t="s">
        <v>3</v>
      </c>
      <c r="B151" s="125"/>
      <c r="C151" s="126">
        <v>1130211201</v>
      </c>
      <c r="D151" s="125" t="s">
        <v>419</v>
      </c>
      <c r="E151" s="27" t="s">
        <v>6</v>
      </c>
      <c r="F151" s="27" t="s">
        <v>180</v>
      </c>
      <c r="G151" s="35">
        <f>IF(F151="I",IFERROR(VLOOKUP(C151,'BG 122022'!B:D,3,FALSE),0),0)</f>
        <v>0</v>
      </c>
      <c r="H151" s="28"/>
      <c r="I151" s="28">
        <f>IF(F151="I",IFERROR(VLOOKUP(C151,'BG 122022'!B:E,4,FALSE),0),0)</f>
        <v>0</v>
      </c>
      <c r="J151" s="28"/>
      <c r="K151" s="35">
        <f>IF(F151="I",IFERROR(VLOOKUP(C151,'BG 2021'!A:C,3,FALSE),0),0)</f>
        <v>0</v>
      </c>
      <c r="L151" s="28"/>
      <c r="M151" s="28">
        <f>IF(F151="I",IFERROR(VLOOKUP(C151,'BG 2021'!A:D,4,FALSE),0),0)</f>
        <v>0</v>
      </c>
      <c r="N151" s="28"/>
      <c r="O151" s="35"/>
      <c r="P151" s="28"/>
      <c r="Q151" s="28"/>
      <c r="R151" s="28"/>
    </row>
    <row r="152" spans="1:18" ht="12" hidden="1" customHeight="1">
      <c r="A152" s="125" t="s">
        <v>3</v>
      </c>
      <c r="B152" s="125"/>
      <c r="C152" s="126">
        <v>1130211202</v>
      </c>
      <c r="D152" s="125" t="s">
        <v>323</v>
      </c>
      <c r="E152" s="27" t="s">
        <v>6</v>
      </c>
      <c r="F152" s="27" t="s">
        <v>180</v>
      </c>
      <c r="G152" s="35">
        <f>IF(F152="I",IFERROR(VLOOKUP(C152,'BG 122022'!B:D,3,FALSE),0),0)</f>
        <v>0</v>
      </c>
      <c r="H152" s="28"/>
      <c r="I152" s="28">
        <f>IF(F152="I",IFERROR(VLOOKUP(C152,'BG 122022'!B:E,4,FALSE),0),0)</f>
        <v>0</v>
      </c>
      <c r="J152" s="28"/>
      <c r="K152" s="35">
        <f>IF(F152="I",IFERROR(VLOOKUP(C152,'BG 2021'!A:C,3,FALSE),0),0)</f>
        <v>0</v>
      </c>
      <c r="L152" s="28"/>
      <c r="M152" s="28">
        <f>IF(F152="I",IFERROR(VLOOKUP(C152,'BG 2021'!A:D,4,FALSE),0),0)</f>
        <v>0</v>
      </c>
      <c r="N152" s="28"/>
      <c r="O152" s="35"/>
      <c r="P152" s="28"/>
      <c r="Q152" s="28"/>
      <c r="R152" s="28"/>
    </row>
    <row r="153" spans="1:18" ht="12" hidden="1" customHeight="1">
      <c r="A153" s="125" t="s">
        <v>3</v>
      </c>
      <c r="B153" s="125"/>
      <c r="C153" s="126">
        <v>11303</v>
      </c>
      <c r="D153" s="125" t="s">
        <v>201</v>
      </c>
      <c r="E153" s="27" t="s">
        <v>6</v>
      </c>
      <c r="F153" s="27" t="s">
        <v>179</v>
      </c>
      <c r="G153" s="35">
        <f>IF(F153="I",IFERROR(VLOOKUP(C153,'BG 122022'!B:D,3,FALSE),0),0)</f>
        <v>0</v>
      </c>
      <c r="H153" s="28"/>
      <c r="I153" s="28">
        <f>IF(F153="I",IFERROR(VLOOKUP(C153,'BG 122022'!B:E,4,FALSE),0),0)</f>
        <v>0</v>
      </c>
      <c r="J153" s="28"/>
      <c r="K153" s="35">
        <f>IF(F153="I",IFERROR(VLOOKUP(C153,'BG 2021'!A:C,3,FALSE),0),0)</f>
        <v>0</v>
      </c>
      <c r="L153" s="28"/>
      <c r="M153" s="28">
        <f>IF(F153="I",IFERROR(VLOOKUP(C153,'BG 2021'!A:D,4,FALSE),0),0)</f>
        <v>0</v>
      </c>
      <c r="N153" s="28"/>
      <c r="O153" s="35"/>
      <c r="P153" s="28"/>
      <c r="Q153" s="28"/>
      <c r="R153" s="28"/>
    </row>
    <row r="154" spans="1:18" ht="12" hidden="1" customHeight="1">
      <c r="A154" s="125" t="s">
        <v>3</v>
      </c>
      <c r="B154" s="125"/>
      <c r="C154" s="126">
        <v>1130301</v>
      </c>
      <c r="D154" s="125" t="s">
        <v>422</v>
      </c>
      <c r="E154" s="27" t="s">
        <v>6</v>
      </c>
      <c r="F154" s="27" t="s">
        <v>179</v>
      </c>
      <c r="G154" s="35">
        <f>IF(F154="I",IFERROR(VLOOKUP(C154,'BG 122022'!B:D,3,FALSE),0),0)</f>
        <v>0</v>
      </c>
      <c r="H154" s="28"/>
      <c r="I154" s="28">
        <f>IF(F154="I",IFERROR(VLOOKUP(C154,'BG 122022'!B:E,4,FALSE),0),0)</f>
        <v>0</v>
      </c>
      <c r="J154" s="28"/>
      <c r="K154" s="35">
        <f>IF(F154="I",IFERROR(VLOOKUP(C154,'BG 2021'!A:C,3,FALSE),0),0)</f>
        <v>0</v>
      </c>
      <c r="L154" s="28"/>
      <c r="M154" s="28">
        <f>IF(F154="I",IFERROR(VLOOKUP(C154,'BG 2021'!A:D,4,FALSE),0),0)</f>
        <v>0</v>
      </c>
      <c r="N154" s="28"/>
      <c r="O154" s="35"/>
      <c r="P154" s="28"/>
      <c r="Q154" s="28"/>
      <c r="R154" s="28"/>
    </row>
    <row r="155" spans="1:18" ht="12" hidden="1" customHeight="1">
      <c r="A155" s="125" t="s">
        <v>3</v>
      </c>
      <c r="B155" s="125"/>
      <c r="C155" s="126">
        <v>11304</v>
      </c>
      <c r="D155" s="125" t="s">
        <v>427</v>
      </c>
      <c r="E155" s="27" t="s">
        <v>6</v>
      </c>
      <c r="F155" s="27" t="s">
        <v>179</v>
      </c>
      <c r="G155" s="35">
        <f>IF(F155="I",IFERROR(VLOOKUP(C155,'BG 122022'!B:D,3,FALSE),0),0)</f>
        <v>0</v>
      </c>
      <c r="H155" s="28"/>
      <c r="I155" s="28">
        <f>IF(F155="I",IFERROR(VLOOKUP(C155,'BG 122022'!B:E,4,FALSE),0),0)</f>
        <v>0</v>
      </c>
      <c r="J155" s="28"/>
      <c r="K155" s="35">
        <f>IF(F155="I",IFERROR(VLOOKUP(C155,'BG 2021'!A:C,3,FALSE),0),0)</f>
        <v>0</v>
      </c>
      <c r="L155" s="28"/>
      <c r="M155" s="28">
        <f>IF(F155="I",IFERROR(VLOOKUP(C155,'BG 2021'!A:D,4,FALSE),0),0)</f>
        <v>0</v>
      </c>
      <c r="N155" s="28"/>
      <c r="O155" s="35"/>
      <c r="P155" s="28"/>
      <c r="Q155" s="28"/>
      <c r="R155" s="28"/>
    </row>
    <row r="156" spans="1:18" ht="12" hidden="1" customHeight="1">
      <c r="A156" s="125" t="s">
        <v>3</v>
      </c>
      <c r="B156" s="125"/>
      <c r="C156" s="126">
        <v>11350</v>
      </c>
      <c r="D156" s="125" t="s">
        <v>440</v>
      </c>
      <c r="E156" s="27" t="s">
        <v>6</v>
      </c>
      <c r="F156" s="27" t="s">
        <v>179</v>
      </c>
      <c r="G156" s="35">
        <f>IF(F156="I",IFERROR(VLOOKUP(C156,'BG 122022'!B:D,3,FALSE),0),0)</f>
        <v>0</v>
      </c>
      <c r="H156" s="28"/>
      <c r="I156" s="28">
        <f>IF(F156="I",IFERROR(VLOOKUP(C156,'BG 122022'!B:E,4,FALSE),0),0)</f>
        <v>0</v>
      </c>
      <c r="J156" s="28"/>
      <c r="K156" s="35">
        <f>IF(F156="I",IFERROR(VLOOKUP(C156,'BG 2021'!A:C,3,FALSE),0),0)</f>
        <v>0</v>
      </c>
      <c r="L156" s="28"/>
      <c r="M156" s="28">
        <f>IF(F156="I",IFERROR(VLOOKUP(C156,'BG 2021'!A:D,4,FALSE),0),0)</f>
        <v>0</v>
      </c>
      <c r="N156" s="28"/>
      <c r="O156" s="35"/>
      <c r="P156" s="28"/>
      <c r="Q156" s="28"/>
      <c r="R156" s="28"/>
    </row>
    <row r="157" spans="1:18" ht="12" hidden="1" customHeight="1">
      <c r="A157" s="125" t="s">
        <v>3</v>
      </c>
      <c r="B157" s="125"/>
      <c r="C157" s="126">
        <v>1135001</v>
      </c>
      <c r="D157" s="125" t="s">
        <v>441</v>
      </c>
      <c r="E157" s="27" t="s">
        <v>6</v>
      </c>
      <c r="F157" s="27" t="s">
        <v>179</v>
      </c>
      <c r="G157" s="35">
        <f>IF(F157="I",IFERROR(VLOOKUP(C157,'BG 122022'!B:D,3,FALSE),0),0)</f>
        <v>0</v>
      </c>
      <c r="H157" s="28"/>
      <c r="I157" s="28">
        <f>IF(F157="I",IFERROR(VLOOKUP(C157,'BG 122022'!B:E,4,FALSE),0),0)</f>
        <v>0</v>
      </c>
      <c r="J157" s="28"/>
      <c r="K157" s="35">
        <f>IF(F157="I",IFERROR(VLOOKUP(C157,'BG 2021'!A:C,3,FALSE),0),0)</f>
        <v>0</v>
      </c>
      <c r="L157" s="28"/>
      <c r="M157" s="28">
        <f>IF(F157="I",IFERROR(VLOOKUP(C157,'BG 2021'!A:D,4,FALSE),0),0)</f>
        <v>0</v>
      </c>
      <c r="N157" s="28"/>
      <c r="O157" s="35"/>
      <c r="P157" s="28"/>
      <c r="Q157" s="28"/>
      <c r="R157" s="28"/>
    </row>
    <row r="158" spans="1:18" ht="12" hidden="1" customHeight="1">
      <c r="A158" s="125" t="s">
        <v>3</v>
      </c>
      <c r="B158" s="125"/>
      <c r="C158" s="126">
        <v>1135002</v>
      </c>
      <c r="D158" s="125" t="s">
        <v>442</v>
      </c>
      <c r="E158" s="27" t="s">
        <v>6</v>
      </c>
      <c r="F158" s="27" t="s">
        <v>179</v>
      </c>
      <c r="G158" s="35">
        <f>IF(F158="I",IFERROR(VLOOKUP(C158,'BG 122022'!B:D,3,FALSE),0),0)</f>
        <v>0</v>
      </c>
      <c r="H158" s="28"/>
      <c r="I158" s="28">
        <f>IF(F158="I",IFERROR(VLOOKUP(C158,'BG 122022'!B:E,4,FALSE),0),0)</f>
        <v>0</v>
      </c>
      <c r="J158" s="28"/>
      <c r="K158" s="35">
        <f>IF(F158="I",IFERROR(VLOOKUP(C158,'BG 2021'!A:C,3,FALSE),0),0)</f>
        <v>0</v>
      </c>
      <c r="L158" s="28"/>
      <c r="M158" s="28">
        <f>IF(F158="I",IFERROR(VLOOKUP(C158,'BG 2021'!A:D,4,FALSE),0),0)</f>
        <v>0</v>
      </c>
      <c r="N158" s="28"/>
      <c r="O158" s="35"/>
      <c r="P158" s="28"/>
      <c r="Q158" s="28"/>
      <c r="R158" s="28"/>
    </row>
    <row r="159" spans="1:18" ht="12" hidden="1" customHeight="1">
      <c r="A159" s="125" t="s">
        <v>3</v>
      </c>
      <c r="B159" s="125"/>
      <c r="C159" s="126">
        <v>114</v>
      </c>
      <c r="D159" s="125" t="s">
        <v>143</v>
      </c>
      <c r="E159" s="27" t="s">
        <v>6</v>
      </c>
      <c r="F159" s="27" t="s">
        <v>179</v>
      </c>
      <c r="G159" s="35">
        <f>IF(F159="I",IFERROR(VLOOKUP(C159,'BG 122022'!B:D,3,FALSE),0),0)</f>
        <v>0</v>
      </c>
      <c r="H159" s="28"/>
      <c r="I159" s="28">
        <f>IF(F159="I",IFERROR(VLOOKUP(C159,'BG 122022'!B:E,4,FALSE),0),0)</f>
        <v>0</v>
      </c>
      <c r="J159" s="28"/>
      <c r="K159" s="35">
        <f>IF(F159="I",IFERROR(VLOOKUP(C159,'BG 2021'!A:C,3,FALSE),0),0)</f>
        <v>0</v>
      </c>
      <c r="L159" s="28"/>
      <c r="M159" s="28">
        <f>IF(F159="I",IFERROR(VLOOKUP(C159,'BG 2021'!A:D,4,FALSE),0),0)</f>
        <v>0</v>
      </c>
      <c r="N159" s="28"/>
      <c r="O159" s="35"/>
      <c r="P159" s="28"/>
      <c r="Q159" s="28"/>
      <c r="R159" s="28"/>
    </row>
    <row r="160" spans="1:18" ht="12" hidden="1" customHeight="1">
      <c r="A160" s="125" t="s">
        <v>3</v>
      </c>
      <c r="B160" s="125"/>
      <c r="C160" s="126">
        <v>11401</v>
      </c>
      <c r="D160" s="125" t="s">
        <v>58</v>
      </c>
      <c r="E160" s="27" t="s">
        <v>6</v>
      </c>
      <c r="F160" s="27" t="s">
        <v>179</v>
      </c>
      <c r="G160" s="35">
        <f>IF(F160="I",IFERROR(VLOOKUP(C160,'BG 122022'!B:D,3,FALSE),0),0)</f>
        <v>0</v>
      </c>
      <c r="H160" s="28"/>
      <c r="I160" s="28">
        <f>IF(F160="I",IFERROR(VLOOKUP(C160,'BG 122022'!B:E,4,FALSE),0),0)</f>
        <v>0</v>
      </c>
      <c r="J160" s="28"/>
      <c r="K160" s="35">
        <f>IF(F160="I",IFERROR(VLOOKUP(C160,'BG 2021'!A:C,3,FALSE),0),0)</f>
        <v>0</v>
      </c>
      <c r="L160" s="28"/>
      <c r="M160" s="28">
        <f>IF(F160="I",IFERROR(VLOOKUP(C160,'BG 2021'!A:D,4,FALSE),0),0)</f>
        <v>0</v>
      </c>
      <c r="N160" s="28"/>
      <c r="O160" s="35"/>
      <c r="P160" s="28"/>
      <c r="Q160" s="28"/>
      <c r="R160" s="28"/>
    </row>
    <row r="161" spans="1:18" ht="12" hidden="1" customHeight="1">
      <c r="A161" s="125" t="s">
        <v>3</v>
      </c>
      <c r="B161" s="125"/>
      <c r="C161" s="126">
        <v>114011</v>
      </c>
      <c r="D161" s="125" t="s">
        <v>446</v>
      </c>
      <c r="E161" s="27" t="s">
        <v>6</v>
      </c>
      <c r="F161" s="27" t="s">
        <v>179</v>
      </c>
      <c r="G161" s="35">
        <f>IF(F161="I",IFERROR(VLOOKUP(C161,'BG 122022'!B:D,3,FALSE),0),0)</f>
        <v>0</v>
      </c>
      <c r="H161" s="28"/>
      <c r="I161" s="28">
        <f>IF(F161="I",IFERROR(VLOOKUP(C161,'BG 122022'!B:E,4,FALSE),0),0)</f>
        <v>0</v>
      </c>
      <c r="J161" s="28"/>
      <c r="K161" s="35">
        <f>IF(F161="I",IFERROR(VLOOKUP(C161,'BG 2021'!A:C,3,FALSE),0),0)</f>
        <v>0</v>
      </c>
      <c r="L161" s="28"/>
      <c r="M161" s="28">
        <f>IF(F161="I",IFERROR(VLOOKUP(C161,'BG 2021'!A:D,4,FALSE),0),0)</f>
        <v>0</v>
      </c>
      <c r="N161" s="28"/>
      <c r="O161" s="35"/>
      <c r="P161" s="28"/>
      <c r="Q161" s="28"/>
      <c r="R161" s="28"/>
    </row>
    <row r="162" spans="1:18" ht="12" hidden="1" customHeight="1">
      <c r="A162" s="125" t="s">
        <v>3</v>
      </c>
      <c r="B162" s="125"/>
      <c r="C162" s="126">
        <v>1140111</v>
      </c>
      <c r="D162" s="125" t="s">
        <v>314</v>
      </c>
      <c r="E162" s="27" t="s">
        <v>6</v>
      </c>
      <c r="F162" s="27" t="s">
        <v>179</v>
      </c>
      <c r="G162" s="35">
        <f>IF(F162="I",IFERROR(VLOOKUP(C162,'BG 122022'!B:D,3,FALSE),0),0)</f>
        <v>0</v>
      </c>
      <c r="H162" s="28"/>
      <c r="I162" s="28">
        <f>IF(F162="I",IFERROR(VLOOKUP(C162,'BG 122022'!B:E,4,FALSE),0),0)</f>
        <v>0</v>
      </c>
      <c r="J162" s="28"/>
      <c r="K162" s="35">
        <f>IF(F162="I",IFERROR(VLOOKUP(C162,'BG 2021'!A:C,3,FALSE),0),0)</f>
        <v>0</v>
      </c>
      <c r="L162" s="28"/>
      <c r="M162" s="28">
        <f>IF(F162="I",IFERROR(VLOOKUP(C162,'BG 2021'!A:D,4,FALSE),0),0)</f>
        <v>0</v>
      </c>
      <c r="N162" s="28"/>
      <c r="O162" s="35"/>
      <c r="P162" s="28"/>
      <c r="Q162" s="28"/>
      <c r="R162" s="28"/>
    </row>
    <row r="163" spans="1:18" ht="12" hidden="1" customHeight="1">
      <c r="A163" s="125" t="s">
        <v>3</v>
      </c>
      <c r="B163" s="125"/>
      <c r="C163" s="126">
        <v>11401111</v>
      </c>
      <c r="D163" s="125" t="s">
        <v>1406</v>
      </c>
      <c r="E163" s="27" t="s">
        <v>6</v>
      </c>
      <c r="F163" s="27" t="s">
        <v>179</v>
      </c>
      <c r="G163" s="35">
        <f>IF(F163="I",IFERROR(VLOOKUP(C163,'BG 122022'!B:D,3,FALSE),0),0)</f>
        <v>0</v>
      </c>
      <c r="H163" s="28"/>
      <c r="I163" s="28">
        <f>IF(F163="I",IFERROR(VLOOKUP(C163,'BG 122022'!B:E,4,FALSE),0),0)</f>
        <v>0</v>
      </c>
      <c r="J163" s="28"/>
      <c r="K163" s="35">
        <f>IF(F163="I",IFERROR(VLOOKUP(C163,'BG 2021'!A:C,3,FALSE),0),0)</f>
        <v>0</v>
      </c>
      <c r="L163" s="28"/>
      <c r="M163" s="28">
        <f>IF(F163="I",IFERROR(VLOOKUP(C163,'BG 2021'!A:D,4,FALSE),0),0)</f>
        <v>0</v>
      </c>
      <c r="N163" s="28"/>
      <c r="O163" s="35"/>
      <c r="P163" s="28"/>
      <c r="Q163" s="28"/>
      <c r="R163" s="28"/>
    </row>
    <row r="164" spans="1:18" s="165" customFormat="1" ht="12" hidden="1" customHeight="1">
      <c r="A164" s="160" t="s">
        <v>3</v>
      </c>
      <c r="B164" s="160" t="s">
        <v>58</v>
      </c>
      <c r="C164" s="161">
        <v>1140111101</v>
      </c>
      <c r="D164" s="160" t="s">
        <v>1271</v>
      </c>
      <c r="E164" s="162" t="s">
        <v>6</v>
      </c>
      <c r="F164" s="162" t="s">
        <v>180</v>
      </c>
      <c r="G164" s="163">
        <f>IF(F164="I",IFERROR(VLOOKUP(C164,'BG 122022'!B:D,3,FALSE),0),0)</f>
        <v>3850000000</v>
      </c>
      <c r="H164" s="164"/>
      <c r="I164" s="164">
        <f>IF(F164="I",IFERROR(VLOOKUP(C164,'BG 122022'!B:E,4,FALSE),0),0)</f>
        <v>525748</v>
      </c>
      <c r="J164" s="164"/>
      <c r="K164" s="163">
        <f>IF(F164="I",IFERROR(VLOOKUP(C164,'BG 2021'!A:C,3,FALSE),0),0)</f>
        <v>0</v>
      </c>
      <c r="L164" s="164"/>
      <c r="M164" s="164">
        <f>IF(F164="I",IFERROR(VLOOKUP(C164,'BG 2021'!A:D,4,FALSE),0),0)</f>
        <v>0</v>
      </c>
      <c r="N164" s="164"/>
      <c r="O164" s="163"/>
      <c r="P164" s="164"/>
      <c r="Q164" s="164"/>
      <c r="R164" s="164"/>
    </row>
    <row r="165" spans="1:18" ht="12" hidden="1" customHeight="1">
      <c r="A165" s="125" t="s">
        <v>3</v>
      </c>
      <c r="B165" s="125"/>
      <c r="C165" s="126">
        <v>1140112</v>
      </c>
      <c r="D165" s="125" t="s">
        <v>315</v>
      </c>
      <c r="E165" s="27" t="s">
        <v>6</v>
      </c>
      <c r="F165" s="27" t="s">
        <v>179</v>
      </c>
      <c r="G165" s="35">
        <f>IF(F165="I",IFERROR(VLOOKUP(C165,'BG 122022'!B:D,3,FALSE),0),0)</f>
        <v>0</v>
      </c>
      <c r="H165" s="28"/>
      <c r="I165" s="28">
        <f>IF(F165="I",IFERROR(VLOOKUP(C165,'BG 122022'!B:E,4,FALSE),0),0)</f>
        <v>0</v>
      </c>
      <c r="J165" s="28"/>
      <c r="K165" s="35">
        <f>IF(F165="I",IFERROR(VLOOKUP(C165,'BG 2021'!A:C,3,FALSE),0),0)</f>
        <v>0</v>
      </c>
      <c r="L165" s="28"/>
      <c r="M165" s="28">
        <f>IF(F165="I",IFERROR(VLOOKUP(C165,'BG 2021'!A:D,4,FALSE),0),0)</f>
        <v>0</v>
      </c>
      <c r="N165" s="28"/>
      <c r="O165" s="35"/>
      <c r="P165" s="28"/>
      <c r="Q165" s="28"/>
      <c r="R165" s="28"/>
    </row>
    <row r="166" spans="1:18" ht="12" hidden="1" customHeight="1">
      <c r="A166" s="125" t="s">
        <v>3</v>
      </c>
      <c r="B166" s="125"/>
      <c r="C166" s="126">
        <v>1140113</v>
      </c>
      <c r="D166" s="125" t="s">
        <v>317</v>
      </c>
      <c r="E166" s="27" t="s">
        <v>6</v>
      </c>
      <c r="F166" s="27" t="s">
        <v>179</v>
      </c>
      <c r="G166" s="35">
        <f>IF(F166="I",IFERROR(VLOOKUP(C166,'BG 122022'!B:D,3,FALSE),0),0)</f>
        <v>0</v>
      </c>
      <c r="H166" s="28"/>
      <c r="I166" s="28">
        <f>IF(F166="I",IFERROR(VLOOKUP(C166,'BG 122022'!B:E,4,FALSE),0),0)</f>
        <v>0</v>
      </c>
      <c r="J166" s="28"/>
      <c r="K166" s="35">
        <f>IF(F166="I",IFERROR(VLOOKUP(C166,'BG 2021'!A:C,3,FALSE),0),0)</f>
        <v>0</v>
      </c>
      <c r="L166" s="28"/>
      <c r="M166" s="28">
        <f>IF(F166="I",IFERROR(VLOOKUP(C166,'BG 2021'!A:D,4,FALSE),0),0)</f>
        <v>0</v>
      </c>
      <c r="N166" s="28"/>
      <c r="O166" s="35"/>
      <c r="P166" s="28"/>
      <c r="Q166" s="28"/>
      <c r="R166" s="28"/>
    </row>
    <row r="167" spans="1:18" ht="12" hidden="1" customHeight="1">
      <c r="A167" s="125" t="s">
        <v>3</v>
      </c>
      <c r="B167" s="125"/>
      <c r="C167" s="126">
        <v>1140114</v>
      </c>
      <c r="D167" s="125" t="s">
        <v>447</v>
      </c>
      <c r="E167" s="27" t="s">
        <v>6</v>
      </c>
      <c r="F167" s="27" t="s">
        <v>179</v>
      </c>
      <c r="G167" s="35">
        <f>IF(F167="I",IFERROR(VLOOKUP(C167,'BG 122022'!B:D,3,FALSE),0),0)</f>
        <v>0</v>
      </c>
      <c r="H167" s="28"/>
      <c r="I167" s="28">
        <f>IF(F167="I",IFERROR(VLOOKUP(C167,'BG 122022'!B:E,4,FALSE),0),0)</f>
        <v>0</v>
      </c>
      <c r="J167" s="28"/>
      <c r="K167" s="35">
        <f>IF(F167="I",IFERROR(VLOOKUP(C167,'BG 2021'!A:C,3,FALSE),0),0)</f>
        <v>0</v>
      </c>
      <c r="L167" s="28"/>
      <c r="M167" s="28">
        <f>IF(F167="I",IFERROR(VLOOKUP(C167,'BG 2021'!A:D,4,FALSE),0),0)</f>
        <v>0</v>
      </c>
      <c r="N167" s="28"/>
      <c r="O167" s="35"/>
      <c r="P167" s="28"/>
      <c r="Q167" s="28"/>
      <c r="R167" s="28"/>
    </row>
    <row r="168" spans="1:18" ht="12" hidden="1" customHeight="1">
      <c r="A168" s="125" t="s">
        <v>3</v>
      </c>
      <c r="B168" s="125"/>
      <c r="C168" s="126">
        <v>1140115</v>
      </c>
      <c r="D168" s="125" t="s">
        <v>448</v>
      </c>
      <c r="E168" s="27" t="s">
        <v>6</v>
      </c>
      <c r="F168" s="27" t="s">
        <v>179</v>
      </c>
      <c r="G168" s="35">
        <f>IF(F168="I",IFERROR(VLOOKUP(C168,'BG 122022'!B:D,3,FALSE),0),0)</f>
        <v>0</v>
      </c>
      <c r="H168" s="28"/>
      <c r="I168" s="28">
        <f>IF(F168="I",IFERROR(VLOOKUP(C168,'BG 122022'!B:E,4,FALSE),0),0)</f>
        <v>0</v>
      </c>
      <c r="J168" s="28"/>
      <c r="K168" s="35">
        <f>IF(F168="I",IFERROR(VLOOKUP(C168,'BG 2021'!A:C,3,FALSE),0),0)</f>
        <v>0</v>
      </c>
      <c r="L168" s="28"/>
      <c r="M168" s="28">
        <f>IF(F168="I",IFERROR(VLOOKUP(C168,'BG 2021'!A:D,4,FALSE),0),0)</f>
        <v>0</v>
      </c>
      <c r="N168" s="28"/>
      <c r="O168" s="35"/>
      <c r="P168" s="28"/>
      <c r="Q168" s="28"/>
      <c r="R168" s="28"/>
    </row>
    <row r="169" spans="1:18" ht="12" hidden="1" customHeight="1">
      <c r="A169" s="125" t="s">
        <v>3</v>
      </c>
      <c r="B169" s="125"/>
      <c r="C169" s="126">
        <v>1140116</v>
      </c>
      <c r="D169" s="125" t="s">
        <v>449</v>
      </c>
      <c r="E169" s="27" t="s">
        <v>6</v>
      </c>
      <c r="F169" s="27" t="s">
        <v>179</v>
      </c>
      <c r="G169" s="35">
        <f>IF(F169="I",IFERROR(VLOOKUP(C169,'BG 122022'!B:D,3,FALSE),0),0)</f>
        <v>0</v>
      </c>
      <c r="H169" s="28"/>
      <c r="I169" s="28">
        <f>IF(F169="I",IFERROR(VLOOKUP(C169,'BG 122022'!B:E,4,FALSE),0),0)</f>
        <v>0</v>
      </c>
      <c r="J169" s="28"/>
      <c r="K169" s="35">
        <f>IF(F169="I",IFERROR(VLOOKUP(C169,'BG 2021'!A:C,3,FALSE),0),0)</f>
        <v>0</v>
      </c>
      <c r="L169" s="28"/>
      <c r="M169" s="28">
        <f>IF(F169="I",IFERROR(VLOOKUP(C169,'BG 2021'!A:D,4,FALSE),0),0)</f>
        <v>0</v>
      </c>
      <c r="N169" s="28"/>
      <c r="O169" s="35"/>
      <c r="P169" s="28"/>
      <c r="Q169" s="28"/>
      <c r="R169" s="28"/>
    </row>
    <row r="170" spans="1:18" ht="12" hidden="1" customHeight="1">
      <c r="A170" s="125" t="s">
        <v>3</v>
      </c>
      <c r="B170" s="125"/>
      <c r="C170" s="126">
        <v>114012</v>
      </c>
      <c r="D170" s="125" t="s">
        <v>450</v>
      </c>
      <c r="E170" s="27" t="s">
        <v>0</v>
      </c>
      <c r="F170" s="27" t="s">
        <v>179</v>
      </c>
      <c r="G170" s="35">
        <f>IF(F170="I",IFERROR(VLOOKUP(C170,'BG 122022'!B:D,3,FALSE),0),0)</f>
        <v>0</v>
      </c>
      <c r="H170" s="28"/>
      <c r="I170" s="28">
        <f>IF(F170="I",IFERROR(VLOOKUP(C170,'BG 122022'!B:E,4,FALSE),0),0)</f>
        <v>0</v>
      </c>
      <c r="J170" s="28"/>
      <c r="K170" s="35">
        <f>IF(F170="I",IFERROR(VLOOKUP(C170,'BG 2021'!A:C,3,FALSE),0),0)</f>
        <v>0</v>
      </c>
      <c r="L170" s="28"/>
      <c r="M170" s="28">
        <f>IF(F170="I",IFERROR(VLOOKUP(C170,'BG 2021'!A:D,4,FALSE),0),0)</f>
        <v>0</v>
      </c>
      <c r="N170" s="28"/>
      <c r="O170" s="35"/>
      <c r="P170" s="28"/>
      <c r="Q170" s="28"/>
      <c r="R170" s="28"/>
    </row>
    <row r="171" spans="1:18" ht="12" hidden="1" customHeight="1">
      <c r="A171" s="125" t="s">
        <v>3</v>
      </c>
      <c r="B171" s="125"/>
      <c r="C171" s="126">
        <v>1140121</v>
      </c>
      <c r="D171" s="125" t="s">
        <v>314</v>
      </c>
      <c r="E171" s="27" t="s">
        <v>6</v>
      </c>
      <c r="F171" s="27" t="s">
        <v>179</v>
      </c>
      <c r="G171" s="35">
        <f>IF(F171="I",IFERROR(VLOOKUP(C171,'BG 122022'!B:D,3,FALSE),0),0)</f>
        <v>0</v>
      </c>
      <c r="H171" s="28"/>
      <c r="I171" s="28">
        <f>IF(F171="I",IFERROR(VLOOKUP(C171,'BG 122022'!B:E,4,FALSE),0),0)</f>
        <v>0</v>
      </c>
      <c r="J171" s="28"/>
      <c r="K171" s="35">
        <f>IF(F171="I",IFERROR(VLOOKUP(C171,'BG 2021'!A:C,3,FALSE),0),0)</f>
        <v>0</v>
      </c>
      <c r="L171" s="28"/>
      <c r="M171" s="28">
        <f>IF(F171="I",IFERROR(VLOOKUP(C171,'BG 2021'!A:D,4,FALSE),0),0)</f>
        <v>0</v>
      </c>
      <c r="N171" s="28"/>
      <c r="O171" s="35"/>
      <c r="P171" s="28"/>
      <c r="Q171" s="28"/>
      <c r="R171" s="28"/>
    </row>
    <row r="172" spans="1:18" ht="12" hidden="1" customHeight="1">
      <c r="A172" s="125" t="s">
        <v>3</v>
      </c>
      <c r="B172" s="125"/>
      <c r="C172" s="126">
        <v>1140122</v>
      </c>
      <c r="D172" s="125" t="s">
        <v>315</v>
      </c>
      <c r="E172" s="27" t="s">
        <v>6</v>
      </c>
      <c r="F172" s="27" t="s">
        <v>179</v>
      </c>
      <c r="G172" s="35">
        <f>IF(F172="I",IFERROR(VLOOKUP(C172,'BG 122022'!B:D,3,FALSE),0),0)</f>
        <v>0</v>
      </c>
      <c r="H172" s="28"/>
      <c r="I172" s="28">
        <f>IF(F172="I",IFERROR(VLOOKUP(C172,'BG 122022'!B:E,4,FALSE),0),0)</f>
        <v>0</v>
      </c>
      <c r="J172" s="28"/>
      <c r="K172" s="35">
        <f>IF(F172="I",IFERROR(VLOOKUP(C172,'BG 2021'!A:C,3,FALSE),0),0)</f>
        <v>0</v>
      </c>
      <c r="L172" s="28"/>
      <c r="M172" s="28">
        <f>IF(F172="I",IFERROR(VLOOKUP(C172,'BG 2021'!A:D,4,FALSE),0),0)</f>
        <v>0</v>
      </c>
      <c r="N172" s="28"/>
      <c r="O172" s="35"/>
      <c r="P172" s="28"/>
      <c r="Q172" s="28"/>
      <c r="R172" s="28"/>
    </row>
    <row r="173" spans="1:18" ht="12" hidden="1" customHeight="1">
      <c r="A173" s="125" t="s">
        <v>3</v>
      </c>
      <c r="B173" s="125"/>
      <c r="C173" s="126">
        <v>1140123</v>
      </c>
      <c r="D173" s="125" t="s">
        <v>317</v>
      </c>
      <c r="E173" s="27" t="s">
        <v>6</v>
      </c>
      <c r="F173" s="27" t="s">
        <v>179</v>
      </c>
      <c r="G173" s="35">
        <f>IF(F173="I",IFERROR(VLOOKUP(C173,'BG 122022'!B:D,3,FALSE),0),0)</f>
        <v>0</v>
      </c>
      <c r="H173" s="28"/>
      <c r="I173" s="28">
        <f>IF(F173="I",IFERROR(VLOOKUP(C173,'BG 122022'!B:E,4,FALSE),0),0)</f>
        <v>0</v>
      </c>
      <c r="J173" s="28"/>
      <c r="K173" s="35">
        <f>IF(F173="I",IFERROR(VLOOKUP(C173,'BG 2021'!A:C,3,FALSE),0),0)</f>
        <v>0</v>
      </c>
      <c r="L173" s="28"/>
      <c r="M173" s="28">
        <f>IF(F173="I",IFERROR(VLOOKUP(C173,'BG 2021'!A:D,4,FALSE),0),0)</f>
        <v>0</v>
      </c>
      <c r="N173" s="28"/>
      <c r="O173" s="35"/>
      <c r="P173" s="28"/>
      <c r="Q173" s="28"/>
      <c r="R173" s="28"/>
    </row>
    <row r="174" spans="1:18" ht="12" hidden="1" customHeight="1">
      <c r="A174" s="125" t="s">
        <v>3</v>
      </c>
      <c r="B174" s="125"/>
      <c r="C174" s="126">
        <v>1140124</v>
      </c>
      <c r="D174" s="125" t="s">
        <v>447</v>
      </c>
      <c r="E174" s="27" t="s">
        <v>6</v>
      </c>
      <c r="F174" s="27" t="s">
        <v>179</v>
      </c>
      <c r="G174" s="35">
        <f>IF(F174="I",IFERROR(VLOOKUP(C174,'BG 122022'!B:D,3,FALSE),0),0)</f>
        <v>0</v>
      </c>
      <c r="H174" s="28"/>
      <c r="I174" s="28">
        <f>IF(F174="I",IFERROR(VLOOKUP(C174,'BG 122022'!B:E,4,FALSE),0),0)</f>
        <v>0</v>
      </c>
      <c r="J174" s="28"/>
      <c r="K174" s="35">
        <f>IF(F174="I",IFERROR(VLOOKUP(C174,'BG 2021'!A:C,3,FALSE),0),0)</f>
        <v>0</v>
      </c>
      <c r="L174" s="28"/>
      <c r="M174" s="28">
        <f>IF(F174="I",IFERROR(VLOOKUP(C174,'BG 2021'!A:D,4,FALSE),0),0)</f>
        <v>0</v>
      </c>
      <c r="N174" s="28"/>
      <c r="O174" s="35"/>
      <c r="P174" s="28"/>
      <c r="Q174" s="28"/>
      <c r="R174" s="28"/>
    </row>
    <row r="175" spans="1:18" ht="12" hidden="1" customHeight="1">
      <c r="A175" s="125" t="s">
        <v>3</v>
      </c>
      <c r="B175" s="125"/>
      <c r="C175" s="126">
        <v>1140125</v>
      </c>
      <c r="D175" s="125" t="s">
        <v>448</v>
      </c>
      <c r="E175" s="27" t="s">
        <v>6</v>
      </c>
      <c r="F175" s="27" t="s">
        <v>179</v>
      </c>
      <c r="G175" s="35">
        <f>IF(F175="I",IFERROR(VLOOKUP(C175,'BG 122022'!B:D,3,FALSE),0),0)</f>
        <v>0</v>
      </c>
      <c r="H175" s="28"/>
      <c r="I175" s="28">
        <f>IF(F175="I",IFERROR(VLOOKUP(C175,'BG 122022'!B:E,4,FALSE),0),0)</f>
        <v>0</v>
      </c>
      <c r="J175" s="28"/>
      <c r="K175" s="35">
        <f>IF(F175="I",IFERROR(VLOOKUP(C175,'BG 2021'!A:C,3,FALSE),0),0)</f>
        <v>0</v>
      </c>
      <c r="L175" s="28"/>
      <c r="M175" s="28">
        <f>IF(F175="I",IFERROR(VLOOKUP(C175,'BG 2021'!A:D,4,FALSE),0),0)</f>
        <v>0</v>
      </c>
      <c r="N175" s="28"/>
      <c r="O175" s="35"/>
      <c r="P175" s="28"/>
      <c r="Q175" s="28"/>
      <c r="R175" s="28"/>
    </row>
    <row r="176" spans="1:18" ht="12" hidden="1" customHeight="1">
      <c r="A176" s="125" t="s">
        <v>3</v>
      </c>
      <c r="B176" s="125"/>
      <c r="C176" s="126">
        <v>1140126</v>
      </c>
      <c r="D176" s="125" t="s">
        <v>449</v>
      </c>
      <c r="E176" s="27" t="s">
        <v>6</v>
      </c>
      <c r="F176" s="27" t="s">
        <v>179</v>
      </c>
      <c r="G176" s="35">
        <f>IF(F176="I",IFERROR(VLOOKUP(C176,'BG 122022'!B:D,3,FALSE),0),0)</f>
        <v>0</v>
      </c>
      <c r="H176" s="28"/>
      <c r="I176" s="28">
        <f>IF(F176="I",IFERROR(VLOOKUP(C176,'BG 122022'!B:E,4,FALSE),0),0)</f>
        <v>0</v>
      </c>
      <c r="J176" s="28"/>
      <c r="K176" s="35">
        <f>IF(F176="I",IFERROR(VLOOKUP(C176,'BG 2021'!A:C,3,FALSE),0),0)</f>
        <v>0</v>
      </c>
      <c r="L176" s="28"/>
      <c r="M176" s="28">
        <f>IF(F176="I",IFERROR(VLOOKUP(C176,'BG 2021'!A:D,4,FALSE),0),0)</f>
        <v>0</v>
      </c>
      <c r="N176" s="28"/>
      <c r="O176" s="35"/>
      <c r="P176" s="28"/>
      <c r="Q176" s="28"/>
      <c r="R176" s="28"/>
    </row>
    <row r="177" spans="1:18" ht="12" hidden="1" customHeight="1">
      <c r="A177" s="125" t="s">
        <v>3</v>
      </c>
      <c r="B177" s="125"/>
      <c r="C177" s="126">
        <v>11402</v>
      </c>
      <c r="D177" s="125" t="s">
        <v>312</v>
      </c>
      <c r="E177" s="27" t="s">
        <v>6</v>
      </c>
      <c r="F177" s="27" t="s">
        <v>179</v>
      </c>
      <c r="G177" s="35">
        <f>IF(F177="I",IFERROR(VLOOKUP(C177,'BG 122022'!B:D,3,FALSE),0),0)</f>
        <v>0</v>
      </c>
      <c r="H177" s="28"/>
      <c r="I177" s="28">
        <f>IF(F177="I",IFERROR(VLOOKUP(C177,'BG 122022'!B:E,4,FALSE),0),0)</f>
        <v>0</v>
      </c>
      <c r="J177" s="28"/>
      <c r="K177" s="35">
        <f>IF(F177="I",IFERROR(VLOOKUP(C177,'BG 2021'!A:C,3,FALSE),0),0)</f>
        <v>0</v>
      </c>
      <c r="L177" s="28"/>
      <c r="M177" s="28">
        <f>IF(F177="I",IFERROR(VLOOKUP(C177,'BG 2021'!A:D,4,FALSE),0),0)</f>
        <v>0</v>
      </c>
      <c r="N177" s="28"/>
      <c r="O177" s="35"/>
      <c r="P177" s="28"/>
      <c r="Q177" s="28"/>
      <c r="R177" s="28"/>
    </row>
    <row r="178" spans="1:18" ht="12" hidden="1" customHeight="1">
      <c r="A178" s="125" t="s">
        <v>3</v>
      </c>
      <c r="B178" s="125"/>
      <c r="C178" s="126">
        <v>114021</v>
      </c>
      <c r="D178" s="125" t="s">
        <v>313</v>
      </c>
      <c r="E178" s="27" t="s">
        <v>6</v>
      </c>
      <c r="F178" s="27" t="s">
        <v>179</v>
      </c>
      <c r="G178" s="35">
        <f>IF(F178="I",IFERROR(VLOOKUP(C178,'BG 122022'!B:D,3,FALSE),0),0)</f>
        <v>0</v>
      </c>
      <c r="H178" s="28"/>
      <c r="I178" s="28">
        <f>IF(F178="I",IFERROR(VLOOKUP(C178,'BG 122022'!B:E,4,FALSE),0),0)</f>
        <v>0</v>
      </c>
      <c r="J178" s="28"/>
      <c r="K178" s="35">
        <f>IF(F178="I",IFERROR(VLOOKUP(C178,'BG 2021'!A:C,3,FALSE),0),0)</f>
        <v>0</v>
      </c>
      <c r="L178" s="28"/>
      <c r="M178" s="28">
        <f>IF(F178="I",IFERROR(VLOOKUP(C178,'BG 2021'!A:D,4,FALSE),0),0)</f>
        <v>0</v>
      </c>
      <c r="N178" s="28"/>
      <c r="O178" s="35"/>
      <c r="P178" s="28"/>
      <c r="Q178" s="28"/>
      <c r="R178" s="28"/>
    </row>
    <row r="179" spans="1:18" ht="12" hidden="1" customHeight="1">
      <c r="A179" s="125" t="s">
        <v>3</v>
      </c>
      <c r="B179" s="125"/>
      <c r="C179" s="126">
        <v>1140211</v>
      </c>
      <c r="D179" s="125" t="s">
        <v>451</v>
      </c>
      <c r="E179" s="27" t="s">
        <v>6</v>
      </c>
      <c r="F179" s="27" t="s">
        <v>179</v>
      </c>
      <c r="G179" s="35">
        <f>IF(F179="I",IFERROR(VLOOKUP(C179,'BG 122022'!B:D,3,FALSE),0),0)</f>
        <v>0</v>
      </c>
      <c r="H179" s="28"/>
      <c r="I179" s="28">
        <f>IF(F179="I",IFERROR(VLOOKUP(C179,'BG 122022'!B:E,4,FALSE),0),0)</f>
        <v>0</v>
      </c>
      <c r="J179" s="28"/>
      <c r="K179" s="35">
        <f>IF(F179="I",IFERROR(VLOOKUP(C179,'BG 2021'!A:C,3,FALSE),0),0)</f>
        <v>0</v>
      </c>
      <c r="L179" s="28"/>
      <c r="M179" s="28">
        <f>IF(F179="I",IFERROR(VLOOKUP(C179,'BG 2021'!A:D,4,FALSE),0),0)</f>
        <v>0</v>
      </c>
      <c r="N179" s="28"/>
      <c r="O179" s="35"/>
      <c r="P179" s="28"/>
      <c r="Q179" s="28"/>
      <c r="R179" s="28"/>
    </row>
    <row r="180" spans="1:18" ht="12" hidden="1" customHeight="1">
      <c r="A180" s="125" t="s">
        <v>3</v>
      </c>
      <c r="B180" s="125"/>
      <c r="C180" s="126">
        <v>11402111</v>
      </c>
      <c r="D180" s="125" t="s">
        <v>452</v>
      </c>
      <c r="E180" s="27" t="s">
        <v>6</v>
      </c>
      <c r="F180" s="27" t="s">
        <v>179</v>
      </c>
      <c r="G180" s="35">
        <f>IF(F180="I",IFERROR(VLOOKUP(C180,'BG 122022'!B:D,3,FALSE),0),0)</f>
        <v>0</v>
      </c>
      <c r="H180" s="28"/>
      <c r="I180" s="28">
        <f>IF(F180="I",IFERROR(VLOOKUP(C180,'BG 122022'!B:E,4,FALSE),0),0)</f>
        <v>0</v>
      </c>
      <c r="J180" s="28"/>
      <c r="K180" s="35">
        <f>IF(F180="I",IFERROR(VLOOKUP(C180,'BG 2021'!A:C,3,FALSE),0),0)</f>
        <v>0</v>
      </c>
      <c r="L180" s="28"/>
      <c r="M180" s="28">
        <f>IF(F180="I",IFERROR(VLOOKUP(C180,'BG 2021'!A:D,4,FALSE),0),0)</f>
        <v>0</v>
      </c>
      <c r="N180" s="28"/>
      <c r="O180" s="35"/>
      <c r="P180" s="28"/>
      <c r="Q180" s="28"/>
      <c r="R180" s="28"/>
    </row>
    <row r="181" spans="1:18" s="165" customFormat="1" ht="12" hidden="1" customHeight="1">
      <c r="A181" s="160" t="s">
        <v>3</v>
      </c>
      <c r="B181" s="160" t="s">
        <v>59</v>
      </c>
      <c r="C181" s="161">
        <v>1140211101</v>
      </c>
      <c r="D181" s="160" t="s">
        <v>268</v>
      </c>
      <c r="E181" s="162" t="s">
        <v>6</v>
      </c>
      <c r="F181" s="162" t="s">
        <v>180</v>
      </c>
      <c r="G181" s="163">
        <f>IF(F181="I",IFERROR(VLOOKUP(C181,'BG 122022'!B:D,3,FALSE),0),0)</f>
        <v>0</v>
      </c>
      <c r="H181" s="164"/>
      <c r="I181" s="164">
        <f>IF(F181="I",IFERROR(VLOOKUP(C181,'BG 122022'!B:E,4,FALSE),0),0)</f>
        <v>0</v>
      </c>
      <c r="J181" s="164"/>
      <c r="K181" s="163">
        <f>IF(F181="I",IFERROR(VLOOKUP(C181,'BG 2021'!A:C,3,FALSE),0),0)</f>
        <v>7002000000</v>
      </c>
      <c r="L181" s="164"/>
      <c r="M181" s="164">
        <f>IF(F181="I",IFERROR(VLOOKUP(C181,'BG 2021'!A:D,4,FALSE),0),0)</f>
        <v>1019093.8199999998</v>
      </c>
      <c r="N181" s="164"/>
      <c r="O181" s="163"/>
      <c r="P181" s="164"/>
      <c r="Q181" s="164"/>
      <c r="R181" s="164"/>
    </row>
    <row r="182" spans="1:18" ht="12" hidden="1" customHeight="1">
      <c r="A182" s="125" t="s">
        <v>3</v>
      </c>
      <c r="B182" s="125"/>
      <c r="C182" s="126">
        <v>1140211102</v>
      </c>
      <c r="D182" s="125" t="s">
        <v>453</v>
      </c>
      <c r="E182" s="27" t="s">
        <v>0</v>
      </c>
      <c r="F182" s="27" t="s">
        <v>180</v>
      </c>
      <c r="G182" s="35">
        <f>IF(F182="I",IFERROR(VLOOKUP(C182,'BG 122022'!B:D,3,FALSE),0),0)</f>
        <v>0</v>
      </c>
      <c r="H182" s="28"/>
      <c r="I182" s="28">
        <f>IF(F182="I",IFERROR(VLOOKUP(C182,'BG 122022'!B:E,4,FALSE),0),0)</f>
        <v>0</v>
      </c>
      <c r="J182" s="28"/>
      <c r="K182" s="35">
        <f>IF(F182="I",IFERROR(VLOOKUP(C182,'BG 2021'!A:C,3,FALSE),0),0)</f>
        <v>0</v>
      </c>
      <c r="L182" s="28"/>
      <c r="M182" s="28">
        <f>IF(F182="I",IFERROR(VLOOKUP(C182,'BG 2021'!A:D,4,FALSE),0),0)</f>
        <v>0</v>
      </c>
      <c r="N182" s="28"/>
      <c r="O182" s="35"/>
      <c r="P182" s="28"/>
      <c r="Q182" s="28"/>
      <c r="R182" s="28"/>
    </row>
    <row r="183" spans="1:18" ht="12" hidden="1" customHeight="1">
      <c r="A183" s="125" t="s">
        <v>3</v>
      </c>
      <c r="B183" s="125"/>
      <c r="C183" s="126">
        <v>1140212</v>
      </c>
      <c r="D183" s="125" t="s">
        <v>314</v>
      </c>
      <c r="E183" s="27" t="s">
        <v>6</v>
      </c>
      <c r="F183" s="27" t="s">
        <v>179</v>
      </c>
      <c r="G183" s="35">
        <f>IF(F183="I",IFERROR(VLOOKUP(C183,'BG 122022'!B:D,3,FALSE),0),0)</f>
        <v>0</v>
      </c>
      <c r="H183" s="28"/>
      <c r="I183" s="28">
        <f>IF(F183="I",IFERROR(VLOOKUP(C183,'BG 122022'!B:E,4,FALSE),0),0)</f>
        <v>0</v>
      </c>
      <c r="J183" s="28"/>
      <c r="K183" s="35">
        <f>IF(F183="I",IFERROR(VLOOKUP(C183,'BG 2021'!A:C,3,FALSE),0),0)</f>
        <v>0</v>
      </c>
      <c r="L183" s="28"/>
      <c r="M183" s="28">
        <f>IF(F183="I",IFERROR(VLOOKUP(C183,'BG 2021'!A:D,4,FALSE),0),0)</f>
        <v>0</v>
      </c>
      <c r="N183" s="28"/>
      <c r="O183" s="35"/>
      <c r="P183" s="28"/>
      <c r="Q183" s="28"/>
      <c r="R183" s="28"/>
    </row>
    <row r="184" spans="1:18" ht="12" hidden="1" customHeight="1">
      <c r="A184" s="125" t="s">
        <v>3</v>
      </c>
      <c r="B184" s="125"/>
      <c r="C184" s="126">
        <v>11402121</v>
      </c>
      <c r="D184" s="125" t="s">
        <v>454</v>
      </c>
      <c r="E184" s="27" t="s">
        <v>6</v>
      </c>
      <c r="F184" s="27" t="s">
        <v>179</v>
      </c>
      <c r="G184" s="35">
        <f>IF(F184="I",IFERROR(VLOOKUP(C184,'BG 122022'!B:D,3,FALSE),0),0)</f>
        <v>0</v>
      </c>
      <c r="H184" s="28"/>
      <c r="I184" s="28">
        <f>IF(F184="I",IFERROR(VLOOKUP(C184,'BG 122022'!B:E,4,FALSE),0),0)</f>
        <v>0</v>
      </c>
      <c r="J184" s="28"/>
      <c r="K184" s="35">
        <f>IF(F184="I",IFERROR(VLOOKUP(C184,'BG 2021'!A:C,3,FALSE),0),0)</f>
        <v>0</v>
      </c>
      <c r="L184" s="28"/>
      <c r="M184" s="28">
        <f>IF(F184="I",IFERROR(VLOOKUP(C184,'BG 2021'!A:D,4,FALSE),0),0)</f>
        <v>0</v>
      </c>
      <c r="N184" s="28"/>
      <c r="O184" s="35"/>
      <c r="P184" s="28"/>
      <c r="Q184" s="28"/>
      <c r="R184" s="28"/>
    </row>
    <row r="185" spans="1:18" ht="12" hidden="1" customHeight="1">
      <c r="A185" s="125" t="s">
        <v>3</v>
      </c>
      <c r="B185" s="125"/>
      <c r="C185" s="126">
        <v>1140212101</v>
      </c>
      <c r="D185" s="125" t="s">
        <v>455</v>
      </c>
      <c r="E185" s="27" t="s">
        <v>6</v>
      </c>
      <c r="F185" s="27" t="s">
        <v>180</v>
      </c>
      <c r="G185" s="35">
        <f>IF(F185="I",IFERROR(VLOOKUP(C185,'BG 122022'!B:D,3,FALSE),0),0)</f>
        <v>0</v>
      </c>
      <c r="H185" s="28"/>
      <c r="I185" s="28">
        <f>IF(F185="I",IFERROR(VLOOKUP(C185,'BG 122022'!B:E,4,FALSE),0),0)</f>
        <v>0</v>
      </c>
      <c r="J185" s="28"/>
      <c r="K185" s="35">
        <f>IF(F185="I",IFERROR(VLOOKUP(C185,'BG 2021'!A:C,3,FALSE),0),0)</f>
        <v>0</v>
      </c>
      <c r="L185" s="28"/>
      <c r="M185" s="28">
        <f>IF(F185="I",IFERROR(VLOOKUP(C185,'BG 2021'!A:D,4,FALSE),0),0)</f>
        <v>0</v>
      </c>
      <c r="N185" s="28"/>
      <c r="O185" s="35"/>
      <c r="P185" s="28"/>
      <c r="Q185" s="28"/>
      <c r="R185" s="28"/>
    </row>
    <row r="186" spans="1:18" s="165" customFormat="1" ht="12" hidden="1" customHeight="1">
      <c r="A186" s="160" t="s">
        <v>3</v>
      </c>
      <c r="B186" s="160" t="s">
        <v>59</v>
      </c>
      <c r="C186" s="161">
        <v>1140212102</v>
      </c>
      <c r="D186" s="160" t="s">
        <v>456</v>
      </c>
      <c r="E186" s="162" t="s">
        <v>0</v>
      </c>
      <c r="F186" s="162" t="s">
        <v>180</v>
      </c>
      <c r="G186" s="163">
        <f>IF(F186="I",IFERROR(VLOOKUP(C186,'BG 122022'!B:D,3,FALSE),0),0)</f>
        <v>0</v>
      </c>
      <c r="H186" s="164"/>
      <c r="I186" s="164">
        <f>IF(F186="I",IFERROR(VLOOKUP(C186,'BG 122022'!B:E,4,FALSE),0),0)</f>
        <v>0</v>
      </c>
      <c r="J186" s="164"/>
      <c r="K186" s="163">
        <f>IF(F186="I",IFERROR(VLOOKUP(C186,'BG 2021'!A:C,3,FALSE),0),0)</f>
        <v>0</v>
      </c>
      <c r="L186" s="164"/>
      <c r="M186" s="164">
        <f>IF(F186="I",IFERROR(VLOOKUP(C186,'BG 2021'!A:D,4,FALSE),0),0)</f>
        <v>0</v>
      </c>
      <c r="N186" s="164"/>
      <c r="O186" s="163"/>
      <c r="P186" s="164"/>
      <c r="Q186" s="164"/>
      <c r="R186" s="164"/>
    </row>
    <row r="187" spans="1:18" ht="12" hidden="1" customHeight="1">
      <c r="A187" s="125" t="s">
        <v>3</v>
      </c>
      <c r="B187" s="125"/>
      <c r="C187" s="126">
        <v>11402122</v>
      </c>
      <c r="D187" s="125" t="s">
        <v>457</v>
      </c>
      <c r="E187" s="27" t="s">
        <v>6</v>
      </c>
      <c r="F187" s="27" t="s">
        <v>179</v>
      </c>
      <c r="G187" s="35">
        <f>IF(F187="I",IFERROR(VLOOKUP(C187,'BG 122022'!B:D,3,FALSE),0),0)</f>
        <v>0</v>
      </c>
      <c r="H187" s="28"/>
      <c r="I187" s="28">
        <f>IF(F187="I",IFERROR(VLOOKUP(C187,'BG 122022'!B:E,4,FALSE),0),0)</f>
        <v>0</v>
      </c>
      <c r="J187" s="28"/>
      <c r="K187" s="35">
        <f>IF(F187="I",IFERROR(VLOOKUP(C187,'BG 2021'!A:C,3,FALSE),0),0)</f>
        <v>0</v>
      </c>
      <c r="L187" s="28"/>
      <c r="M187" s="28">
        <f>IF(F187="I",IFERROR(VLOOKUP(C187,'BG 2021'!A:D,4,FALSE),0),0)</f>
        <v>0</v>
      </c>
      <c r="N187" s="28"/>
      <c r="O187" s="35"/>
      <c r="P187" s="28"/>
      <c r="Q187" s="28"/>
      <c r="R187" s="28"/>
    </row>
    <row r="188" spans="1:18" ht="12" hidden="1" customHeight="1">
      <c r="A188" s="125" t="s">
        <v>3</v>
      </c>
      <c r="B188" s="125" t="s">
        <v>59</v>
      </c>
      <c r="C188" s="126">
        <v>1140212201</v>
      </c>
      <c r="D188" s="125" t="s">
        <v>458</v>
      </c>
      <c r="E188" s="27" t="s">
        <v>6</v>
      </c>
      <c r="F188" s="27" t="s">
        <v>180</v>
      </c>
      <c r="G188" s="35">
        <f>IF(F188="I",IFERROR(VLOOKUP(C188,'BG 122022'!B:D,3,FALSE),0),0)</f>
        <v>0</v>
      </c>
      <c r="H188" s="28"/>
      <c r="I188" s="28">
        <f>IF(F188="I",IFERROR(VLOOKUP(C188,'BG 122022'!B:E,4,FALSE),0),0)</f>
        <v>0</v>
      </c>
      <c r="J188" s="28"/>
      <c r="K188" s="35">
        <f>IF(F188="I",IFERROR(VLOOKUP(C188,'BG 2021'!A:C,3,FALSE),0),0)</f>
        <v>0</v>
      </c>
      <c r="L188" s="28"/>
      <c r="M188" s="28">
        <f>IF(F188="I",IFERROR(VLOOKUP(C188,'BG 2021'!A:D,4,FALSE),0),0)</f>
        <v>0</v>
      </c>
      <c r="N188" s="28"/>
      <c r="O188" s="35"/>
      <c r="P188" s="28"/>
      <c r="Q188" s="28"/>
      <c r="R188" s="28"/>
    </row>
    <row r="189" spans="1:18" s="165" customFormat="1" ht="12" hidden="1" customHeight="1">
      <c r="A189" s="160" t="s">
        <v>3</v>
      </c>
      <c r="B189" s="160" t="s">
        <v>59</v>
      </c>
      <c r="C189" s="161">
        <v>1140212202</v>
      </c>
      <c r="D189" s="160" t="s">
        <v>459</v>
      </c>
      <c r="E189" s="162" t="s">
        <v>0</v>
      </c>
      <c r="F189" s="162" t="s">
        <v>180</v>
      </c>
      <c r="G189" s="163">
        <f>IF(F189="I",IFERROR(VLOOKUP(C189,'BG 122022'!B:D,3,FALSE),0),0)</f>
        <v>21968700</v>
      </c>
      <c r="H189" s="164"/>
      <c r="I189" s="164">
        <f>IF(F189="I",IFERROR(VLOOKUP(C189,'BG 122022'!B:E,4,FALSE),0),0)</f>
        <v>3000</v>
      </c>
      <c r="J189" s="164"/>
      <c r="K189" s="163">
        <f>IF(F189="I",IFERROR(VLOOKUP(C189,'BG 2021'!A:C,3,FALSE),0),0)</f>
        <v>0</v>
      </c>
      <c r="L189" s="164"/>
      <c r="M189" s="164">
        <f>IF(F189="I",IFERROR(VLOOKUP(C189,'BG 2021'!A:D,4,FALSE),0),0)</f>
        <v>0</v>
      </c>
      <c r="N189" s="164"/>
      <c r="O189" s="163"/>
      <c r="P189" s="164"/>
      <c r="Q189" s="164"/>
      <c r="R189" s="164"/>
    </row>
    <row r="190" spans="1:18" ht="12" hidden="1" customHeight="1">
      <c r="A190" s="125" t="s">
        <v>3</v>
      </c>
      <c r="B190" s="125"/>
      <c r="C190" s="126">
        <v>11402123</v>
      </c>
      <c r="D190" s="125" t="s">
        <v>49</v>
      </c>
      <c r="E190" s="27" t="s">
        <v>6</v>
      </c>
      <c r="F190" s="27" t="s">
        <v>179</v>
      </c>
      <c r="G190" s="35">
        <f>IF(F190="I",IFERROR(VLOOKUP(C190,'BG 122022'!B:D,3,FALSE),0),0)</f>
        <v>0</v>
      </c>
      <c r="H190" s="28"/>
      <c r="I190" s="28">
        <f>IF(F190="I",IFERROR(VLOOKUP(C190,'BG 122022'!B:E,4,FALSE),0),0)</f>
        <v>0</v>
      </c>
      <c r="J190" s="28"/>
      <c r="K190" s="35">
        <f>IF(F190="I",IFERROR(VLOOKUP(C190,'BG 2021'!A:C,3,FALSE),0),0)</f>
        <v>0</v>
      </c>
      <c r="L190" s="28"/>
      <c r="M190" s="28">
        <f>IF(F190="I",IFERROR(VLOOKUP(C190,'BG 2021'!A:D,4,FALSE),0),0)</f>
        <v>0</v>
      </c>
      <c r="N190" s="28"/>
      <c r="O190" s="35"/>
      <c r="P190" s="28"/>
      <c r="Q190" s="28"/>
      <c r="R190" s="28"/>
    </row>
    <row r="191" spans="1:18" s="165" customFormat="1" ht="12" hidden="1" customHeight="1">
      <c r="A191" s="160" t="s">
        <v>3</v>
      </c>
      <c r="B191" s="160" t="s">
        <v>59</v>
      </c>
      <c r="C191" s="161">
        <v>1140212301</v>
      </c>
      <c r="D191" s="160" t="s">
        <v>249</v>
      </c>
      <c r="E191" s="162" t="s">
        <v>6</v>
      </c>
      <c r="F191" s="162" t="s">
        <v>180</v>
      </c>
      <c r="G191" s="163">
        <f>IF(F191="I",IFERROR(VLOOKUP(C191,'BG 122022'!B:D,3,FALSE),0),0)</f>
        <v>0</v>
      </c>
      <c r="H191" s="164"/>
      <c r="I191" s="164">
        <f>IF(F191="I",IFERROR(VLOOKUP(C191,'BG 122022'!B:E,4,FALSE),0),0)</f>
        <v>0</v>
      </c>
      <c r="J191" s="164"/>
      <c r="K191" s="163">
        <f>IF(F191="I",IFERROR(VLOOKUP(C191,'BG 2021'!A:C,3,FALSE),0),0)</f>
        <v>4031299544</v>
      </c>
      <c r="L191" s="164"/>
      <c r="M191" s="164">
        <f>IF(F191="I",IFERROR(VLOOKUP(C191,'BG 2021'!A:D,4,FALSE),0),0)</f>
        <v>586728.43000000156</v>
      </c>
      <c r="N191" s="164"/>
      <c r="O191" s="163"/>
      <c r="P191" s="164"/>
      <c r="Q191" s="164"/>
      <c r="R191" s="164"/>
    </row>
    <row r="192" spans="1:18" s="165" customFormat="1" ht="12" hidden="1" customHeight="1">
      <c r="A192" s="160" t="s">
        <v>3</v>
      </c>
      <c r="B192" s="160" t="s">
        <v>59</v>
      </c>
      <c r="C192" s="161">
        <v>1140212302</v>
      </c>
      <c r="D192" s="160" t="s">
        <v>250</v>
      </c>
      <c r="E192" s="162" t="s">
        <v>0</v>
      </c>
      <c r="F192" s="162" t="s">
        <v>180</v>
      </c>
      <c r="G192" s="163">
        <f>IF(F192="I",IFERROR(VLOOKUP(C192,'BG 122022'!B:D,3,FALSE),0),0)</f>
        <v>0</v>
      </c>
      <c r="H192" s="164"/>
      <c r="I192" s="164">
        <f>IF(F192="I",IFERROR(VLOOKUP(C192,'BG 122022'!B:E,4,FALSE),0),0)</f>
        <v>0</v>
      </c>
      <c r="J192" s="164"/>
      <c r="K192" s="163">
        <f>IF(F192="I",IFERROR(VLOOKUP(C192,'BG 2021'!A:C,3,FALSE),0),0)</f>
        <v>2404783500</v>
      </c>
      <c r="L192" s="164"/>
      <c r="M192" s="164">
        <f>IF(F192="I",IFERROR(VLOOKUP(C192,'BG 2021'!A:D,4,FALSE),0),0)</f>
        <v>350000</v>
      </c>
      <c r="N192" s="164"/>
      <c r="O192" s="163"/>
      <c r="P192" s="164"/>
      <c r="Q192" s="164"/>
      <c r="R192" s="164"/>
    </row>
    <row r="193" spans="1:18" ht="12" hidden="1" customHeight="1">
      <c r="A193" s="125" t="s">
        <v>3</v>
      </c>
      <c r="B193" s="125"/>
      <c r="C193" s="126">
        <v>1140213</v>
      </c>
      <c r="D193" s="125" t="s">
        <v>315</v>
      </c>
      <c r="E193" s="27" t="s">
        <v>6</v>
      </c>
      <c r="F193" s="27" t="s">
        <v>179</v>
      </c>
      <c r="G193" s="35">
        <f>IF(F193="I",IFERROR(VLOOKUP(C193,'BG 122022'!B:D,3,FALSE),0),0)</f>
        <v>0</v>
      </c>
      <c r="H193" s="28"/>
      <c r="I193" s="28">
        <f>IF(F193="I",IFERROR(VLOOKUP(C193,'BG 122022'!B:E,4,FALSE),0),0)</f>
        <v>0</v>
      </c>
      <c r="J193" s="28"/>
      <c r="K193" s="35">
        <f>IF(F193="I",IFERROR(VLOOKUP(C193,'BG 2021'!A:C,3,FALSE),0),0)</f>
        <v>0</v>
      </c>
      <c r="L193" s="28"/>
      <c r="M193" s="28">
        <f>IF(F193="I",IFERROR(VLOOKUP(C193,'BG 2021'!A:D,4,FALSE),0),0)</f>
        <v>0</v>
      </c>
      <c r="N193" s="28"/>
      <c r="O193" s="35"/>
      <c r="P193" s="28"/>
      <c r="Q193" s="28"/>
      <c r="R193" s="28"/>
    </row>
    <row r="194" spans="1:18" ht="12" hidden="1" customHeight="1">
      <c r="A194" s="125" t="s">
        <v>3</v>
      </c>
      <c r="B194" s="125"/>
      <c r="C194" s="126">
        <v>11402131</v>
      </c>
      <c r="D194" s="125" t="s">
        <v>316</v>
      </c>
      <c r="E194" s="27" t="s">
        <v>6</v>
      </c>
      <c r="F194" s="27" t="s">
        <v>179</v>
      </c>
      <c r="G194" s="35">
        <f>IF(F194="I",IFERROR(VLOOKUP(C194,'BG 122022'!B:D,3,FALSE),0),0)</f>
        <v>0</v>
      </c>
      <c r="H194" s="28"/>
      <c r="I194" s="28">
        <f>IF(F194="I",IFERROR(VLOOKUP(C194,'BG 122022'!B:E,4,FALSE),0),0)</f>
        <v>0</v>
      </c>
      <c r="J194" s="28"/>
      <c r="K194" s="35">
        <f>IF(F194="I",IFERROR(VLOOKUP(C194,'BG 2021'!A:C,3,FALSE),0),0)</f>
        <v>0</v>
      </c>
      <c r="L194" s="28"/>
      <c r="M194" s="28">
        <f>IF(F194="I",IFERROR(VLOOKUP(C194,'BG 2021'!A:D,4,FALSE),0),0)</f>
        <v>0</v>
      </c>
      <c r="N194" s="28"/>
      <c r="O194" s="35"/>
      <c r="P194" s="28"/>
      <c r="Q194" s="28"/>
      <c r="R194" s="28"/>
    </row>
    <row r="195" spans="1:18" s="165" customFormat="1" ht="12" hidden="1" customHeight="1">
      <c r="A195" s="160" t="s">
        <v>3</v>
      </c>
      <c r="B195" s="160" t="s">
        <v>59</v>
      </c>
      <c r="C195" s="161">
        <v>1140213101</v>
      </c>
      <c r="D195" s="160" t="s">
        <v>251</v>
      </c>
      <c r="E195" s="162" t="s">
        <v>6</v>
      </c>
      <c r="F195" s="162" t="s">
        <v>180</v>
      </c>
      <c r="G195" s="163">
        <f>IF(F195="I",IFERROR(VLOOKUP(C195,'BG 122022'!B:D,3,FALSE),0),0)</f>
        <v>0</v>
      </c>
      <c r="H195" s="164"/>
      <c r="I195" s="164">
        <f>IF(F195="I",IFERROR(VLOOKUP(C195,'BG 122022'!B:E,4,FALSE),0),0)</f>
        <v>0</v>
      </c>
      <c r="J195" s="164"/>
      <c r="K195" s="163">
        <f>IF(F195="I",IFERROR(VLOOKUP(C195,'BG 2021'!A:C,3,FALSE),0),0)</f>
        <v>5168000000</v>
      </c>
      <c r="L195" s="164"/>
      <c r="M195" s="164">
        <f>IF(F195="I",IFERROR(VLOOKUP(C195,'BG 2021'!A:D,4,FALSE),0),0)</f>
        <v>752167.5</v>
      </c>
      <c r="N195" s="164"/>
      <c r="O195" s="163"/>
      <c r="P195" s="164"/>
      <c r="Q195" s="164"/>
      <c r="R195" s="164"/>
    </row>
    <row r="196" spans="1:18" s="165" customFormat="1" ht="12" hidden="1" customHeight="1">
      <c r="A196" s="160" t="s">
        <v>3</v>
      </c>
      <c r="B196" s="160" t="s">
        <v>59</v>
      </c>
      <c r="C196" s="161">
        <v>1140213102</v>
      </c>
      <c r="D196" s="160" t="s">
        <v>252</v>
      </c>
      <c r="E196" s="162" t="s">
        <v>0</v>
      </c>
      <c r="F196" s="162" t="s">
        <v>180</v>
      </c>
      <c r="G196" s="163">
        <f>IF(F196="I",IFERROR(VLOOKUP(C196,'BG 122022'!B:D,3,FALSE),0),0)</f>
        <v>1215601400</v>
      </c>
      <c r="H196" s="164"/>
      <c r="I196" s="164">
        <f>IF(F196="I",IFERROR(VLOOKUP(C196,'BG 122022'!B:E,4,FALSE),0),0)</f>
        <v>166000</v>
      </c>
      <c r="J196" s="164"/>
      <c r="K196" s="163">
        <f>IF(F196="I",IFERROR(VLOOKUP(C196,'BG 2021'!A:C,3,FALSE),0),0)</f>
        <v>7764015300</v>
      </c>
      <c r="L196" s="164"/>
      <c r="M196" s="164">
        <f>IF(F196="I",IFERROR(VLOOKUP(C196,'BG 2021'!A:D,4,FALSE),0),0)</f>
        <v>1130000</v>
      </c>
      <c r="N196" s="164"/>
      <c r="O196" s="163"/>
      <c r="P196" s="164"/>
      <c r="Q196" s="164"/>
      <c r="R196" s="164"/>
    </row>
    <row r="197" spans="1:18" ht="12" hidden="1" customHeight="1">
      <c r="A197" s="125" t="s">
        <v>3</v>
      </c>
      <c r="B197" s="125"/>
      <c r="C197" s="126">
        <v>11402132</v>
      </c>
      <c r="D197" s="125" t="s">
        <v>460</v>
      </c>
      <c r="E197" s="27" t="s">
        <v>6</v>
      </c>
      <c r="F197" s="27" t="s">
        <v>179</v>
      </c>
      <c r="G197" s="35">
        <f>IF(F197="I",IFERROR(VLOOKUP(C197,'BG 122022'!B:D,3,FALSE),0),0)</f>
        <v>0</v>
      </c>
      <c r="H197" s="28"/>
      <c r="I197" s="28">
        <f>IF(F197="I",IFERROR(VLOOKUP(C197,'BG 122022'!B:E,4,FALSE),0),0)</f>
        <v>0</v>
      </c>
      <c r="J197" s="28"/>
      <c r="K197" s="35">
        <f>IF(F197="I",IFERROR(VLOOKUP(C197,'BG 2021'!A:C,3,FALSE),0),0)</f>
        <v>0</v>
      </c>
      <c r="L197" s="28"/>
      <c r="M197" s="28">
        <f>IF(F197="I",IFERROR(VLOOKUP(C197,'BG 2021'!A:D,4,FALSE),0),0)</f>
        <v>0</v>
      </c>
      <c r="N197" s="28"/>
      <c r="O197" s="35"/>
      <c r="P197" s="28"/>
      <c r="Q197" s="28"/>
      <c r="R197" s="28"/>
    </row>
    <row r="198" spans="1:18" ht="12" hidden="1" customHeight="1">
      <c r="A198" s="125" t="s">
        <v>3</v>
      </c>
      <c r="B198" s="125"/>
      <c r="C198" s="126">
        <v>1140213201</v>
      </c>
      <c r="D198" s="125" t="s">
        <v>461</v>
      </c>
      <c r="E198" s="27" t="s">
        <v>6</v>
      </c>
      <c r="F198" s="27" t="s">
        <v>180</v>
      </c>
      <c r="G198" s="35">
        <f>IF(F198="I",IFERROR(VLOOKUP(C198,'BG 122022'!B:D,3,FALSE),0),0)</f>
        <v>0</v>
      </c>
      <c r="H198" s="28"/>
      <c r="I198" s="28">
        <f>IF(F198="I",IFERROR(VLOOKUP(C198,'BG 122022'!B:E,4,FALSE),0),0)</f>
        <v>0</v>
      </c>
      <c r="J198" s="28"/>
      <c r="K198" s="35">
        <f>IF(F198="I",IFERROR(VLOOKUP(C198,'BG 2021'!A:C,3,FALSE),0),0)</f>
        <v>0</v>
      </c>
      <c r="L198" s="28"/>
      <c r="M198" s="28">
        <f>IF(F198="I",IFERROR(VLOOKUP(C198,'BG 2021'!A:D,4,FALSE),0),0)</f>
        <v>0</v>
      </c>
      <c r="N198" s="28"/>
      <c r="O198" s="35"/>
      <c r="P198" s="28"/>
      <c r="Q198" s="28"/>
      <c r="R198" s="28"/>
    </row>
    <row r="199" spans="1:18" ht="12" hidden="1" customHeight="1">
      <c r="A199" s="125" t="s">
        <v>3</v>
      </c>
      <c r="B199" s="125"/>
      <c r="C199" s="126">
        <v>1140213202</v>
      </c>
      <c r="D199" s="125" t="s">
        <v>462</v>
      </c>
      <c r="E199" s="27" t="s">
        <v>0</v>
      </c>
      <c r="F199" s="27" t="s">
        <v>180</v>
      </c>
      <c r="G199" s="35">
        <f>IF(F199="I",IFERROR(VLOOKUP(C199,'BG 122022'!B:D,3,FALSE),0),0)</f>
        <v>0</v>
      </c>
      <c r="H199" s="28"/>
      <c r="I199" s="28">
        <f>IF(F199="I",IFERROR(VLOOKUP(C199,'BG 122022'!B:E,4,FALSE),0),0)</f>
        <v>0</v>
      </c>
      <c r="J199" s="28"/>
      <c r="K199" s="35">
        <f>IF(F199="I",IFERROR(VLOOKUP(C199,'BG 2021'!A:C,3,FALSE),0),0)</f>
        <v>0</v>
      </c>
      <c r="L199" s="28"/>
      <c r="M199" s="28">
        <f>IF(F199="I",IFERROR(VLOOKUP(C199,'BG 2021'!A:D,4,FALSE),0),0)</f>
        <v>0</v>
      </c>
      <c r="N199" s="28"/>
      <c r="O199" s="35"/>
      <c r="P199" s="28"/>
      <c r="Q199" s="28"/>
      <c r="R199" s="28"/>
    </row>
    <row r="200" spans="1:18" ht="12" hidden="1" customHeight="1">
      <c r="A200" s="125" t="s">
        <v>3</v>
      </c>
      <c r="B200" s="125"/>
      <c r="C200" s="126">
        <v>11402133</v>
      </c>
      <c r="D200" s="125" t="s">
        <v>463</v>
      </c>
      <c r="E200" s="27" t="s">
        <v>6</v>
      </c>
      <c r="F200" s="27" t="s">
        <v>179</v>
      </c>
      <c r="G200" s="35">
        <f>IF(F200="I",IFERROR(VLOOKUP(C200,'BG 122022'!B:D,3,FALSE),0),0)</f>
        <v>0</v>
      </c>
      <c r="H200" s="28"/>
      <c r="I200" s="28">
        <f>IF(F200="I",IFERROR(VLOOKUP(C200,'BG 122022'!B:E,4,FALSE),0),0)</f>
        <v>0</v>
      </c>
      <c r="J200" s="28"/>
      <c r="K200" s="35">
        <f>IF(F200="I",IFERROR(VLOOKUP(C200,'BG 2021'!A:C,3,FALSE),0),0)</f>
        <v>0</v>
      </c>
      <c r="L200" s="28"/>
      <c r="M200" s="28">
        <f>IF(F200="I",IFERROR(VLOOKUP(C200,'BG 2021'!A:D,4,FALSE),0),0)</f>
        <v>0</v>
      </c>
      <c r="N200" s="28"/>
      <c r="O200" s="35"/>
      <c r="P200" s="28"/>
      <c r="Q200" s="28"/>
      <c r="R200" s="28"/>
    </row>
    <row r="201" spans="1:18" ht="12" hidden="1" customHeight="1">
      <c r="A201" s="125" t="s">
        <v>3</v>
      </c>
      <c r="B201" s="125"/>
      <c r="C201" s="126">
        <v>1140213301</v>
      </c>
      <c r="D201" s="125" t="s">
        <v>464</v>
      </c>
      <c r="E201" s="27" t="s">
        <v>6</v>
      </c>
      <c r="F201" s="27" t="s">
        <v>180</v>
      </c>
      <c r="G201" s="35">
        <f>IF(F201="I",IFERROR(VLOOKUP(C201,'BG 122022'!B:D,3,FALSE),0),0)</f>
        <v>0</v>
      </c>
      <c r="H201" s="28"/>
      <c r="I201" s="28">
        <f>IF(F201="I",IFERROR(VLOOKUP(C201,'BG 122022'!B:E,4,FALSE),0),0)</f>
        <v>0</v>
      </c>
      <c r="J201" s="28"/>
      <c r="K201" s="35">
        <f>IF(F201="I",IFERROR(VLOOKUP(C201,'BG 2021'!A:C,3,FALSE),0),0)</f>
        <v>0</v>
      </c>
      <c r="L201" s="28"/>
      <c r="M201" s="28">
        <f>IF(F201="I",IFERROR(VLOOKUP(C201,'BG 2021'!A:D,4,FALSE),0),0)</f>
        <v>0</v>
      </c>
      <c r="N201" s="28"/>
      <c r="O201" s="35"/>
      <c r="P201" s="28"/>
      <c r="Q201" s="28"/>
      <c r="R201" s="28"/>
    </row>
    <row r="202" spans="1:18" ht="12" hidden="1" customHeight="1">
      <c r="A202" s="125" t="s">
        <v>3</v>
      </c>
      <c r="B202" s="125"/>
      <c r="C202" s="126">
        <v>1140213302</v>
      </c>
      <c r="D202" s="125" t="s">
        <v>465</v>
      </c>
      <c r="E202" s="27" t="s">
        <v>0</v>
      </c>
      <c r="F202" s="27" t="s">
        <v>180</v>
      </c>
      <c r="G202" s="35">
        <f>IF(F202="I",IFERROR(VLOOKUP(C202,'BG 122022'!B:D,3,FALSE),0),0)</f>
        <v>0</v>
      </c>
      <c r="H202" s="28"/>
      <c r="I202" s="28">
        <f>IF(F202="I",IFERROR(VLOOKUP(C202,'BG 122022'!B:E,4,FALSE),0),0)</f>
        <v>0</v>
      </c>
      <c r="J202" s="28"/>
      <c r="K202" s="35">
        <f>IF(F202="I",IFERROR(VLOOKUP(C202,'BG 2021'!A:C,3,FALSE),0),0)</f>
        <v>0</v>
      </c>
      <c r="L202" s="28"/>
      <c r="M202" s="28">
        <f>IF(F202="I",IFERROR(VLOOKUP(C202,'BG 2021'!A:D,4,FALSE),0),0)</f>
        <v>0</v>
      </c>
      <c r="N202" s="28"/>
      <c r="O202" s="35"/>
      <c r="P202" s="28"/>
      <c r="Q202" s="28"/>
      <c r="R202" s="28"/>
    </row>
    <row r="203" spans="1:18" ht="12" hidden="1" customHeight="1">
      <c r="A203" s="125" t="s">
        <v>3</v>
      </c>
      <c r="B203" s="125"/>
      <c r="C203" s="126">
        <v>1140214</v>
      </c>
      <c r="D203" s="125" t="s">
        <v>317</v>
      </c>
      <c r="E203" s="27" t="s">
        <v>6</v>
      </c>
      <c r="F203" s="27" t="s">
        <v>179</v>
      </c>
      <c r="G203" s="35">
        <f>IF(F203="I",IFERROR(VLOOKUP(C203,'BG 122022'!B:D,3,FALSE),0),0)</f>
        <v>0</v>
      </c>
      <c r="H203" s="28"/>
      <c r="I203" s="28">
        <f>IF(F203="I",IFERROR(VLOOKUP(C203,'BG 122022'!B:E,4,FALSE),0),0)</f>
        <v>0</v>
      </c>
      <c r="J203" s="28"/>
      <c r="K203" s="35">
        <f>IF(F203="I",IFERROR(VLOOKUP(C203,'BG 2021'!A:C,3,FALSE),0),0)</f>
        <v>0</v>
      </c>
      <c r="L203" s="28"/>
      <c r="M203" s="28">
        <f>IF(F203="I",IFERROR(VLOOKUP(C203,'BG 2021'!A:D,4,FALSE),0),0)</f>
        <v>0</v>
      </c>
      <c r="N203" s="28"/>
      <c r="O203" s="35"/>
      <c r="P203" s="28"/>
      <c r="Q203" s="28"/>
      <c r="R203" s="28"/>
    </row>
    <row r="204" spans="1:18" ht="12" hidden="1" customHeight="1">
      <c r="A204" s="125" t="s">
        <v>3</v>
      </c>
      <c r="B204" s="125"/>
      <c r="C204" s="126">
        <v>11402141</v>
      </c>
      <c r="D204" s="125" t="s">
        <v>454</v>
      </c>
      <c r="E204" s="27" t="s">
        <v>6</v>
      </c>
      <c r="F204" s="27" t="s">
        <v>179</v>
      </c>
      <c r="G204" s="35">
        <f>IF(F204="I",IFERROR(VLOOKUP(C204,'BG 122022'!B:D,3,FALSE),0),0)</f>
        <v>0</v>
      </c>
      <c r="H204" s="28"/>
      <c r="I204" s="28">
        <f>IF(F204="I",IFERROR(VLOOKUP(C204,'BG 122022'!B:E,4,FALSE),0),0)</f>
        <v>0</v>
      </c>
      <c r="J204" s="28"/>
      <c r="K204" s="35">
        <f>IF(F204="I",IFERROR(VLOOKUP(C204,'BG 2021'!A:C,3,FALSE),0),0)</f>
        <v>0</v>
      </c>
      <c r="L204" s="28"/>
      <c r="M204" s="28">
        <f>IF(F204="I",IFERROR(VLOOKUP(C204,'BG 2021'!A:D,4,FALSE),0),0)</f>
        <v>0</v>
      </c>
      <c r="N204" s="28"/>
      <c r="O204" s="35"/>
      <c r="P204" s="28"/>
      <c r="Q204" s="28"/>
      <c r="R204" s="28"/>
    </row>
    <row r="205" spans="1:18" s="165" customFormat="1" ht="12" hidden="1" customHeight="1">
      <c r="A205" s="160" t="s">
        <v>3</v>
      </c>
      <c r="B205" s="160" t="s">
        <v>59</v>
      </c>
      <c r="C205" s="161">
        <v>1140214101</v>
      </c>
      <c r="D205" s="160" t="s">
        <v>466</v>
      </c>
      <c r="E205" s="162" t="s">
        <v>6</v>
      </c>
      <c r="F205" s="162" t="s">
        <v>180</v>
      </c>
      <c r="G205" s="163">
        <f>IF(F205="I",IFERROR(VLOOKUP(C205,'BG 122022'!B:D,3,FALSE),0),0)</f>
        <v>1687000000</v>
      </c>
      <c r="H205" s="164"/>
      <c r="I205" s="164">
        <f>IF(F205="I",IFERROR(VLOOKUP(C205,'BG 122022'!B:E,4,FALSE),0),0)</f>
        <v>230373.20999999996</v>
      </c>
      <c r="J205" s="164"/>
      <c r="K205" s="163">
        <f>IF(F205="I",IFERROR(VLOOKUP(C205,'BG 2021'!A:C,3,FALSE),0),0)</f>
        <v>1500000000</v>
      </c>
      <c r="L205" s="164"/>
      <c r="M205" s="164">
        <f>IF(F205="I",IFERROR(VLOOKUP(C205,'BG 2021'!A:D,4,FALSE),0),0)</f>
        <v>218314.87000000008</v>
      </c>
      <c r="N205" s="164"/>
      <c r="O205" s="163"/>
      <c r="P205" s="164"/>
      <c r="Q205" s="164"/>
      <c r="R205" s="164"/>
    </row>
    <row r="206" spans="1:18" s="165" customFormat="1" ht="12" hidden="1" customHeight="1">
      <c r="A206" s="160" t="s">
        <v>3</v>
      </c>
      <c r="B206" s="160" t="s">
        <v>59</v>
      </c>
      <c r="C206" s="161">
        <v>1140214102</v>
      </c>
      <c r="D206" s="160" t="s">
        <v>467</v>
      </c>
      <c r="E206" s="162" t="s">
        <v>0</v>
      </c>
      <c r="F206" s="162" t="s">
        <v>180</v>
      </c>
      <c r="G206" s="163">
        <f>IF(F206="I",IFERROR(VLOOKUP(C206,'BG 122022'!B:D,3,FALSE),0),0)</f>
        <v>65906100</v>
      </c>
      <c r="H206" s="164"/>
      <c r="I206" s="164">
        <f>IF(F206="I",IFERROR(VLOOKUP(C206,'BG 122022'!B:E,4,FALSE),0),0)</f>
        <v>9000</v>
      </c>
      <c r="J206" s="164"/>
      <c r="K206" s="163">
        <f>IF(F206="I",IFERROR(VLOOKUP(C206,'BG 2021'!A:C,3,FALSE),0),0)</f>
        <v>0</v>
      </c>
      <c r="L206" s="164"/>
      <c r="M206" s="164">
        <f>IF(F206="I",IFERROR(VLOOKUP(C206,'BG 2021'!A:D,4,FALSE),0),0)</f>
        <v>0</v>
      </c>
      <c r="N206" s="164"/>
      <c r="O206" s="163"/>
      <c r="P206" s="164"/>
      <c r="Q206" s="164"/>
      <c r="R206" s="164"/>
    </row>
    <row r="207" spans="1:18" ht="12" hidden="1" customHeight="1">
      <c r="A207" s="125" t="s">
        <v>3</v>
      </c>
      <c r="B207" s="125"/>
      <c r="C207" s="126">
        <v>11402142</v>
      </c>
      <c r="D207" s="125" t="s">
        <v>457</v>
      </c>
      <c r="E207" s="27" t="s">
        <v>6</v>
      </c>
      <c r="F207" s="27" t="s">
        <v>179</v>
      </c>
      <c r="G207" s="35">
        <f>IF(F207="I",IFERROR(VLOOKUP(C207,'BG 122022'!B:D,3,FALSE),0),0)</f>
        <v>0</v>
      </c>
      <c r="H207" s="28"/>
      <c r="I207" s="28">
        <f>IF(F207="I",IFERROR(VLOOKUP(C207,'BG 122022'!B:E,4,FALSE),0),0)</f>
        <v>0</v>
      </c>
      <c r="J207" s="28"/>
      <c r="K207" s="35">
        <f>IF(F207="I",IFERROR(VLOOKUP(C207,'BG 2021'!A:C,3,FALSE),0),0)</f>
        <v>0</v>
      </c>
      <c r="L207" s="28"/>
      <c r="M207" s="28">
        <f>IF(F207="I",IFERROR(VLOOKUP(C207,'BG 2021'!A:D,4,FALSE),0),0)</f>
        <v>0</v>
      </c>
      <c r="N207" s="28"/>
      <c r="O207" s="35"/>
      <c r="P207" s="28"/>
      <c r="Q207" s="28"/>
      <c r="R207" s="28"/>
    </row>
    <row r="208" spans="1:18" ht="12" hidden="1" customHeight="1">
      <c r="A208" s="125" t="s">
        <v>3</v>
      </c>
      <c r="B208" s="125"/>
      <c r="C208" s="126">
        <v>1140214201</v>
      </c>
      <c r="D208" s="125" t="s">
        <v>468</v>
      </c>
      <c r="E208" s="27" t="s">
        <v>6</v>
      </c>
      <c r="F208" s="27" t="s">
        <v>180</v>
      </c>
      <c r="G208" s="35">
        <f>IF(F208="I",IFERROR(VLOOKUP(C208,'BG 122022'!B:D,3,FALSE),0),0)</f>
        <v>0</v>
      </c>
      <c r="H208" s="28"/>
      <c r="I208" s="28">
        <f>IF(F208="I",IFERROR(VLOOKUP(C208,'BG 122022'!B:E,4,FALSE),0),0)</f>
        <v>0</v>
      </c>
      <c r="J208" s="28"/>
      <c r="K208" s="35">
        <f>IF(F208="I",IFERROR(VLOOKUP(C208,'BG 2021'!A:C,3,FALSE),0),0)</f>
        <v>0</v>
      </c>
      <c r="L208" s="28"/>
      <c r="M208" s="28">
        <f>IF(F208="I",IFERROR(VLOOKUP(C208,'BG 2021'!A:D,4,FALSE),0),0)</f>
        <v>0</v>
      </c>
      <c r="N208" s="28"/>
      <c r="O208" s="35"/>
      <c r="P208" s="28"/>
      <c r="Q208" s="28"/>
      <c r="R208" s="28"/>
    </row>
    <row r="209" spans="1:18" ht="12" hidden="1" customHeight="1">
      <c r="A209" s="125" t="s">
        <v>3</v>
      </c>
      <c r="B209" s="125"/>
      <c r="C209" s="126">
        <v>1140214202</v>
      </c>
      <c r="D209" s="125" t="s">
        <v>469</v>
      </c>
      <c r="E209" s="27" t="s">
        <v>0</v>
      </c>
      <c r="F209" s="27" t="s">
        <v>180</v>
      </c>
      <c r="G209" s="35">
        <f>IF(F209="I",IFERROR(VLOOKUP(C209,'BG 122022'!B:D,3,FALSE),0),0)</f>
        <v>0</v>
      </c>
      <c r="H209" s="28"/>
      <c r="I209" s="28">
        <f>IF(F209="I",IFERROR(VLOOKUP(C209,'BG 122022'!B:E,4,FALSE),0),0)</f>
        <v>0</v>
      </c>
      <c r="J209" s="28"/>
      <c r="K209" s="35">
        <f>IF(F209="I",IFERROR(VLOOKUP(C209,'BG 2021'!A:C,3,FALSE),0),0)</f>
        <v>0</v>
      </c>
      <c r="L209" s="28"/>
      <c r="M209" s="28">
        <f>IF(F209="I",IFERROR(VLOOKUP(C209,'BG 2021'!A:D,4,FALSE),0),0)</f>
        <v>0</v>
      </c>
      <c r="N209" s="28"/>
      <c r="O209" s="35"/>
      <c r="P209" s="28"/>
      <c r="Q209" s="28"/>
      <c r="R209" s="28"/>
    </row>
    <row r="210" spans="1:18" ht="12" hidden="1" customHeight="1">
      <c r="A210" s="125" t="s">
        <v>3</v>
      </c>
      <c r="B210" s="125"/>
      <c r="C210" s="126">
        <v>11402143</v>
      </c>
      <c r="D210" s="125" t="s">
        <v>49</v>
      </c>
      <c r="E210" s="27" t="s">
        <v>6</v>
      </c>
      <c r="F210" s="27" t="s">
        <v>179</v>
      </c>
      <c r="G210" s="35">
        <f>IF(F210="I",IFERROR(VLOOKUP(C210,'BG 122022'!B:D,3,FALSE),0),0)</f>
        <v>0</v>
      </c>
      <c r="H210" s="28"/>
      <c r="I210" s="28">
        <f>IF(F210="I",IFERROR(VLOOKUP(C210,'BG 122022'!B:E,4,FALSE),0),0)</f>
        <v>0</v>
      </c>
      <c r="J210" s="28"/>
      <c r="K210" s="35">
        <f>IF(F210="I",IFERROR(VLOOKUP(C210,'BG 2021'!A:C,3,FALSE),0),0)</f>
        <v>0</v>
      </c>
      <c r="L210" s="28"/>
      <c r="M210" s="28">
        <f>IF(F210="I",IFERROR(VLOOKUP(C210,'BG 2021'!A:D,4,FALSE),0),0)</f>
        <v>0</v>
      </c>
      <c r="N210" s="28"/>
      <c r="O210" s="35"/>
      <c r="P210" s="28"/>
      <c r="Q210" s="28"/>
      <c r="R210" s="28"/>
    </row>
    <row r="211" spans="1:18" ht="12" hidden="1" customHeight="1">
      <c r="A211" s="125" t="s">
        <v>3</v>
      </c>
      <c r="B211" s="125" t="s">
        <v>59</v>
      </c>
      <c r="C211" s="126">
        <v>1140214301</v>
      </c>
      <c r="D211" s="125" t="s">
        <v>470</v>
      </c>
      <c r="E211" s="27" t="s">
        <v>6</v>
      </c>
      <c r="F211" s="27" t="s">
        <v>180</v>
      </c>
      <c r="G211" s="35">
        <f>IF(F211="I",IFERROR(VLOOKUP(C211,'BG 122022'!B:D,3,FALSE),0),0)</f>
        <v>0</v>
      </c>
      <c r="H211" s="28"/>
      <c r="I211" s="28">
        <f>IF(F211="I",IFERROR(VLOOKUP(C211,'BG 122022'!B:E,4,FALSE),0),0)</f>
        <v>0</v>
      </c>
      <c r="J211" s="28"/>
      <c r="K211" s="35">
        <f>IF(F211="I",IFERROR(VLOOKUP(C211,'BG 2021'!A:C,3,FALSE),0),0)</f>
        <v>214200000</v>
      </c>
      <c r="L211" s="28"/>
      <c r="M211" s="28">
        <f>IF(F211="I",IFERROR(VLOOKUP(C211,'BG 2021'!A:D,4,FALSE),0),0)</f>
        <v>31175.360000000332</v>
      </c>
      <c r="N211" s="28"/>
      <c r="O211" s="35"/>
      <c r="P211" s="28"/>
      <c r="Q211" s="28"/>
      <c r="R211" s="28"/>
    </row>
    <row r="212" spans="1:18" ht="12" hidden="1" customHeight="1">
      <c r="A212" s="125" t="s">
        <v>3</v>
      </c>
      <c r="B212" s="125" t="s">
        <v>59</v>
      </c>
      <c r="C212" s="126">
        <v>1140214302</v>
      </c>
      <c r="D212" s="125" t="s">
        <v>253</v>
      </c>
      <c r="E212" s="27" t="s">
        <v>0</v>
      </c>
      <c r="F212" s="27" t="s">
        <v>180</v>
      </c>
      <c r="G212" s="35">
        <f>IF(F212="I",IFERROR(VLOOKUP(C212,'BG 122022'!B:D,3,FALSE),0),0)</f>
        <v>0</v>
      </c>
      <c r="H212" s="28"/>
      <c r="I212" s="28">
        <f>IF(F212="I",IFERROR(VLOOKUP(C212,'BG 122022'!B:E,4,FALSE),0),0)</f>
        <v>0</v>
      </c>
      <c r="J212" s="28"/>
      <c r="K212" s="35">
        <f>IF(F212="I",IFERROR(VLOOKUP(C212,'BG 2021'!A:C,3,FALSE),0),0)</f>
        <v>0</v>
      </c>
      <c r="L212" s="28"/>
      <c r="M212" s="28">
        <f>IF(F212="I",IFERROR(VLOOKUP(C212,'BG 2021'!A:D,4,FALSE),0),0)</f>
        <v>0</v>
      </c>
      <c r="N212" s="28"/>
      <c r="O212" s="35"/>
      <c r="P212" s="28"/>
      <c r="Q212" s="28"/>
      <c r="R212" s="28"/>
    </row>
    <row r="213" spans="1:18" ht="12" hidden="1" customHeight="1">
      <c r="A213" s="125" t="s">
        <v>3</v>
      </c>
      <c r="B213" s="125"/>
      <c r="C213" s="126">
        <v>11402144</v>
      </c>
      <c r="D213" s="125" t="s">
        <v>316</v>
      </c>
      <c r="E213" s="27" t="s">
        <v>6</v>
      </c>
      <c r="F213" s="27" t="s">
        <v>179</v>
      </c>
      <c r="G213" s="35">
        <f>IF(F213="I",IFERROR(VLOOKUP(C213,'BG 122022'!B:D,3,FALSE),0),0)</f>
        <v>0</v>
      </c>
      <c r="H213" s="28"/>
      <c r="I213" s="28">
        <f>IF(F213="I",IFERROR(VLOOKUP(C213,'BG 122022'!B:E,4,FALSE),0),0)</f>
        <v>0</v>
      </c>
      <c r="J213" s="28"/>
      <c r="K213" s="35">
        <f>IF(F213="I",IFERROR(VLOOKUP(C213,'BG 2021'!A:C,3,FALSE),0),0)</f>
        <v>0</v>
      </c>
      <c r="L213" s="28"/>
      <c r="M213" s="28">
        <f>IF(F213="I",IFERROR(VLOOKUP(C213,'BG 2021'!A:D,4,FALSE),0),0)</f>
        <v>0</v>
      </c>
      <c r="N213" s="28"/>
      <c r="O213" s="35"/>
      <c r="P213" s="28"/>
      <c r="Q213" s="28"/>
      <c r="R213" s="28"/>
    </row>
    <row r="214" spans="1:18" ht="12" hidden="1" customHeight="1">
      <c r="A214" s="125" t="s">
        <v>3</v>
      </c>
      <c r="B214" s="125"/>
      <c r="C214" s="126">
        <v>1140214401</v>
      </c>
      <c r="D214" s="125" t="s">
        <v>251</v>
      </c>
      <c r="E214" s="27" t="s">
        <v>6</v>
      </c>
      <c r="F214" s="27" t="s">
        <v>180</v>
      </c>
      <c r="G214" s="35">
        <f>IF(F214="I",IFERROR(VLOOKUP(C214,'BG 122022'!B:D,3,FALSE),0),0)</f>
        <v>0</v>
      </c>
      <c r="H214" s="28"/>
      <c r="I214" s="28">
        <f>IF(F214="I",IFERROR(VLOOKUP(C214,'BG 122022'!B:E,4,FALSE),0),0)</f>
        <v>0</v>
      </c>
      <c r="J214" s="28"/>
      <c r="K214" s="35">
        <f>IF(F214="I",IFERROR(VLOOKUP(C214,'BG 2021'!A:C,3,FALSE),0),0)</f>
        <v>0</v>
      </c>
      <c r="L214" s="28"/>
      <c r="M214" s="28">
        <f>IF(F214="I",IFERROR(VLOOKUP(C214,'BG 2021'!A:D,4,FALSE),0),0)</f>
        <v>0</v>
      </c>
      <c r="N214" s="28"/>
      <c r="O214" s="35"/>
      <c r="P214" s="28"/>
      <c r="Q214" s="28"/>
      <c r="R214" s="28"/>
    </row>
    <row r="215" spans="1:18" ht="12" hidden="1" customHeight="1">
      <c r="A215" s="125" t="s">
        <v>3</v>
      </c>
      <c r="B215" s="125"/>
      <c r="C215" s="126">
        <v>1140214402</v>
      </c>
      <c r="D215" s="125" t="s">
        <v>252</v>
      </c>
      <c r="E215" s="27" t="s">
        <v>0</v>
      </c>
      <c r="F215" s="27" t="s">
        <v>180</v>
      </c>
      <c r="G215" s="35">
        <f>IF(F215="I",IFERROR(VLOOKUP(C215,'BG 122022'!B:D,3,FALSE),0),0)</f>
        <v>0</v>
      </c>
      <c r="H215" s="28"/>
      <c r="I215" s="28">
        <f>IF(F215="I",IFERROR(VLOOKUP(C215,'BG 122022'!B:E,4,FALSE),0),0)</f>
        <v>0</v>
      </c>
      <c r="J215" s="28"/>
      <c r="K215" s="35">
        <f>IF(F215="I",IFERROR(VLOOKUP(C215,'BG 2021'!A:C,3,FALSE),0),0)</f>
        <v>0</v>
      </c>
      <c r="L215" s="28"/>
      <c r="M215" s="28">
        <f>IF(F215="I",IFERROR(VLOOKUP(C215,'BG 2021'!A:D,4,FALSE),0),0)</f>
        <v>0</v>
      </c>
      <c r="N215" s="28"/>
      <c r="O215" s="35"/>
      <c r="P215" s="28"/>
      <c r="Q215" s="28"/>
      <c r="R215" s="28"/>
    </row>
    <row r="216" spans="1:18" ht="12" hidden="1" customHeight="1">
      <c r="A216" s="125" t="s">
        <v>3</v>
      </c>
      <c r="B216" s="125"/>
      <c r="C216" s="126">
        <v>11402145</v>
      </c>
      <c r="D216" s="125" t="s">
        <v>460</v>
      </c>
      <c r="E216" s="27" t="s">
        <v>6</v>
      </c>
      <c r="F216" s="27" t="s">
        <v>179</v>
      </c>
      <c r="G216" s="35">
        <f>IF(F216="I",IFERROR(VLOOKUP(C216,'BG 122022'!B:D,3,FALSE),0),0)</f>
        <v>0</v>
      </c>
      <c r="H216" s="28"/>
      <c r="I216" s="28">
        <f>IF(F216="I",IFERROR(VLOOKUP(C216,'BG 122022'!B:E,4,FALSE),0),0)</f>
        <v>0</v>
      </c>
      <c r="J216" s="28"/>
      <c r="K216" s="35">
        <f>IF(F216="I",IFERROR(VLOOKUP(C216,'BG 2021'!A:C,3,FALSE),0),0)</f>
        <v>0</v>
      </c>
      <c r="L216" s="28"/>
      <c r="M216" s="28">
        <f>IF(F216="I",IFERROR(VLOOKUP(C216,'BG 2021'!A:D,4,FALSE),0),0)</f>
        <v>0</v>
      </c>
      <c r="N216" s="28"/>
      <c r="O216" s="35"/>
      <c r="P216" s="28"/>
      <c r="Q216" s="28"/>
      <c r="R216" s="28"/>
    </row>
    <row r="217" spans="1:18" ht="12" hidden="1" customHeight="1">
      <c r="A217" s="125" t="s">
        <v>3</v>
      </c>
      <c r="B217" s="125"/>
      <c r="C217" s="126">
        <v>1140214501</v>
      </c>
      <c r="D217" s="125" t="s">
        <v>461</v>
      </c>
      <c r="E217" s="27" t="s">
        <v>6</v>
      </c>
      <c r="F217" s="27" t="s">
        <v>180</v>
      </c>
      <c r="G217" s="35">
        <f>IF(F217="I",IFERROR(VLOOKUP(C217,'BG 122022'!B:D,3,FALSE),0),0)</f>
        <v>0</v>
      </c>
      <c r="H217" s="28"/>
      <c r="I217" s="28">
        <f>IF(F217="I",IFERROR(VLOOKUP(C217,'BG 122022'!B:E,4,FALSE),0),0)</f>
        <v>0</v>
      </c>
      <c r="J217" s="28"/>
      <c r="K217" s="35">
        <f>IF(F217="I",IFERROR(VLOOKUP(C217,'BG 2021'!A:C,3,FALSE),0),0)</f>
        <v>0</v>
      </c>
      <c r="L217" s="28"/>
      <c r="M217" s="28">
        <f>IF(F217="I",IFERROR(VLOOKUP(C217,'BG 2021'!A:D,4,FALSE),0),0)</f>
        <v>0</v>
      </c>
      <c r="N217" s="28"/>
      <c r="O217" s="35"/>
      <c r="P217" s="28"/>
      <c r="Q217" s="28"/>
      <c r="R217" s="28"/>
    </row>
    <row r="218" spans="1:18" ht="12" hidden="1" customHeight="1">
      <c r="A218" s="125" t="s">
        <v>3</v>
      </c>
      <c r="B218" s="125"/>
      <c r="C218" s="126">
        <v>1140214502</v>
      </c>
      <c r="D218" s="125" t="s">
        <v>462</v>
      </c>
      <c r="E218" s="27" t="s">
        <v>0</v>
      </c>
      <c r="F218" s="27" t="s">
        <v>180</v>
      </c>
      <c r="G218" s="35">
        <f>IF(F218="I",IFERROR(VLOOKUP(C218,'BG 122022'!B:D,3,FALSE),0),0)</f>
        <v>0</v>
      </c>
      <c r="H218" s="28"/>
      <c r="I218" s="28">
        <f>IF(F218="I",IFERROR(VLOOKUP(C218,'BG 122022'!B:E,4,FALSE),0),0)</f>
        <v>0</v>
      </c>
      <c r="J218" s="28"/>
      <c r="K218" s="35">
        <f>IF(F218="I",IFERROR(VLOOKUP(C218,'BG 2021'!A:C,3,FALSE),0),0)</f>
        <v>0</v>
      </c>
      <c r="L218" s="28"/>
      <c r="M218" s="28">
        <f>IF(F218="I",IFERROR(VLOOKUP(C218,'BG 2021'!A:D,4,FALSE),0),0)</f>
        <v>0</v>
      </c>
      <c r="N218" s="28"/>
      <c r="O218" s="35"/>
      <c r="P218" s="28"/>
      <c r="Q218" s="28"/>
      <c r="R218" s="28"/>
    </row>
    <row r="219" spans="1:18" ht="12" hidden="1" customHeight="1">
      <c r="A219" s="125" t="s">
        <v>3</v>
      </c>
      <c r="B219" s="125"/>
      <c r="C219" s="126">
        <v>11402146</v>
      </c>
      <c r="D219" s="125" t="s">
        <v>463</v>
      </c>
      <c r="E219" s="27" t="s">
        <v>6</v>
      </c>
      <c r="F219" s="27" t="s">
        <v>179</v>
      </c>
      <c r="G219" s="35">
        <f>IF(F219="I",IFERROR(VLOOKUP(C219,'BG 122022'!B:D,3,FALSE),0),0)</f>
        <v>0</v>
      </c>
      <c r="H219" s="28"/>
      <c r="I219" s="28">
        <f>IF(F219="I",IFERROR(VLOOKUP(C219,'BG 122022'!B:E,4,FALSE),0),0)</f>
        <v>0</v>
      </c>
      <c r="J219" s="28"/>
      <c r="K219" s="35">
        <f>IF(F219="I",IFERROR(VLOOKUP(C219,'BG 2021'!A:C,3,FALSE),0),0)</f>
        <v>0</v>
      </c>
      <c r="L219" s="28"/>
      <c r="M219" s="28">
        <f>IF(F219="I",IFERROR(VLOOKUP(C219,'BG 2021'!A:D,4,FALSE),0),0)</f>
        <v>0</v>
      </c>
      <c r="N219" s="28"/>
      <c r="O219" s="35"/>
      <c r="P219" s="28"/>
      <c r="Q219" s="28"/>
      <c r="R219" s="28"/>
    </row>
    <row r="220" spans="1:18" ht="12" hidden="1" customHeight="1">
      <c r="A220" s="125" t="s">
        <v>3</v>
      </c>
      <c r="B220" s="125"/>
      <c r="C220" s="126">
        <v>1140214601</v>
      </c>
      <c r="D220" s="125" t="s">
        <v>464</v>
      </c>
      <c r="E220" s="27" t="s">
        <v>6</v>
      </c>
      <c r="F220" s="27" t="s">
        <v>180</v>
      </c>
      <c r="G220" s="35">
        <f>IF(F220="I",IFERROR(VLOOKUP(C220,'BG 122022'!B:D,3,FALSE),0),0)</f>
        <v>0</v>
      </c>
      <c r="H220" s="28"/>
      <c r="I220" s="28">
        <f>IF(F220="I",IFERROR(VLOOKUP(C220,'BG 122022'!B:E,4,FALSE),0),0)</f>
        <v>0</v>
      </c>
      <c r="J220" s="28"/>
      <c r="K220" s="35">
        <f>IF(F220="I",IFERROR(VLOOKUP(C220,'BG 2021'!A:C,3,FALSE),0),0)</f>
        <v>0</v>
      </c>
      <c r="L220" s="28"/>
      <c r="M220" s="28">
        <f>IF(F220="I",IFERROR(VLOOKUP(C220,'BG 2021'!A:D,4,FALSE),0),0)</f>
        <v>0</v>
      </c>
      <c r="N220" s="28"/>
      <c r="O220" s="35"/>
      <c r="P220" s="28"/>
      <c r="Q220" s="28"/>
      <c r="R220" s="28"/>
    </row>
    <row r="221" spans="1:18" ht="12" hidden="1" customHeight="1">
      <c r="A221" s="125" t="s">
        <v>3</v>
      </c>
      <c r="B221" s="125"/>
      <c r="C221" s="126">
        <v>1140214602</v>
      </c>
      <c r="D221" s="125" t="s">
        <v>465</v>
      </c>
      <c r="E221" s="27" t="s">
        <v>0</v>
      </c>
      <c r="F221" s="27" t="s">
        <v>180</v>
      </c>
      <c r="G221" s="35">
        <f>IF(F221="I",IFERROR(VLOOKUP(C221,'BG 122022'!B:D,3,FALSE),0),0)</f>
        <v>0</v>
      </c>
      <c r="H221" s="28"/>
      <c r="I221" s="28">
        <f>IF(F221="I",IFERROR(VLOOKUP(C221,'BG 122022'!B:E,4,FALSE),0),0)</f>
        <v>0</v>
      </c>
      <c r="J221" s="28"/>
      <c r="K221" s="35">
        <f>IF(F221="I",IFERROR(VLOOKUP(C221,'BG 2021'!A:C,3,FALSE),0),0)</f>
        <v>0</v>
      </c>
      <c r="L221" s="28"/>
      <c r="M221" s="28">
        <f>IF(F221="I",IFERROR(VLOOKUP(C221,'BG 2021'!A:D,4,FALSE),0),0)</f>
        <v>0</v>
      </c>
      <c r="N221" s="28"/>
      <c r="O221" s="35"/>
      <c r="P221" s="28"/>
      <c r="Q221" s="28"/>
      <c r="R221" s="28"/>
    </row>
    <row r="222" spans="1:18" ht="12" hidden="1" customHeight="1">
      <c r="A222" s="125" t="s">
        <v>3</v>
      </c>
      <c r="B222" s="125"/>
      <c r="C222" s="126">
        <v>1140215</v>
      </c>
      <c r="D222" s="125" t="s">
        <v>471</v>
      </c>
      <c r="E222" s="27" t="s">
        <v>6</v>
      </c>
      <c r="F222" s="27" t="s">
        <v>179</v>
      </c>
      <c r="G222" s="35">
        <f>IF(F222="I",IFERROR(VLOOKUP(C222,'BG 122022'!B:D,3,FALSE),0),0)</f>
        <v>0</v>
      </c>
      <c r="H222" s="28"/>
      <c r="I222" s="28">
        <f>IF(F222="I",IFERROR(VLOOKUP(C222,'BG 122022'!B:E,4,FALSE),0),0)</f>
        <v>0</v>
      </c>
      <c r="J222" s="28"/>
      <c r="K222" s="35">
        <f>IF(F222="I",IFERROR(VLOOKUP(C222,'BG 2021'!A:C,3,FALSE),0),0)</f>
        <v>0</v>
      </c>
      <c r="L222" s="28"/>
      <c r="M222" s="28">
        <f>IF(F222="I",IFERROR(VLOOKUP(C222,'BG 2021'!A:D,4,FALSE),0),0)</f>
        <v>0</v>
      </c>
      <c r="N222" s="28"/>
      <c r="O222" s="35"/>
      <c r="P222" s="28"/>
      <c r="Q222" s="28"/>
      <c r="R222" s="28"/>
    </row>
    <row r="223" spans="1:18" ht="12" hidden="1" customHeight="1">
      <c r="A223" s="125" t="s">
        <v>3</v>
      </c>
      <c r="B223" s="125"/>
      <c r="C223" s="126">
        <v>11402151</v>
      </c>
      <c r="D223" s="125" t="s">
        <v>472</v>
      </c>
      <c r="E223" s="27" t="s">
        <v>6</v>
      </c>
      <c r="F223" s="27" t="s">
        <v>179</v>
      </c>
      <c r="G223" s="35">
        <f>IF(F223="I",IFERROR(VLOOKUP(C223,'BG 122022'!B:D,3,FALSE),0),0)</f>
        <v>0</v>
      </c>
      <c r="H223" s="28"/>
      <c r="I223" s="28">
        <f>IF(F223="I",IFERROR(VLOOKUP(C223,'BG 122022'!B:E,4,FALSE),0),0)</f>
        <v>0</v>
      </c>
      <c r="J223" s="28"/>
      <c r="K223" s="35">
        <f>IF(F223="I",IFERROR(VLOOKUP(C223,'BG 2021'!A:C,3,FALSE),0),0)</f>
        <v>0</v>
      </c>
      <c r="L223" s="28"/>
      <c r="M223" s="28">
        <f>IF(F223="I",IFERROR(VLOOKUP(C223,'BG 2021'!A:D,4,FALSE),0),0)</f>
        <v>0</v>
      </c>
      <c r="N223" s="28"/>
      <c r="O223" s="35"/>
      <c r="P223" s="28"/>
      <c r="Q223" s="28"/>
      <c r="R223" s="28"/>
    </row>
    <row r="224" spans="1:18" ht="12" hidden="1" customHeight="1">
      <c r="A224" s="125" t="s">
        <v>3</v>
      </c>
      <c r="B224" s="125"/>
      <c r="C224" s="126">
        <v>1140215101</v>
      </c>
      <c r="D224" s="125" t="s">
        <v>473</v>
      </c>
      <c r="E224" s="27" t="s">
        <v>6</v>
      </c>
      <c r="F224" s="27" t="s">
        <v>180</v>
      </c>
      <c r="G224" s="35">
        <f>IF(F224="I",IFERROR(VLOOKUP(C224,'BG 122022'!B:D,3,FALSE),0),0)</f>
        <v>0</v>
      </c>
      <c r="H224" s="28"/>
      <c r="I224" s="28">
        <f>IF(F224="I",IFERROR(VLOOKUP(C224,'BG 122022'!B:E,4,FALSE),0),0)</f>
        <v>0</v>
      </c>
      <c r="J224" s="28"/>
      <c r="K224" s="35">
        <f>IF(F224="I",IFERROR(VLOOKUP(C224,'BG 2021'!A:C,3,FALSE),0),0)</f>
        <v>0</v>
      </c>
      <c r="L224" s="28"/>
      <c r="M224" s="28">
        <f>IF(F224="I",IFERROR(VLOOKUP(C224,'BG 2021'!A:D,4,FALSE),0),0)</f>
        <v>0</v>
      </c>
      <c r="N224" s="28"/>
      <c r="O224" s="35"/>
      <c r="P224" s="28"/>
      <c r="Q224" s="28"/>
      <c r="R224" s="28"/>
    </row>
    <row r="225" spans="1:18" ht="12" hidden="1" customHeight="1">
      <c r="A225" s="125" t="s">
        <v>3</v>
      </c>
      <c r="B225" s="125"/>
      <c r="C225" s="126">
        <v>1140215102</v>
      </c>
      <c r="D225" s="125" t="s">
        <v>474</v>
      </c>
      <c r="E225" s="27" t="s">
        <v>0</v>
      </c>
      <c r="F225" s="27" t="s">
        <v>180</v>
      </c>
      <c r="G225" s="35">
        <f>IF(F225="I",IFERROR(VLOOKUP(C225,'BG 122022'!B:D,3,FALSE),0),0)</f>
        <v>0</v>
      </c>
      <c r="H225" s="28"/>
      <c r="I225" s="28">
        <f>IF(F225="I",IFERROR(VLOOKUP(C225,'BG 122022'!B:E,4,FALSE),0),0)</f>
        <v>0</v>
      </c>
      <c r="J225" s="28"/>
      <c r="K225" s="35">
        <f>IF(F225="I",IFERROR(VLOOKUP(C225,'BG 2021'!A:C,3,FALSE),0),0)</f>
        <v>0</v>
      </c>
      <c r="L225" s="28"/>
      <c r="M225" s="28">
        <f>IF(F225="I",IFERROR(VLOOKUP(C225,'BG 2021'!A:D,4,FALSE),0),0)</f>
        <v>0</v>
      </c>
      <c r="N225" s="28"/>
      <c r="O225" s="35"/>
      <c r="P225" s="28"/>
      <c r="Q225" s="28"/>
      <c r="R225" s="28"/>
    </row>
    <row r="226" spans="1:18" ht="12" hidden="1" customHeight="1">
      <c r="A226" s="125" t="s">
        <v>3</v>
      </c>
      <c r="B226" s="125"/>
      <c r="C226" s="126">
        <v>11402152</v>
      </c>
      <c r="D226" s="125" t="s">
        <v>447</v>
      </c>
      <c r="E226" s="27" t="s">
        <v>6</v>
      </c>
      <c r="F226" s="27" t="s">
        <v>179</v>
      </c>
      <c r="G226" s="35">
        <f>IF(F226="I",IFERROR(VLOOKUP(C226,'BG 122022'!B:D,3,FALSE),0),0)</f>
        <v>0</v>
      </c>
      <c r="H226" s="28"/>
      <c r="I226" s="28">
        <f>IF(F226="I",IFERROR(VLOOKUP(C226,'BG 122022'!B:E,4,FALSE),0),0)</f>
        <v>0</v>
      </c>
      <c r="J226" s="28"/>
      <c r="K226" s="35">
        <f>IF(F226="I",IFERROR(VLOOKUP(C226,'BG 2021'!A:C,3,FALSE),0),0)</f>
        <v>0</v>
      </c>
      <c r="L226" s="28"/>
      <c r="M226" s="28">
        <f>IF(F226="I",IFERROR(VLOOKUP(C226,'BG 2021'!A:D,4,FALSE),0),0)</f>
        <v>0</v>
      </c>
      <c r="N226" s="28"/>
      <c r="O226" s="35"/>
      <c r="P226" s="28"/>
      <c r="Q226" s="28"/>
      <c r="R226" s="28"/>
    </row>
    <row r="227" spans="1:18" ht="12" hidden="1" customHeight="1">
      <c r="A227" s="125" t="s">
        <v>3</v>
      </c>
      <c r="B227" s="125"/>
      <c r="C227" s="126">
        <v>1140215201</v>
      </c>
      <c r="D227" s="125" t="s">
        <v>475</v>
      </c>
      <c r="E227" s="27" t="s">
        <v>6</v>
      </c>
      <c r="F227" s="27" t="s">
        <v>180</v>
      </c>
      <c r="G227" s="35">
        <f>IF(F227="I",IFERROR(VLOOKUP(C227,'BG 122022'!B:D,3,FALSE),0),0)</f>
        <v>0</v>
      </c>
      <c r="H227" s="28"/>
      <c r="I227" s="28">
        <f>IF(F227="I",IFERROR(VLOOKUP(C227,'BG 122022'!B:E,4,FALSE),0),0)</f>
        <v>0</v>
      </c>
      <c r="J227" s="28"/>
      <c r="K227" s="35">
        <f>IF(F227="I",IFERROR(VLOOKUP(C227,'BG 2021'!A:C,3,FALSE),0),0)</f>
        <v>0</v>
      </c>
      <c r="L227" s="28"/>
      <c r="M227" s="28">
        <f>IF(F227="I",IFERROR(VLOOKUP(C227,'BG 2021'!A:D,4,FALSE),0),0)</f>
        <v>0</v>
      </c>
      <c r="N227" s="28"/>
      <c r="O227" s="35"/>
      <c r="P227" s="28"/>
      <c r="Q227" s="28"/>
      <c r="R227" s="28"/>
    </row>
    <row r="228" spans="1:18" ht="12" hidden="1" customHeight="1">
      <c r="A228" s="125" t="s">
        <v>3</v>
      </c>
      <c r="B228" s="125"/>
      <c r="C228" s="126">
        <v>1140215202</v>
      </c>
      <c r="D228" s="125" t="s">
        <v>476</v>
      </c>
      <c r="E228" s="27" t="s">
        <v>0</v>
      </c>
      <c r="F228" s="27" t="s">
        <v>180</v>
      </c>
      <c r="G228" s="35">
        <f>IF(F228="I",IFERROR(VLOOKUP(C228,'BG 122022'!B:D,3,FALSE),0),0)</f>
        <v>0</v>
      </c>
      <c r="H228" s="28"/>
      <c r="I228" s="28">
        <f>IF(F228="I",IFERROR(VLOOKUP(C228,'BG 122022'!B:E,4,FALSE),0),0)</f>
        <v>0</v>
      </c>
      <c r="J228" s="28"/>
      <c r="K228" s="35">
        <f>IF(F228="I",IFERROR(VLOOKUP(C228,'BG 2021'!A:C,3,FALSE),0),0)</f>
        <v>0</v>
      </c>
      <c r="L228" s="28"/>
      <c r="M228" s="28">
        <f>IF(F228="I",IFERROR(VLOOKUP(C228,'BG 2021'!A:D,4,FALSE),0),0)</f>
        <v>0</v>
      </c>
      <c r="N228" s="28"/>
      <c r="O228" s="35"/>
      <c r="P228" s="28"/>
      <c r="Q228" s="28"/>
      <c r="R228" s="28"/>
    </row>
    <row r="229" spans="1:18" ht="12" hidden="1" customHeight="1">
      <c r="A229" s="125" t="s">
        <v>3</v>
      </c>
      <c r="B229" s="125"/>
      <c r="C229" s="126">
        <v>1140219</v>
      </c>
      <c r="D229" s="125" t="s">
        <v>318</v>
      </c>
      <c r="E229" s="27" t="s">
        <v>6</v>
      </c>
      <c r="F229" s="27" t="s">
        <v>179</v>
      </c>
      <c r="G229" s="35">
        <f>IF(F229="I",IFERROR(VLOOKUP(C229,'BG 122022'!B:D,3,FALSE),0),0)</f>
        <v>0</v>
      </c>
      <c r="H229" s="28"/>
      <c r="I229" s="28">
        <f>IF(F229="I",IFERROR(VLOOKUP(C229,'BG 122022'!B:E,4,FALSE),0),0)</f>
        <v>0</v>
      </c>
      <c r="J229" s="28"/>
      <c r="K229" s="35">
        <f>IF(F229="I",IFERROR(VLOOKUP(C229,'BG 2021'!A:C,3,FALSE),0),0)</f>
        <v>0</v>
      </c>
      <c r="L229" s="28"/>
      <c r="M229" s="28">
        <f>IF(F229="I",IFERROR(VLOOKUP(C229,'BG 2021'!A:D,4,FALSE),0),0)</f>
        <v>0</v>
      </c>
      <c r="N229" s="28"/>
      <c r="O229" s="35"/>
      <c r="P229" s="28"/>
      <c r="Q229" s="28"/>
      <c r="R229" s="28"/>
    </row>
    <row r="230" spans="1:18" ht="12" hidden="1" customHeight="1">
      <c r="A230" s="125" t="s">
        <v>3</v>
      </c>
      <c r="B230" s="125"/>
      <c r="C230" s="126">
        <v>11402191</v>
      </c>
      <c r="D230" s="125" t="s">
        <v>319</v>
      </c>
      <c r="E230" s="27" t="s">
        <v>6</v>
      </c>
      <c r="F230" s="27" t="s">
        <v>179</v>
      </c>
      <c r="G230" s="35">
        <f>IF(F230="I",IFERROR(VLOOKUP(C230,'BG 122022'!B:D,3,FALSE),0),0)</f>
        <v>0</v>
      </c>
      <c r="H230" s="28"/>
      <c r="I230" s="28">
        <f>IF(F230="I",IFERROR(VLOOKUP(C230,'BG 122022'!B:E,4,FALSE),0),0)</f>
        <v>0</v>
      </c>
      <c r="J230" s="28"/>
      <c r="K230" s="35">
        <f>IF(F230="I",IFERROR(VLOOKUP(C230,'BG 2021'!A:C,3,FALSE),0),0)</f>
        <v>0</v>
      </c>
      <c r="L230" s="28"/>
      <c r="M230" s="28">
        <f>IF(F230="I",IFERROR(VLOOKUP(C230,'BG 2021'!A:D,4,FALSE),0),0)</f>
        <v>0</v>
      </c>
      <c r="N230" s="28"/>
      <c r="O230" s="35"/>
      <c r="P230" s="28"/>
      <c r="Q230" s="28"/>
      <c r="R230" s="28"/>
    </row>
    <row r="231" spans="1:18" ht="12" hidden="1" customHeight="1">
      <c r="A231" s="125" t="s">
        <v>3</v>
      </c>
      <c r="B231" s="125" t="s">
        <v>59</v>
      </c>
      <c r="C231" s="126">
        <v>1140219101</v>
      </c>
      <c r="D231" s="125" t="s">
        <v>477</v>
      </c>
      <c r="E231" s="27" t="s">
        <v>6</v>
      </c>
      <c r="F231" s="27" t="s">
        <v>180</v>
      </c>
      <c r="G231" s="35">
        <f>IF(F231="I",IFERROR(VLOOKUP(C231,'BG 122022'!B:D,3,FALSE),0),0)</f>
        <v>0</v>
      </c>
      <c r="H231" s="28"/>
      <c r="I231" s="28">
        <f>IF(F231="I",IFERROR(VLOOKUP(C231,'BG 122022'!B:E,4,FALSE),0),0)</f>
        <v>0</v>
      </c>
      <c r="J231" s="28"/>
      <c r="K231" s="35">
        <f>IF(F231="I",IFERROR(VLOOKUP(C231,'BG 2021'!A:C,3,FALSE),0),0)</f>
        <v>0</v>
      </c>
      <c r="L231" s="28"/>
      <c r="M231" s="28">
        <f>IF(F231="I",IFERROR(VLOOKUP(C231,'BG 2021'!A:D,4,FALSE),0),0)</f>
        <v>0</v>
      </c>
      <c r="N231" s="28"/>
      <c r="O231" s="35"/>
      <c r="P231" s="28"/>
      <c r="Q231" s="28"/>
      <c r="R231" s="28"/>
    </row>
    <row r="232" spans="1:18" ht="12" hidden="1" customHeight="1">
      <c r="A232" s="125" t="s">
        <v>3</v>
      </c>
      <c r="B232" s="125" t="s">
        <v>59</v>
      </c>
      <c r="C232" s="126">
        <v>1140219102</v>
      </c>
      <c r="D232" s="125" t="s">
        <v>478</v>
      </c>
      <c r="E232" s="27" t="s">
        <v>0</v>
      </c>
      <c r="F232" s="27" t="s">
        <v>180</v>
      </c>
      <c r="G232" s="35">
        <f>IF(F232="I",IFERROR(VLOOKUP(C232,'BG 122022'!B:D,3,FALSE),0),0)</f>
        <v>0</v>
      </c>
      <c r="H232" s="28"/>
      <c r="I232" s="28">
        <f>IF(F232="I",IFERROR(VLOOKUP(C232,'BG 122022'!B:E,4,FALSE),0),0)</f>
        <v>0</v>
      </c>
      <c r="J232" s="28"/>
      <c r="K232" s="35">
        <f>IF(F232="I",IFERROR(VLOOKUP(C232,'BG 2021'!A:C,3,FALSE),0),0)</f>
        <v>0</v>
      </c>
      <c r="L232" s="28"/>
      <c r="M232" s="28">
        <f>IF(F232="I",IFERROR(VLOOKUP(C232,'BG 2021'!A:D,4,FALSE),0),0)</f>
        <v>0</v>
      </c>
      <c r="N232" s="28"/>
      <c r="O232" s="35"/>
      <c r="P232" s="28"/>
      <c r="Q232" s="28"/>
      <c r="R232" s="28"/>
    </row>
    <row r="233" spans="1:18" ht="12" hidden="1" customHeight="1">
      <c r="A233" s="125" t="s">
        <v>3</v>
      </c>
      <c r="B233" s="125" t="s">
        <v>59</v>
      </c>
      <c r="C233" s="126">
        <v>1140219103</v>
      </c>
      <c r="D233" s="125" t="s">
        <v>479</v>
      </c>
      <c r="E233" s="27" t="s">
        <v>6</v>
      </c>
      <c r="F233" s="27" t="s">
        <v>180</v>
      </c>
      <c r="G233" s="35">
        <f>IF(F233="I",IFERROR(VLOOKUP(C233,'BG 122022'!B:D,3,FALSE),0),0)</f>
        <v>0</v>
      </c>
      <c r="H233" s="28"/>
      <c r="I233" s="28">
        <f>IF(F233="I",IFERROR(VLOOKUP(C233,'BG 122022'!B:E,4,FALSE),0),0)</f>
        <v>0</v>
      </c>
      <c r="J233" s="28"/>
      <c r="K233" s="35">
        <f>IF(F233="I",IFERROR(VLOOKUP(C233,'BG 2021'!A:C,3,FALSE),0),0)</f>
        <v>0</v>
      </c>
      <c r="L233" s="28"/>
      <c r="M233" s="28">
        <f>IF(F233="I",IFERROR(VLOOKUP(C233,'BG 2021'!A:D,4,FALSE),0),0)</f>
        <v>0</v>
      </c>
      <c r="N233" s="28"/>
      <c r="O233" s="35"/>
      <c r="P233" s="28"/>
      <c r="Q233" s="28"/>
      <c r="R233" s="28"/>
    </row>
    <row r="234" spans="1:18" s="165" customFormat="1" ht="12" hidden="1" customHeight="1">
      <c r="A234" s="160" t="s">
        <v>3</v>
      </c>
      <c r="B234" s="160" t="s">
        <v>59</v>
      </c>
      <c r="C234" s="161">
        <v>1140219104</v>
      </c>
      <c r="D234" s="160" t="s">
        <v>480</v>
      </c>
      <c r="E234" s="162" t="s">
        <v>0</v>
      </c>
      <c r="F234" s="162" t="s">
        <v>180</v>
      </c>
      <c r="G234" s="163">
        <f>IF(F234="I",IFERROR(VLOOKUP(C234,'BG 122022'!B:D,3,FALSE),0),0)</f>
        <v>0</v>
      </c>
      <c r="H234" s="164"/>
      <c r="I234" s="164">
        <f>IF(F234="I",IFERROR(VLOOKUP(C234,'BG 122022'!B:E,4,FALSE),0),0)</f>
        <v>0</v>
      </c>
      <c r="J234" s="164"/>
      <c r="K234" s="163">
        <f>IF(F234="I",IFERROR(VLOOKUP(C234,'BG 2021'!A:C,3,FALSE),0),0)</f>
        <v>0</v>
      </c>
      <c r="L234" s="164"/>
      <c r="M234" s="164">
        <f>IF(F234="I",IFERROR(VLOOKUP(C234,'BG 2021'!A:D,4,FALSE),0),0)</f>
        <v>0</v>
      </c>
      <c r="N234" s="164"/>
      <c r="O234" s="163"/>
      <c r="P234" s="164"/>
      <c r="Q234" s="164"/>
      <c r="R234" s="164"/>
    </row>
    <row r="235" spans="1:18" s="165" customFormat="1" ht="12" hidden="1" customHeight="1">
      <c r="A235" s="160" t="s">
        <v>3</v>
      </c>
      <c r="B235" s="160" t="s">
        <v>59</v>
      </c>
      <c r="C235" s="161">
        <v>1140219105</v>
      </c>
      <c r="D235" s="160" t="s">
        <v>254</v>
      </c>
      <c r="E235" s="162" t="s">
        <v>6</v>
      </c>
      <c r="F235" s="162" t="s">
        <v>180</v>
      </c>
      <c r="G235" s="163">
        <f>IF(F235="I",IFERROR(VLOOKUP(C235,'BG 122022'!B:D,3,FALSE),0),0)</f>
        <v>0</v>
      </c>
      <c r="H235" s="164"/>
      <c r="I235" s="164">
        <f>IF(F235="I",IFERROR(VLOOKUP(C235,'BG 122022'!B:E,4,FALSE),0),0)</f>
        <v>0</v>
      </c>
      <c r="J235" s="164"/>
      <c r="K235" s="163">
        <f>IF(F235="I",IFERROR(VLOOKUP(C235,'BG 2021'!A:C,3,FALSE),0),0)</f>
        <v>-1071707</v>
      </c>
      <c r="L235" s="164"/>
      <c r="M235" s="164">
        <f>IF(F235="I",IFERROR(VLOOKUP(C235,'BG 2021'!A:D,4,FALSE),0),0)</f>
        <v>-155.97999999999996</v>
      </c>
      <c r="N235" s="164"/>
      <c r="O235" s="163"/>
      <c r="P235" s="164"/>
      <c r="Q235" s="164"/>
      <c r="R235" s="164"/>
    </row>
    <row r="236" spans="1:18" s="165" customFormat="1" ht="12" hidden="1" customHeight="1">
      <c r="A236" s="160" t="s">
        <v>3</v>
      </c>
      <c r="B236" s="160" t="s">
        <v>59</v>
      </c>
      <c r="C236" s="161">
        <v>1140219106</v>
      </c>
      <c r="D236" s="160" t="s">
        <v>481</v>
      </c>
      <c r="E236" s="162" t="s">
        <v>0</v>
      </c>
      <c r="F236" s="162" t="s">
        <v>180</v>
      </c>
      <c r="G236" s="163">
        <f>IF(F236="I",IFERROR(VLOOKUP(C236,'BG 122022'!B:D,3,FALSE),0),0)</f>
        <v>0</v>
      </c>
      <c r="H236" s="164"/>
      <c r="I236" s="164">
        <f>IF(F236="I",IFERROR(VLOOKUP(C236,'BG 122022'!B:E,4,FALSE),0),0)</f>
        <v>0</v>
      </c>
      <c r="J236" s="164"/>
      <c r="K236" s="163">
        <f>IF(F236="I",IFERROR(VLOOKUP(C236,'BG 2021'!A:C,3,FALSE),0),0)</f>
        <v>-4621376</v>
      </c>
      <c r="L236" s="164"/>
      <c r="M236" s="164">
        <f>IF(F236="I",IFERROR(VLOOKUP(C236,'BG 2021'!A:D,4,FALSE),0),0)</f>
        <v>-672.61000000000013</v>
      </c>
      <c r="N236" s="164"/>
      <c r="O236" s="163"/>
      <c r="P236" s="164"/>
      <c r="Q236" s="164"/>
      <c r="R236" s="164"/>
    </row>
    <row r="237" spans="1:18" s="165" customFormat="1" ht="12" hidden="1" customHeight="1">
      <c r="A237" s="160" t="s">
        <v>3</v>
      </c>
      <c r="B237" s="160" t="s">
        <v>59</v>
      </c>
      <c r="C237" s="161">
        <v>1140219107</v>
      </c>
      <c r="D237" s="160" t="s">
        <v>482</v>
      </c>
      <c r="E237" s="162" t="s">
        <v>6</v>
      </c>
      <c r="F237" s="162" t="s">
        <v>180</v>
      </c>
      <c r="G237" s="163">
        <f>IF(F237="I",IFERROR(VLOOKUP(C237,'BG 122022'!B:D,3,FALSE),0),0)</f>
        <v>0</v>
      </c>
      <c r="H237" s="164" t="s">
        <v>178</v>
      </c>
      <c r="I237" s="164">
        <f>IF(F237="I",IFERROR(VLOOKUP(C237,'BG 122022'!B:E,4,FALSE),0),0)</f>
        <v>0</v>
      </c>
      <c r="J237" s="164"/>
      <c r="K237" s="163">
        <f>IF(F237="I",IFERROR(VLOOKUP(C237,'BG 2021'!A:C,3,FALSE),0),0)</f>
        <v>0</v>
      </c>
      <c r="L237" s="164"/>
      <c r="M237" s="164">
        <f>IF(F237="I",IFERROR(VLOOKUP(C237,'BG 2021'!A:D,4,FALSE),0),0)</f>
        <v>0</v>
      </c>
      <c r="N237" s="164"/>
      <c r="O237" s="163"/>
      <c r="P237" s="164"/>
      <c r="Q237" s="164"/>
      <c r="R237" s="164"/>
    </row>
    <row r="238" spans="1:18" s="165" customFormat="1" ht="12" hidden="1" customHeight="1">
      <c r="A238" s="160" t="s">
        <v>3</v>
      </c>
      <c r="B238" s="160" t="s">
        <v>59</v>
      </c>
      <c r="C238" s="161">
        <v>1140219108</v>
      </c>
      <c r="D238" s="160" t="s">
        <v>483</v>
      </c>
      <c r="E238" s="162" t="s">
        <v>0</v>
      </c>
      <c r="F238" s="162" t="s">
        <v>180</v>
      </c>
      <c r="G238" s="163">
        <f>IF(F238="I",IFERROR(VLOOKUP(C238,'BG 122022'!B:D,3,FALSE),0),0)</f>
        <v>0</v>
      </c>
      <c r="H238" s="164" t="s">
        <v>178</v>
      </c>
      <c r="I238" s="164">
        <f>IF(F238="I",IFERROR(VLOOKUP(C238,'BG 122022'!B:E,4,FALSE),0),0)</f>
        <v>0</v>
      </c>
      <c r="J238" s="164"/>
      <c r="K238" s="163">
        <f>IF(F238="I",IFERROR(VLOOKUP(C238,'BG 2021'!A:C,3,FALSE),0),0)</f>
        <v>-1786</v>
      </c>
      <c r="L238" s="164"/>
      <c r="M238" s="164">
        <f>IF(F238="I",IFERROR(VLOOKUP(C238,'BG 2021'!A:D,4,FALSE),0),0)</f>
        <v>-0.26</v>
      </c>
      <c r="N238" s="164"/>
      <c r="O238" s="163"/>
      <c r="P238" s="164"/>
      <c r="Q238" s="164"/>
      <c r="R238" s="164"/>
    </row>
    <row r="239" spans="1:18" ht="12" hidden="1" customHeight="1">
      <c r="A239" s="125" t="s">
        <v>3</v>
      </c>
      <c r="B239" s="125" t="s">
        <v>59</v>
      </c>
      <c r="C239" s="126">
        <v>1140219109</v>
      </c>
      <c r="D239" s="125" t="s">
        <v>484</v>
      </c>
      <c r="E239" s="27" t="s">
        <v>6</v>
      </c>
      <c r="F239" s="27" t="s">
        <v>180</v>
      </c>
      <c r="G239" s="35">
        <f>IF(F239="I",IFERROR(VLOOKUP(C239,'BG 122022'!B:D,3,FALSE),0),0)</f>
        <v>0</v>
      </c>
      <c r="H239" s="28" t="s">
        <v>178</v>
      </c>
      <c r="I239" s="28">
        <f>IF(F239="I",IFERROR(VLOOKUP(C239,'BG 122022'!B:E,4,FALSE),0),0)</f>
        <v>0</v>
      </c>
      <c r="J239" s="28"/>
      <c r="K239" s="35">
        <f>IF(F239="I",IFERROR(VLOOKUP(C239,'BG 2021'!A:C,3,FALSE),0),0)</f>
        <v>0</v>
      </c>
      <c r="L239" s="28"/>
      <c r="M239" s="28">
        <f>IF(F239="I",IFERROR(VLOOKUP(C239,'BG 2021'!A:D,4,FALSE),0),0)</f>
        <v>0</v>
      </c>
      <c r="N239" s="28"/>
      <c r="O239" s="35"/>
      <c r="P239" s="28"/>
      <c r="Q239" s="28"/>
      <c r="R239" s="28"/>
    </row>
    <row r="240" spans="1:18" ht="12" hidden="1" customHeight="1">
      <c r="A240" s="125" t="s">
        <v>3</v>
      </c>
      <c r="B240" s="125" t="s">
        <v>59</v>
      </c>
      <c r="C240" s="126">
        <v>1140219110</v>
      </c>
      <c r="D240" s="125" t="s">
        <v>485</v>
      </c>
      <c r="E240" s="27" t="s">
        <v>0</v>
      </c>
      <c r="F240" s="27" t="s">
        <v>180</v>
      </c>
      <c r="G240" s="35">
        <f>IF(F240="I",IFERROR(VLOOKUP(C240,'BG 122022'!B:D,3,FALSE),0),0)</f>
        <v>0</v>
      </c>
      <c r="H240" s="28" t="s">
        <v>178</v>
      </c>
      <c r="I240" s="28">
        <f>IF(F240="I",IFERROR(VLOOKUP(C240,'BG 122022'!B:E,4,FALSE),0),0)</f>
        <v>0</v>
      </c>
      <c r="J240" s="28"/>
      <c r="K240" s="35">
        <f>IF(F240="I",IFERROR(VLOOKUP(C240,'BG 2021'!A:C,3,FALSE),0),0)</f>
        <v>0</v>
      </c>
      <c r="L240" s="28"/>
      <c r="M240" s="28">
        <f>IF(F240="I",IFERROR(VLOOKUP(C240,'BG 2021'!A:D,4,FALSE),0),0)</f>
        <v>0</v>
      </c>
      <c r="N240" s="28"/>
      <c r="O240" s="35"/>
      <c r="P240" s="28"/>
      <c r="Q240" s="28"/>
      <c r="R240" s="28"/>
    </row>
    <row r="241" spans="1:18" ht="12" hidden="1" customHeight="1">
      <c r="A241" s="125" t="s">
        <v>3</v>
      </c>
      <c r="B241" s="125" t="s">
        <v>59</v>
      </c>
      <c r="C241" s="126">
        <v>1140219111</v>
      </c>
      <c r="D241" s="125" t="s">
        <v>486</v>
      </c>
      <c r="E241" s="27" t="s">
        <v>6</v>
      </c>
      <c r="F241" s="27" t="s">
        <v>180</v>
      </c>
      <c r="G241" s="35">
        <f>IF(F241="I",IFERROR(VLOOKUP(C241,'BG 122022'!B:D,3,FALSE),0),0)</f>
        <v>0</v>
      </c>
      <c r="H241" s="28" t="s">
        <v>178</v>
      </c>
      <c r="I241" s="28">
        <f>IF(F241="I",IFERROR(VLOOKUP(C241,'BG 122022'!B:E,4,FALSE),0),0)</f>
        <v>0</v>
      </c>
      <c r="J241" s="28"/>
      <c r="K241" s="35">
        <f>IF(F241="I",IFERROR(VLOOKUP(C241,'BG 2021'!A:C,3,FALSE),0),0)</f>
        <v>0</v>
      </c>
      <c r="L241" s="28"/>
      <c r="M241" s="28">
        <f>IF(F241="I",IFERROR(VLOOKUP(C241,'BG 2021'!A:D,4,FALSE),0),0)</f>
        <v>0</v>
      </c>
      <c r="N241" s="28"/>
      <c r="O241" s="35"/>
      <c r="P241" s="28"/>
      <c r="Q241" s="28"/>
      <c r="R241" s="28"/>
    </row>
    <row r="242" spans="1:18" ht="12" hidden="1" customHeight="1">
      <c r="A242" s="125" t="s">
        <v>3</v>
      </c>
      <c r="B242" s="125" t="s">
        <v>59</v>
      </c>
      <c r="C242" s="126">
        <v>1140219112</v>
      </c>
      <c r="D242" s="125" t="s">
        <v>487</v>
      </c>
      <c r="E242" s="27" t="s">
        <v>0</v>
      </c>
      <c r="F242" s="27" t="s">
        <v>180</v>
      </c>
      <c r="G242" s="35">
        <f>IF(F242="I",IFERROR(VLOOKUP(C242,'BG 122022'!B:D,3,FALSE),0),0)</f>
        <v>0</v>
      </c>
      <c r="H242" s="28" t="s">
        <v>178</v>
      </c>
      <c r="I242" s="28">
        <f>IF(F242="I",IFERROR(VLOOKUP(C242,'BG 122022'!B:E,4,FALSE),0),0)</f>
        <v>0</v>
      </c>
      <c r="J242" s="28"/>
      <c r="K242" s="35">
        <f>IF(F242="I",IFERROR(VLOOKUP(C242,'BG 2021'!A:C,3,FALSE),0),0)</f>
        <v>0</v>
      </c>
      <c r="L242" s="28"/>
      <c r="M242" s="28">
        <f>IF(F242="I",IFERROR(VLOOKUP(C242,'BG 2021'!A:D,4,FALSE),0),0)</f>
        <v>0</v>
      </c>
      <c r="N242" s="28"/>
      <c r="O242" s="35"/>
      <c r="P242" s="28"/>
      <c r="Q242" s="28"/>
      <c r="R242" s="28"/>
    </row>
    <row r="243" spans="1:18" s="165" customFormat="1" ht="12" hidden="1" customHeight="1">
      <c r="A243" s="160" t="s">
        <v>3</v>
      </c>
      <c r="B243" s="160" t="s">
        <v>59</v>
      </c>
      <c r="C243" s="161">
        <v>1140219113</v>
      </c>
      <c r="D243" s="160" t="s">
        <v>488</v>
      </c>
      <c r="E243" s="162" t="s">
        <v>6</v>
      </c>
      <c r="F243" s="162" t="s">
        <v>180</v>
      </c>
      <c r="G243" s="163">
        <f>IF(F243="I",IFERROR(VLOOKUP(C243,'BG 122022'!B:D,3,FALSE),0),0)</f>
        <v>-114</v>
      </c>
      <c r="H243" s="164" t="s">
        <v>178</v>
      </c>
      <c r="I243" s="164">
        <f>IF(F243="I",IFERROR(VLOOKUP(C243,'BG 122022'!B:E,4,FALSE),0),0)</f>
        <v>-2.0000000000436557E-2</v>
      </c>
      <c r="J243" s="164"/>
      <c r="K243" s="163">
        <f>IF(F243="I",IFERROR(VLOOKUP(C243,'BG 2021'!A:C,3,FALSE),0),0)</f>
        <v>0</v>
      </c>
      <c r="L243" s="164"/>
      <c r="M243" s="164">
        <f>IF(F243="I",IFERROR(VLOOKUP(C243,'BG 2021'!A:D,4,FALSE),0),0)</f>
        <v>0</v>
      </c>
      <c r="N243" s="164"/>
      <c r="O243" s="163"/>
      <c r="P243" s="164"/>
      <c r="Q243" s="164"/>
      <c r="R243" s="164"/>
    </row>
    <row r="244" spans="1:18" s="165" customFormat="1" ht="12" hidden="1" customHeight="1">
      <c r="A244" s="160" t="s">
        <v>3</v>
      </c>
      <c r="B244" s="160" t="s">
        <v>59</v>
      </c>
      <c r="C244" s="161">
        <v>1140219114</v>
      </c>
      <c r="D244" s="160" t="s">
        <v>478</v>
      </c>
      <c r="E244" s="162" t="s">
        <v>0</v>
      </c>
      <c r="F244" s="162" t="s">
        <v>180</v>
      </c>
      <c r="G244" s="163">
        <f>IF(F244="I",IFERROR(VLOOKUP(C244,'BG 122022'!B:D,3,FALSE),0),0)</f>
        <v>-87069</v>
      </c>
      <c r="H244" s="164" t="s">
        <v>178</v>
      </c>
      <c r="I244" s="164">
        <f>IF(F244="I",IFERROR(VLOOKUP(C244,'BG 122022'!B:E,4,FALSE),0),0)</f>
        <v>-11.89</v>
      </c>
      <c r="J244" s="164"/>
      <c r="K244" s="163">
        <f>IF(F244="I",IFERROR(VLOOKUP(C244,'BG 2021'!A:C,3,FALSE),0),0)</f>
        <v>0</v>
      </c>
      <c r="L244" s="164"/>
      <c r="M244" s="164">
        <f>IF(F244="I",IFERROR(VLOOKUP(C244,'BG 2021'!A:D,4,FALSE),0),0)</f>
        <v>0</v>
      </c>
      <c r="N244" s="164"/>
      <c r="O244" s="163"/>
      <c r="P244" s="164"/>
      <c r="Q244" s="164"/>
      <c r="R244" s="164"/>
    </row>
    <row r="245" spans="1:18" ht="12" hidden="1" customHeight="1">
      <c r="A245" s="125" t="s">
        <v>3</v>
      </c>
      <c r="B245" s="125" t="s">
        <v>59</v>
      </c>
      <c r="C245" s="126">
        <v>1140219115</v>
      </c>
      <c r="D245" s="125" t="s">
        <v>479</v>
      </c>
      <c r="E245" s="27" t="s">
        <v>6</v>
      </c>
      <c r="F245" s="27" t="s">
        <v>180</v>
      </c>
      <c r="G245" s="35">
        <f>IF(F245="I",IFERROR(VLOOKUP(C245,'BG 122022'!B:D,3,FALSE),0),0)</f>
        <v>0</v>
      </c>
      <c r="H245" s="28" t="s">
        <v>178</v>
      </c>
      <c r="I245" s="28">
        <f>IF(F245="I",IFERROR(VLOOKUP(C245,'BG 122022'!B:E,4,FALSE),0),0)</f>
        <v>0</v>
      </c>
      <c r="J245" s="28"/>
      <c r="K245" s="35">
        <f>IF(F245="I",IFERROR(VLOOKUP(C245,'BG 2021'!A:C,3,FALSE),0),0)</f>
        <v>0</v>
      </c>
      <c r="L245" s="28"/>
      <c r="M245" s="28">
        <f>IF(F245="I",IFERROR(VLOOKUP(C245,'BG 2021'!A:D,4,FALSE),0),0)</f>
        <v>0</v>
      </c>
      <c r="N245" s="28"/>
      <c r="O245" s="35"/>
      <c r="P245" s="28"/>
      <c r="Q245" s="28"/>
      <c r="R245" s="28"/>
    </row>
    <row r="246" spans="1:18" ht="12" hidden="1" customHeight="1">
      <c r="A246" s="125" t="s">
        <v>3</v>
      </c>
      <c r="B246" s="125" t="s">
        <v>59</v>
      </c>
      <c r="C246" s="126">
        <v>1140219116</v>
      </c>
      <c r="D246" s="125" t="s">
        <v>480</v>
      </c>
      <c r="E246" s="27" t="s">
        <v>0</v>
      </c>
      <c r="F246" s="27" t="s">
        <v>180</v>
      </c>
      <c r="G246" s="35">
        <f>IF(F246="I",IFERROR(VLOOKUP(C246,'BG 122022'!B:D,3,FALSE),0),0)</f>
        <v>0</v>
      </c>
      <c r="H246" s="28" t="s">
        <v>178</v>
      </c>
      <c r="I246" s="28">
        <f>IF(F246="I",IFERROR(VLOOKUP(C246,'BG 122022'!B:E,4,FALSE),0),0)</f>
        <v>0</v>
      </c>
      <c r="J246" s="28"/>
      <c r="K246" s="35">
        <f>IF(F246="I",IFERROR(VLOOKUP(C246,'BG 2021'!A:C,3,FALSE),0),0)</f>
        <v>0</v>
      </c>
      <c r="L246" s="28"/>
      <c r="M246" s="28">
        <f>IF(F246="I",IFERROR(VLOOKUP(C246,'BG 2021'!A:D,4,FALSE),0),0)</f>
        <v>0</v>
      </c>
      <c r="N246" s="28"/>
      <c r="O246" s="35"/>
      <c r="P246" s="28"/>
      <c r="Q246" s="28"/>
      <c r="R246" s="28"/>
    </row>
    <row r="247" spans="1:18" ht="12" hidden="1" customHeight="1">
      <c r="A247" s="125" t="s">
        <v>3</v>
      </c>
      <c r="B247" s="125" t="s">
        <v>59</v>
      </c>
      <c r="C247" s="126">
        <v>1140219117</v>
      </c>
      <c r="D247" s="125" t="s">
        <v>489</v>
      </c>
      <c r="E247" s="27" t="s">
        <v>6</v>
      </c>
      <c r="F247" s="27" t="s">
        <v>180</v>
      </c>
      <c r="G247" s="35">
        <f>IF(F247="I",IFERROR(VLOOKUP(C247,'BG 122022'!B:D,3,FALSE),0),0)</f>
        <v>0</v>
      </c>
      <c r="H247" s="28" t="s">
        <v>178</v>
      </c>
      <c r="I247" s="28">
        <f>IF(F247="I",IFERROR(VLOOKUP(C247,'BG 122022'!B:E,4,FALSE),0),0)</f>
        <v>0</v>
      </c>
      <c r="J247" s="28"/>
      <c r="K247" s="35">
        <f>IF(F247="I",IFERROR(VLOOKUP(C247,'BG 2021'!A:C,3,FALSE),0),0)</f>
        <v>-2316681</v>
      </c>
      <c r="L247" s="28"/>
      <c r="M247" s="28">
        <f>IF(F247="I",IFERROR(VLOOKUP(C247,'BG 2021'!A:D,4,FALSE),0),0)</f>
        <v>-337.17999999999995</v>
      </c>
      <c r="N247" s="28"/>
      <c r="O247" s="35"/>
      <c r="P247" s="28"/>
      <c r="Q247" s="28"/>
      <c r="R247" s="28"/>
    </row>
    <row r="248" spans="1:18" ht="12" hidden="1" customHeight="1">
      <c r="A248" s="125" t="s">
        <v>3</v>
      </c>
      <c r="B248" s="125" t="s">
        <v>59</v>
      </c>
      <c r="C248" s="126">
        <v>1140219118</v>
      </c>
      <c r="D248" s="125" t="s">
        <v>490</v>
      </c>
      <c r="E248" s="27" t="s">
        <v>0</v>
      </c>
      <c r="F248" s="27" t="s">
        <v>180</v>
      </c>
      <c r="G248" s="35">
        <f>IF(F248="I",IFERROR(VLOOKUP(C248,'BG 122022'!B:D,3,FALSE),0),0)</f>
        <v>0</v>
      </c>
      <c r="H248" s="28" t="s">
        <v>178</v>
      </c>
      <c r="I248" s="28">
        <f>IF(F248="I",IFERROR(VLOOKUP(C248,'BG 122022'!B:E,4,FALSE),0),0)</f>
        <v>0</v>
      </c>
      <c r="J248" s="28"/>
      <c r="K248" s="35">
        <f>IF(F248="I",IFERROR(VLOOKUP(C248,'BG 2021'!A:C,3,FALSE),0),0)</f>
        <v>0</v>
      </c>
      <c r="L248" s="28"/>
      <c r="M248" s="28">
        <f>IF(F248="I",IFERROR(VLOOKUP(C248,'BG 2021'!A:D,4,FALSE),0),0)</f>
        <v>0</v>
      </c>
      <c r="N248" s="28"/>
      <c r="O248" s="35"/>
      <c r="P248" s="28"/>
      <c r="Q248" s="28"/>
      <c r="R248" s="28"/>
    </row>
    <row r="249" spans="1:18" ht="12" hidden="1" customHeight="1">
      <c r="A249" s="125" t="s">
        <v>3</v>
      </c>
      <c r="B249" s="125" t="s">
        <v>59</v>
      </c>
      <c r="C249" s="126">
        <v>1140219119</v>
      </c>
      <c r="D249" s="125" t="s">
        <v>482</v>
      </c>
      <c r="E249" s="27" t="s">
        <v>6</v>
      </c>
      <c r="F249" s="27" t="s">
        <v>180</v>
      </c>
      <c r="G249" s="35">
        <f>IF(F249="I",IFERROR(VLOOKUP(C249,'BG 122022'!B:D,3,FALSE),0),0)</f>
        <v>0</v>
      </c>
      <c r="H249" s="28" t="s">
        <v>178</v>
      </c>
      <c r="I249" s="28">
        <f>IF(F249="I",IFERROR(VLOOKUP(C249,'BG 122022'!B:E,4,FALSE),0),0)</f>
        <v>0</v>
      </c>
      <c r="J249" s="28"/>
      <c r="K249" s="35">
        <f>IF(F249="I",IFERROR(VLOOKUP(C249,'BG 2021'!A:C,3,FALSE),0),0)</f>
        <v>0</v>
      </c>
      <c r="L249" s="28"/>
      <c r="M249" s="28">
        <f>IF(F249="I",IFERROR(VLOOKUP(C249,'BG 2021'!A:D,4,FALSE),0),0)</f>
        <v>0</v>
      </c>
      <c r="N249" s="28"/>
      <c r="O249" s="35"/>
      <c r="P249" s="28"/>
      <c r="Q249" s="28"/>
      <c r="R249" s="28"/>
    </row>
    <row r="250" spans="1:18" ht="12" hidden="1" customHeight="1">
      <c r="A250" s="125" t="s">
        <v>3</v>
      </c>
      <c r="B250" s="125" t="s">
        <v>59</v>
      </c>
      <c r="C250" s="126">
        <v>1140219120</v>
      </c>
      <c r="D250" s="125" t="s">
        <v>483</v>
      </c>
      <c r="E250" s="27" t="s">
        <v>0</v>
      </c>
      <c r="F250" s="27" t="s">
        <v>180</v>
      </c>
      <c r="G250" s="35">
        <f>IF(F250="I",IFERROR(VLOOKUP(C250,'BG 122022'!B:D,3,FALSE),0),0)</f>
        <v>0</v>
      </c>
      <c r="H250" s="28" t="s">
        <v>178</v>
      </c>
      <c r="I250" s="28">
        <f>IF(F250="I",IFERROR(VLOOKUP(C250,'BG 122022'!B:E,4,FALSE),0),0)</f>
        <v>0</v>
      </c>
      <c r="J250" s="28"/>
      <c r="K250" s="35">
        <f>IF(F250="I",IFERROR(VLOOKUP(C250,'BG 2021'!A:C,3,FALSE),0),0)</f>
        <v>0</v>
      </c>
      <c r="L250" s="28"/>
      <c r="M250" s="28">
        <f>IF(F250="I",IFERROR(VLOOKUP(C250,'BG 2021'!A:D,4,FALSE),0),0)</f>
        <v>0</v>
      </c>
      <c r="N250" s="28"/>
      <c r="O250" s="35"/>
      <c r="P250" s="28"/>
      <c r="Q250" s="28"/>
      <c r="R250" s="28"/>
    </row>
    <row r="251" spans="1:18" ht="12" hidden="1" customHeight="1">
      <c r="A251" s="125" t="s">
        <v>3</v>
      </c>
      <c r="B251" s="125" t="s">
        <v>59</v>
      </c>
      <c r="C251" s="126">
        <v>1140219121</v>
      </c>
      <c r="D251" s="125" t="s">
        <v>491</v>
      </c>
      <c r="E251" s="27" t="s">
        <v>6</v>
      </c>
      <c r="F251" s="27" t="s">
        <v>180</v>
      </c>
      <c r="G251" s="35">
        <f>IF(F251="I",IFERROR(VLOOKUP(C251,'BG 122022'!B:D,3,FALSE),0),0)</f>
        <v>0</v>
      </c>
      <c r="H251" s="28" t="s">
        <v>178</v>
      </c>
      <c r="I251" s="28">
        <f>IF(F251="I",IFERROR(VLOOKUP(C251,'BG 122022'!B:E,4,FALSE),0),0)</f>
        <v>0</v>
      </c>
      <c r="J251" s="28"/>
      <c r="K251" s="35">
        <f>IF(F251="I",IFERROR(VLOOKUP(C251,'BG 2021'!A:C,3,FALSE),0),0)</f>
        <v>0</v>
      </c>
      <c r="L251" s="28"/>
      <c r="M251" s="28">
        <f>IF(F251="I",IFERROR(VLOOKUP(C251,'BG 2021'!A:D,4,FALSE),0),0)</f>
        <v>0</v>
      </c>
      <c r="N251" s="28"/>
      <c r="O251" s="35"/>
      <c r="P251" s="28"/>
      <c r="Q251" s="28"/>
      <c r="R251" s="28"/>
    </row>
    <row r="252" spans="1:18" ht="12" hidden="1" customHeight="1">
      <c r="A252" s="125" t="s">
        <v>3</v>
      </c>
      <c r="B252" s="125" t="s">
        <v>59</v>
      </c>
      <c r="C252" s="126">
        <v>1140219122</v>
      </c>
      <c r="D252" s="125" t="s">
        <v>492</v>
      </c>
      <c r="E252" s="27" t="s">
        <v>0</v>
      </c>
      <c r="F252" s="27" t="s">
        <v>180</v>
      </c>
      <c r="G252" s="35">
        <f>IF(F252="I",IFERROR(VLOOKUP(C252,'BG 122022'!B:D,3,FALSE),0),0)</f>
        <v>0</v>
      </c>
      <c r="H252" s="28" t="s">
        <v>178</v>
      </c>
      <c r="I252" s="28">
        <f>IF(F252="I",IFERROR(VLOOKUP(C252,'BG 122022'!B:E,4,FALSE),0),0)</f>
        <v>0</v>
      </c>
      <c r="J252" s="28"/>
      <c r="K252" s="35">
        <f>IF(F252="I",IFERROR(VLOOKUP(C252,'BG 2021'!A:C,3,FALSE),0),0)</f>
        <v>0</v>
      </c>
      <c r="L252" s="28"/>
      <c r="M252" s="28">
        <f>IF(F252="I",IFERROR(VLOOKUP(C252,'BG 2021'!A:D,4,FALSE),0),0)</f>
        <v>0</v>
      </c>
      <c r="N252" s="28"/>
      <c r="O252" s="35"/>
      <c r="P252" s="28"/>
      <c r="Q252" s="28"/>
      <c r="R252" s="28"/>
    </row>
    <row r="253" spans="1:18" ht="12" hidden="1" customHeight="1">
      <c r="A253" s="125" t="s">
        <v>3</v>
      </c>
      <c r="B253" s="125" t="s">
        <v>59</v>
      </c>
      <c r="C253" s="126">
        <v>1140219123</v>
      </c>
      <c r="D253" s="125" t="s">
        <v>486</v>
      </c>
      <c r="E253" s="27" t="s">
        <v>6</v>
      </c>
      <c r="F253" s="27" t="s">
        <v>180</v>
      </c>
      <c r="G253" s="35">
        <f>IF(F253="I",IFERROR(VLOOKUP(C253,'BG 122022'!B:D,3,FALSE),0),0)</f>
        <v>0</v>
      </c>
      <c r="H253" s="28" t="s">
        <v>178</v>
      </c>
      <c r="I253" s="28">
        <f>IF(F253="I",IFERROR(VLOOKUP(C253,'BG 122022'!B:E,4,FALSE),0),0)</f>
        <v>0</v>
      </c>
      <c r="J253" s="28"/>
      <c r="K253" s="35">
        <f>IF(F253="I",IFERROR(VLOOKUP(C253,'BG 2021'!A:C,3,FALSE),0),0)</f>
        <v>0</v>
      </c>
      <c r="L253" s="28"/>
      <c r="M253" s="28">
        <f>IF(F253="I",IFERROR(VLOOKUP(C253,'BG 2021'!A:D,4,FALSE),0),0)</f>
        <v>0</v>
      </c>
      <c r="N253" s="28"/>
      <c r="O253" s="35"/>
      <c r="P253" s="28"/>
      <c r="Q253" s="28"/>
      <c r="R253" s="28"/>
    </row>
    <row r="254" spans="1:18" ht="12" hidden="1" customHeight="1">
      <c r="A254" s="125" t="s">
        <v>3</v>
      </c>
      <c r="B254" s="125" t="s">
        <v>59</v>
      </c>
      <c r="C254" s="126">
        <v>1140219124</v>
      </c>
      <c r="D254" s="125" t="s">
        <v>487</v>
      </c>
      <c r="E254" s="27" t="s">
        <v>0</v>
      </c>
      <c r="F254" s="27" t="s">
        <v>180</v>
      </c>
      <c r="G254" s="35">
        <f>IF(F254="I",IFERROR(VLOOKUP(C254,'BG 122022'!B:D,3,FALSE),0),0)</f>
        <v>0</v>
      </c>
      <c r="H254" s="28" t="s">
        <v>178</v>
      </c>
      <c r="I254" s="28">
        <f>IF(F254="I",IFERROR(VLOOKUP(C254,'BG 122022'!B:E,4,FALSE),0),0)</f>
        <v>0</v>
      </c>
      <c r="J254" s="28"/>
      <c r="K254" s="35">
        <f>IF(F254="I",IFERROR(VLOOKUP(C254,'BG 2021'!A:C,3,FALSE),0),0)</f>
        <v>0</v>
      </c>
      <c r="L254" s="28"/>
      <c r="M254" s="28">
        <f>IF(F254="I",IFERROR(VLOOKUP(C254,'BG 2021'!A:D,4,FALSE),0),0)</f>
        <v>0</v>
      </c>
      <c r="N254" s="28"/>
      <c r="O254" s="35"/>
      <c r="P254" s="28"/>
      <c r="Q254" s="28"/>
      <c r="R254" s="28"/>
    </row>
    <row r="255" spans="1:18" ht="12" hidden="1" customHeight="1">
      <c r="A255" s="125" t="s">
        <v>3</v>
      </c>
      <c r="B255" s="125" t="s">
        <v>59</v>
      </c>
      <c r="C255" s="126">
        <v>1140219125</v>
      </c>
      <c r="D255" s="125" t="s">
        <v>493</v>
      </c>
      <c r="E255" s="27" t="s">
        <v>6</v>
      </c>
      <c r="F255" s="27" t="s">
        <v>180</v>
      </c>
      <c r="G255" s="35">
        <f>IF(F255="I",IFERROR(VLOOKUP(C255,'BG 122022'!B:D,3,FALSE),0),0)</f>
        <v>0</v>
      </c>
      <c r="H255" s="28" t="s">
        <v>178</v>
      </c>
      <c r="I255" s="28">
        <f>IF(F255="I",IFERROR(VLOOKUP(C255,'BG 122022'!B:E,4,FALSE),0),0)</f>
        <v>0</v>
      </c>
      <c r="J255" s="28"/>
      <c r="K255" s="35">
        <f>IF(F255="I",IFERROR(VLOOKUP(C255,'BG 2021'!A:C,3,FALSE),0),0)</f>
        <v>0</v>
      </c>
      <c r="L255" s="28"/>
      <c r="M255" s="28">
        <f>IF(F255="I",IFERROR(VLOOKUP(C255,'BG 2021'!A:D,4,FALSE),0),0)</f>
        <v>0</v>
      </c>
      <c r="N255" s="28"/>
      <c r="O255" s="35"/>
      <c r="P255" s="28"/>
      <c r="Q255" s="28"/>
      <c r="R255" s="28"/>
    </row>
    <row r="256" spans="1:18" ht="12" hidden="1" customHeight="1">
      <c r="A256" s="125" t="s">
        <v>3</v>
      </c>
      <c r="B256" s="125" t="s">
        <v>59</v>
      </c>
      <c r="C256" s="126">
        <v>1140219126</v>
      </c>
      <c r="D256" s="125" t="s">
        <v>493</v>
      </c>
      <c r="E256" s="27" t="s">
        <v>6</v>
      </c>
      <c r="F256" s="27" t="s">
        <v>180</v>
      </c>
      <c r="G256" s="35">
        <f>IF(F256="I",IFERROR(VLOOKUP(C256,'BG 122022'!B:D,3,FALSE),0),0)</f>
        <v>0</v>
      </c>
      <c r="H256" s="28"/>
      <c r="I256" s="28">
        <f>IF(F256="I",IFERROR(VLOOKUP(C256,'BG 122022'!B:E,4,FALSE),0),0)</f>
        <v>0</v>
      </c>
      <c r="J256" s="28"/>
      <c r="K256" s="35">
        <f>IF(F256="I",IFERROR(VLOOKUP(C256,'BG 2021'!A:C,3,FALSE),0),0)</f>
        <v>0</v>
      </c>
      <c r="L256" s="28"/>
      <c r="M256" s="28">
        <f>IF(F256="I",IFERROR(VLOOKUP(C256,'BG 2021'!A:D,4,FALSE),0),0)</f>
        <v>0</v>
      </c>
      <c r="N256" s="28"/>
      <c r="O256" s="35"/>
      <c r="P256" s="28"/>
      <c r="Q256" s="28"/>
      <c r="R256" s="28"/>
    </row>
    <row r="257" spans="1:18" ht="12" hidden="1" customHeight="1">
      <c r="A257" s="125" t="s">
        <v>3</v>
      </c>
      <c r="B257" s="125" t="s">
        <v>59</v>
      </c>
      <c r="C257" s="126">
        <v>1140219127</v>
      </c>
      <c r="D257" s="125" t="s">
        <v>494</v>
      </c>
      <c r="E257" s="27" t="s">
        <v>6</v>
      </c>
      <c r="F257" s="27" t="s">
        <v>180</v>
      </c>
      <c r="G257" s="35">
        <f>IF(F257="I",IFERROR(VLOOKUP(C257,'BG 122022'!B:D,3,FALSE),0),0)</f>
        <v>0</v>
      </c>
      <c r="H257" s="28"/>
      <c r="I257" s="28">
        <f>IF(F257="I",IFERROR(VLOOKUP(C257,'BG 122022'!B:E,4,FALSE),0),0)</f>
        <v>0</v>
      </c>
      <c r="J257" s="28"/>
      <c r="K257" s="35">
        <f>IF(F257="I",IFERROR(VLOOKUP(C257,'BG 2021'!A:C,3,FALSE),0),0)</f>
        <v>0</v>
      </c>
      <c r="L257" s="28"/>
      <c r="M257" s="28">
        <f>IF(F257="I",IFERROR(VLOOKUP(C257,'BG 2021'!A:D,4,FALSE),0),0)</f>
        <v>0</v>
      </c>
      <c r="N257" s="28"/>
      <c r="O257" s="35"/>
      <c r="P257" s="28"/>
      <c r="Q257" s="28"/>
      <c r="R257" s="28"/>
    </row>
    <row r="258" spans="1:18" ht="12" hidden="1" customHeight="1">
      <c r="A258" s="125" t="s">
        <v>3</v>
      </c>
      <c r="B258" s="125" t="s">
        <v>59</v>
      </c>
      <c r="C258" s="126">
        <v>1140219128</v>
      </c>
      <c r="D258" s="125" t="s">
        <v>494</v>
      </c>
      <c r="E258" s="27" t="s">
        <v>6</v>
      </c>
      <c r="F258" s="27" t="s">
        <v>180</v>
      </c>
      <c r="G258" s="35">
        <f>IF(F258="I",IFERROR(VLOOKUP(C258,'BG 122022'!B:D,3,FALSE),0),0)</f>
        <v>0</v>
      </c>
      <c r="H258" s="28"/>
      <c r="I258" s="28">
        <f>IF(F258="I",IFERROR(VLOOKUP(C258,'BG 122022'!B:E,4,FALSE),0),0)</f>
        <v>0</v>
      </c>
      <c r="J258" s="28"/>
      <c r="K258" s="35">
        <f>IF(F258="I",IFERROR(VLOOKUP(C258,'BG 2021'!A:C,3,FALSE),0),0)</f>
        <v>0</v>
      </c>
      <c r="L258" s="28"/>
      <c r="M258" s="28">
        <f>IF(F258="I",IFERROR(VLOOKUP(C258,'BG 2021'!A:D,4,FALSE),0),0)</f>
        <v>0</v>
      </c>
      <c r="N258" s="28"/>
      <c r="O258" s="35"/>
      <c r="P258" s="28"/>
      <c r="Q258" s="28"/>
      <c r="R258" s="28"/>
    </row>
    <row r="259" spans="1:18" ht="12" hidden="1" customHeight="1">
      <c r="A259" s="125" t="s">
        <v>3</v>
      </c>
      <c r="B259" s="125" t="s">
        <v>59</v>
      </c>
      <c r="C259" s="126">
        <v>1140219129</v>
      </c>
      <c r="D259" s="125" t="s">
        <v>495</v>
      </c>
      <c r="E259" s="27" t="s">
        <v>6</v>
      </c>
      <c r="F259" s="27" t="s">
        <v>180</v>
      </c>
      <c r="G259" s="35">
        <f>IF(F259="I",IFERROR(VLOOKUP(C259,'BG 122022'!B:D,3,FALSE),0),0)</f>
        <v>0</v>
      </c>
      <c r="H259" s="28"/>
      <c r="I259" s="28">
        <f>IF(F259="I",IFERROR(VLOOKUP(C259,'BG 122022'!B:E,4,FALSE),0),0)</f>
        <v>0</v>
      </c>
      <c r="J259" s="28"/>
      <c r="K259" s="35">
        <f>IF(F259="I",IFERROR(VLOOKUP(C259,'BG 2021'!A:C,3,FALSE),0),0)</f>
        <v>0</v>
      </c>
      <c r="L259" s="28"/>
      <c r="M259" s="28">
        <f>IF(F259="I",IFERROR(VLOOKUP(C259,'BG 2021'!A:D,4,FALSE),0),0)</f>
        <v>0</v>
      </c>
      <c r="N259" s="28"/>
      <c r="O259" s="35"/>
      <c r="P259" s="28"/>
      <c r="Q259" s="28"/>
      <c r="R259" s="28"/>
    </row>
    <row r="260" spans="1:18" ht="12" hidden="1" customHeight="1">
      <c r="A260" s="125" t="s">
        <v>3</v>
      </c>
      <c r="B260" s="125" t="s">
        <v>59</v>
      </c>
      <c r="C260" s="126">
        <v>1140219130</v>
      </c>
      <c r="D260" s="125" t="s">
        <v>496</v>
      </c>
      <c r="E260" s="27" t="s">
        <v>0</v>
      </c>
      <c r="F260" s="27" t="s">
        <v>180</v>
      </c>
      <c r="G260" s="35">
        <f>IF(F260="I",IFERROR(VLOOKUP(C260,'BG 122022'!B:D,3,FALSE),0),0)</f>
        <v>0</v>
      </c>
      <c r="H260" s="28" t="s">
        <v>178</v>
      </c>
      <c r="I260" s="28">
        <f>IF(F260="I",IFERROR(VLOOKUP(C260,'BG 122022'!B:E,4,FALSE),0),0)</f>
        <v>0</v>
      </c>
      <c r="J260" s="28"/>
      <c r="K260" s="35">
        <f>IF(F260="I",IFERROR(VLOOKUP(C260,'BG 2021'!A:C,3,FALSE),0),0)</f>
        <v>0</v>
      </c>
      <c r="L260" s="28"/>
      <c r="M260" s="28">
        <f>IF(F260="I",IFERROR(VLOOKUP(C260,'BG 2021'!A:D,4,FALSE),0),0)</f>
        <v>0</v>
      </c>
      <c r="N260" s="28"/>
      <c r="O260" s="35"/>
      <c r="P260" s="28"/>
      <c r="Q260" s="28"/>
      <c r="R260" s="28"/>
    </row>
    <row r="261" spans="1:18" ht="12" hidden="1" customHeight="1">
      <c r="A261" s="125" t="s">
        <v>3</v>
      </c>
      <c r="B261" s="125"/>
      <c r="C261" s="126">
        <v>11402192</v>
      </c>
      <c r="D261" s="125" t="s">
        <v>320</v>
      </c>
      <c r="E261" s="27" t="s">
        <v>6</v>
      </c>
      <c r="F261" s="27" t="s">
        <v>179</v>
      </c>
      <c r="G261" s="35">
        <f>IF(F261="I",IFERROR(VLOOKUP(C261,'BG 122022'!B:D,3,FALSE),0),0)</f>
        <v>0</v>
      </c>
      <c r="H261" s="28" t="s">
        <v>178</v>
      </c>
      <c r="I261" s="28">
        <f>IF(F261="I",IFERROR(VLOOKUP(C261,'BG 122022'!B:E,4,FALSE),0),0)</f>
        <v>0</v>
      </c>
      <c r="J261" s="28"/>
      <c r="K261" s="35">
        <f>IF(F261="I",IFERROR(VLOOKUP(C261,'BG 2021'!A:C,3,FALSE),0),0)</f>
        <v>0</v>
      </c>
      <c r="L261" s="28"/>
      <c r="M261" s="28">
        <f>IF(F261="I",IFERROR(VLOOKUP(C261,'BG 2021'!A:D,4,FALSE),0),0)</f>
        <v>0</v>
      </c>
      <c r="N261" s="28"/>
      <c r="O261" s="35"/>
      <c r="P261" s="28"/>
      <c r="Q261" s="28"/>
      <c r="R261" s="28"/>
    </row>
    <row r="262" spans="1:18" ht="12" hidden="1" customHeight="1">
      <c r="A262" s="125" t="s">
        <v>3</v>
      </c>
      <c r="B262" s="125" t="s">
        <v>59</v>
      </c>
      <c r="C262" s="126">
        <v>1140219201</v>
      </c>
      <c r="D262" s="125" t="s">
        <v>497</v>
      </c>
      <c r="E262" s="27" t="s">
        <v>6</v>
      </c>
      <c r="F262" s="27" t="s">
        <v>180</v>
      </c>
      <c r="G262" s="35">
        <f>IF(F262="I",IFERROR(VLOOKUP(C262,'BG 122022'!B:D,3,FALSE),0),0)</f>
        <v>0</v>
      </c>
      <c r="H262" s="28" t="s">
        <v>178</v>
      </c>
      <c r="I262" s="28">
        <f>IF(F262="I",IFERROR(VLOOKUP(C262,'BG 122022'!B:E,4,FALSE),0),0)</f>
        <v>0</v>
      </c>
      <c r="J262" s="28"/>
      <c r="K262" s="35">
        <f>IF(F262="I",IFERROR(VLOOKUP(C262,'BG 2021'!A:C,3,FALSE),0),0)</f>
        <v>0</v>
      </c>
      <c r="L262" s="28"/>
      <c r="M262" s="28">
        <f>IF(F262="I",IFERROR(VLOOKUP(C262,'BG 2021'!A:D,4,FALSE),0),0)</f>
        <v>0</v>
      </c>
      <c r="N262" s="28"/>
      <c r="O262" s="35"/>
      <c r="P262" s="28"/>
      <c r="Q262" s="28"/>
      <c r="R262" s="28"/>
    </row>
    <row r="263" spans="1:18" s="165" customFormat="1" ht="12" hidden="1" customHeight="1">
      <c r="A263" s="160" t="s">
        <v>3</v>
      </c>
      <c r="B263" s="160" t="s">
        <v>59</v>
      </c>
      <c r="C263" s="161">
        <v>1140219202</v>
      </c>
      <c r="D263" s="160" t="s">
        <v>498</v>
      </c>
      <c r="E263" s="162" t="s">
        <v>0</v>
      </c>
      <c r="F263" s="162" t="s">
        <v>180</v>
      </c>
      <c r="G263" s="163">
        <f>IF(F263="I",IFERROR(VLOOKUP(C263,'BG 122022'!B:D,3,FALSE),0),0)</f>
        <v>0</v>
      </c>
      <c r="H263" s="164" t="s">
        <v>178</v>
      </c>
      <c r="I263" s="164">
        <f>IF(F263="I",IFERROR(VLOOKUP(C263,'BG 122022'!B:E,4,FALSE),0),0)</f>
        <v>0</v>
      </c>
      <c r="J263" s="164"/>
      <c r="K263" s="163">
        <f>IF(F263="I",IFERROR(VLOOKUP(C263,'BG 2021'!A:C,3,FALSE),0),0)</f>
        <v>0</v>
      </c>
      <c r="L263" s="164"/>
      <c r="M263" s="164">
        <f>IF(F263="I",IFERROR(VLOOKUP(C263,'BG 2021'!A:D,4,FALSE),0),0)</f>
        <v>0</v>
      </c>
      <c r="N263" s="164"/>
      <c r="O263" s="163"/>
      <c r="P263" s="164"/>
      <c r="Q263" s="164"/>
      <c r="R263" s="164"/>
    </row>
    <row r="264" spans="1:18" ht="12" hidden="1" customHeight="1">
      <c r="A264" s="125" t="s">
        <v>3</v>
      </c>
      <c r="B264" s="125" t="s">
        <v>59</v>
      </c>
      <c r="C264" s="126">
        <v>1140219203</v>
      </c>
      <c r="D264" s="125" t="s">
        <v>499</v>
      </c>
      <c r="E264" s="27" t="s">
        <v>6</v>
      </c>
      <c r="F264" s="27" t="s">
        <v>180</v>
      </c>
      <c r="G264" s="35">
        <f>IF(F264="I",IFERROR(VLOOKUP(C264,'BG 122022'!B:D,3,FALSE),0),0)</f>
        <v>0</v>
      </c>
      <c r="H264" s="28" t="s">
        <v>178</v>
      </c>
      <c r="I264" s="28">
        <f>IF(F264="I",IFERROR(VLOOKUP(C264,'BG 122022'!B:E,4,FALSE),0),0)</f>
        <v>0</v>
      </c>
      <c r="J264" s="28"/>
      <c r="K264" s="35">
        <f>IF(F264="I",IFERROR(VLOOKUP(C264,'BG 2021'!A:C,3,FALSE),0),0)</f>
        <v>0</v>
      </c>
      <c r="L264" s="28"/>
      <c r="M264" s="28">
        <f>IF(F264="I",IFERROR(VLOOKUP(C264,'BG 2021'!A:D,4,FALSE),0),0)</f>
        <v>0</v>
      </c>
      <c r="N264" s="28"/>
      <c r="O264" s="35"/>
      <c r="P264" s="28"/>
      <c r="Q264" s="28"/>
      <c r="R264" s="28"/>
    </row>
    <row r="265" spans="1:18" s="165" customFormat="1" ht="12" hidden="1" customHeight="1">
      <c r="A265" s="160" t="s">
        <v>3</v>
      </c>
      <c r="B265" s="160" t="s">
        <v>59</v>
      </c>
      <c r="C265" s="161">
        <v>1140219204</v>
      </c>
      <c r="D265" s="160" t="s">
        <v>500</v>
      </c>
      <c r="E265" s="162" t="s">
        <v>0</v>
      </c>
      <c r="F265" s="162" t="s">
        <v>180</v>
      </c>
      <c r="G265" s="163">
        <f>IF(F265="I",IFERROR(VLOOKUP(C265,'BG 122022'!B:D,3,FALSE),0),0)</f>
        <v>893906</v>
      </c>
      <c r="H265" s="164" t="s">
        <v>178</v>
      </c>
      <c r="I265" s="164">
        <f>IF(F265="I",IFERROR(VLOOKUP(C265,'BG 122022'!B:E,4,FALSE),0),0)</f>
        <v>122.06999999999971</v>
      </c>
      <c r="J265" s="164"/>
      <c r="K265" s="163">
        <f>IF(F265="I",IFERROR(VLOOKUP(C265,'BG 2021'!A:C,3,FALSE),0),0)</f>
        <v>0</v>
      </c>
      <c r="L265" s="164"/>
      <c r="M265" s="164">
        <f>IF(F265="I",IFERROR(VLOOKUP(C265,'BG 2021'!A:D,4,FALSE),0),0)</f>
        <v>0</v>
      </c>
      <c r="N265" s="164"/>
      <c r="O265" s="163"/>
      <c r="P265" s="164"/>
      <c r="Q265" s="164"/>
      <c r="R265" s="164"/>
    </row>
    <row r="266" spans="1:18" s="165" customFormat="1" ht="12" hidden="1" customHeight="1">
      <c r="A266" s="160" t="s">
        <v>3</v>
      </c>
      <c r="B266" s="160" t="s">
        <v>59</v>
      </c>
      <c r="C266" s="161">
        <v>1140219205</v>
      </c>
      <c r="D266" s="160" t="s">
        <v>255</v>
      </c>
      <c r="E266" s="162" t="s">
        <v>6</v>
      </c>
      <c r="F266" s="162" t="s">
        <v>180</v>
      </c>
      <c r="G266" s="163">
        <f>IF(F266="I",IFERROR(VLOOKUP(C266,'BG 122022'!B:D,3,FALSE),0),0)</f>
        <v>0</v>
      </c>
      <c r="H266" s="164" t="s">
        <v>178</v>
      </c>
      <c r="I266" s="164">
        <f>IF(F266="I",IFERROR(VLOOKUP(C266,'BG 122022'!B:E,4,FALSE),0),0)</f>
        <v>0</v>
      </c>
      <c r="J266" s="164"/>
      <c r="K266" s="163">
        <f>IF(F266="I",IFERROR(VLOOKUP(C266,'BG 2021'!A:C,3,FALSE),0),0)</f>
        <v>22319863</v>
      </c>
      <c r="L266" s="164"/>
      <c r="M266" s="164">
        <f>IF(F266="I",IFERROR(VLOOKUP(C266,'BG 2021'!A:D,4,FALSE),0),0)</f>
        <v>3248.5099999999948</v>
      </c>
      <c r="N266" s="164"/>
      <c r="O266" s="163"/>
      <c r="P266" s="164"/>
      <c r="Q266" s="164"/>
      <c r="R266" s="164"/>
    </row>
    <row r="267" spans="1:18" s="165" customFormat="1" ht="12" hidden="1" customHeight="1">
      <c r="A267" s="160" t="s">
        <v>3</v>
      </c>
      <c r="B267" s="160" t="s">
        <v>59</v>
      </c>
      <c r="C267" s="161">
        <v>1140219206</v>
      </c>
      <c r="D267" s="160" t="s">
        <v>256</v>
      </c>
      <c r="E267" s="162" t="s">
        <v>0</v>
      </c>
      <c r="F267" s="162" t="s">
        <v>180</v>
      </c>
      <c r="G267" s="163">
        <f>IF(F267="I",IFERROR(VLOOKUP(C267,'BG 122022'!B:D,3,FALSE),0),0)</f>
        <v>0</v>
      </c>
      <c r="H267" s="164" t="s">
        <v>178</v>
      </c>
      <c r="I267" s="164">
        <f>IF(F267="I",IFERROR(VLOOKUP(C267,'BG 122022'!B:E,4,FALSE),0),0)</f>
        <v>0</v>
      </c>
      <c r="J267" s="164"/>
      <c r="K267" s="163">
        <f>IF(F267="I",IFERROR(VLOOKUP(C267,'BG 2021'!A:C,3,FALSE),0),0)</f>
        <v>29752119</v>
      </c>
      <c r="L267" s="164"/>
      <c r="M267" s="164">
        <f>IF(F267="I",IFERROR(VLOOKUP(C267,'BG 2021'!A:D,4,FALSE),0),0)</f>
        <v>4330.2199999999939</v>
      </c>
      <c r="N267" s="164"/>
      <c r="O267" s="163"/>
      <c r="P267" s="164"/>
      <c r="Q267" s="164"/>
      <c r="R267" s="164"/>
    </row>
    <row r="268" spans="1:18" s="165" customFormat="1" ht="12" hidden="1" customHeight="1">
      <c r="A268" s="160" t="s">
        <v>3</v>
      </c>
      <c r="B268" s="160" t="s">
        <v>59</v>
      </c>
      <c r="C268" s="161">
        <v>1140219207</v>
      </c>
      <c r="D268" s="160" t="s">
        <v>257</v>
      </c>
      <c r="E268" s="162" t="s">
        <v>6</v>
      </c>
      <c r="F268" s="162" t="s">
        <v>180</v>
      </c>
      <c r="G268" s="163">
        <f>IF(F268="I",IFERROR(VLOOKUP(C268,'BG 122022'!B:D,3,FALSE),0),0)</f>
        <v>0</v>
      </c>
      <c r="H268" s="164" t="s">
        <v>178</v>
      </c>
      <c r="I268" s="164">
        <f>IF(F268="I",IFERROR(VLOOKUP(C268,'BG 122022'!B:E,4,FALSE),0),0)</f>
        <v>0</v>
      </c>
      <c r="J268" s="164"/>
      <c r="K268" s="163">
        <f>IF(F268="I",IFERROR(VLOOKUP(C268,'BG 2021'!A:C,3,FALSE),0),0)</f>
        <v>126999930</v>
      </c>
      <c r="L268" s="164"/>
      <c r="M268" s="164">
        <f>IF(F268="I",IFERROR(VLOOKUP(C268,'BG 2021'!A:D,4,FALSE),0),0)</f>
        <v>18483.98000000001</v>
      </c>
      <c r="N268" s="164"/>
      <c r="O268" s="163"/>
      <c r="P268" s="164"/>
      <c r="Q268" s="164"/>
      <c r="R268" s="164"/>
    </row>
    <row r="269" spans="1:18" s="165" customFormat="1" ht="12" hidden="1" customHeight="1">
      <c r="A269" s="160" t="s">
        <v>3</v>
      </c>
      <c r="B269" s="160" t="s">
        <v>59</v>
      </c>
      <c r="C269" s="161">
        <v>1140219208</v>
      </c>
      <c r="D269" s="160" t="s">
        <v>501</v>
      </c>
      <c r="E269" s="162" t="s">
        <v>0</v>
      </c>
      <c r="F269" s="162" t="s">
        <v>180</v>
      </c>
      <c r="G269" s="163">
        <f>IF(F269="I",IFERROR(VLOOKUP(C269,'BG 122022'!B:D,3,FALSE),0),0)</f>
        <v>10382993</v>
      </c>
      <c r="H269" s="164" t="s">
        <v>178</v>
      </c>
      <c r="I269" s="164">
        <f>IF(F269="I",IFERROR(VLOOKUP(C269,'BG 122022'!B:E,4,FALSE),0),0)</f>
        <v>1417.880000000001</v>
      </c>
      <c r="J269" s="164"/>
      <c r="K269" s="163">
        <f>IF(F269="I",IFERROR(VLOOKUP(C269,'BG 2021'!A:C,3,FALSE),0),0)</f>
        <v>6942404</v>
      </c>
      <c r="L269" s="164"/>
      <c r="M269" s="164">
        <f>IF(F269="I",IFERROR(VLOOKUP(C269,'BG 2021'!A:D,4,FALSE),0),0)</f>
        <v>1010.4199999999998</v>
      </c>
      <c r="N269" s="164"/>
      <c r="O269" s="163"/>
      <c r="P269" s="164"/>
      <c r="Q269" s="164"/>
      <c r="R269" s="164"/>
    </row>
    <row r="270" spans="1:18" ht="12" hidden="1" customHeight="1">
      <c r="A270" s="125" t="s">
        <v>3</v>
      </c>
      <c r="B270" s="125" t="s">
        <v>59</v>
      </c>
      <c r="C270" s="126">
        <v>1140219209</v>
      </c>
      <c r="D270" s="125" t="s">
        <v>502</v>
      </c>
      <c r="E270" s="27" t="s">
        <v>6</v>
      </c>
      <c r="F270" s="27" t="s">
        <v>180</v>
      </c>
      <c r="G270" s="35">
        <f>IF(F270="I",IFERROR(VLOOKUP(C270,'BG 122022'!B:D,3,FALSE),0),0)</f>
        <v>0</v>
      </c>
      <c r="H270" s="28" t="s">
        <v>178</v>
      </c>
      <c r="I270" s="28">
        <f>IF(F270="I",IFERROR(VLOOKUP(C270,'BG 122022'!B:E,4,FALSE),0),0)</f>
        <v>0</v>
      </c>
      <c r="J270" s="28"/>
      <c r="K270" s="35">
        <f>IF(F270="I",IFERROR(VLOOKUP(C270,'BG 2021'!A:C,3,FALSE),0),0)</f>
        <v>0</v>
      </c>
      <c r="L270" s="28"/>
      <c r="M270" s="28">
        <f>IF(F270="I",IFERROR(VLOOKUP(C270,'BG 2021'!A:D,4,FALSE),0),0)</f>
        <v>0</v>
      </c>
      <c r="N270" s="28"/>
      <c r="O270" s="35"/>
      <c r="P270" s="28"/>
      <c r="Q270" s="28"/>
      <c r="R270" s="28"/>
    </row>
    <row r="271" spans="1:18" ht="12" hidden="1" customHeight="1">
      <c r="A271" s="125" t="s">
        <v>3</v>
      </c>
      <c r="B271" s="125" t="s">
        <v>59</v>
      </c>
      <c r="C271" s="126">
        <v>1140219210</v>
      </c>
      <c r="D271" s="125" t="s">
        <v>503</v>
      </c>
      <c r="E271" s="27" t="s">
        <v>0</v>
      </c>
      <c r="F271" s="27" t="s">
        <v>180</v>
      </c>
      <c r="G271" s="35">
        <f>IF(F271="I",IFERROR(VLOOKUP(C271,'BG 122022'!B:D,3,FALSE),0),0)</f>
        <v>0</v>
      </c>
      <c r="H271" s="28" t="s">
        <v>178</v>
      </c>
      <c r="I271" s="28">
        <f>IF(F271="I",IFERROR(VLOOKUP(C271,'BG 122022'!B:E,4,FALSE),0),0)</f>
        <v>0</v>
      </c>
      <c r="J271" s="28"/>
      <c r="K271" s="35">
        <f>IF(F271="I",IFERROR(VLOOKUP(C271,'BG 2021'!A:C,3,FALSE),0),0)</f>
        <v>0</v>
      </c>
      <c r="L271" s="28"/>
      <c r="M271" s="28">
        <f>IF(F271="I",IFERROR(VLOOKUP(C271,'BG 2021'!A:D,4,FALSE),0),0)</f>
        <v>0</v>
      </c>
      <c r="N271" s="28"/>
      <c r="O271" s="35"/>
      <c r="P271" s="28"/>
      <c r="Q271" s="28"/>
      <c r="R271" s="28"/>
    </row>
    <row r="272" spans="1:18" ht="12" hidden="1" customHeight="1">
      <c r="A272" s="125" t="s">
        <v>3</v>
      </c>
      <c r="B272" s="125" t="s">
        <v>59</v>
      </c>
      <c r="C272" s="126">
        <v>1140219211</v>
      </c>
      <c r="D272" s="125" t="s">
        <v>504</v>
      </c>
      <c r="E272" s="27" t="s">
        <v>6</v>
      </c>
      <c r="F272" s="27" t="s">
        <v>180</v>
      </c>
      <c r="G272" s="35">
        <f>IF(F272="I",IFERROR(VLOOKUP(C272,'BG 122022'!B:D,3,FALSE),0),0)</f>
        <v>0</v>
      </c>
      <c r="H272" s="28" t="s">
        <v>178</v>
      </c>
      <c r="I272" s="28">
        <f>IF(F272="I",IFERROR(VLOOKUP(C272,'BG 122022'!B:E,4,FALSE),0),0)</f>
        <v>0</v>
      </c>
      <c r="J272" s="28"/>
      <c r="K272" s="35">
        <f>IF(F272="I",IFERROR(VLOOKUP(C272,'BG 2021'!A:C,3,FALSE),0),0)</f>
        <v>0</v>
      </c>
      <c r="L272" s="28"/>
      <c r="M272" s="28">
        <f>IF(F272="I",IFERROR(VLOOKUP(C272,'BG 2021'!A:D,4,FALSE),0),0)</f>
        <v>0</v>
      </c>
      <c r="N272" s="28"/>
      <c r="O272" s="35"/>
      <c r="P272" s="28"/>
      <c r="Q272" s="28"/>
      <c r="R272" s="28"/>
    </row>
    <row r="273" spans="1:18" ht="12" hidden="1" customHeight="1">
      <c r="A273" s="125" t="s">
        <v>3</v>
      </c>
      <c r="B273" s="125" t="s">
        <v>59</v>
      </c>
      <c r="C273" s="126">
        <v>1140219212</v>
      </c>
      <c r="D273" s="125" t="s">
        <v>505</v>
      </c>
      <c r="E273" s="27" t="s">
        <v>0</v>
      </c>
      <c r="F273" s="27" t="s">
        <v>180</v>
      </c>
      <c r="G273" s="35">
        <f>IF(F273="I",IFERROR(VLOOKUP(C273,'BG 122022'!B:D,3,FALSE),0),0)</f>
        <v>0</v>
      </c>
      <c r="H273" s="28" t="s">
        <v>178</v>
      </c>
      <c r="I273" s="28">
        <f>IF(F273="I",IFERROR(VLOOKUP(C273,'BG 122022'!B:E,4,FALSE),0),0)</f>
        <v>0</v>
      </c>
      <c r="J273" s="28"/>
      <c r="K273" s="35">
        <f>IF(F273="I",IFERROR(VLOOKUP(C273,'BG 2021'!A:C,3,FALSE),0),0)</f>
        <v>0</v>
      </c>
      <c r="L273" s="28"/>
      <c r="M273" s="28">
        <f>IF(F273="I",IFERROR(VLOOKUP(C273,'BG 2021'!A:D,4,FALSE),0),0)</f>
        <v>0</v>
      </c>
      <c r="N273" s="28"/>
      <c r="O273" s="35"/>
      <c r="P273" s="28"/>
      <c r="Q273" s="28"/>
      <c r="R273" s="28"/>
    </row>
    <row r="274" spans="1:18" s="165" customFormat="1" ht="12" hidden="1" customHeight="1">
      <c r="A274" s="160" t="s">
        <v>3</v>
      </c>
      <c r="B274" s="160" t="s">
        <v>59</v>
      </c>
      <c r="C274" s="161">
        <v>1140219213</v>
      </c>
      <c r="D274" s="160" t="s">
        <v>506</v>
      </c>
      <c r="E274" s="162" t="s">
        <v>6</v>
      </c>
      <c r="F274" s="162" t="s">
        <v>180</v>
      </c>
      <c r="G274" s="163">
        <f>IF(F274="I",IFERROR(VLOOKUP(C274,'BG 122022'!B:D,3,FALSE),0),0)</f>
        <v>140</v>
      </c>
      <c r="H274" s="164" t="s">
        <v>178</v>
      </c>
      <c r="I274" s="164">
        <f>IF(F274="I",IFERROR(VLOOKUP(C274,'BG 122022'!B:E,4,FALSE),0),0)</f>
        <v>2.0000000000000018E-2</v>
      </c>
      <c r="J274" s="164"/>
      <c r="K274" s="163">
        <f>IF(F274="I",IFERROR(VLOOKUP(C274,'BG 2021'!A:C,3,FALSE),0),0)</f>
        <v>139</v>
      </c>
      <c r="L274" s="164"/>
      <c r="M274" s="164">
        <f>IF(F274="I",IFERROR(VLOOKUP(C274,'BG 2021'!A:D,4,FALSE),0),0)</f>
        <v>2.0000000000010232E-2</v>
      </c>
      <c r="N274" s="164"/>
      <c r="O274" s="163"/>
      <c r="P274" s="164"/>
      <c r="Q274" s="164"/>
      <c r="R274" s="164"/>
    </row>
    <row r="275" spans="1:18" ht="12" hidden="1" customHeight="1">
      <c r="A275" s="125" t="s">
        <v>3</v>
      </c>
      <c r="B275" s="125" t="s">
        <v>59</v>
      </c>
      <c r="C275" s="126">
        <v>1140219214</v>
      </c>
      <c r="D275" s="125" t="s">
        <v>498</v>
      </c>
      <c r="E275" s="27" t="s">
        <v>0</v>
      </c>
      <c r="F275" s="27" t="s">
        <v>180</v>
      </c>
      <c r="G275" s="35">
        <f>IF(F275="I",IFERROR(VLOOKUP(C275,'BG 122022'!B:D,3,FALSE),0),0)</f>
        <v>0</v>
      </c>
      <c r="H275" s="28" t="s">
        <v>178</v>
      </c>
      <c r="I275" s="28">
        <f>IF(F275="I",IFERROR(VLOOKUP(C275,'BG 122022'!B:E,4,FALSE),0),0)</f>
        <v>0</v>
      </c>
      <c r="J275" s="28"/>
      <c r="K275" s="35">
        <f>IF(F275="I",IFERROR(VLOOKUP(C275,'BG 2021'!A:C,3,FALSE),0),0)</f>
        <v>0</v>
      </c>
      <c r="L275" s="28"/>
      <c r="M275" s="28">
        <f>IF(F275="I",IFERROR(VLOOKUP(C275,'BG 2021'!A:D,4,FALSE),0),0)</f>
        <v>0</v>
      </c>
      <c r="N275" s="28"/>
      <c r="O275" s="35"/>
      <c r="P275" s="28"/>
      <c r="Q275" s="28"/>
      <c r="R275" s="28"/>
    </row>
    <row r="276" spans="1:18" ht="12" hidden="1" customHeight="1">
      <c r="A276" s="125" t="s">
        <v>3</v>
      </c>
      <c r="B276" s="125" t="s">
        <v>59</v>
      </c>
      <c r="C276" s="126">
        <v>1140219215</v>
      </c>
      <c r="D276" s="125" t="s">
        <v>499</v>
      </c>
      <c r="E276" s="27" t="s">
        <v>6</v>
      </c>
      <c r="F276" s="27" t="s">
        <v>180</v>
      </c>
      <c r="G276" s="35">
        <f>IF(F276="I",IFERROR(VLOOKUP(C276,'BG 122022'!B:D,3,FALSE),0),0)</f>
        <v>0</v>
      </c>
      <c r="H276" s="28" t="s">
        <v>178</v>
      </c>
      <c r="I276" s="28">
        <f>IF(F276="I",IFERROR(VLOOKUP(C276,'BG 122022'!B:E,4,FALSE),0),0)</f>
        <v>0</v>
      </c>
      <c r="J276" s="28"/>
      <c r="K276" s="35">
        <f>IF(F276="I",IFERROR(VLOOKUP(C276,'BG 2021'!A:C,3,FALSE),0),0)</f>
        <v>0</v>
      </c>
      <c r="L276" s="28"/>
      <c r="M276" s="28">
        <f>IF(F276="I",IFERROR(VLOOKUP(C276,'BG 2021'!A:D,4,FALSE),0),0)</f>
        <v>0</v>
      </c>
      <c r="N276" s="28"/>
      <c r="O276" s="35"/>
      <c r="P276" s="28"/>
      <c r="Q276" s="28"/>
      <c r="R276" s="28"/>
    </row>
    <row r="277" spans="1:18" ht="12" hidden="1" customHeight="1">
      <c r="A277" s="125" t="s">
        <v>3</v>
      </c>
      <c r="B277" s="125" t="s">
        <v>59</v>
      </c>
      <c r="C277" s="126">
        <v>1140219216</v>
      </c>
      <c r="D277" s="125" t="s">
        <v>500</v>
      </c>
      <c r="E277" s="27" t="s">
        <v>0</v>
      </c>
      <c r="F277" s="27" t="s">
        <v>180</v>
      </c>
      <c r="G277" s="35">
        <f>IF(F277="I",IFERROR(VLOOKUP(C277,'BG 122022'!B:D,3,FALSE),0),0)</f>
        <v>0</v>
      </c>
      <c r="H277" s="28" t="s">
        <v>178</v>
      </c>
      <c r="I277" s="28">
        <f>IF(F277="I",IFERROR(VLOOKUP(C277,'BG 122022'!B:E,4,FALSE),0),0)</f>
        <v>0</v>
      </c>
      <c r="J277" s="28"/>
      <c r="K277" s="35">
        <f>IF(F277="I",IFERROR(VLOOKUP(C277,'BG 2021'!A:C,3,FALSE),0),0)</f>
        <v>0</v>
      </c>
      <c r="L277" s="28"/>
      <c r="M277" s="28">
        <f>IF(F277="I",IFERROR(VLOOKUP(C277,'BG 2021'!A:D,4,FALSE),0),0)</f>
        <v>0</v>
      </c>
      <c r="N277" s="28"/>
      <c r="O277" s="35"/>
      <c r="P277" s="28"/>
      <c r="Q277" s="28"/>
      <c r="R277" s="28"/>
    </row>
    <row r="278" spans="1:18" ht="12" hidden="1" customHeight="1">
      <c r="A278" s="125" t="s">
        <v>3</v>
      </c>
      <c r="B278" s="125" t="s">
        <v>59</v>
      </c>
      <c r="C278" s="126">
        <v>1140219217</v>
      </c>
      <c r="D278" s="125" t="s">
        <v>507</v>
      </c>
      <c r="E278" s="27" t="s">
        <v>6</v>
      </c>
      <c r="F278" s="27" t="s">
        <v>180</v>
      </c>
      <c r="G278" s="35">
        <f>IF(F278="I",IFERROR(VLOOKUP(C278,'BG 122022'!B:D,3,FALSE),0),0)</f>
        <v>0</v>
      </c>
      <c r="H278" s="28" t="s">
        <v>178</v>
      </c>
      <c r="I278" s="28">
        <f>IF(F278="I",IFERROR(VLOOKUP(C278,'BG 122022'!B:E,4,FALSE),0),0)</f>
        <v>0</v>
      </c>
      <c r="J278" s="28"/>
      <c r="K278" s="35">
        <f>IF(F278="I",IFERROR(VLOOKUP(C278,'BG 2021'!A:C,3,FALSE),0),0)</f>
        <v>0</v>
      </c>
      <c r="L278" s="28"/>
      <c r="M278" s="28">
        <f>IF(F278="I",IFERROR(VLOOKUP(C278,'BG 2021'!A:D,4,FALSE),0),0)</f>
        <v>0</v>
      </c>
      <c r="N278" s="28"/>
      <c r="O278" s="35"/>
      <c r="P278" s="28"/>
      <c r="Q278" s="28"/>
      <c r="R278" s="28"/>
    </row>
    <row r="279" spans="1:18" ht="12" hidden="1" customHeight="1">
      <c r="A279" s="125" t="s">
        <v>3</v>
      </c>
      <c r="B279" s="125" t="s">
        <v>59</v>
      </c>
      <c r="C279" s="126">
        <v>1140219218</v>
      </c>
      <c r="D279" s="125" t="s">
        <v>508</v>
      </c>
      <c r="E279" s="27" t="s">
        <v>0</v>
      </c>
      <c r="F279" s="27" t="s">
        <v>180</v>
      </c>
      <c r="G279" s="35">
        <f>IF(F279="I",IFERROR(VLOOKUP(C279,'BG 122022'!B:D,3,FALSE),0),0)</f>
        <v>0</v>
      </c>
      <c r="H279" s="28" t="s">
        <v>178</v>
      </c>
      <c r="I279" s="28">
        <f>IF(F279="I",IFERROR(VLOOKUP(C279,'BG 122022'!B:E,4,FALSE),0),0)</f>
        <v>0</v>
      </c>
      <c r="J279" s="28"/>
      <c r="K279" s="35">
        <f>IF(F279="I",IFERROR(VLOOKUP(C279,'BG 2021'!A:C,3,FALSE),0),0)</f>
        <v>0</v>
      </c>
      <c r="L279" s="28"/>
      <c r="M279" s="28">
        <f>IF(F279="I",IFERROR(VLOOKUP(C279,'BG 2021'!A:D,4,FALSE),0),0)</f>
        <v>0</v>
      </c>
      <c r="N279" s="28"/>
      <c r="O279" s="35"/>
      <c r="P279" s="28"/>
      <c r="Q279" s="28"/>
      <c r="R279" s="28"/>
    </row>
    <row r="280" spans="1:18" ht="12" hidden="1" customHeight="1">
      <c r="A280" s="125" t="s">
        <v>3</v>
      </c>
      <c r="B280" s="125" t="s">
        <v>59</v>
      </c>
      <c r="C280" s="126">
        <v>1140219219</v>
      </c>
      <c r="D280" s="125" t="s">
        <v>257</v>
      </c>
      <c r="E280" s="27" t="s">
        <v>6</v>
      </c>
      <c r="F280" s="27" t="s">
        <v>180</v>
      </c>
      <c r="G280" s="35">
        <f>IF(F280="I",IFERROR(VLOOKUP(C280,'BG 122022'!B:D,3,FALSE),0),0)</f>
        <v>0</v>
      </c>
      <c r="H280" s="28" t="s">
        <v>178</v>
      </c>
      <c r="I280" s="28">
        <f>IF(F280="I",IFERROR(VLOOKUP(C280,'BG 122022'!B:E,4,FALSE),0),0)</f>
        <v>0</v>
      </c>
      <c r="J280" s="28"/>
      <c r="K280" s="35">
        <f>IF(F280="I",IFERROR(VLOOKUP(C280,'BG 2021'!A:C,3,FALSE),0),0)</f>
        <v>0</v>
      </c>
      <c r="L280" s="28"/>
      <c r="M280" s="28">
        <f>IF(F280="I",IFERROR(VLOOKUP(C280,'BG 2021'!A:D,4,FALSE),0),0)</f>
        <v>0</v>
      </c>
      <c r="N280" s="28"/>
      <c r="O280" s="35"/>
      <c r="P280" s="28"/>
      <c r="Q280" s="28"/>
      <c r="R280" s="28"/>
    </row>
    <row r="281" spans="1:18" ht="12" hidden="1" customHeight="1">
      <c r="A281" s="125" t="s">
        <v>3</v>
      </c>
      <c r="B281" s="125" t="s">
        <v>59</v>
      </c>
      <c r="C281" s="126">
        <v>1140219220</v>
      </c>
      <c r="D281" s="125" t="s">
        <v>501</v>
      </c>
      <c r="E281" s="27" t="s">
        <v>0</v>
      </c>
      <c r="F281" s="27" t="s">
        <v>180</v>
      </c>
      <c r="G281" s="35">
        <f>IF(F281="I",IFERROR(VLOOKUP(C281,'BG 122022'!B:D,3,FALSE),0),0)</f>
        <v>0</v>
      </c>
      <c r="H281" s="28" t="s">
        <v>178</v>
      </c>
      <c r="I281" s="28">
        <f>IF(F281="I",IFERROR(VLOOKUP(C281,'BG 122022'!B:E,4,FALSE),0),0)</f>
        <v>0</v>
      </c>
      <c r="J281" s="28"/>
      <c r="K281" s="35">
        <f>IF(F281="I",IFERROR(VLOOKUP(C281,'BG 2021'!A:C,3,FALSE),0),0)</f>
        <v>0</v>
      </c>
      <c r="L281" s="28"/>
      <c r="M281" s="28">
        <f>IF(F281="I",IFERROR(VLOOKUP(C281,'BG 2021'!A:D,4,FALSE),0),0)</f>
        <v>0</v>
      </c>
      <c r="N281" s="28"/>
      <c r="O281" s="35"/>
      <c r="P281" s="28"/>
      <c r="Q281" s="28"/>
      <c r="R281" s="28"/>
    </row>
    <row r="282" spans="1:18" ht="12" hidden="1" customHeight="1">
      <c r="A282" s="125" t="s">
        <v>3</v>
      </c>
      <c r="B282" s="125" t="s">
        <v>59</v>
      </c>
      <c r="C282" s="126">
        <v>1140219221</v>
      </c>
      <c r="D282" s="125" t="s">
        <v>509</v>
      </c>
      <c r="E282" s="27" t="s">
        <v>6</v>
      </c>
      <c r="F282" s="27" t="s">
        <v>180</v>
      </c>
      <c r="G282" s="35">
        <f>IF(F282="I",IFERROR(VLOOKUP(C282,'BG 122022'!B:D,3,FALSE),0),0)</f>
        <v>0</v>
      </c>
      <c r="H282" s="28" t="s">
        <v>178</v>
      </c>
      <c r="I282" s="28">
        <f>IF(F282="I",IFERROR(VLOOKUP(C282,'BG 122022'!B:E,4,FALSE),0),0)</f>
        <v>0</v>
      </c>
      <c r="J282" s="28"/>
      <c r="K282" s="35">
        <f>IF(F282="I",IFERROR(VLOOKUP(C282,'BG 2021'!A:C,3,FALSE),0),0)</f>
        <v>0</v>
      </c>
      <c r="L282" s="28"/>
      <c r="M282" s="28">
        <f>IF(F282="I",IFERROR(VLOOKUP(C282,'BG 2021'!A:D,4,FALSE),0),0)</f>
        <v>0</v>
      </c>
      <c r="N282" s="28"/>
      <c r="O282" s="35"/>
      <c r="P282" s="28"/>
      <c r="Q282" s="28"/>
      <c r="R282" s="28"/>
    </row>
    <row r="283" spans="1:18" ht="12" hidden="1" customHeight="1">
      <c r="A283" s="125" t="s">
        <v>3</v>
      </c>
      <c r="B283" s="125" t="s">
        <v>59</v>
      </c>
      <c r="C283" s="126">
        <v>1140219222</v>
      </c>
      <c r="D283" s="125" t="s">
        <v>510</v>
      </c>
      <c r="E283" s="27" t="s">
        <v>0</v>
      </c>
      <c r="F283" s="27" t="s">
        <v>180</v>
      </c>
      <c r="G283" s="35">
        <f>IF(F283="I",IFERROR(VLOOKUP(C283,'BG 122022'!B:D,3,FALSE),0),0)</f>
        <v>0</v>
      </c>
      <c r="H283" s="28" t="s">
        <v>178</v>
      </c>
      <c r="I283" s="28">
        <f>IF(F283="I",IFERROR(VLOOKUP(C283,'BG 122022'!B:E,4,FALSE),0),0)</f>
        <v>0</v>
      </c>
      <c r="J283" s="28"/>
      <c r="K283" s="35">
        <f>IF(F283="I",IFERROR(VLOOKUP(C283,'BG 2021'!A:C,3,FALSE),0),0)</f>
        <v>0</v>
      </c>
      <c r="L283" s="28"/>
      <c r="M283" s="28">
        <f>IF(F283="I",IFERROR(VLOOKUP(C283,'BG 2021'!A:D,4,FALSE),0),0)</f>
        <v>0</v>
      </c>
      <c r="N283" s="28"/>
      <c r="O283" s="35"/>
      <c r="P283" s="28"/>
      <c r="Q283" s="28"/>
      <c r="R283" s="28"/>
    </row>
    <row r="284" spans="1:18" ht="12" hidden="1" customHeight="1">
      <c r="A284" s="125" t="s">
        <v>3</v>
      </c>
      <c r="B284" s="125" t="s">
        <v>59</v>
      </c>
      <c r="C284" s="126">
        <v>1140219223</v>
      </c>
      <c r="D284" s="125" t="s">
        <v>504</v>
      </c>
      <c r="E284" s="27" t="s">
        <v>6</v>
      </c>
      <c r="F284" s="27" t="s">
        <v>180</v>
      </c>
      <c r="G284" s="35">
        <f>IF(F284="I",IFERROR(VLOOKUP(C284,'BG 122022'!B:D,3,FALSE),0),0)</f>
        <v>0</v>
      </c>
      <c r="H284" s="28" t="s">
        <v>178</v>
      </c>
      <c r="I284" s="28">
        <f>IF(F284="I",IFERROR(VLOOKUP(C284,'BG 122022'!B:E,4,FALSE),0),0)</f>
        <v>0</v>
      </c>
      <c r="J284" s="28"/>
      <c r="K284" s="35">
        <f>IF(F284="I",IFERROR(VLOOKUP(C284,'BG 2021'!A:C,3,FALSE),0),0)</f>
        <v>0</v>
      </c>
      <c r="L284" s="28"/>
      <c r="M284" s="28">
        <f>IF(F284="I",IFERROR(VLOOKUP(C284,'BG 2021'!A:D,4,FALSE),0),0)</f>
        <v>0</v>
      </c>
      <c r="N284" s="28"/>
      <c r="O284" s="35"/>
      <c r="P284" s="28"/>
      <c r="Q284" s="28"/>
      <c r="R284" s="28"/>
    </row>
    <row r="285" spans="1:18" ht="12" hidden="1" customHeight="1">
      <c r="A285" s="125" t="s">
        <v>3</v>
      </c>
      <c r="B285" s="125" t="s">
        <v>59</v>
      </c>
      <c r="C285" s="126">
        <v>1140219224</v>
      </c>
      <c r="D285" s="125" t="s">
        <v>505</v>
      </c>
      <c r="E285" s="27" t="s">
        <v>0</v>
      </c>
      <c r="F285" s="27" t="s">
        <v>180</v>
      </c>
      <c r="G285" s="35">
        <f>IF(F285="I",IFERROR(VLOOKUP(C285,'BG 122022'!B:D,3,FALSE),0),0)</f>
        <v>0</v>
      </c>
      <c r="H285" s="28" t="s">
        <v>178</v>
      </c>
      <c r="I285" s="28">
        <f>IF(F285="I",IFERROR(VLOOKUP(C285,'BG 122022'!B:E,4,FALSE),0),0)</f>
        <v>0</v>
      </c>
      <c r="J285" s="28"/>
      <c r="K285" s="35">
        <f>IF(F285="I",IFERROR(VLOOKUP(C285,'BG 2021'!A:C,3,FALSE),0),0)</f>
        <v>0</v>
      </c>
      <c r="L285" s="28"/>
      <c r="M285" s="28">
        <f>IF(F285="I",IFERROR(VLOOKUP(C285,'BG 2021'!A:D,4,FALSE),0),0)</f>
        <v>0</v>
      </c>
      <c r="N285" s="28"/>
      <c r="O285" s="35"/>
      <c r="P285" s="28"/>
      <c r="Q285" s="28"/>
      <c r="R285" s="28"/>
    </row>
    <row r="286" spans="1:18" ht="12" hidden="1" customHeight="1">
      <c r="A286" s="125" t="s">
        <v>3</v>
      </c>
      <c r="B286" s="125" t="s">
        <v>59</v>
      </c>
      <c r="C286" s="126">
        <v>1140219225</v>
      </c>
      <c r="D286" s="125" t="s">
        <v>511</v>
      </c>
      <c r="E286" s="27" t="s">
        <v>6</v>
      </c>
      <c r="F286" s="27" t="s">
        <v>180</v>
      </c>
      <c r="G286" s="35">
        <f>IF(F286="I",IFERROR(VLOOKUP(C286,'BG 122022'!B:D,3,FALSE),0),0)</f>
        <v>0</v>
      </c>
      <c r="H286" s="28" t="s">
        <v>178</v>
      </c>
      <c r="I286" s="28">
        <f>IF(F286="I",IFERROR(VLOOKUP(C286,'BG 122022'!B:E,4,FALSE),0),0)</f>
        <v>0</v>
      </c>
      <c r="J286" s="28"/>
      <c r="K286" s="35">
        <f>IF(F286="I",IFERROR(VLOOKUP(C286,'BG 2021'!A:C,3,FALSE),0),0)</f>
        <v>0</v>
      </c>
      <c r="L286" s="28"/>
      <c r="M286" s="28">
        <f>IF(F286="I",IFERROR(VLOOKUP(C286,'BG 2021'!A:D,4,FALSE),0),0)</f>
        <v>0</v>
      </c>
      <c r="N286" s="28"/>
      <c r="O286" s="35"/>
      <c r="P286" s="28"/>
      <c r="Q286" s="28"/>
      <c r="R286" s="28"/>
    </row>
    <row r="287" spans="1:18" ht="12" hidden="1" customHeight="1">
      <c r="A287" s="125" t="s">
        <v>3</v>
      </c>
      <c r="B287" s="125" t="s">
        <v>59</v>
      </c>
      <c r="C287" s="126">
        <v>1140219226</v>
      </c>
      <c r="D287" s="125" t="s">
        <v>511</v>
      </c>
      <c r="E287" s="27" t="s">
        <v>6</v>
      </c>
      <c r="F287" s="27" t="s">
        <v>180</v>
      </c>
      <c r="G287" s="35">
        <f>IF(F287="I",IFERROR(VLOOKUP(C287,'BG 122022'!B:D,3,FALSE),0),0)</f>
        <v>0</v>
      </c>
      <c r="H287" s="28" t="s">
        <v>178</v>
      </c>
      <c r="I287" s="28">
        <f>IF(F287="I",IFERROR(VLOOKUP(C287,'BG 122022'!B:E,4,FALSE),0),0)</f>
        <v>0</v>
      </c>
      <c r="J287" s="28"/>
      <c r="K287" s="35">
        <f>IF(F287="I",IFERROR(VLOOKUP(C287,'BG 2021'!A:C,3,FALSE),0),0)</f>
        <v>0</v>
      </c>
      <c r="L287" s="28"/>
      <c r="M287" s="28">
        <f>IF(F287="I",IFERROR(VLOOKUP(C287,'BG 2021'!A:D,4,FALSE),0),0)</f>
        <v>0</v>
      </c>
      <c r="N287" s="28"/>
      <c r="O287" s="35"/>
      <c r="P287" s="28"/>
      <c r="Q287" s="28"/>
      <c r="R287" s="28"/>
    </row>
    <row r="288" spans="1:18" ht="12" hidden="1" customHeight="1">
      <c r="A288" s="125" t="s">
        <v>3</v>
      </c>
      <c r="B288" s="125" t="s">
        <v>59</v>
      </c>
      <c r="C288" s="126">
        <v>1140219227</v>
      </c>
      <c r="D288" s="125" t="s">
        <v>512</v>
      </c>
      <c r="E288" s="27" t="s">
        <v>6</v>
      </c>
      <c r="F288" s="27" t="s">
        <v>180</v>
      </c>
      <c r="G288" s="35">
        <f>IF(F288="I",IFERROR(VLOOKUP(C288,'BG 122022'!B:D,3,FALSE),0),0)</f>
        <v>0</v>
      </c>
      <c r="H288" s="28" t="s">
        <v>178</v>
      </c>
      <c r="I288" s="28">
        <f>IF(F288="I",IFERROR(VLOOKUP(C288,'BG 122022'!B:E,4,FALSE),0),0)</f>
        <v>0</v>
      </c>
      <c r="J288" s="28"/>
      <c r="K288" s="35">
        <f>IF(F288="I",IFERROR(VLOOKUP(C288,'BG 2021'!A:C,3,FALSE),0),0)</f>
        <v>0</v>
      </c>
      <c r="L288" s="28"/>
      <c r="M288" s="28">
        <f>IF(F288="I",IFERROR(VLOOKUP(C288,'BG 2021'!A:D,4,FALSE),0),0)</f>
        <v>0</v>
      </c>
      <c r="N288" s="28"/>
      <c r="O288" s="35"/>
      <c r="P288" s="28"/>
      <c r="Q288" s="28"/>
      <c r="R288" s="28"/>
    </row>
    <row r="289" spans="1:18" ht="12" hidden="1" customHeight="1">
      <c r="A289" s="125" t="s">
        <v>3</v>
      </c>
      <c r="B289" s="125" t="s">
        <v>59</v>
      </c>
      <c r="C289" s="126">
        <v>1140219228</v>
      </c>
      <c r="D289" s="125" t="s">
        <v>512</v>
      </c>
      <c r="E289" s="27" t="s">
        <v>6</v>
      </c>
      <c r="F289" s="27" t="s">
        <v>180</v>
      </c>
      <c r="G289" s="35">
        <f>IF(F289="I",IFERROR(VLOOKUP(C289,'BG 122022'!B:D,3,FALSE),0),0)</f>
        <v>0</v>
      </c>
      <c r="H289" s="28" t="s">
        <v>178</v>
      </c>
      <c r="I289" s="28">
        <f>IF(F289="I",IFERROR(VLOOKUP(C289,'BG 122022'!B:E,4,FALSE),0),0)</f>
        <v>0</v>
      </c>
      <c r="J289" s="28"/>
      <c r="K289" s="35">
        <f>IF(F289="I",IFERROR(VLOOKUP(C289,'BG 2021'!A:C,3,FALSE),0),0)</f>
        <v>0</v>
      </c>
      <c r="L289" s="28"/>
      <c r="M289" s="28">
        <f>IF(F289="I",IFERROR(VLOOKUP(C289,'BG 2021'!A:D,4,FALSE),0),0)</f>
        <v>0</v>
      </c>
      <c r="N289" s="28"/>
      <c r="O289" s="35"/>
      <c r="P289" s="28"/>
      <c r="Q289" s="28"/>
      <c r="R289" s="28"/>
    </row>
    <row r="290" spans="1:18" s="165" customFormat="1" ht="12" hidden="1" customHeight="1">
      <c r="A290" s="160" t="s">
        <v>3</v>
      </c>
      <c r="B290" s="160" t="s">
        <v>59</v>
      </c>
      <c r="C290" s="161">
        <v>1140219229</v>
      </c>
      <c r="D290" s="160" t="s">
        <v>513</v>
      </c>
      <c r="E290" s="162" t="s">
        <v>6</v>
      </c>
      <c r="F290" s="162" t="s">
        <v>180</v>
      </c>
      <c r="G290" s="163">
        <f>IF(F290="I",IFERROR(VLOOKUP(C290,'BG 122022'!B:D,3,FALSE),0),0)</f>
        <v>0</v>
      </c>
      <c r="H290" s="164" t="s">
        <v>178</v>
      </c>
      <c r="I290" s="164">
        <f>IF(F290="I",IFERROR(VLOOKUP(C290,'BG 122022'!B:E,4,FALSE),0),0)</f>
        <v>0</v>
      </c>
      <c r="J290" s="164"/>
      <c r="K290" s="163">
        <f>IF(F290="I",IFERROR(VLOOKUP(C290,'BG 2021'!A:C,3,FALSE),0),0)</f>
        <v>53910783</v>
      </c>
      <c r="L290" s="164"/>
      <c r="M290" s="164">
        <f>IF(F290="I",IFERROR(VLOOKUP(C290,'BG 2021'!A:D,4,FALSE),0),0)</f>
        <v>7846.3500000000067</v>
      </c>
      <c r="N290" s="164"/>
      <c r="O290" s="163"/>
      <c r="P290" s="164"/>
      <c r="Q290" s="164"/>
      <c r="R290" s="164"/>
    </row>
    <row r="291" spans="1:18" ht="12" hidden="1" customHeight="1">
      <c r="A291" s="125" t="s">
        <v>3</v>
      </c>
      <c r="B291" s="125" t="s">
        <v>59</v>
      </c>
      <c r="C291" s="126">
        <v>1140219230</v>
      </c>
      <c r="D291" s="125" t="s">
        <v>514</v>
      </c>
      <c r="E291" s="27" t="s">
        <v>0</v>
      </c>
      <c r="F291" s="27" t="s">
        <v>180</v>
      </c>
      <c r="G291" s="35">
        <f>IF(F291="I",IFERROR(VLOOKUP(C291,'BG 122022'!B:D,3,FALSE),0),0)</f>
        <v>0</v>
      </c>
      <c r="H291" s="28" t="s">
        <v>178</v>
      </c>
      <c r="I291" s="28">
        <f>IF(F291="I",IFERROR(VLOOKUP(C291,'BG 122022'!B:E,4,FALSE),0),0)</f>
        <v>0</v>
      </c>
      <c r="J291" s="28"/>
      <c r="K291" s="35">
        <f>IF(F291="I",IFERROR(VLOOKUP(C291,'BG 2021'!A:C,3,FALSE),0),0)</f>
        <v>0</v>
      </c>
      <c r="L291" s="28"/>
      <c r="M291" s="28">
        <f>IF(F291="I",IFERROR(VLOOKUP(C291,'BG 2021'!A:D,4,FALSE),0),0)</f>
        <v>0</v>
      </c>
      <c r="N291" s="28"/>
      <c r="O291" s="35"/>
      <c r="P291" s="28"/>
      <c r="Q291" s="28"/>
      <c r="R291" s="28"/>
    </row>
    <row r="292" spans="1:18" ht="12" hidden="1" customHeight="1">
      <c r="A292" s="125" t="s">
        <v>3</v>
      </c>
      <c r="B292" s="125"/>
      <c r="C292" s="126">
        <v>1140224</v>
      </c>
      <c r="D292" s="125" t="s">
        <v>321</v>
      </c>
      <c r="E292" s="27" t="s">
        <v>6</v>
      </c>
      <c r="F292" s="27" t="s">
        <v>179</v>
      </c>
      <c r="G292" s="35">
        <f>IF(F292="I",IFERROR(VLOOKUP(C292,'BG 122022'!B:D,3,FALSE),0),0)</f>
        <v>0</v>
      </c>
      <c r="H292" s="28"/>
      <c r="I292" s="28">
        <f>IF(F292="I",IFERROR(VLOOKUP(C292,'BG 122022'!B:E,4,FALSE),0),0)</f>
        <v>0</v>
      </c>
      <c r="J292" s="28"/>
      <c r="K292" s="35">
        <f>IF(F292="I",IFERROR(VLOOKUP(C292,'BG 2021'!A:C,3,FALSE),0),0)</f>
        <v>0</v>
      </c>
      <c r="L292" s="28"/>
      <c r="M292" s="28">
        <f>IF(F292="I",IFERROR(VLOOKUP(C292,'BG 2021'!A:D,4,FALSE),0),0)</f>
        <v>0</v>
      </c>
      <c r="N292" s="28"/>
      <c r="O292" s="35"/>
      <c r="P292" s="28"/>
      <c r="Q292" s="28"/>
      <c r="R292" s="28"/>
    </row>
    <row r="293" spans="1:18" ht="12" hidden="1" customHeight="1">
      <c r="A293" s="125" t="s">
        <v>3</v>
      </c>
      <c r="B293" s="125"/>
      <c r="C293" s="126">
        <v>11402241</v>
      </c>
      <c r="D293" s="125" t="s">
        <v>322</v>
      </c>
      <c r="E293" s="27" t="s">
        <v>6</v>
      </c>
      <c r="F293" s="27" t="s">
        <v>179</v>
      </c>
      <c r="G293" s="35">
        <f>IF(F293="I",IFERROR(VLOOKUP(C293,'BG 122022'!B:D,3,FALSE),0),0)</f>
        <v>0</v>
      </c>
      <c r="H293" s="28"/>
      <c r="I293" s="28">
        <f>IF(F293="I",IFERROR(VLOOKUP(C293,'BG 122022'!B:E,4,FALSE),0),0)</f>
        <v>0</v>
      </c>
      <c r="J293" s="28"/>
      <c r="K293" s="35">
        <f>IF(F293="I",IFERROR(VLOOKUP(C293,'BG 2021'!A:C,3,FALSE),0),0)</f>
        <v>0</v>
      </c>
      <c r="L293" s="28"/>
      <c r="M293" s="28">
        <f>IF(F293="I",IFERROR(VLOOKUP(C293,'BG 2021'!A:D,4,FALSE),0),0)</f>
        <v>0</v>
      </c>
      <c r="N293" s="28"/>
      <c r="O293" s="35"/>
      <c r="P293" s="28"/>
      <c r="Q293" s="28"/>
      <c r="R293" s="28"/>
    </row>
    <row r="294" spans="1:18" ht="12" hidden="1" customHeight="1">
      <c r="A294" s="125" t="s">
        <v>3</v>
      </c>
      <c r="B294" s="125"/>
      <c r="C294" s="126">
        <v>1140224101</v>
      </c>
      <c r="D294" s="125" t="s">
        <v>515</v>
      </c>
      <c r="E294" s="27" t="s">
        <v>6</v>
      </c>
      <c r="F294" s="27" t="s">
        <v>180</v>
      </c>
      <c r="G294" s="35">
        <f>IF(F294="I",IFERROR(VLOOKUP(C294,'BG 122022'!B:D,3,FALSE),0),0)</f>
        <v>0</v>
      </c>
      <c r="H294" s="28" t="s">
        <v>178</v>
      </c>
      <c r="I294" s="28">
        <f>IF(F294="I",IFERROR(VLOOKUP(C294,'BG 122022'!B:E,4,FALSE),0),0)</f>
        <v>0</v>
      </c>
      <c r="J294" s="28"/>
      <c r="K294" s="35">
        <f>IF(F294="I",IFERROR(VLOOKUP(C294,'BG 2021'!A:C,3,FALSE),0),0)</f>
        <v>0</v>
      </c>
      <c r="L294" s="28"/>
      <c r="M294" s="28">
        <f>IF(F294="I",IFERROR(VLOOKUP(C294,'BG 2021'!A:D,4,FALSE),0),0)</f>
        <v>0</v>
      </c>
      <c r="N294" s="28"/>
      <c r="O294" s="35"/>
      <c r="P294" s="28"/>
      <c r="Q294" s="28"/>
      <c r="R294" s="28"/>
    </row>
    <row r="295" spans="1:18" s="165" customFormat="1" ht="12" hidden="1" customHeight="1">
      <c r="A295" s="160" t="s">
        <v>3</v>
      </c>
      <c r="B295" s="160" t="s">
        <v>59</v>
      </c>
      <c r="C295" s="161">
        <v>1140224102</v>
      </c>
      <c r="D295" s="160" t="s">
        <v>516</v>
      </c>
      <c r="E295" s="162" t="s">
        <v>0</v>
      </c>
      <c r="F295" s="162" t="s">
        <v>180</v>
      </c>
      <c r="G295" s="163">
        <f>IF(F295="I",IFERROR(VLOOKUP(C295,'BG 122022'!B:D,3,FALSE),0),0)</f>
        <v>0</v>
      </c>
      <c r="H295" s="164" t="s">
        <v>178</v>
      </c>
      <c r="I295" s="164">
        <f>IF(F295="I",IFERROR(VLOOKUP(C295,'BG 122022'!B:E,4,FALSE),0),0)</f>
        <v>0</v>
      </c>
      <c r="J295" s="164"/>
      <c r="K295" s="163">
        <f>IF(F295="I",IFERROR(VLOOKUP(C295,'BG 2021'!A:C,3,FALSE),0),0)</f>
        <v>0</v>
      </c>
      <c r="L295" s="164"/>
      <c r="M295" s="164">
        <f>IF(F295="I",IFERROR(VLOOKUP(C295,'BG 2021'!A:D,4,FALSE),0),0)</f>
        <v>0</v>
      </c>
      <c r="N295" s="164"/>
      <c r="O295" s="163"/>
      <c r="P295" s="164"/>
      <c r="Q295" s="164"/>
      <c r="R295" s="164"/>
    </row>
    <row r="296" spans="1:18" ht="12" hidden="1" customHeight="1">
      <c r="A296" s="125" t="s">
        <v>3</v>
      </c>
      <c r="B296" s="125" t="s">
        <v>59</v>
      </c>
      <c r="C296" s="126">
        <v>1140224103</v>
      </c>
      <c r="D296" s="125" t="s">
        <v>517</v>
      </c>
      <c r="E296" s="27" t="s">
        <v>6</v>
      </c>
      <c r="F296" s="27" t="s">
        <v>180</v>
      </c>
      <c r="G296" s="35">
        <f>IF(F296="I",IFERROR(VLOOKUP(C296,'BG 122022'!B:D,3,FALSE),0),0)</f>
        <v>0</v>
      </c>
      <c r="H296" s="28" t="s">
        <v>178</v>
      </c>
      <c r="I296" s="28">
        <f>IF(F296="I",IFERROR(VLOOKUP(C296,'BG 122022'!B:E,4,FALSE),0),0)</f>
        <v>0</v>
      </c>
      <c r="J296" s="28"/>
      <c r="K296" s="35">
        <f>IF(F296="I",IFERROR(VLOOKUP(C296,'BG 2021'!A:C,3,FALSE),0),0)</f>
        <v>0</v>
      </c>
      <c r="L296" s="28"/>
      <c r="M296" s="28">
        <f>IF(F296="I",IFERROR(VLOOKUP(C296,'BG 2021'!A:D,4,FALSE),0),0)</f>
        <v>0</v>
      </c>
      <c r="N296" s="28"/>
      <c r="O296" s="35"/>
      <c r="P296" s="28"/>
      <c r="Q296" s="28"/>
      <c r="R296" s="28"/>
    </row>
    <row r="297" spans="1:18" s="165" customFormat="1" ht="12" hidden="1" customHeight="1">
      <c r="A297" s="160" t="s">
        <v>3</v>
      </c>
      <c r="B297" s="160" t="s">
        <v>59</v>
      </c>
      <c r="C297" s="161">
        <v>1140224104</v>
      </c>
      <c r="D297" s="160" t="s">
        <v>518</v>
      </c>
      <c r="E297" s="162" t="s">
        <v>0</v>
      </c>
      <c r="F297" s="162" t="s">
        <v>180</v>
      </c>
      <c r="G297" s="163">
        <f>IF(F297="I",IFERROR(VLOOKUP(C297,'BG 122022'!B:D,3,FALSE),0),0)</f>
        <v>3846646</v>
      </c>
      <c r="H297" s="164" t="s">
        <v>178</v>
      </c>
      <c r="I297" s="164">
        <f>IF(F297="I",IFERROR(VLOOKUP(C297,'BG 122022'!B:E,4,FALSE),0),0)</f>
        <v>525.2899999999936</v>
      </c>
      <c r="J297" s="164"/>
      <c r="K297" s="163">
        <f>IF(F297="I",IFERROR(VLOOKUP(C297,'BG 2021'!A:C,3,FALSE),0),0)</f>
        <v>0</v>
      </c>
      <c r="L297" s="164"/>
      <c r="M297" s="164">
        <f>IF(F297="I",IFERROR(VLOOKUP(C297,'BG 2021'!A:D,4,FALSE),0),0)</f>
        <v>0</v>
      </c>
      <c r="N297" s="164"/>
      <c r="O297" s="163"/>
      <c r="P297" s="164"/>
      <c r="Q297" s="164"/>
      <c r="R297" s="164"/>
    </row>
    <row r="298" spans="1:18" s="165" customFormat="1" ht="12" hidden="1" customHeight="1">
      <c r="A298" s="160" t="s">
        <v>3</v>
      </c>
      <c r="B298" s="160" t="s">
        <v>59</v>
      </c>
      <c r="C298" s="161">
        <v>1140224105</v>
      </c>
      <c r="D298" s="160" t="s">
        <v>258</v>
      </c>
      <c r="E298" s="162" t="s">
        <v>6</v>
      </c>
      <c r="F298" s="162" t="s">
        <v>180</v>
      </c>
      <c r="G298" s="163">
        <f>IF(F298="I",IFERROR(VLOOKUP(C298,'BG 122022'!B:D,3,FALSE),0),0)</f>
        <v>0</v>
      </c>
      <c r="H298" s="164" t="s">
        <v>178</v>
      </c>
      <c r="I298" s="164">
        <f>IF(F298="I",IFERROR(VLOOKUP(C298,'BG 122022'!B:E,4,FALSE),0),0)</f>
        <v>0</v>
      </c>
      <c r="J298" s="164"/>
      <c r="K298" s="163">
        <f>IF(F298="I",IFERROR(VLOOKUP(C298,'BG 2021'!A:C,3,FALSE),0),0)</f>
        <v>291248684</v>
      </c>
      <c r="L298" s="164"/>
      <c r="M298" s="164">
        <f>IF(F298="I",IFERROR(VLOOKUP(C298,'BG 2021'!A:D,4,FALSE),0),0)</f>
        <v>42389.280000000028</v>
      </c>
      <c r="N298" s="164"/>
      <c r="O298" s="163"/>
      <c r="P298" s="164"/>
      <c r="Q298" s="164"/>
      <c r="R298" s="164"/>
    </row>
    <row r="299" spans="1:18" s="165" customFormat="1" ht="12" hidden="1" customHeight="1">
      <c r="A299" s="160" t="s">
        <v>3</v>
      </c>
      <c r="B299" s="160" t="s">
        <v>59</v>
      </c>
      <c r="C299" s="161">
        <v>1140224106</v>
      </c>
      <c r="D299" s="160" t="s">
        <v>259</v>
      </c>
      <c r="E299" s="162" t="s">
        <v>0</v>
      </c>
      <c r="F299" s="162" t="s">
        <v>180</v>
      </c>
      <c r="G299" s="163">
        <f>IF(F299="I",IFERROR(VLOOKUP(C299,'BG 122022'!B:D,3,FALSE),0),0)</f>
        <v>0</v>
      </c>
      <c r="H299" s="164" t="s">
        <v>178</v>
      </c>
      <c r="I299" s="164">
        <f>IF(F299="I",IFERROR(VLOOKUP(C299,'BG 122022'!B:E,4,FALSE),0),0)</f>
        <v>0</v>
      </c>
      <c r="J299" s="164"/>
      <c r="K299" s="163">
        <f>IF(F299="I",IFERROR(VLOOKUP(C299,'BG 2021'!A:C,3,FALSE),0),0)</f>
        <v>203981157</v>
      </c>
      <c r="L299" s="164"/>
      <c r="M299" s="164">
        <f>IF(F299="I",IFERROR(VLOOKUP(C299,'BG 2021'!A:D,4,FALSE),0),0)</f>
        <v>29688.079999999954</v>
      </c>
      <c r="N299" s="164"/>
      <c r="O299" s="163"/>
      <c r="P299" s="164"/>
      <c r="Q299" s="164"/>
      <c r="R299" s="164"/>
    </row>
    <row r="300" spans="1:18" s="165" customFormat="1" ht="12" hidden="1" customHeight="1">
      <c r="A300" s="160" t="s">
        <v>3</v>
      </c>
      <c r="B300" s="160" t="s">
        <v>59</v>
      </c>
      <c r="C300" s="161">
        <v>1140224107</v>
      </c>
      <c r="D300" s="160" t="s">
        <v>260</v>
      </c>
      <c r="E300" s="162" t="s">
        <v>6</v>
      </c>
      <c r="F300" s="162" t="s">
        <v>180</v>
      </c>
      <c r="G300" s="163">
        <f>IF(F300="I",IFERROR(VLOOKUP(C300,'BG 122022'!B:D,3,FALSE),0),0)</f>
        <v>0</v>
      </c>
      <c r="H300" s="164" t="s">
        <v>178</v>
      </c>
      <c r="I300" s="164">
        <f>IF(F300="I",IFERROR(VLOOKUP(C300,'BG 122022'!B:E,4,FALSE),0),0)</f>
        <v>0</v>
      </c>
      <c r="J300" s="164"/>
      <c r="K300" s="163">
        <f>IF(F300="I",IFERROR(VLOOKUP(C300,'BG 2021'!A:C,3,FALSE),0),0)</f>
        <v>1331229541</v>
      </c>
      <c r="L300" s="164"/>
      <c r="M300" s="164">
        <f>IF(F300="I",IFERROR(VLOOKUP(C300,'BG 2021'!A:D,4,FALSE),0),0)</f>
        <v>193751.46999999974</v>
      </c>
      <c r="N300" s="164"/>
      <c r="O300" s="163"/>
      <c r="P300" s="164"/>
      <c r="Q300" s="164"/>
      <c r="R300" s="164"/>
    </row>
    <row r="301" spans="1:18" s="165" customFormat="1" ht="12" hidden="1" customHeight="1">
      <c r="A301" s="160" t="s">
        <v>3</v>
      </c>
      <c r="B301" s="160" t="s">
        <v>59</v>
      </c>
      <c r="C301" s="161">
        <v>1140224108</v>
      </c>
      <c r="D301" s="160" t="s">
        <v>261</v>
      </c>
      <c r="E301" s="162" t="s">
        <v>0</v>
      </c>
      <c r="F301" s="162" t="s">
        <v>180</v>
      </c>
      <c r="G301" s="163">
        <f>IF(F301="I",IFERROR(VLOOKUP(C301,'BG 122022'!B:D,3,FALSE),0),0)</f>
        <v>199676004</v>
      </c>
      <c r="H301" s="164" t="s">
        <v>178</v>
      </c>
      <c r="I301" s="164">
        <f>IF(F301="I",IFERROR(VLOOKUP(C301,'BG 122022'!B:E,4,FALSE),0),0)</f>
        <v>27267.339999999851</v>
      </c>
      <c r="J301" s="164"/>
      <c r="K301" s="163">
        <f>IF(F301="I",IFERROR(VLOOKUP(C301,'BG 2021'!A:C,3,FALSE),0),0)</f>
        <v>3587522878</v>
      </c>
      <c r="L301" s="164"/>
      <c r="M301" s="164">
        <f>IF(F301="I",IFERROR(VLOOKUP(C301,'BG 2021'!A:D,4,FALSE),0),0)</f>
        <v>522139.73</v>
      </c>
      <c r="N301" s="164"/>
      <c r="O301" s="163"/>
      <c r="P301" s="164"/>
      <c r="Q301" s="164"/>
      <c r="R301" s="164"/>
    </row>
    <row r="302" spans="1:18" ht="12" hidden="1" customHeight="1">
      <c r="A302" s="125" t="s">
        <v>3</v>
      </c>
      <c r="B302" s="125"/>
      <c r="C302" s="126">
        <v>1140224109</v>
      </c>
      <c r="D302" s="125" t="s">
        <v>519</v>
      </c>
      <c r="E302" s="27" t="s">
        <v>6</v>
      </c>
      <c r="F302" s="27" t="s">
        <v>180</v>
      </c>
      <c r="G302" s="35">
        <f>IF(F302="I",IFERROR(VLOOKUP(C302,'BG 122022'!B:D,3,FALSE),0),0)</f>
        <v>0</v>
      </c>
      <c r="H302" s="28" t="s">
        <v>178</v>
      </c>
      <c r="I302" s="28">
        <f>IF(F302="I",IFERROR(VLOOKUP(C302,'BG 122022'!B:E,4,FALSE),0),0)</f>
        <v>0</v>
      </c>
      <c r="J302" s="28"/>
      <c r="K302" s="35">
        <f>IF(F302="I",IFERROR(VLOOKUP(C302,'BG 2021'!A:C,3,FALSE),0),0)</f>
        <v>0</v>
      </c>
      <c r="L302" s="28"/>
      <c r="M302" s="28">
        <f>IF(F302="I",IFERROR(VLOOKUP(C302,'BG 2021'!A:D,4,FALSE),0),0)</f>
        <v>0</v>
      </c>
      <c r="N302" s="28"/>
      <c r="O302" s="35"/>
      <c r="P302" s="28"/>
      <c r="Q302" s="28"/>
      <c r="R302" s="28"/>
    </row>
    <row r="303" spans="1:18" ht="12" hidden="1" customHeight="1">
      <c r="A303" s="125" t="s">
        <v>3</v>
      </c>
      <c r="B303" s="125"/>
      <c r="C303" s="126">
        <v>1140224110</v>
      </c>
      <c r="D303" s="125" t="s">
        <v>520</v>
      </c>
      <c r="E303" s="27" t="s">
        <v>0</v>
      </c>
      <c r="F303" s="27" t="s">
        <v>180</v>
      </c>
      <c r="G303" s="35">
        <f>IF(F303="I",IFERROR(VLOOKUP(C303,'BG 122022'!B:D,3,FALSE),0),0)</f>
        <v>0</v>
      </c>
      <c r="H303" s="28" t="s">
        <v>178</v>
      </c>
      <c r="I303" s="28">
        <f>IF(F303="I",IFERROR(VLOOKUP(C303,'BG 122022'!B:E,4,FALSE),0),0)</f>
        <v>0</v>
      </c>
      <c r="J303" s="28"/>
      <c r="K303" s="35">
        <f>IF(F303="I",IFERROR(VLOOKUP(C303,'BG 2021'!A:C,3,FALSE),0),0)</f>
        <v>0</v>
      </c>
      <c r="L303" s="28"/>
      <c r="M303" s="28">
        <f>IF(F303="I",IFERROR(VLOOKUP(C303,'BG 2021'!A:D,4,FALSE),0),0)</f>
        <v>0</v>
      </c>
      <c r="N303" s="28"/>
      <c r="O303" s="35"/>
      <c r="P303" s="28"/>
      <c r="Q303" s="28"/>
      <c r="R303" s="28"/>
    </row>
    <row r="304" spans="1:18" ht="12" hidden="1" customHeight="1">
      <c r="A304" s="125" t="s">
        <v>3</v>
      </c>
      <c r="B304" s="125"/>
      <c r="C304" s="126">
        <v>1140224111</v>
      </c>
      <c r="D304" s="125" t="s">
        <v>521</v>
      </c>
      <c r="E304" s="27" t="s">
        <v>6</v>
      </c>
      <c r="F304" s="27" t="s">
        <v>180</v>
      </c>
      <c r="G304" s="35">
        <f>IF(F304="I",IFERROR(VLOOKUP(C304,'BG 122022'!B:D,3,FALSE),0),0)</f>
        <v>0</v>
      </c>
      <c r="H304" s="28" t="s">
        <v>178</v>
      </c>
      <c r="I304" s="28">
        <f>IF(F304="I",IFERROR(VLOOKUP(C304,'BG 122022'!B:E,4,FALSE),0),0)</f>
        <v>0</v>
      </c>
      <c r="J304" s="28"/>
      <c r="K304" s="35">
        <f>IF(F304="I",IFERROR(VLOOKUP(C304,'BG 2021'!A:C,3,FALSE),0),0)</f>
        <v>0</v>
      </c>
      <c r="L304" s="28"/>
      <c r="M304" s="28">
        <f>IF(F304="I",IFERROR(VLOOKUP(C304,'BG 2021'!A:D,4,FALSE),0),0)</f>
        <v>0</v>
      </c>
      <c r="N304" s="28"/>
      <c r="O304" s="35"/>
      <c r="P304" s="28"/>
      <c r="Q304" s="28"/>
      <c r="R304" s="28"/>
    </row>
    <row r="305" spans="1:18" ht="12" hidden="1" customHeight="1">
      <c r="A305" s="125" t="s">
        <v>3</v>
      </c>
      <c r="B305" s="125"/>
      <c r="C305" s="126">
        <v>1140224112</v>
      </c>
      <c r="D305" s="125" t="s">
        <v>522</v>
      </c>
      <c r="E305" s="27" t="s">
        <v>0</v>
      </c>
      <c r="F305" s="27" t="s">
        <v>180</v>
      </c>
      <c r="G305" s="35">
        <f>IF(F305="I",IFERROR(VLOOKUP(C305,'BG 122022'!B:D,3,FALSE),0),0)</f>
        <v>0</v>
      </c>
      <c r="H305" s="28" t="s">
        <v>178</v>
      </c>
      <c r="I305" s="28">
        <f>IF(F305="I",IFERROR(VLOOKUP(C305,'BG 122022'!B:E,4,FALSE),0),0)</f>
        <v>0</v>
      </c>
      <c r="J305" s="28"/>
      <c r="K305" s="35">
        <f>IF(F305="I",IFERROR(VLOOKUP(C305,'BG 2021'!A:C,3,FALSE),0),0)</f>
        <v>0</v>
      </c>
      <c r="L305" s="28"/>
      <c r="M305" s="28">
        <f>IF(F305="I",IFERROR(VLOOKUP(C305,'BG 2021'!A:D,4,FALSE),0),0)</f>
        <v>0</v>
      </c>
      <c r="N305" s="28"/>
      <c r="O305" s="35"/>
      <c r="P305" s="28"/>
      <c r="Q305" s="28"/>
      <c r="R305" s="28"/>
    </row>
    <row r="306" spans="1:18" s="165" customFormat="1" ht="12" hidden="1" customHeight="1">
      <c r="A306" s="160" t="s">
        <v>3</v>
      </c>
      <c r="B306" s="160" t="s">
        <v>59</v>
      </c>
      <c r="C306" s="161">
        <v>1140224113</v>
      </c>
      <c r="D306" s="160" t="s">
        <v>523</v>
      </c>
      <c r="E306" s="162" t="s">
        <v>6</v>
      </c>
      <c r="F306" s="162" t="s">
        <v>180</v>
      </c>
      <c r="G306" s="163">
        <f>IF(F306="I",IFERROR(VLOOKUP(C306,'BG 122022'!B:D,3,FALSE),0),0)</f>
        <v>286004274</v>
      </c>
      <c r="H306" s="164" t="s">
        <v>178</v>
      </c>
      <c r="I306" s="164">
        <f>IF(F306="I",IFERROR(VLOOKUP(C306,'BG 122022'!B:E,4,FALSE),0),0)</f>
        <v>39056.149999999907</v>
      </c>
      <c r="J306" s="164"/>
      <c r="K306" s="163">
        <f>IF(F306="I",IFERROR(VLOOKUP(C306,'BG 2021'!A:C,3,FALSE),0),0)</f>
        <v>655479452</v>
      </c>
      <c r="L306" s="164"/>
      <c r="M306" s="164">
        <f>IF(F306="I",IFERROR(VLOOKUP(C306,'BG 2021'!A:D,4,FALSE),0),0)</f>
        <v>95400.610000000335</v>
      </c>
      <c r="N306" s="164"/>
      <c r="O306" s="163"/>
      <c r="P306" s="164"/>
      <c r="Q306" s="164"/>
      <c r="R306" s="164"/>
    </row>
    <row r="307" spans="1:18" s="165" customFormat="1" ht="12" hidden="1" customHeight="1">
      <c r="A307" s="160" t="s">
        <v>3</v>
      </c>
      <c r="B307" s="160" t="s">
        <v>59</v>
      </c>
      <c r="C307" s="161">
        <v>1140224114</v>
      </c>
      <c r="D307" s="160" t="s">
        <v>516</v>
      </c>
      <c r="E307" s="162" t="s">
        <v>0</v>
      </c>
      <c r="F307" s="162" t="s">
        <v>180</v>
      </c>
      <c r="G307" s="163">
        <f>IF(F307="I",IFERROR(VLOOKUP(C307,'BG 122022'!B:D,3,FALSE),0),0)</f>
        <v>8718498</v>
      </c>
      <c r="H307" s="164" t="s">
        <v>178</v>
      </c>
      <c r="I307" s="164">
        <f>IF(F307="I",IFERROR(VLOOKUP(C307,'BG 122022'!B:E,4,FALSE),0),0)</f>
        <v>1190.5800000000745</v>
      </c>
      <c r="J307" s="164"/>
      <c r="K307" s="163">
        <f>IF(F307="I",IFERROR(VLOOKUP(C307,'BG 2021'!A:C,3,FALSE),0),0)</f>
        <v>0</v>
      </c>
      <c r="L307" s="164"/>
      <c r="M307" s="164">
        <f>IF(F307="I",IFERROR(VLOOKUP(C307,'BG 2021'!A:D,4,FALSE),0),0)</f>
        <v>0</v>
      </c>
      <c r="N307" s="164"/>
      <c r="O307" s="163"/>
      <c r="P307" s="164"/>
      <c r="Q307" s="164"/>
      <c r="R307" s="164"/>
    </row>
    <row r="308" spans="1:18" ht="12" hidden="1" customHeight="1">
      <c r="A308" s="125" t="s">
        <v>3</v>
      </c>
      <c r="B308" s="125"/>
      <c r="C308" s="126">
        <v>1140224115</v>
      </c>
      <c r="D308" s="125" t="s">
        <v>524</v>
      </c>
      <c r="E308" s="27" t="s">
        <v>6</v>
      </c>
      <c r="F308" s="27" t="s">
        <v>180</v>
      </c>
      <c r="G308" s="35">
        <f>IF(F308="I",IFERROR(VLOOKUP(C308,'BG 122022'!B:D,3,FALSE),0),0)</f>
        <v>0</v>
      </c>
      <c r="H308" s="28" t="s">
        <v>178</v>
      </c>
      <c r="I308" s="28">
        <f>IF(F308="I",IFERROR(VLOOKUP(C308,'BG 122022'!B:E,4,FALSE),0),0)</f>
        <v>0</v>
      </c>
      <c r="J308" s="28"/>
      <c r="K308" s="35">
        <f>IF(F308="I",IFERROR(VLOOKUP(C308,'BG 2021'!A:C,3,FALSE),0),0)</f>
        <v>0</v>
      </c>
      <c r="L308" s="28"/>
      <c r="M308" s="28">
        <f>IF(F308="I",IFERROR(VLOOKUP(C308,'BG 2021'!A:D,4,FALSE),0),0)</f>
        <v>0</v>
      </c>
      <c r="N308" s="28"/>
      <c r="O308" s="35"/>
      <c r="P308" s="28"/>
      <c r="Q308" s="28"/>
      <c r="R308" s="28"/>
    </row>
    <row r="309" spans="1:18" ht="12" hidden="1" customHeight="1">
      <c r="A309" s="125" t="s">
        <v>3</v>
      </c>
      <c r="B309" s="125"/>
      <c r="C309" s="126">
        <v>1140224116</v>
      </c>
      <c r="D309" s="125" t="s">
        <v>525</v>
      </c>
      <c r="E309" s="27" t="s">
        <v>0</v>
      </c>
      <c r="F309" s="27" t="s">
        <v>180</v>
      </c>
      <c r="G309" s="35">
        <f>IF(F309="I",IFERROR(VLOOKUP(C309,'BG 122022'!B:D,3,FALSE),0),0)</f>
        <v>0</v>
      </c>
      <c r="H309" s="28" t="s">
        <v>178</v>
      </c>
      <c r="I309" s="28">
        <f>IF(F309="I",IFERROR(VLOOKUP(C309,'BG 122022'!B:E,4,FALSE),0),0)</f>
        <v>0</v>
      </c>
      <c r="J309" s="28"/>
      <c r="K309" s="35">
        <f>IF(F309="I",IFERROR(VLOOKUP(C309,'BG 2021'!A:C,3,FALSE),0),0)</f>
        <v>0</v>
      </c>
      <c r="L309" s="28"/>
      <c r="M309" s="28">
        <f>IF(F309="I",IFERROR(VLOOKUP(C309,'BG 2021'!A:D,4,FALSE),0),0)</f>
        <v>0</v>
      </c>
      <c r="N309" s="28"/>
      <c r="O309" s="35"/>
      <c r="P309" s="28"/>
      <c r="Q309" s="28"/>
      <c r="R309" s="28"/>
    </row>
    <row r="310" spans="1:18" ht="12" hidden="1" customHeight="1">
      <c r="A310" s="125" t="s">
        <v>3</v>
      </c>
      <c r="B310" s="125" t="s">
        <v>59</v>
      </c>
      <c r="C310" s="126">
        <v>1140224117</v>
      </c>
      <c r="D310" s="125" t="s">
        <v>526</v>
      </c>
      <c r="E310" s="27" t="s">
        <v>6</v>
      </c>
      <c r="F310" s="27" t="s">
        <v>180</v>
      </c>
      <c r="G310" s="35">
        <f>IF(F310="I",IFERROR(VLOOKUP(C310,'BG 122022'!B:D,3,FALSE),0),0)</f>
        <v>0</v>
      </c>
      <c r="H310" s="28" t="s">
        <v>178</v>
      </c>
      <c r="I310" s="28">
        <f>IF(F310="I",IFERROR(VLOOKUP(C310,'BG 122022'!B:E,4,FALSE),0),0)</f>
        <v>0</v>
      </c>
      <c r="J310" s="28"/>
      <c r="K310" s="35">
        <f>IF(F310="I",IFERROR(VLOOKUP(C310,'BG 2021'!A:C,3,FALSE),0),0)</f>
        <v>99634633</v>
      </c>
      <c r="L310" s="28"/>
      <c r="M310" s="28">
        <f>IF(F310="I",IFERROR(VLOOKUP(C310,'BG 2021'!A:D,4,FALSE),0),0)</f>
        <v>14501.149999999907</v>
      </c>
      <c r="N310" s="28"/>
      <c r="O310" s="35"/>
      <c r="P310" s="28"/>
      <c r="Q310" s="28"/>
      <c r="R310" s="28"/>
    </row>
    <row r="311" spans="1:18" ht="12" hidden="1" customHeight="1">
      <c r="A311" s="125" t="s">
        <v>3</v>
      </c>
      <c r="B311" s="125" t="s">
        <v>59</v>
      </c>
      <c r="C311" s="126">
        <v>1140224118</v>
      </c>
      <c r="D311" s="125" t="s">
        <v>262</v>
      </c>
      <c r="E311" s="27" t="s">
        <v>0</v>
      </c>
      <c r="F311" s="27" t="s">
        <v>180</v>
      </c>
      <c r="G311" s="35">
        <f>IF(F311="I",IFERROR(VLOOKUP(C311,'BG 122022'!B:D,3,FALSE),0),0)</f>
        <v>0</v>
      </c>
      <c r="H311" s="28" t="s">
        <v>178</v>
      </c>
      <c r="I311" s="28">
        <f>IF(F311="I",IFERROR(VLOOKUP(C311,'BG 122022'!B:E,4,FALSE),0),0)</f>
        <v>0</v>
      </c>
      <c r="J311" s="28"/>
      <c r="K311" s="35">
        <f>IF(F311="I",IFERROR(VLOOKUP(C311,'BG 2021'!A:C,3,FALSE),0),0)</f>
        <v>0</v>
      </c>
      <c r="L311" s="28"/>
      <c r="M311" s="28">
        <f>IF(F311="I",IFERROR(VLOOKUP(C311,'BG 2021'!A:D,4,FALSE),0),0)</f>
        <v>0</v>
      </c>
      <c r="N311" s="28"/>
      <c r="O311" s="35"/>
      <c r="P311" s="28"/>
      <c r="Q311" s="28"/>
      <c r="R311" s="28"/>
    </row>
    <row r="312" spans="1:18" ht="12" hidden="1" customHeight="1">
      <c r="A312" s="125" t="s">
        <v>3</v>
      </c>
      <c r="B312" s="125"/>
      <c r="C312" s="126">
        <v>1140224119</v>
      </c>
      <c r="D312" s="125" t="s">
        <v>260</v>
      </c>
      <c r="E312" s="27" t="s">
        <v>6</v>
      </c>
      <c r="F312" s="27" t="s">
        <v>180</v>
      </c>
      <c r="G312" s="35">
        <f>IF(F312="I",IFERROR(VLOOKUP(C312,'BG 122022'!B:D,3,FALSE),0),0)</f>
        <v>0</v>
      </c>
      <c r="H312" s="28" t="s">
        <v>178</v>
      </c>
      <c r="I312" s="28">
        <f>IF(F312="I",IFERROR(VLOOKUP(C312,'BG 122022'!B:E,4,FALSE),0),0)</f>
        <v>0</v>
      </c>
      <c r="J312" s="28"/>
      <c r="K312" s="35">
        <f>IF(F312="I",IFERROR(VLOOKUP(C312,'BG 2021'!A:C,3,FALSE),0),0)</f>
        <v>0</v>
      </c>
      <c r="L312" s="28"/>
      <c r="M312" s="28">
        <f>IF(F312="I",IFERROR(VLOOKUP(C312,'BG 2021'!A:D,4,FALSE),0),0)</f>
        <v>0</v>
      </c>
      <c r="N312" s="28"/>
      <c r="O312" s="35"/>
      <c r="P312" s="28"/>
      <c r="Q312" s="28"/>
      <c r="R312" s="28"/>
    </row>
    <row r="313" spans="1:18" ht="12" hidden="1" customHeight="1">
      <c r="A313" s="125" t="s">
        <v>3</v>
      </c>
      <c r="B313" s="125"/>
      <c r="C313" s="126">
        <v>1140224120</v>
      </c>
      <c r="D313" s="125" t="s">
        <v>261</v>
      </c>
      <c r="E313" s="27" t="s">
        <v>0</v>
      </c>
      <c r="F313" s="27" t="s">
        <v>180</v>
      </c>
      <c r="G313" s="35">
        <f>IF(F313="I",IFERROR(VLOOKUP(C313,'BG 122022'!B:D,3,FALSE),0),0)</f>
        <v>0</v>
      </c>
      <c r="H313" s="28" t="s">
        <v>178</v>
      </c>
      <c r="I313" s="28">
        <f>IF(F313="I",IFERROR(VLOOKUP(C313,'BG 122022'!B:E,4,FALSE),0),0)</f>
        <v>0</v>
      </c>
      <c r="J313" s="28"/>
      <c r="K313" s="35">
        <f>IF(F313="I",IFERROR(VLOOKUP(C313,'BG 2021'!A:C,3,FALSE),0),0)</f>
        <v>0</v>
      </c>
      <c r="L313" s="28"/>
      <c r="M313" s="28">
        <f>IF(F313="I",IFERROR(VLOOKUP(C313,'BG 2021'!A:D,4,FALSE),0),0)</f>
        <v>0</v>
      </c>
      <c r="N313" s="28"/>
      <c r="O313" s="35"/>
      <c r="P313" s="28"/>
      <c r="Q313" s="28"/>
      <c r="R313" s="28"/>
    </row>
    <row r="314" spans="1:18" ht="12" hidden="1" customHeight="1">
      <c r="A314" s="125" t="s">
        <v>3</v>
      </c>
      <c r="B314" s="125"/>
      <c r="C314" s="126">
        <v>1140224121</v>
      </c>
      <c r="D314" s="125" t="s">
        <v>527</v>
      </c>
      <c r="E314" s="27" t="s">
        <v>6</v>
      </c>
      <c r="F314" s="27" t="s">
        <v>180</v>
      </c>
      <c r="G314" s="35">
        <f>IF(F314="I",IFERROR(VLOOKUP(C314,'BG 122022'!B:D,3,FALSE),0),0)</f>
        <v>0</v>
      </c>
      <c r="H314" s="28" t="s">
        <v>178</v>
      </c>
      <c r="I314" s="28">
        <f>IF(F314="I",IFERROR(VLOOKUP(C314,'BG 122022'!B:E,4,FALSE),0),0)</f>
        <v>0</v>
      </c>
      <c r="J314" s="28"/>
      <c r="K314" s="35">
        <f>IF(F314="I",IFERROR(VLOOKUP(C314,'BG 2021'!A:C,3,FALSE),0),0)</f>
        <v>0</v>
      </c>
      <c r="L314" s="28"/>
      <c r="M314" s="28">
        <f>IF(F314="I",IFERROR(VLOOKUP(C314,'BG 2021'!A:D,4,FALSE),0),0)</f>
        <v>0</v>
      </c>
      <c r="N314" s="28"/>
      <c r="O314" s="35"/>
      <c r="P314" s="28"/>
      <c r="Q314" s="28"/>
      <c r="R314" s="28"/>
    </row>
    <row r="315" spans="1:18" ht="12" hidden="1" customHeight="1">
      <c r="A315" s="125" t="s">
        <v>3</v>
      </c>
      <c r="B315" s="125"/>
      <c r="C315" s="126">
        <v>1140224122</v>
      </c>
      <c r="D315" s="125" t="s">
        <v>528</v>
      </c>
      <c r="E315" s="27" t="s">
        <v>0</v>
      </c>
      <c r="F315" s="27" t="s">
        <v>180</v>
      </c>
      <c r="G315" s="35">
        <f>IF(F315="I",IFERROR(VLOOKUP(C315,'BG 122022'!B:D,3,FALSE),0),0)</f>
        <v>0</v>
      </c>
      <c r="H315" s="28" t="s">
        <v>178</v>
      </c>
      <c r="I315" s="28">
        <f>IF(F315="I",IFERROR(VLOOKUP(C315,'BG 122022'!B:E,4,FALSE),0),0)</f>
        <v>0</v>
      </c>
      <c r="J315" s="28"/>
      <c r="K315" s="35">
        <f>IF(F315="I",IFERROR(VLOOKUP(C315,'BG 2021'!A:C,3,FALSE),0),0)</f>
        <v>0</v>
      </c>
      <c r="L315" s="28"/>
      <c r="M315" s="28">
        <f>IF(F315="I",IFERROR(VLOOKUP(C315,'BG 2021'!A:D,4,FALSE),0),0)</f>
        <v>0</v>
      </c>
      <c r="N315" s="28"/>
      <c r="O315" s="35"/>
      <c r="P315" s="28"/>
      <c r="Q315" s="28"/>
      <c r="R315" s="28"/>
    </row>
    <row r="316" spans="1:18" ht="12" hidden="1" customHeight="1">
      <c r="A316" s="125" t="s">
        <v>3</v>
      </c>
      <c r="B316" s="125"/>
      <c r="C316" s="126">
        <v>1140224123</v>
      </c>
      <c r="D316" s="125" t="s">
        <v>521</v>
      </c>
      <c r="E316" s="27" t="s">
        <v>6</v>
      </c>
      <c r="F316" s="27" t="s">
        <v>180</v>
      </c>
      <c r="G316" s="35">
        <f>IF(F316="I",IFERROR(VLOOKUP(C316,'BG 122022'!B:D,3,FALSE),0),0)</f>
        <v>0</v>
      </c>
      <c r="H316" s="28" t="s">
        <v>178</v>
      </c>
      <c r="I316" s="28">
        <f>IF(F316="I",IFERROR(VLOOKUP(C316,'BG 122022'!B:E,4,FALSE),0),0)</f>
        <v>0</v>
      </c>
      <c r="J316" s="28"/>
      <c r="K316" s="35">
        <f>IF(F316="I",IFERROR(VLOOKUP(C316,'BG 2021'!A:C,3,FALSE),0),0)</f>
        <v>0</v>
      </c>
      <c r="L316" s="28"/>
      <c r="M316" s="28">
        <f>IF(F316="I",IFERROR(VLOOKUP(C316,'BG 2021'!A:D,4,FALSE),0),0)</f>
        <v>0</v>
      </c>
      <c r="N316" s="28"/>
      <c r="O316" s="35"/>
      <c r="P316" s="28"/>
      <c r="Q316" s="28"/>
      <c r="R316" s="28"/>
    </row>
    <row r="317" spans="1:18" ht="12" hidden="1" customHeight="1">
      <c r="A317" s="125" t="s">
        <v>3</v>
      </c>
      <c r="B317" s="125"/>
      <c r="C317" s="126">
        <v>1140224124</v>
      </c>
      <c r="D317" s="125" t="s">
        <v>522</v>
      </c>
      <c r="E317" s="27" t="s">
        <v>0</v>
      </c>
      <c r="F317" s="27" t="s">
        <v>180</v>
      </c>
      <c r="G317" s="35">
        <f>IF(F317="I",IFERROR(VLOOKUP(C317,'BG 122022'!B:D,3,FALSE),0),0)</f>
        <v>0</v>
      </c>
      <c r="H317" s="28" t="s">
        <v>178</v>
      </c>
      <c r="I317" s="28">
        <f>IF(F317="I",IFERROR(VLOOKUP(C317,'BG 122022'!B:E,4,FALSE),0),0)</f>
        <v>0</v>
      </c>
      <c r="J317" s="28"/>
      <c r="K317" s="35">
        <f>IF(F317="I",IFERROR(VLOOKUP(C317,'BG 2021'!A:C,3,FALSE),0),0)</f>
        <v>0</v>
      </c>
      <c r="L317" s="28"/>
      <c r="M317" s="28">
        <f>IF(F317="I",IFERROR(VLOOKUP(C317,'BG 2021'!A:D,4,FALSE),0),0)</f>
        <v>0</v>
      </c>
      <c r="N317" s="28"/>
      <c r="O317" s="35"/>
      <c r="P317" s="28"/>
      <c r="Q317" s="28"/>
      <c r="R317" s="28"/>
    </row>
    <row r="318" spans="1:18" ht="12" hidden="1" customHeight="1">
      <c r="A318" s="125" t="s">
        <v>3</v>
      </c>
      <c r="B318" s="125"/>
      <c r="C318" s="126">
        <v>1140224125</v>
      </c>
      <c r="D318" s="125" t="s">
        <v>529</v>
      </c>
      <c r="E318" s="27" t="s">
        <v>6</v>
      </c>
      <c r="F318" s="27" t="s">
        <v>180</v>
      </c>
      <c r="G318" s="35">
        <f>IF(F318="I",IFERROR(VLOOKUP(C318,'BG 122022'!B:D,3,FALSE),0),0)</f>
        <v>0</v>
      </c>
      <c r="H318" s="28" t="s">
        <v>178</v>
      </c>
      <c r="I318" s="28">
        <f>IF(F318="I",IFERROR(VLOOKUP(C318,'BG 122022'!B:E,4,FALSE),0),0)</f>
        <v>0</v>
      </c>
      <c r="J318" s="28"/>
      <c r="K318" s="35">
        <f>IF(F318="I",IFERROR(VLOOKUP(C318,'BG 2021'!A:C,3,FALSE),0),0)</f>
        <v>0</v>
      </c>
      <c r="L318" s="28"/>
      <c r="M318" s="28">
        <f>IF(F318="I",IFERROR(VLOOKUP(C318,'BG 2021'!A:D,4,FALSE),0),0)</f>
        <v>0</v>
      </c>
      <c r="N318" s="28"/>
      <c r="O318" s="35"/>
      <c r="P318" s="28"/>
      <c r="Q318" s="28"/>
      <c r="R318" s="28"/>
    </row>
    <row r="319" spans="1:18" ht="12" hidden="1" customHeight="1">
      <c r="A319" s="125" t="s">
        <v>3</v>
      </c>
      <c r="B319" s="125"/>
      <c r="C319" s="126">
        <v>1140224126</v>
      </c>
      <c r="D319" s="125" t="s">
        <v>529</v>
      </c>
      <c r="E319" s="27" t="s">
        <v>6</v>
      </c>
      <c r="F319" s="27" t="s">
        <v>180</v>
      </c>
      <c r="G319" s="35">
        <f>IF(F319="I",IFERROR(VLOOKUP(C319,'BG 122022'!B:D,3,FALSE),0),0)</f>
        <v>0</v>
      </c>
      <c r="H319" s="28" t="s">
        <v>178</v>
      </c>
      <c r="I319" s="28">
        <f>IF(F319="I",IFERROR(VLOOKUP(C319,'BG 122022'!B:E,4,FALSE),0),0)</f>
        <v>0</v>
      </c>
      <c r="J319" s="28"/>
      <c r="K319" s="35">
        <f>IF(F319="I",IFERROR(VLOOKUP(C319,'BG 2021'!A:C,3,FALSE),0),0)</f>
        <v>0</v>
      </c>
      <c r="L319" s="28"/>
      <c r="M319" s="28">
        <f>IF(F319="I",IFERROR(VLOOKUP(C319,'BG 2021'!A:D,4,FALSE),0),0)</f>
        <v>0</v>
      </c>
      <c r="N319" s="28"/>
      <c r="O319" s="35"/>
      <c r="P319" s="28"/>
      <c r="Q319" s="28"/>
      <c r="R319" s="28"/>
    </row>
    <row r="320" spans="1:18" ht="12" hidden="1" customHeight="1">
      <c r="A320" s="125" t="s">
        <v>3</v>
      </c>
      <c r="B320" s="125"/>
      <c r="C320" s="126">
        <v>1140224127</v>
      </c>
      <c r="D320" s="125" t="s">
        <v>530</v>
      </c>
      <c r="E320" s="27" t="s">
        <v>6</v>
      </c>
      <c r="F320" s="27" t="s">
        <v>180</v>
      </c>
      <c r="G320" s="35">
        <f>IF(F320="I",IFERROR(VLOOKUP(C320,'BG 122022'!B:D,3,FALSE),0),0)</f>
        <v>0</v>
      </c>
      <c r="H320" s="28" t="s">
        <v>178</v>
      </c>
      <c r="I320" s="28">
        <f>IF(F320="I",IFERROR(VLOOKUP(C320,'BG 122022'!B:E,4,FALSE),0),0)</f>
        <v>0</v>
      </c>
      <c r="J320" s="28"/>
      <c r="K320" s="35">
        <f>IF(F320="I",IFERROR(VLOOKUP(C320,'BG 2021'!A:C,3,FALSE),0),0)</f>
        <v>0</v>
      </c>
      <c r="L320" s="28"/>
      <c r="M320" s="28">
        <f>IF(F320="I",IFERROR(VLOOKUP(C320,'BG 2021'!A:D,4,FALSE),0),0)</f>
        <v>0</v>
      </c>
      <c r="N320" s="28"/>
      <c r="O320" s="35"/>
      <c r="P320" s="28"/>
      <c r="Q320" s="28"/>
      <c r="R320" s="28"/>
    </row>
    <row r="321" spans="1:18" ht="12" hidden="1" customHeight="1">
      <c r="A321" s="125" t="s">
        <v>3</v>
      </c>
      <c r="B321" s="125"/>
      <c r="C321" s="126">
        <v>1140224128</v>
      </c>
      <c r="D321" s="125" t="s">
        <v>530</v>
      </c>
      <c r="E321" s="27" t="s">
        <v>6</v>
      </c>
      <c r="F321" s="27" t="s">
        <v>180</v>
      </c>
      <c r="G321" s="35">
        <f>IF(F321="I",IFERROR(VLOOKUP(C321,'BG 122022'!B:D,3,FALSE),0),0)</f>
        <v>0</v>
      </c>
      <c r="H321" s="28" t="s">
        <v>178</v>
      </c>
      <c r="I321" s="28">
        <f>IF(F321="I",IFERROR(VLOOKUP(C321,'BG 122022'!B:E,4,FALSE),0),0)</f>
        <v>0</v>
      </c>
      <c r="J321" s="28"/>
      <c r="K321" s="35">
        <f>IF(F321="I",IFERROR(VLOOKUP(C321,'BG 2021'!A:C,3,FALSE),0),0)</f>
        <v>0</v>
      </c>
      <c r="L321" s="28"/>
      <c r="M321" s="28">
        <f>IF(F321="I",IFERROR(VLOOKUP(C321,'BG 2021'!A:D,4,FALSE),0),0)</f>
        <v>0</v>
      </c>
      <c r="N321" s="28"/>
      <c r="O321" s="35"/>
      <c r="P321" s="28"/>
      <c r="Q321" s="28"/>
      <c r="R321" s="28"/>
    </row>
    <row r="322" spans="1:18" s="165" customFormat="1" ht="12" hidden="1" customHeight="1">
      <c r="A322" s="160" t="s">
        <v>3</v>
      </c>
      <c r="B322" s="160" t="s">
        <v>59</v>
      </c>
      <c r="C322" s="161">
        <v>1140224129</v>
      </c>
      <c r="D322" s="160" t="s">
        <v>531</v>
      </c>
      <c r="E322" s="162" t="s">
        <v>6</v>
      </c>
      <c r="F322" s="162" t="s">
        <v>180</v>
      </c>
      <c r="G322" s="163">
        <f>IF(F322="I",IFERROR(VLOOKUP(C322,'BG 122022'!B:D,3,FALSE),0),0)</f>
        <v>0</v>
      </c>
      <c r="H322" s="164" t="s">
        <v>178</v>
      </c>
      <c r="I322" s="164">
        <f>IF(F322="I",IFERROR(VLOOKUP(C322,'BG 122022'!B:E,4,FALSE),0),0)</f>
        <v>0</v>
      </c>
      <c r="J322" s="164"/>
      <c r="K322" s="163">
        <f>IF(F322="I",IFERROR(VLOOKUP(C322,'BG 2021'!A:C,3,FALSE),0),0)</f>
        <v>652408027.39999998</v>
      </c>
      <c r="L322" s="164"/>
      <c r="M322" s="164">
        <f>IF(F322="I",IFERROR(VLOOKUP(C322,'BG 2021'!A:D,4,FALSE),0),0)</f>
        <v>94953.580000000075</v>
      </c>
      <c r="N322" s="164"/>
      <c r="O322" s="163"/>
      <c r="P322" s="164"/>
      <c r="Q322" s="164"/>
      <c r="R322" s="164"/>
    </row>
    <row r="323" spans="1:18" ht="12" hidden="1" customHeight="1">
      <c r="A323" s="125" t="s">
        <v>3</v>
      </c>
      <c r="B323" s="125"/>
      <c r="C323" s="126">
        <v>1140224130</v>
      </c>
      <c r="D323" s="125" t="s">
        <v>532</v>
      </c>
      <c r="E323" s="27" t="s">
        <v>0</v>
      </c>
      <c r="F323" s="27" t="s">
        <v>180</v>
      </c>
      <c r="G323" s="35">
        <f>IF(F323="I",IFERROR(VLOOKUP(C323,'BG 122022'!B:D,3,FALSE),0),0)</f>
        <v>0</v>
      </c>
      <c r="H323" s="28" t="s">
        <v>178</v>
      </c>
      <c r="I323" s="28">
        <f>IF(F323="I",IFERROR(VLOOKUP(C323,'BG 122022'!B:E,4,FALSE),0),0)</f>
        <v>0</v>
      </c>
      <c r="J323" s="28"/>
      <c r="K323" s="35">
        <f>IF(F323="I",IFERROR(VLOOKUP(C323,'BG 2021'!A:C,3,FALSE),0),0)</f>
        <v>0</v>
      </c>
      <c r="L323" s="28"/>
      <c r="M323" s="28">
        <f>IF(F323="I",IFERROR(VLOOKUP(C323,'BG 2021'!A:D,4,FALSE),0),0)</f>
        <v>0</v>
      </c>
      <c r="N323" s="28"/>
      <c r="O323" s="35"/>
      <c r="P323" s="28"/>
      <c r="Q323" s="28"/>
      <c r="R323" s="28"/>
    </row>
    <row r="324" spans="1:18" ht="12" hidden="1" customHeight="1">
      <c r="A324" s="125" t="s">
        <v>3</v>
      </c>
      <c r="B324" s="125"/>
      <c r="C324" s="126">
        <v>11402242</v>
      </c>
      <c r="D324" s="125" t="s">
        <v>323</v>
      </c>
      <c r="E324" s="27" t="s">
        <v>6</v>
      </c>
      <c r="F324" s="27" t="s">
        <v>179</v>
      </c>
      <c r="G324" s="35">
        <f>IF(F324="I",IFERROR(VLOOKUP(C324,'BG 122022'!B:D,3,FALSE),0),0)</f>
        <v>0</v>
      </c>
      <c r="H324" s="28" t="s">
        <v>178</v>
      </c>
      <c r="I324" s="28">
        <f>IF(F324="I",IFERROR(VLOOKUP(C324,'BG 122022'!B:E,4,FALSE),0),0)</f>
        <v>0</v>
      </c>
      <c r="J324" s="28"/>
      <c r="K324" s="35">
        <f>IF(F324="I",IFERROR(VLOOKUP(C324,'BG 2021'!A:C,3,FALSE),0),0)</f>
        <v>0</v>
      </c>
      <c r="L324" s="28"/>
      <c r="M324" s="28">
        <f>IF(F324="I",IFERROR(VLOOKUP(C324,'BG 2021'!A:D,4,FALSE),0),0)</f>
        <v>0</v>
      </c>
      <c r="N324" s="28"/>
      <c r="O324" s="35"/>
      <c r="P324" s="28"/>
      <c r="Q324" s="28"/>
      <c r="R324" s="28"/>
    </row>
    <row r="325" spans="1:18" ht="12" hidden="1" customHeight="1">
      <c r="A325" s="125" t="s">
        <v>3</v>
      </c>
      <c r="B325" s="125"/>
      <c r="C325" s="126">
        <v>1140224201</v>
      </c>
      <c r="D325" s="125" t="s">
        <v>533</v>
      </c>
      <c r="E325" s="27" t="s">
        <v>6</v>
      </c>
      <c r="F325" s="27" t="s">
        <v>180</v>
      </c>
      <c r="G325" s="35">
        <f>IF(F325="I",IFERROR(VLOOKUP(C325,'BG 122022'!B:D,3,FALSE),0),0)</f>
        <v>0</v>
      </c>
      <c r="H325" s="28" t="s">
        <v>178</v>
      </c>
      <c r="I325" s="28">
        <f>IF(F325="I",IFERROR(VLOOKUP(C325,'BG 122022'!B:E,4,FALSE),0),0)</f>
        <v>0</v>
      </c>
      <c r="J325" s="28"/>
      <c r="K325" s="35">
        <f>IF(F325="I",IFERROR(VLOOKUP(C325,'BG 2021'!A:C,3,FALSE),0),0)</f>
        <v>0</v>
      </c>
      <c r="L325" s="28"/>
      <c r="M325" s="28">
        <f>IF(F325="I",IFERROR(VLOOKUP(C325,'BG 2021'!A:D,4,FALSE),0),0)</f>
        <v>0</v>
      </c>
      <c r="N325" s="28"/>
      <c r="O325" s="35"/>
      <c r="P325" s="28"/>
      <c r="Q325" s="28"/>
      <c r="R325" s="28"/>
    </row>
    <row r="326" spans="1:18" s="165" customFormat="1" ht="12" hidden="1" customHeight="1">
      <c r="A326" s="160" t="s">
        <v>3</v>
      </c>
      <c r="B326" s="160" t="s">
        <v>59</v>
      </c>
      <c r="C326" s="161">
        <v>1140224202</v>
      </c>
      <c r="D326" s="160" t="s">
        <v>534</v>
      </c>
      <c r="E326" s="162" t="s">
        <v>0</v>
      </c>
      <c r="F326" s="162" t="s">
        <v>180</v>
      </c>
      <c r="G326" s="163">
        <f>IF(F326="I",IFERROR(VLOOKUP(C326,'BG 122022'!B:D,3,FALSE),0),0)</f>
        <v>0</v>
      </c>
      <c r="H326" s="164" t="s">
        <v>178</v>
      </c>
      <c r="I326" s="164">
        <f>IF(F326="I",IFERROR(VLOOKUP(C326,'BG 122022'!B:E,4,FALSE),0),0)</f>
        <v>0</v>
      </c>
      <c r="J326" s="164"/>
      <c r="K326" s="163">
        <f>IF(F326="I",IFERROR(VLOOKUP(C326,'BG 2021'!A:C,3,FALSE),0),0)</f>
        <v>0</v>
      </c>
      <c r="L326" s="164"/>
      <c r="M326" s="164">
        <f>IF(F326="I",IFERROR(VLOOKUP(C326,'BG 2021'!A:D,4,FALSE),0),0)</f>
        <v>0</v>
      </c>
      <c r="N326" s="164"/>
      <c r="O326" s="163"/>
      <c r="P326" s="164"/>
      <c r="Q326" s="164"/>
      <c r="R326" s="164"/>
    </row>
    <row r="327" spans="1:18" ht="12" hidden="1" customHeight="1">
      <c r="A327" s="125" t="s">
        <v>3</v>
      </c>
      <c r="B327" s="125" t="s">
        <v>59</v>
      </c>
      <c r="C327" s="126">
        <v>1140224203</v>
      </c>
      <c r="D327" s="125" t="s">
        <v>535</v>
      </c>
      <c r="E327" s="27" t="s">
        <v>6</v>
      </c>
      <c r="F327" s="27" t="s">
        <v>180</v>
      </c>
      <c r="G327" s="35">
        <f>IF(F327="I",IFERROR(VLOOKUP(C327,'BG 122022'!B:D,3,FALSE),0),0)</f>
        <v>0</v>
      </c>
      <c r="H327" s="28" t="s">
        <v>178</v>
      </c>
      <c r="I327" s="28">
        <f>IF(F327="I",IFERROR(VLOOKUP(C327,'BG 122022'!B:E,4,FALSE),0),0)</f>
        <v>0</v>
      </c>
      <c r="J327" s="28"/>
      <c r="K327" s="35">
        <f>IF(F327="I",IFERROR(VLOOKUP(C327,'BG 2021'!A:C,3,FALSE),0),0)</f>
        <v>0</v>
      </c>
      <c r="L327" s="28"/>
      <c r="M327" s="28">
        <f>IF(F327="I",IFERROR(VLOOKUP(C327,'BG 2021'!A:D,4,FALSE),0),0)</f>
        <v>0</v>
      </c>
      <c r="N327" s="28"/>
      <c r="O327" s="35"/>
      <c r="P327" s="28"/>
      <c r="Q327" s="28"/>
      <c r="R327" s="28"/>
    </row>
    <row r="328" spans="1:18" s="165" customFormat="1" ht="12" hidden="1" customHeight="1">
      <c r="A328" s="160" t="s">
        <v>3</v>
      </c>
      <c r="B328" s="160" t="s">
        <v>59</v>
      </c>
      <c r="C328" s="161">
        <v>1140224204</v>
      </c>
      <c r="D328" s="160" t="s">
        <v>536</v>
      </c>
      <c r="E328" s="162" t="s">
        <v>0</v>
      </c>
      <c r="F328" s="162" t="s">
        <v>180</v>
      </c>
      <c r="G328" s="163">
        <f>IF(F328="I",IFERROR(VLOOKUP(C328,'BG 122022'!B:D,3,FALSE),0),0)</f>
        <v>-3341073</v>
      </c>
      <c r="H328" s="164" t="s">
        <v>178</v>
      </c>
      <c r="I328" s="164">
        <f>IF(F328="I",IFERROR(VLOOKUP(C328,'BG 122022'!B:E,4,FALSE),0),0)</f>
        <v>-456.25</v>
      </c>
      <c r="J328" s="164"/>
      <c r="K328" s="163">
        <f>IF(F328="I",IFERROR(VLOOKUP(C328,'BG 2021'!A:C,3,FALSE),0),0)</f>
        <v>0</v>
      </c>
      <c r="L328" s="164"/>
      <c r="M328" s="164">
        <f>IF(F328="I",IFERROR(VLOOKUP(C328,'BG 2021'!A:D,4,FALSE),0),0)</f>
        <v>0</v>
      </c>
      <c r="N328" s="164"/>
      <c r="O328" s="163"/>
      <c r="P328" s="164"/>
      <c r="Q328" s="164"/>
      <c r="R328" s="164"/>
    </row>
    <row r="329" spans="1:18" s="165" customFormat="1" ht="12" hidden="1" customHeight="1">
      <c r="A329" s="160" t="s">
        <v>3</v>
      </c>
      <c r="B329" s="160" t="s">
        <v>59</v>
      </c>
      <c r="C329" s="161">
        <v>1140224205</v>
      </c>
      <c r="D329" s="160" t="s">
        <v>263</v>
      </c>
      <c r="E329" s="162" t="s">
        <v>6</v>
      </c>
      <c r="F329" s="162" t="s">
        <v>180</v>
      </c>
      <c r="G329" s="163">
        <f>IF(F329="I",IFERROR(VLOOKUP(C329,'BG 122022'!B:D,3,FALSE),0),0)</f>
        <v>0</v>
      </c>
      <c r="H329" s="164" t="s">
        <v>178</v>
      </c>
      <c r="I329" s="164">
        <f>IF(F329="I",IFERROR(VLOOKUP(C329,'BG 122022'!B:E,4,FALSE),0),0)</f>
        <v>0</v>
      </c>
      <c r="J329" s="164"/>
      <c r="K329" s="163">
        <f>IF(F329="I",IFERROR(VLOOKUP(C329,'BG 2021'!A:C,3,FALSE),0),0)</f>
        <v>-159977641.5</v>
      </c>
      <c r="L329" s="164"/>
      <c r="M329" s="164">
        <f>IF(F329="I",IFERROR(VLOOKUP(C329,'BG 2021'!A:D,4,FALSE),0),0)</f>
        <v>-23283.670000000158</v>
      </c>
      <c r="N329" s="164"/>
      <c r="O329" s="163"/>
      <c r="P329" s="164"/>
      <c r="Q329" s="164"/>
      <c r="R329" s="164"/>
    </row>
    <row r="330" spans="1:18" s="165" customFormat="1" ht="12" hidden="1" customHeight="1">
      <c r="A330" s="160" t="s">
        <v>3</v>
      </c>
      <c r="B330" s="160" t="s">
        <v>59</v>
      </c>
      <c r="C330" s="161">
        <v>1140224206</v>
      </c>
      <c r="D330" s="160" t="s">
        <v>264</v>
      </c>
      <c r="E330" s="162" t="s">
        <v>0</v>
      </c>
      <c r="F330" s="162" t="s">
        <v>180</v>
      </c>
      <c r="G330" s="163">
        <f>IF(F330="I",IFERROR(VLOOKUP(C330,'BG 122022'!B:D,3,FALSE),0),0)</f>
        <v>0</v>
      </c>
      <c r="H330" s="164" t="s">
        <v>178</v>
      </c>
      <c r="I330" s="164">
        <f>IF(F330="I",IFERROR(VLOOKUP(C330,'BG 122022'!B:E,4,FALSE),0),0)</f>
        <v>0</v>
      </c>
      <c r="J330" s="164"/>
      <c r="K330" s="163">
        <f>IF(F330="I",IFERROR(VLOOKUP(C330,'BG 2021'!A:C,3,FALSE),0),0)</f>
        <v>-193032088</v>
      </c>
      <c r="L330" s="164"/>
      <c r="M330" s="164">
        <f>IF(F330="I",IFERROR(VLOOKUP(C330,'BG 2021'!A:D,4,FALSE),0),0)</f>
        <v>-28094.516999999993</v>
      </c>
      <c r="N330" s="164"/>
      <c r="O330" s="163"/>
      <c r="P330" s="164"/>
      <c r="Q330" s="164"/>
      <c r="R330" s="164"/>
    </row>
    <row r="331" spans="1:18" s="165" customFormat="1" ht="12" hidden="1" customHeight="1">
      <c r="A331" s="160" t="s">
        <v>3</v>
      </c>
      <c r="B331" s="160" t="s">
        <v>59</v>
      </c>
      <c r="C331" s="161">
        <v>1140224207</v>
      </c>
      <c r="D331" s="160" t="s">
        <v>265</v>
      </c>
      <c r="E331" s="162" t="s">
        <v>6</v>
      </c>
      <c r="F331" s="162" t="s">
        <v>180</v>
      </c>
      <c r="G331" s="163">
        <f>IF(F331="I",IFERROR(VLOOKUP(C331,'BG 122022'!B:D,3,FALSE),0),0)</f>
        <v>0</v>
      </c>
      <c r="H331" s="164" t="s">
        <v>178</v>
      </c>
      <c r="I331" s="164">
        <f>IF(F331="I",IFERROR(VLOOKUP(C331,'BG 122022'!B:E,4,FALSE),0),0)</f>
        <v>0</v>
      </c>
      <c r="J331" s="164"/>
      <c r="K331" s="163">
        <f>IF(F331="I",IFERROR(VLOOKUP(C331,'BG 2021'!A:C,3,FALSE),0),0)</f>
        <v>-1293387349</v>
      </c>
      <c r="L331" s="164"/>
      <c r="M331" s="164">
        <f>IF(F331="I",IFERROR(VLOOKUP(C331,'BG 2021'!A:D,4,FALSE),0),0)</f>
        <v>-188243.79000000004</v>
      </c>
      <c r="N331" s="164"/>
      <c r="O331" s="163"/>
      <c r="P331" s="164"/>
      <c r="Q331" s="164"/>
      <c r="R331" s="164"/>
    </row>
    <row r="332" spans="1:18" s="165" customFormat="1" ht="12" hidden="1" customHeight="1">
      <c r="A332" s="160" t="s">
        <v>3</v>
      </c>
      <c r="B332" s="160" t="s">
        <v>59</v>
      </c>
      <c r="C332" s="161">
        <v>1140224208</v>
      </c>
      <c r="D332" s="160" t="s">
        <v>266</v>
      </c>
      <c r="E332" s="162" t="s">
        <v>0</v>
      </c>
      <c r="F332" s="162" t="s">
        <v>180</v>
      </c>
      <c r="G332" s="163">
        <f>IF(F332="I",IFERROR(VLOOKUP(C332,'BG 122022'!B:D,3,FALSE),0),0)</f>
        <v>-190867874</v>
      </c>
      <c r="H332" s="164" t="s">
        <v>178</v>
      </c>
      <c r="I332" s="164">
        <f>IF(F332="I",IFERROR(VLOOKUP(C332,'BG 122022'!B:E,4,FALSE),0),0)</f>
        <v>-26064.520000000019</v>
      </c>
      <c r="J332" s="164"/>
      <c r="K332" s="163">
        <f>IF(F332="I",IFERROR(VLOOKUP(C332,'BG 2021'!A:C,3,FALSE),0),0)</f>
        <v>-3553799431</v>
      </c>
      <c r="L332" s="164"/>
      <c r="M332" s="164">
        <f>IF(F332="I",IFERROR(VLOOKUP(C332,'BG 2021'!A:D,4,FALSE),0),0)</f>
        <v>-517231.51</v>
      </c>
      <c r="N332" s="164"/>
      <c r="O332" s="163"/>
      <c r="P332" s="164"/>
      <c r="Q332" s="164"/>
      <c r="R332" s="164"/>
    </row>
    <row r="333" spans="1:18" ht="12" hidden="1" customHeight="1">
      <c r="A333" s="125" t="s">
        <v>3</v>
      </c>
      <c r="B333" s="125"/>
      <c r="C333" s="126">
        <v>1140224209</v>
      </c>
      <c r="D333" s="125" t="s">
        <v>537</v>
      </c>
      <c r="E333" s="27" t="s">
        <v>6</v>
      </c>
      <c r="F333" s="27" t="s">
        <v>180</v>
      </c>
      <c r="G333" s="35">
        <f>IF(F333="I",IFERROR(VLOOKUP(C333,'BG 122022'!B:D,3,FALSE),0),0)</f>
        <v>0</v>
      </c>
      <c r="H333" s="28" t="s">
        <v>178</v>
      </c>
      <c r="I333" s="28">
        <f>IF(F333="I",IFERROR(VLOOKUP(C333,'BG 122022'!B:E,4,FALSE),0),0)</f>
        <v>0</v>
      </c>
      <c r="J333" s="28"/>
      <c r="K333" s="35">
        <f>IF(F333="I",IFERROR(VLOOKUP(C333,'BG 2021'!A:C,3,FALSE),0),0)</f>
        <v>0</v>
      </c>
      <c r="L333" s="28"/>
      <c r="M333" s="28">
        <f>IF(F333="I",IFERROR(VLOOKUP(C333,'BG 2021'!A:D,4,FALSE),0),0)</f>
        <v>0</v>
      </c>
      <c r="N333" s="28"/>
      <c r="O333" s="35"/>
      <c r="P333" s="28"/>
      <c r="Q333" s="28"/>
      <c r="R333" s="28"/>
    </row>
    <row r="334" spans="1:18" ht="12" hidden="1" customHeight="1">
      <c r="A334" s="125" t="s">
        <v>3</v>
      </c>
      <c r="B334" s="125"/>
      <c r="C334" s="126">
        <v>1140224210</v>
      </c>
      <c r="D334" s="125" t="s">
        <v>538</v>
      </c>
      <c r="E334" s="27" t="s">
        <v>0</v>
      </c>
      <c r="F334" s="27" t="s">
        <v>180</v>
      </c>
      <c r="G334" s="35">
        <f>IF(F334="I",IFERROR(VLOOKUP(C334,'BG 122022'!B:D,3,FALSE),0),0)</f>
        <v>0</v>
      </c>
      <c r="H334" s="28" t="s">
        <v>178</v>
      </c>
      <c r="I334" s="28">
        <f>IF(F334="I",IFERROR(VLOOKUP(C334,'BG 122022'!B:E,4,FALSE),0),0)</f>
        <v>0</v>
      </c>
      <c r="J334" s="28"/>
      <c r="K334" s="35">
        <f>IF(F334="I",IFERROR(VLOOKUP(C334,'BG 2021'!A:C,3,FALSE),0),0)</f>
        <v>0</v>
      </c>
      <c r="L334" s="28"/>
      <c r="M334" s="28">
        <f>IF(F334="I",IFERROR(VLOOKUP(C334,'BG 2021'!A:D,4,FALSE),0),0)</f>
        <v>0</v>
      </c>
      <c r="N334" s="28"/>
      <c r="O334" s="35"/>
      <c r="P334" s="28"/>
      <c r="Q334" s="28"/>
      <c r="R334" s="28"/>
    </row>
    <row r="335" spans="1:18" ht="12" hidden="1" customHeight="1">
      <c r="A335" s="125" t="s">
        <v>3</v>
      </c>
      <c r="B335" s="125"/>
      <c r="C335" s="126">
        <v>1140224211</v>
      </c>
      <c r="D335" s="125" t="s">
        <v>539</v>
      </c>
      <c r="E335" s="27" t="s">
        <v>6</v>
      </c>
      <c r="F335" s="27" t="s">
        <v>180</v>
      </c>
      <c r="G335" s="35">
        <f>IF(F335="I",IFERROR(VLOOKUP(C335,'BG 122022'!B:D,3,FALSE),0),0)</f>
        <v>0</v>
      </c>
      <c r="H335" s="28" t="s">
        <v>178</v>
      </c>
      <c r="I335" s="28">
        <f>IF(F335="I",IFERROR(VLOOKUP(C335,'BG 122022'!B:E,4,FALSE),0),0)</f>
        <v>0</v>
      </c>
      <c r="J335" s="28"/>
      <c r="K335" s="35">
        <f>IF(F335="I",IFERROR(VLOOKUP(C335,'BG 2021'!A:C,3,FALSE),0),0)</f>
        <v>0</v>
      </c>
      <c r="L335" s="28"/>
      <c r="M335" s="28">
        <f>IF(F335="I",IFERROR(VLOOKUP(C335,'BG 2021'!A:D,4,FALSE),0),0)</f>
        <v>0</v>
      </c>
      <c r="N335" s="28"/>
      <c r="O335" s="35"/>
      <c r="P335" s="28"/>
      <c r="Q335" s="28"/>
      <c r="R335" s="28"/>
    </row>
    <row r="336" spans="1:18" ht="12" hidden="1" customHeight="1">
      <c r="A336" s="125" t="s">
        <v>3</v>
      </c>
      <c r="B336" s="125"/>
      <c r="C336" s="126">
        <v>1140224212</v>
      </c>
      <c r="D336" s="125" t="s">
        <v>540</v>
      </c>
      <c r="E336" s="27" t="s">
        <v>0</v>
      </c>
      <c r="F336" s="27" t="s">
        <v>180</v>
      </c>
      <c r="G336" s="35">
        <f>IF(F336="I",IFERROR(VLOOKUP(C336,'BG 122022'!B:D,3,FALSE),0),0)</f>
        <v>0</v>
      </c>
      <c r="H336" s="28" t="s">
        <v>178</v>
      </c>
      <c r="I336" s="28">
        <f>IF(F336="I",IFERROR(VLOOKUP(C336,'BG 122022'!B:E,4,FALSE),0),0)</f>
        <v>0</v>
      </c>
      <c r="J336" s="28"/>
      <c r="K336" s="35">
        <f>IF(F336="I",IFERROR(VLOOKUP(C336,'BG 2021'!A:C,3,FALSE),0),0)</f>
        <v>0</v>
      </c>
      <c r="L336" s="28"/>
      <c r="M336" s="28">
        <f>IF(F336="I",IFERROR(VLOOKUP(C336,'BG 2021'!A:D,4,FALSE),0),0)</f>
        <v>0</v>
      </c>
      <c r="N336" s="28"/>
      <c r="O336" s="35"/>
      <c r="P336" s="28"/>
      <c r="Q336" s="28"/>
      <c r="R336" s="28"/>
    </row>
    <row r="337" spans="1:18" s="165" customFormat="1" ht="12" hidden="1" customHeight="1">
      <c r="A337" s="160" t="s">
        <v>3</v>
      </c>
      <c r="B337" s="160" t="s">
        <v>59</v>
      </c>
      <c r="C337" s="161">
        <v>1140224213</v>
      </c>
      <c r="D337" s="160" t="s">
        <v>541</v>
      </c>
      <c r="E337" s="162" t="s">
        <v>6</v>
      </c>
      <c r="F337" s="162" t="s">
        <v>180</v>
      </c>
      <c r="G337" s="163">
        <f>IF(F337="I",IFERROR(VLOOKUP(C337,'BG 122022'!B:D,3,FALSE),0),0)</f>
        <v>-254968096</v>
      </c>
      <c r="H337" s="164" t="s">
        <v>178</v>
      </c>
      <c r="I337" s="164">
        <f>IF(F337="I",IFERROR(VLOOKUP(C337,'BG 122022'!B:E,4,FALSE),0),0)</f>
        <v>-34817.909999999916</v>
      </c>
      <c r="J337" s="164"/>
      <c r="K337" s="163">
        <f>IF(F337="I",IFERROR(VLOOKUP(C337,'BG 2021'!A:C,3,FALSE),0),0)</f>
        <v>-610273973</v>
      </c>
      <c r="L337" s="164"/>
      <c r="M337" s="164">
        <f>IF(F337="I",IFERROR(VLOOKUP(C337,'BG 2021'!A:D,4,FALSE),0),0)</f>
        <v>-88821.259999999776</v>
      </c>
      <c r="N337" s="164"/>
      <c r="O337" s="163"/>
      <c r="P337" s="164"/>
      <c r="Q337" s="164"/>
      <c r="R337" s="164"/>
    </row>
    <row r="338" spans="1:18" s="165" customFormat="1" ht="12" hidden="1" customHeight="1">
      <c r="A338" s="160" t="s">
        <v>3</v>
      </c>
      <c r="B338" s="160" t="s">
        <v>59</v>
      </c>
      <c r="C338" s="161">
        <v>1140224214</v>
      </c>
      <c r="D338" s="160" t="s">
        <v>542</v>
      </c>
      <c r="E338" s="162" t="s">
        <v>0</v>
      </c>
      <c r="F338" s="162" t="s">
        <v>180</v>
      </c>
      <c r="G338" s="163">
        <f>IF(F338="I",IFERROR(VLOOKUP(C338,'BG 122022'!B:D,3,FALSE),0),0)</f>
        <v>-8489804</v>
      </c>
      <c r="H338" s="164" t="s">
        <v>178</v>
      </c>
      <c r="I338" s="164">
        <f>IF(F338="I",IFERROR(VLOOKUP(C338,'BG 122022'!B:E,4,FALSE),0),0)</f>
        <v>-1159.3499999999767</v>
      </c>
      <c r="J338" s="164"/>
      <c r="K338" s="163">
        <f>IF(F338="I",IFERROR(VLOOKUP(C338,'BG 2021'!A:C,3,FALSE),0),0)</f>
        <v>0</v>
      </c>
      <c r="L338" s="164"/>
      <c r="M338" s="164">
        <f>IF(F338="I",IFERROR(VLOOKUP(C338,'BG 2021'!A:D,4,FALSE),0),0)</f>
        <v>0</v>
      </c>
      <c r="N338" s="164"/>
      <c r="O338" s="163"/>
      <c r="P338" s="164"/>
      <c r="Q338" s="164"/>
      <c r="R338" s="164"/>
    </row>
    <row r="339" spans="1:18" ht="12" hidden="1" customHeight="1">
      <c r="A339" s="125" t="s">
        <v>3</v>
      </c>
      <c r="B339" s="125"/>
      <c r="C339" s="126">
        <v>1140224215</v>
      </c>
      <c r="D339" s="125" t="s">
        <v>543</v>
      </c>
      <c r="E339" s="27" t="s">
        <v>6</v>
      </c>
      <c r="F339" s="27" t="s">
        <v>180</v>
      </c>
      <c r="G339" s="35">
        <f>IF(F339="I",IFERROR(VLOOKUP(C339,'BG 122022'!B:D,3,FALSE),0),0)</f>
        <v>0</v>
      </c>
      <c r="H339" s="28" t="s">
        <v>178</v>
      </c>
      <c r="I339" s="28">
        <f>IF(F339="I",IFERROR(VLOOKUP(C339,'BG 122022'!B:E,4,FALSE),0),0)</f>
        <v>0</v>
      </c>
      <c r="J339" s="28"/>
      <c r="K339" s="35">
        <f>IF(F339="I",IFERROR(VLOOKUP(C339,'BG 2021'!A:C,3,FALSE),0),0)</f>
        <v>0</v>
      </c>
      <c r="L339" s="28"/>
      <c r="M339" s="28">
        <f>IF(F339="I",IFERROR(VLOOKUP(C339,'BG 2021'!A:D,4,FALSE),0),0)</f>
        <v>0</v>
      </c>
      <c r="N339" s="28"/>
      <c r="O339" s="35"/>
      <c r="P339" s="28"/>
      <c r="Q339" s="28"/>
      <c r="R339" s="28"/>
    </row>
    <row r="340" spans="1:18" ht="12" hidden="1" customHeight="1">
      <c r="A340" s="125" t="s">
        <v>3</v>
      </c>
      <c r="B340" s="125"/>
      <c r="C340" s="126">
        <v>1140224216</v>
      </c>
      <c r="D340" s="125" t="s">
        <v>544</v>
      </c>
      <c r="E340" s="27" t="s">
        <v>0</v>
      </c>
      <c r="F340" s="27" t="s">
        <v>180</v>
      </c>
      <c r="G340" s="35">
        <f>IF(F340="I",IFERROR(VLOOKUP(C340,'BG 122022'!B:D,3,FALSE),0),0)</f>
        <v>0</v>
      </c>
      <c r="H340" s="28" t="s">
        <v>178</v>
      </c>
      <c r="I340" s="28">
        <f>IF(F340="I",IFERROR(VLOOKUP(C340,'BG 122022'!B:E,4,FALSE),0),0)</f>
        <v>0</v>
      </c>
      <c r="J340" s="28"/>
      <c r="K340" s="35">
        <f>IF(F340="I",IFERROR(VLOOKUP(C340,'BG 2021'!A:C,3,FALSE),0),0)</f>
        <v>0</v>
      </c>
      <c r="L340" s="28"/>
      <c r="M340" s="28">
        <f>IF(F340="I",IFERROR(VLOOKUP(C340,'BG 2021'!A:D,4,FALSE),0),0)</f>
        <v>0</v>
      </c>
      <c r="N340" s="28"/>
      <c r="O340" s="35"/>
      <c r="P340" s="28"/>
      <c r="Q340" s="28"/>
      <c r="R340" s="28"/>
    </row>
    <row r="341" spans="1:18" s="165" customFormat="1" ht="12" hidden="1" customHeight="1">
      <c r="A341" s="160" t="s">
        <v>3</v>
      </c>
      <c r="B341" s="160" t="s">
        <v>59</v>
      </c>
      <c r="C341" s="161">
        <v>1140224217</v>
      </c>
      <c r="D341" s="160" t="s">
        <v>545</v>
      </c>
      <c r="E341" s="162" t="s">
        <v>6</v>
      </c>
      <c r="F341" s="162" t="s">
        <v>180</v>
      </c>
      <c r="G341" s="163">
        <f>IF(F341="I",IFERROR(VLOOKUP(C341,'BG 122022'!B:D,3,FALSE),0),0)</f>
        <v>0</v>
      </c>
      <c r="H341" s="164" t="s">
        <v>178</v>
      </c>
      <c r="I341" s="164">
        <f>IF(F341="I",IFERROR(VLOOKUP(C341,'BG 122022'!B:E,4,FALSE),0),0)</f>
        <v>0</v>
      </c>
      <c r="J341" s="164"/>
      <c r="K341" s="163">
        <f>IF(F341="I",IFERROR(VLOOKUP(C341,'BG 2021'!A:C,3,FALSE),0),0)</f>
        <v>-94051687</v>
      </c>
      <c r="L341" s="164"/>
      <c r="M341" s="164">
        <f>IF(F341="I",IFERROR(VLOOKUP(C341,'BG 2021'!A:D,4,FALSE),0),0)</f>
        <v>-13688.589999999851</v>
      </c>
      <c r="N341" s="164"/>
      <c r="O341" s="163"/>
      <c r="P341" s="164"/>
      <c r="Q341" s="164"/>
      <c r="R341" s="164"/>
    </row>
    <row r="342" spans="1:18" ht="12" hidden="1" customHeight="1">
      <c r="A342" s="125" t="s">
        <v>3</v>
      </c>
      <c r="B342" s="125" t="s">
        <v>59</v>
      </c>
      <c r="C342" s="126">
        <v>1140224218</v>
      </c>
      <c r="D342" s="125" t="s">
        <v>267</v>
      </c>
      <c r="E342" s="27" t="s">
        <v>0</v>
      </c>
      <c r="F342" s="27" t="s">
        <v>180</v>
      </c>
      <c r="G342" s="35">
        <f>IF(F342="I",IFERROR(VLOOKUP(C342,'BG 122022'!B:D,3,FALSE),0),0)</f>
        <v>0</v>
      </c>
      <c r="H342" s="28" t="s">
        <v>178</v>
      </c>
      <c r="I342" s="28">
        <f>IF(F342="I",IFERROR(VLOOKUP(C342,'BG 122022'!B:E,4,FALSE),0),0)</f>
        <v>0</v>
      </c>
      <c r="J342" s="28"/>
      <c r="K342" s="35">
        <f>IF(F342="I",IFERROR(VLOOKUP(C342,'BG 2021'!A:C,3,FALSE),0),0)</f>
        <v>0</v>
      </c>
      <c r="L342" s="28"/>
      <c r="M342" s="28">
        <f>IF(F342="I",IFERROR(VLOOKUP(C342,'BG 2021'!A:D,4,FALSE),0),0)</f>
        <v>0</v>
      </c>
      <c r="N342" s="28"/>
      <c r="O342" s="35"/>
      <c r="P342" s="28"/>
      <c r="Q342" s="28"/>
      <c r="R342" s="28"/>
    </row>
    <row r="343" spans="1:18" ht="12" hidden="1" customHeight="1">
      <c r="A343" s="125" t="s">
        <v>3</v>
      </c>
      <c r="B343" s="125"/>
      <c r="C343" s="126">
        <v>1140224219</v>
      </c>
      <c r="D343" s="125" t="s">
        <v>546</v>
      </c>
      <c r="E343" s="27" t="s">
        <v>6</v>
      </c>
      <c r="F343" s="27" t="s">
        <v>180</v>
      </c>
      <c r="G343" s="35">
        <f>IF(F343="I",IFERROR(VLOOKUP(C343,'BG 122022'!B:D,3,FALSE),0),0)</f>
        <v>0</v>
      </c>
      <c r="H343" s="28" t="s">
        <v>178</v>
      </c>
      <c r="I343" s="28">
        <f>IF(F343="I",IFERROR(VLOOKUP(C343,'BG 122022'!B:E,4,FALSE),0),0)</f>
        <v>0</v>
      </c>
      <c r="J343" s="28"/>
      <c r="K343" s="35">
        <f>IF(F343="I",IFERROR(VLOOKUP(C343,'BG 2021'!A:C,3,FALSE),0),0)</f>
        <v>0</v>
      </c>
      <c r="L343" s="28"/>
      <c r="M343" s="28">
        <f>IF(F343="I",IFERROR(VLOOKUP(C343,'BG 2021'!A:D,4,FALSE),0),0)</f>
        <v>0</v>
      </c>
      <c r="N343" s="28"/>
      <c r="O343" s="35"/>
      <c r="P343" s="28"/>
      <c r="Q343" s="28"/>
      <c r="R343" s="28"/>
    </row>
    <row r="344" spans="1:18" ht="12" hidden="1" customHeight="1">
      <c r="A344" s="125" t="s">
        <v>3</v>
      </c>
      <c r="B344" s="125"/>
      <c r="C344" s="126">
        <v>1140224220</v>
      </c>
      <c r="D344" s="125" t="s">
        <v>547</v>
      </c>
      <c r="E344" s="27" t="s">
        <v>0</v>
      </c>
      <c r="F344" s="27" t="s">
        <v>180</v>
      </c>
      <c r="G344" s="35">
        <f>IF(F344="I",IFERROR(VLOOKUP(C344,'BG 122022'!B:D,3,FALSE),0),0)</f>
        <v>0</v>
      </c>
      <c r="H344" s="28" t="s">
        <v>178</v>
      </c>
      <c r="I344" s="28">
        <f>IF(F344="I",IFERROR(VLOOKUP(C344,'BG 122022'!B:E,4,FALSE),0),0)</f>
        <v>0</v>
      </c>
      <c r="J344" s="28"/>
      <c r="K344" s="35">
        <f>IF(F344="I",IFERROR(VLOOKUP(C344,'BG 2021'!A:C,3,FALSE),0),0)</f>
        <v>0</v>
      </c>
      <c r="L344" s="28"/>
      <c r="M344" s="28">
        <f>IF(F344="I",IFERROR(VLOOKUP(C344,'BG 2021'!A:D,4,FALSE),0),0)</f>
        <v>0</v>
      </c>
      <c r="N344" s="28"/>
      <c r="O344" s="35"/>
      <c r="P344" s="28"/>
      <c r="Q344" s="28"/>
      <c r="R344" s="28"/>
    </row>
    <row r="345" spans="1:18" ht="12" hidden="1" customHeight="1">
      <c r="A345" s="125" t="s">
        <v>3</v>
      </c>
      <c r="B345" s="125"/>
      <c r="C345" s="126">
        <v>1140224221</v>
      </c>
      <c r="D345" s="125" t="s">
        <v>548</v>
      </c>
      <c r="E345" s="27" t="s">
        <v>6</v>
      </c>
      <c r="F345" s="27" t="s">
        <v>180</v>
      </c>
      <c r="G345" s="35">
        <f>IF(F345="I",IFERROR(VLOOKUP(C345,'BG 122022'!B:D,3,FALSE),0),0)</f>
        <v>0</v>
      </c>
      <c r="H345" s="28" t="s">
        <v>178</v>
      </c>
      <c r="I345" s="28">
        <f>IF(F345="I",IFERROR(VLOOKUP(C345,'BG 122022'!B:E,4,FALSE),0),0)</f>
        <v>0</v>
      </c>
      <c r="J345" s="28"/>
      <c r="K345" s="35">
        <f>IF(F345="I",IFERROR(VLOOKUP(C345,'BG 2021'!A:C,3,FALSE),0),0)</f>
        <v>0</v>
      </c>
      <c r="L345" s="28"/>
      <c r="M345" s="28">
        <f>IF(F345="I",IFERROR(VLOOKUP(C345,'BG 2021'!A:D,4,FALSE),0),0)</f>
        <v>0</v>
      </c>
      <c r="N345" s="28"/>
      <c r="O345" s="35"/>
      <c r="P345" s="28"/>
      <c r="Q345" s="28"/>
      <c r="R345" s="28"/>
    </row>
    <row r="346" spans="1:18" ht="12" hidden="1" customHeight="1">
      <c r="A346" s="125" t="s">
        <v>3</v>
      </c>
      <c r="B346" s="125"/>
      <c r="C346" s="126">
        <v>1140224222</v>
      </c>
      <c r="D346" s="125" t="s">
        <v>549</v>
      </c>
      <c r="E346" s="27" t="s">
        <v>0</v>
      </c>
      <c r="F346" s="27" t="s">
        <v>180</v>
      </c>
      <c r="G346" s="35">
        <f>IF(F346="I",IFERROR(VLOOKUP(C346,'BG 122022'!B:D,3,FALSE),0),0)</f>
        <v>0</v>
      </c>
      <c r="H346" s="28" t="s">
        <v>178</v>
      </c>
      <c r="I346" s="28">
        <f>IF(F346="I",IFERROR(VLOOKUP(C346,'BG 122022'!B:E,4,FALSE),0),0)</f>
        <v>0</v>
      </c>
      <c r="J346" s="28"/>
      <c r="K346" s="35">
        <f>IF(F346="I",IFERROR(VLOOKUP(C346,'BG 2021'!A:C,3,FALSE),0),0)</f>
        <v>0</v>
      </c>
      <c r="L346" s="28"/>
      <c r="M346" s="28">
        <f>IF(F346="I",IFERROR(VLOOKUP(C346,'BG 2021'!A:D,4,FALSE),0),0)</f>
        <v>0</v>
      </c>
      <c r="N346" s="28"/>
      <c r="O346" s="35"/>
      <c r="P346" s="28"/>
      <c r="Q346" s="28"/>
      <c r="R346" s="28"/>
    </row>
    <row r="347" spans="1:18" ht="12" hidden="1" customHeight="1">
      <c r="A347" s="125" t="s">
        <v>3</v>
      </c>
      <c r="B347" s="125"/>
      <c r="C347" s="126">
        <v>1140224223</v>
      </c>
      <c r="D347" s="125" t="s">
        <v>550</v>
      </c>
      <c r="E347" s="27" t="s">
        <v>6</v>
      </c>
      <c r="F347" s="27" t="s">
        <v>180</v>
      </c>
      <c r="G347" s="35">
        <f>IF(F347="I",IFERROR(VLOOKUP(C347,'BG 122022'!B:D,3,FALSE),0),0)</f>
        <v>0</v>
      </c>
      <c r="H347" s="28" t="s">
        <v>178</v>
      </c>
      <c r="I347" s="28">
        <f>IF(F347="I",IFERROR(VLOOKUP(C347,'BG 122022'!B:E,4,FALSE),0),0)</f>
        <v>0</v>
      </c>
      <c r="J347" s="28"/>
      <c r="K347" s="35">
        <f>IF(F347="I",IFERROR(VLOOKUP(C347,'BG 2021'!A:C,3,FALSE),0),0)</f>
        <v>0</v>
      </c>
      <c r="L347" s="28"/>
      <c r="M347" s="28">
        <f>IF(F347="I",IFERROR(VLOOKUP(C347,'BG 2021'!A:D,4,FALSE),0),0)</f>
        <v>0</v>
      </c>
      <c r="N347" s="28"/>
      <c r="O347" s="35"/>
      <c r="P347" s="28"/>
      <c r="Q347" s="28"/>
      <c r="R347" s="28"/>
    </row>
    <row r="348" spans="1:18" ht="12" hidden="1" customHeight="1">
      <c r="A348" s="125" t="s">
        <v>3</v>
      </c>
      <c r="B348" s="125"/>
      <c r="C348" s="126">
        <v>1140224224</v>
      </c>
      <c r="D348" s="125" t="s">
        <v>551</v>
      </c>
      <c r="E348" s="27" t="s">
        <v>0</v>
      </c>
      <c r="F348" s="27" t="s">
        <v>180</v>
      </c>
      <c r="G348" s="35">
        <f>IF(F348="I",IFERROR(VLOOKUP(C348,'BG 122022'!B:D,3,FALSE),0),0)</f>
        <v>0</v>
      </c>
      <c r="H348" s="28" t="s">
        <v>178</v>
      </c>
      <c r="I348" s="28">
        <f>IF(F348="I",IFERROR(VLOOKUP(C348,'BG 122022'!B:E,4,FALSE),0),0)</f>
        <v>0</v>
      </c>
      <c r="J348" s="28"/>
      <c r="K348" s="35">
        <f>IF(F348="I",IFERROR(VLOOKUP(C348,'BG 2021'!A:C,3,FALSE),0),0)</f>
        <v>0</v>
      </c>
      <c r="L348" s="28"/>
      <c r="M348" s="28">
        <f>IF(F348="I",IFERROR(VLOOKUP(C348,'BG 2021'!A:D,4,FALSE),0),0)</f>
        <v>0</v>
      </c>
      <c r="N348" s="28"/>
      <c r="O348" s="35"/>
      <c r="P348" s="28"/>
      <c r="Q348" s="28"/>
      <c r="R348" s="28"/>
    </row>
    <row r="349" spans="1:18" ht="12" hidden="1" customHeight="1">
      <c r="A349" s="125" t="s">
        <v>3</v>
      </c>
      <c r="B349" s="125"/>
      <c r="C349" s="126">
        <v>1140224225</v>
      </c>
      <c r="D349" s="125" t="s">
        <v>552</v>
      </c>
      <c r="E349" s="27" t="s">
        <v>6</v>
      </c>
      <c r="F349" s="27" t="s">
        <v>180</v>
      </c>
      <c r="G349" s="35">
        <f>IF(F349="I",IFERROR(VLOOKUP(C349,'BG 122022'!B:D,3,FALSE),0),0)</f>
        <v>0</v>
      </c>
      <c r="H349" s="28" t="s">
        <v>178</v>
      </c>
      <c r="I349" s="28">
        <f>IF(F349="I",IFERROR(VLOOKUP(C349,'BG 122022'!B:E,4,FALSE),0),0)</f>
        <v>0</v>
      </c>
      <c r="J349" s="28"/>
      <c r="K349" s="35">
        <f>IF(F349="I",IFERROR(VLOOKUP(C349,'BG 2021'!A:C,3,FALSE),0),0)</f>
        <v>0</v>
      </c>
      <c r="L349" s="28"/>
      <c r="M349" s="28">
        <f>IF(F349="I",IFERROR(VLOOKUP(C349,'BG 2021'!A:D,4,FALSE),0),0)</f>
        <v>0</v>
      </c>
      <c r="N349" s="28"/>
      <c r="O349" s="35"/>
      <c r="P349" s="28"/>
      <c r="Q349" s="28"/>
      <c r="R349" s="28"/>
    </row>
    <row r="350" spans="1:18" ht="12" hidden="1" customHeight="1">
      <c r="A350" s="125" t="s">
        <v>3</v>
      </c>
      <c r="B350" s="125"/>
      <c r="C350" s="126">
        <v>1140224226</v>
      </c>
      <c r="D350" s="125" t="s">
        <v>553</v>
      </c>
      <c r="E350" s="27" t="s">
        <v>0</v>
      </c>
      <c r="F350" s="27" t="s">
        <v>180</v>
      </c>
      <c r="G350" s="35">
        <f>IF(F350="I",IFERROR(VLOOKUP(C350,'BG 122022'!B:D,3,FALSE),0),0)</f>
        <v>0</v>
      </c>
      <c r="H350" s="28" t="s">
        <v>178</v>
      </c>
      <c r="I350" s="28">
        <f>IF(F350="I",IFERROR(VLOOKUP(C350,'BG 122022'!B:E,4,FALSE),0),0)</f>
        <v>0</v>
      </c>
      <c r="J350" s="28"/>
      <c r="K350" s="35">
        <f>IF(F350="I",IFERROR(VLOOKUP(C350,'BG 2021'!A:C,3,FALSE),0),0)</f>
        <v>0</v>
      </c>
      <c r="L350" s="28"/>
      <c r="M350" s="28">
        <f>IF(F350="I",IFERROR(VLOOKUP(C350,'BG 2021'!A:D,4,FALSE),0),0)</f>
        <v>0</v>
      </c>
      <c r="N350" s="28"/>
      <c r="O350" s="35"/>
      <c r="P350" s="28"/>
      <c r="Q350" s="28"/>
      <c r="R350" s="28"/>
    </row>
    <row r="351" spans="1:18" ht="12" hidden="1" customHeight="1">
      <c r="A351" s="125" t="s">
        <v>3</v>
      </c>
      <c r="B351" s="125"/>
      <c r="C351" s="126">
        <v>1140224227</v>
      </c>
      <c r="D351" s="125" t="s">
        <v>554</v>
      </c>
      <c r="E351" s="27" t="s">
        <v>6</v>
      </c>
      <c r="F351" s="27" t="s">
        <v>180</v>
      </c>
      <c r="G351" s="35">
        <f>IF(F351="I",IFERROR(VLOOKUP(C351,'BG 122022'!B:D,3,FALSE),0),0)</f>
        <v>0</v>
      </c>
      <c r="H351" s="28" t="s">
        <v>178</v>
      </c>
      <c r="I351" s="28">
        <f>IF(F351="I",IFERROR(VLOOKUP(C351,'BG 122022'!B:E,4,FALSE),0),0)</f>
        <v>0</v>
      </c>
      <c r="J351" s="28"/>
      <c r="K351" s="35">
        <f>IF(F351="I",IFERROR(VLOOKUP(C351,'BG 2021'!A:C,3,FALSE),0),0)</f>
        <v>0</v>
      </c>
      <c r="L351" s="28"/>
      <c r="M351" s="28">
        <f>IF(F351="I",IFERROR(VLOOKUP(C351,'BG 2021'!A:D,4,FALSE),0),0)</f>
        <v>0</v>
      </c>
      <c r="N351" s="28"/>
      <c r="O351" s="35"/>
      <c r="P351" s="28"/>
      <c r="Q351" s="28"/>
      <c r="R351" s="28"/>
    </row>
    <row r="352" spans="1:18" ht="12" hidden="1" customHeight="1">
      <c r="A352" s="125" t="s">
        <v>3</v>
      </c>
      <c r="B352" s="125"/>
      <c r="C352" s="126">
        <v>1140224228</v>
      </c>
      <c r="D352" s="125" t="s">
        <v>555</v>
      </c>
      <c r="E352" s="27" t="s">
        <v>0</v>
      </c>
      <c r="F352" s="27" t="s">
        <v>180</v>
      </c>
      <c r="G352" s="35">
        <f>IF(F352="I",IFERROR(VLOOKUP(C352,'BG 122022'!B:D,3,FALSE),0),0)</f>
        <v>0</v>
      </c>
      <c r="H352" s="28" t="s">
        <v>178</v>
      </c>
      <c r="I352" s="28">
        <f>IF(F352="I",IFERROR(VLOOKUP(C352,'BG 122022'!B:E,4,FALSE),0),0)</f>
        <v>0</v>
      </c>
      <c r="J352" s="28"/>
      <c r="K352" s="35">
        <f>IF(F352="I",IFERROR(VLOOKUP(C352,'BG 2021'!A:C,3,FALSE),0),0)</f>
        <v>0</v>
      </c>
      <c r="L352" s="28"/>
      <c r="M352" s="28">
        <f>IF(F352="I",IFERROR(VLOOKUP(C352,'BG 2021'!A:D,4,FALSE),0),0)</f>
        <v>0</v>
      </c>
      <c r="N352" s="28"/>
      <c r="O352" s="35"/>
      <c r="P352" s="28"/>
      <c r="Q352" s="28"/>
      <c r="R352" s="28"/>
    </row>
    <row r="353" spans="1:18" s="165" customFormat="1" ht="12" hidden="1" customHeight="1">
      <c r="A353" s="160" t="s">
        <v>3</v>
      </c>
      <c r="B353" s="160" t="s">
        <v>59</v>
      </c>
      <c r="C353" s="161">
        <v>1140224229</v>
      </c>
      <c r="D353" s="160" t="s">
        <v>556</v>
      </c>
      <c r="E353" s="162" t="s">
        <v>6</v>
      </c>
      <c r="F353" s="162" t="s">
        <v>180</v>
      </c>
      <c r="G353" s="163">
        <f>IF(F353="I",IFERROR(VLOOKUP(C353,'BG 122022'!B:D,3,FALSE),0),0)</f>
        <v>0</v>
      </c>
      <c r="H353" s="164" t="s">
        <v>178</v>
      </c>
      <c r="I353" s="164">
        <f>IF(F353="I",IFERROR(VLOOKUP(C353,'BG 122022'!B:E,4,FALSE),0),0)</f>
        <v>0</v>
      </c>
      <c r="J353" s="164"/>
      <c r="K353" s="163">
        <f>IF(F353="I",IFERROR(VLOOKUP(C353,'BG 2021'!A:C,3,FALSE),0),0)</f>
        <v>-455196580</v>
      </c>
      <c r="L353" s="164"/>
      <c r="M353" s="164">
        <f>IF(F353="I",IFERROR(VLOOKUP(C353,'BG 2021'!A:D,4,FALSE),0),0)</f>
        <v>-66250.790000000037</v>
      </c>
      <c r="N353" s="164"/>
      <c r="O353" s="163"/>
      <c r="P353" s="164"/>
      <c r="Q353" s="164"/>
      <c r="R353" s="164"/>
    </row>
    <row r="354" spans="1:18" ht="12" hidden="1" customHeight="1">
      <c r="A354" s="125" t="s">
        <v>3</v>
      </c>
      <c r="B354" s="125"/>
      <c r="C354" s="126">
        <v>1140224230</v>
      </c>
      <c r="D354" s="125" t="s">
        <v>557</v>
      </c>
      <c r="E354" s="27" t="s">
        <v>0</v>
      </c>
      <c r="F354" s="27" t="s">
        <v>180</v>
      </c>
      <c r="G354" s="35">
        <f>IF(F354="I",IFERROR(VLOOKUP(C354,'BG 122022'!B:D,3,FALSE),0),0)</f>
        <v>0</v>
      </c>
      <c r="H354" s="28" t="s">
        <v>178</v>
      </c>
      <c r="I354" s="28">
        <f>IF(F354="I",IFERROR(VLOOKUP(C354,'BG 122022'!B:E,4,FALSE),0),0)</f>
        <v>0</v>
      </c>
      <c r="J354" s="28"/>
      <c r="K354" s="35">
        <f>IF(F354="I",IFERROR(VLOOKUP(C354,'BG 2021'!A:C,3,FALSE),0),0)</f>
        <v>0</v>
      </c>
      <c r="L354" s="28"/>
      <c r="M354" s="28">
        <f>IF(F354="I",IFERROR(VLOOKUP(C354,'BG 2021'!A:D,4,FALSE),0),0)</f>
        <v>0</v>
      </c>
      <c r="N354" s="28"/>
      <c r="O354" s="35"/>
      <c r="P354" s="28"/>
      <c r="Q354" s="28"/>
      <c r="R354" s="28"/>
    </row>
    <row r="355" spans="1:18" ht="12" hidden="1" customHeight="1">
      <c r="A355" s="125" t="s">
        <v>3</v>
      </c>
      <c r="B355" s="125"/>
      <c r="C355" s="126">
        <v>1140225</v>
      </c>
      <c r="D355" s="125" t="s">
        <v>558</v>
      </c>
      <c r="E355" s="27" t="s">
        <v>6</v>
      </c>
      <c r="F355" s="27" t="s">
        <v>179</v>
      </c>
      <c r="G355" s="35">
        <f>IF(F355="I",IFERROR(VLOOKUP(C355,'BG 122022'!B:D,3,FALSE),0),0)</f>
        <v>0</v>
      </c>
      <c r="H355" s="28" t="s">
        <v>178</v>
      </c>
      <c r="I355" s="28">
        <f>IF(F355="I",IFERROR(VLOOKUP(C355,'BG 122022'!B:E,4,FALSE),0),0)</f>
        <v>0</v>
      </c>
      <c r="J355" s="28"/>
      <c r="K355" s="35">
        <f>IF(F355="I",IFERROR(VLOOKUP(C355,'BG 2021'!A:C,3,FALSE),0),0)</f>
        <v>0</v>
      </c>
      <c r="L355" s="28"/>
      <c r="M355" s="28">
        <f>IF(F355="I",IFERROR(VLOOKUP(C355,'BG 2021'!A:D,4,FALSE),0),0)</f>
        <v>0</v>
      </c>
      <c r="N355" s="28"/>
      <c r="O355" s="35"/>
      <c r="P355" s="28"/>
      <c r="Q355" s="28"/>
      <c r="R355" s="28"/>
    </row>
    <row r="356" spans="1:18" ht="12" hidden="1" customHeight="1">
      <c r="A356" s="125" t="s">
        <v>3</v>
      </c>
      <c r="B356" s="125"/>
      <c r="C356" s="126">
        <v>11402251</v>
      </c>
      <c r="D356" s="125" t="s">
        <v>558</v>
      </c>
      <c r="E356" s="27" t="s">
        <v>6</v>
      </c>
      <c r="F356" s="27" t="s">
        <v>179</v>
      </c>
      <c r="G356" s="35">
        <f>IF(F356="I",IFERROR(VLOOKUP(C356,'BG 122022'!B:D,3,FALSE),0),0)</f>
        <v>0</v>
      </c>
      <c r="H356" s="28" t="s">
        <v>178</v>
      </c>
      <c r="I356" s="28">
        <f>IF(F356="I",IFERROR(VLOOKUP(C356,'BG 122022'!B:E,4,FALSE),0),0)</f>
        <v>0</v>
      </c>
      <c r="J356" s="28"/>
      <c r="K356" s="35">
        <f>IF(F356="I",IFERROR(VLOOKUP(C356,'BG 2021'!A:C,3,FALSE),0),0)</f>
        <v>0</v>
      </c>
      <c r="L356" s="28"/>
      <c r="M356" s="28">
        <f>IF(F356="I",IFERROR(VLOOKUP(C356,'BG 2021'!A:D,4,FALSE),0),0)</f>
        <v>0</v>
      </c>
      <c r="N356" s="28"/>
      <c r="O356" s="35"/>
      <c r="P356" s="28"/>
      <c r="Q356" s="28"/>
      <c r="R356" s="28"/>
    </row>
    <row r="357" spans="1:18" ht="12" hidden="1" customHeight="1">
      <c r="A357" s="125" t="s">
        <v>3</v>
      </c>
      <c r="B357" s="125"/>
      <c r="C357" s="126">
        <v>1140225101</v>
      </c>
      <c r="D357" s="125" t="s">
        <v>559</v>
      </c>
      <c r="E357" s="27" t="s">
        <v>6</v>
      </c>
      <c r="F357" s="27" t="s">
        <v>180</v>
      </c>
      <c r="G357" s="35">
        <f>IF(F357="I",IFERROR(VLOOKUP(C357,'BG 122022'!B:D,3,FALSE),0),0)</f>
        <v>0</v>
      </c>
      <c r="H357" s="28" t="s">
        <v>178</v>
      </c>
      <c r="I357" s="28">
        <f>IF(F357="I",IFERROR(VLOOKUP(C357,'BG 122022'!B:E,4,FALSE),0),0)</f>
        <v>0</v>
      </c>
      <c r="J357" s="28"/>
      <c r="K357" s="35">
        <f>IF(F357="I",IFERROR(VLOOKUP(C357,'BG 2021'!A:C,3,FALSE),0),0)</f>
        <v>0</v>
      </c>
      <c r="L357" s="28"/>
      <c r="M357" s="28">
        <f>IF(F357="I",IFERROR(VLOOKUP(C357,'BG 2021'!A:D,4,FALSE),0),0)</f>
        <v>0</v>
      </c>
      <c r="N357" s="28"/>
      <c r="O357" s="35"/>
      <c r="P357" s="28"/>
      <c r="Q357" s="28"/>
      <c r="R357" s="28"/>
    </row>
    <row r="358" spans="1:18" ht="12" hidden="1" customHeight="1">
      <c r="A358" s="125" t="s">
        <v>3</v>
      </c>
      <c r="B358" s="125"/>
      <c r="C358" s="126">
        <v>1140225102</v>
      </c>
      <c r="D358" s="125" t="s">
        <v>560</v>
      </c>
      <c r="E358" s="27" t="s">
        <v>0</v>
      </c>
      <c r="F358" s="27" t="s">
        <v>180</v>
      </c>
      <c r="G358" s="35">
        <f>IF(F358="I",IFERROR(VLOOKUP(C358,'BG 122022'!B:D,3,FALSE),0),0)</f>
        <v>0</v>
      </c>
      <c r="H358" s="28" t="s">
        <v>178</v>
      </c>
      <c r="I358" s="28">
        <f>IF(F358="I",IFERROR(VLOOKUP(C358,'BG 122022'!B:E,4,FALSE),0),0)</f>
        <v>0</v>
      </c>
      <c r="J358" s="28"/>
      <c r="K358" s="35">
        <f>IF(F358="I",IFERROR(VLOOKUP(C358,'BG 2021'!A:C,3,FALSE),0),0)</f>
        <v>0</v>
      </c>
      <c r="L358" s="28"/>
      <c r="M358" s="28">
        <f>IF(F358="I",IFERROR(VLOOKUP(C358,'BG 2021'!A:D,4,FALSE),0),0)</f>
        <v>0</v>
      </c>
      <c r="N358" s="28"/>
      <c r="O358" s="35"/>
      <c r="P358" s="28"/>
      <c r="Q358" s="28"/>
      <c r="R358" s="28"/>
    </row>
    <row r="359" spans="1:18" ht="12" hidden="1" customHeight="1">
      <c r="A359" s="125" t="s">
        <v>3</v>
      </c>
      <c r="B359" s="125"/>
      <c r="C359" s="126">
        <v>1140225103</v>
      </c>
      <c r="D359" s="125" t="s">
        <v>561</v>
      </c>
      <c r="E359" s="27" t="s">
        <v>6</v>
      </c>
      <c r="F359" s="27" t="s">
        <v>180</v>
      </c>
      <c r="G359" s="35">
        <f>IF(F359="I",IFERROR(VLOOKUP(C359,'BG 122022'!B:D,3,FALSE),0),0)</f>
        <v>0</v>
      </c>
      <c r="H359" s="28" t="s">
        <v>178</v>
      </c>
      <c r="I359" s="28">
        <f>IF(F359="I",IFERROR(VLOOKUP(C359,'BG 122022'!B:E,4,FALSE),0),0)</f>
        <v>0</v>
      </c>
      <c r="J359" s="28"/>
      <c r="K359" s="35">
        <f>IF(F359="I",IFERROR(VLOOKUP(C359,'BG 2021'!A:C,3,FALSE),0),0)</f>
        <v>0</v>
      </c>
      <c r="L359" s="28"/>
      <c r="M359" s="28">
        <f>IF(F359="I",IFERROR(VLOOKUP(C359,'BG 2021'!A:D,4,FALSE),0),0)</f>
        <v>0</v>
      </c>
      <c r="N359" s="28"/>
      <c r="O359" s="35"/>
      <c r="P359" s="28"/>
      <c r="Q359" s="28"/>
      <c r="R359" s="28"/>
    </row>
    <row r="360" spans="1:18" ht="12" hidden="1" customHeight="1">
      <c r="A360" s="125" t="s">
        <v>3</v>
      </c>
      <c r="B360" s="125"/>
      <c r="C360" s="126">
        <v>1140225104</v>
      </c>
      <c r="D360" s="125" t="s">
        <v>562</v>
      </c>
      <c r="E360" s="27" t="s">
        <v>0</v>
      </c>
      <c r="F360" s="27" t="s">
        <v>180</v>
      </c>
      <c r="G360" s="35">
        <f>IF(F360="I",IFERROR(VLOOKUP(C360,'BG 122022'!B:D,3,FALSE),0),0)</f>
        <v>0</v>
      </c>
      <c r="H360" s="28" t="s">
        <v>178</v>
      </c>
      <c r="I360" s="28">
        <f>IF(F360="I",IFERROR(VLOOKUP(C360,'BG 122022'!B:E,4,FALSE),0),0)</f>
        <v>0</v>
      </c>
      <c r="J360" s="28"/>
      <c r="K360" s="35">
        <f>IF(F360="I",IFERROR(VLOOKUP(C360,'BG 2021'!A:C,3,FALSE),0),0)</f>
        <v>0</v>
      </c>
      <c r="L360" s="28"/>
      <c r="M360" s="28">
        <f>IF(F360="I",IFERROR(VLOOKUP(C360,'BG 2021'!A:D,4,FALSE),0),0)</f>
        <v>0</v>
      </c>
      <c r="N360" s="28"/>
      <c r="O360" s="35"/>
      <c r="P360" s="28"/>
      <c r="Q360" s="28"/>
      <c r="R360" s="28"/>
    </row>
    <row r="361" spans="1:18" ht="12" hidden="1" customHeight="1">
      <c r="A361" s="125" t="s">
        <v>3</v>
      </c>
      <c r="B361" s="125"/>
      <c r="C361" s="126">
        <v>1140225105</v>
      </c>
      <c r="D361" s="125" t="s">
        <v>563</v>
      </c>
      <c r="E361" s="27" t="s">
        <v>6</v>
      </c>
      <c r="F361" s="27" t="s">
        <v>180</v>
      </c>
      <c r="G361" s="35">
        <f>IF(F361="I",IFERROR(VLOOKUP(C361,'BG 122022'!B:D,3,FALSE),0),0)</f>
        <v>0</v>
      </c>
      <c r="H361" s="28" t="s">
        <v>178</v>
      </c>
      <c r="I361" s="28">
        <f>IF(F361="I",IFERROR(VLOOKUP(C361,'BG 122022'!B:E,4,FALSE),0),0)</f>
        <v>0</v>
      </c>
      <c r="J361" s="28"/>
      <c r="K361" s="35">
        <f>IF(F361="I",IFERROR(VLOOKUP(C361,'BG 2021'!A:C,3,FALSE),0),0)</f>
        <v>0</v>
      </c>
      <c r="L361" s="28"/>
      <c r="M361" s="28">
        <f>IF(F361="I",IFERROR(VLOOKUP(C361,'BG 2021'!A:D,4,FALSE),0),0)</f>
        <v>0</v>
      </c>
      <c r="N361" s="28"/>
      <c r="O361" s="35"/>
      <c r="P361" s="28"/>
      <c r="Q361" s="28"/>
      <c r="R361" s="28"/>
    </row>
    <row r="362" spans="1:18" ht="12" hidden="1" customHeight="1">
      <c r="A362" s="125" t="s">
        <v>3</v>
      </c>
      <c r="B362" s="125"/>
      <c r="C362" s="126">
        <v>1140225106</v>
      </c>
      <c r="D362" s="125" t="s">
        <v>564</v>
      </c>
      <c r="E362" s="27" t="s">
        <v>0</v>
      </c>
      <c r="F362" s="27" t="s">
        <v>180</v>
      </c>
      <c r="G362" s="35">
        <f>IF(F362="I",IFERROR(VLOOKUP(C362,'BG 122022'!B:D,3,FALSE),0),0)</f>
        <v>0</v>
      </c>
      <c r="H362" s="28" t="s">
        <v>178</v>
      </c>
      <c r="I362" s="28">
        <f>IF(F362="I",IFERROR(VLOOKUP(C362,'BG 122022'!B:E,4,FALSE),0),0)</f>
        <v>0</v>
      </c>
      <c r="J362" s="28"/>
      <c r="K362" s="35">
        <f>IF(F362="I",IFERROR(VLOOKUP(C362,'BG 2021'!A:C,3,FALSE),0),0)</f>
        <v>0</v>
      </c>
      <c r="L362" s="28"/>
      <c r="M362" s="28">
        <f>IF(F362="I",IFERROR(VLOOKUP(C362,'BG 2021'!A:D,4,FALSE),0),0)</f>
        <v>0</v>
      </c>
      <c r="N362" s="28"/>
      <c r="O362" s="35"/>
      <c r="P362" s="28"/>
      <c r="Q362" s="28"/>
      <c r="R362" s="28"/>
    </row>
    <row r="363" spans="1:18" ht="12" hidden="1" customHeight="1">
      <c r="A363" s="125" t="s">
        <v>3</v>
      </c>
      <c r="B363" s="125"/>
      <c r="C363" s="126">
        <v>1140225107</v>
      </c>
      <c r="D363" s="125" t="s">
        <v>565</v>
      </c>
      <c r="E363" s="27" t="s">
        <v>6</v>
      </c>
      <c r="F363" s="27" t="s">
        <v>180</v>
      </c>
      <c r="G363" s="35">
        <f>IF(F363="I",IFERROR(VLOOKUP(C363,'BG 122022'!B:D,3,FALSE),0),0)</f>
        <v>0</v>
      </c>
      <c r="H363" s="28" t="s">
        <v>178</v>
      </c>
      <c r="I363" s="28">
        <f>IF(F363="I",IFERROR(VLOOKUP(C363,'BG 122022'!B:E,4,FALSE),0),0)</f>
        <v>0</v>
      </c>
      <c r="J363" s="28"/>
      <c r="K363" s="35">
        <f>IF(F363="I",IFERROR(VLOOKUP(C363,'BG 2021'!A:C,3,FALSE),0),0)</f>
        <v>0</v>
      </c>
      <c r="L363" s="28"/>
      <c r="M363" s="28">
        <f>IF(F363="I",IFERROR(VLOOKUP(C363,'BG 2021'!A:D,4,FALSE),0),0)</f>
        <v>0</v>
      </c>
      <c r="N363" s="28"/>
      <c r="O363" s="35"/>
      <c r="P363" s="28"/>
      <c r="Q363" s="28"/>
      <c r="R363" s="28"/>
    </row>
    <row r="364" spans="1:18" ht="12" hidden="1" customHeight="1">
      <c r="A364" s="125" t="s">
        <v>3</v>
      </c>
      <c r="B364" s="125"/>
      <c r="C364" s="126">
        <v>1140225108</v>
      </c>
      <c r="D364" s="125" t="s">
        <v>566</v>
      </c>
      <c r="E364" s="27" t="s">
        <v>0</v>
      </c>
      <c r="F364" s="27" t="s">
        <v>180</v>
      </c>
      <c r="G364" s="35">
        <f>IF(F364="I",IFERROR(VLOOKUP(C364,'BG 122022'!B:D,3,FALSE),0),0)</f>
        <v>0</v>
      </c>
      <c r="H364" s="28" t="s">
        <v>178</v>
      </c>
      <c r="I364" s="28">
        <f>IF(F364="I",IFERROR(VLOOKUP(C364,'BG 122022'!B:E,4,FALSE),0),0)</f>
        <v>0</v>
      </c>
      <c r="J364" s="28"/>
      <c r="K364" s="35">
        <f>IF(F364="I",IFERROR(VLOOKUP(C364,'BG 2021'!A:C,3,FALSE),0),0)</f>
        <v>0</v>
      </c>
      <c r="L364" s="28"/>
      <c r="M364" s="28">
        <f>IF(F364="I",IFERROR(VLOOKUP(C364,'BG 2021'!A:D,4,FALSE),0),0)</f>
        <v>0</v>
      </c>
      <c r="N364" s="28"/>
      <c r="O364" s="35"/>
      <c r="P364" s="28"/>
      <c r="Q364" s="28"/>
      <c r="R364" s="28"/>
    </row>
    <row r="365" spans="1:18" ht="12" hidden="1" customHeight="1">
      <c r="A365" s="125" t="s">
        <v>3</v>
      </c>
      <c r="B365" s="125"/>
      <c r="C365" s="126">
        <v>1140225109</v>
      </c>
      <c r="D365" s="125" t="s">
        <v>567</v>
      </c>
      <c r="E365" s="27" t="s">
        <v>6</v>
      </c>
      <c r="F365" s="27" t="s">
        <v>180</v>
      </c>
      <c r="G365" s="35">
        <f>IF(F365="I",IFERROR(VLOOKUP(C365,'BG 122022'!B:D,3,FALSE),0),0)</f>
        <v>0</v>
      </c>
      <c r="H365" s="28" t="s">
        <v>178</v>
      </c>
      <c r="I365" s="28">
        <f>IF(F365="I",IFERROR(VLOOKUP(C365,'BG 122022'!B:E,4,FALSE),0),0)</f>
        <v>0</v>
      </c>
      <c r="J365" s="28"/>
      <c r="K365" s="35">
        <f>IF(F365="I",IFERROR(VLOOKUP(C365,'BG 2021'!A:C,3,FALSE),0),0)</f>
        <v>0</v>
      </c>
      <c r="L365" s="28"/>
      <c r="M365" s="28">
        <f>IF(F365="I",IFERROR(VLOOKUP(C365,'BG 2021'!A:D,4,FALSE),0),0)</f>
        <v>0</v>
      </c>
      <c r="N365" s="28"/>
      <c r="O365" s="35"/>
      <c r="P365" s="28"/>
      <c r="Q365" s="28"/>
      <c r="R365" s="28"/>
    </row>
    <row r="366" spans="1:18" ht="12" hidden="1" customHeight="1">
      <c r="A366" s="125" t="s">
        <v>3</v>
      </c>
      <c r="B366" s="125"/>
      <c r="C366" s="126">
        <v>1140225110</v>
      </c>
      <c r="D366" s="125" t="s">
        <v>568</v>
      </c>
      <c r="E366" s="27" t="s">
        <v>0</v>
      </c>
      <c r="F366" s="27" t="s">
        <v>180</v>
      </c>
      <c r="G366" s="35">
        <f>IF(F366="I",IFERROR(VLOOKUP(C366,'BG 122022'!B:D,3,FALSE),0),0)</f>
        <v>0</v>
      </c>
      <c r="H366" s="28" t="s">
        <v>178</v>
      </c>
      <c r="I366" s="28">
        <f>IF(F366="I",IFERROR(VLOOKUP(C366,'BG 122022'!B:E,4,FALSE),0),0)</f>
        <v>0</v>
      </c>
      <c r="J366" s="28"/>
      <c r="K366" s="35">
        <f>IF(F366="I",IFERROR(VLOOKUP(C366,'BG 2021'!A:C,3,FALSE),0),0)</f>
        <v>0</v>
      </c>
      <c r="L366" s="28"/>
      <c r="M366" s="28">
        <f>IF(F366="I",IFERROR(VLOOKUP(C366,'BG 2021'!A:D,4,FALSE),0),0)</f>
        <v>0</v>
      </c>
      <c r="N366" s="28"/>
      <c r="O366" s="35"/>
      <c r="P366" s="28"/>
      <c r="Q366" s="28"/>
      <c r="R366" s="28"/>
    </row>
    <row r="367" spans="1:18" ht="12" hidden="1" customHeight="1">
      <c r="A367" s="125" t="s">
        <v>3</v>
      </c>
      <c r="B367" s="125"/>
      <c r="C367" s="126">
        <v>1140225111</v>
      </c>
      <c r="D367" s="125" t="s">
        <v>569</v>
      </c>
      <c r="E367" s="27" t="s">
        <v>6</v>
      </c>
      <c r="F367" s="27" t="s">
        <v>180</v>
      </c>
      <c r="G367" s="35">
        <f>IF(F367="I",IFERROR(VLOOKUP(C367,'BG 122022'!B:D,3,FALSE),0),0)</f>
        <v>0</v>
      </c>
      <c r="H367" s="28" t="s">
        <v>178</v>
      </c>
      <c r="I367" s="28">
        <f>IF(F367="I",IFERROR(VLOOKUP(C367,'BG 122022'!B:E,4,FALSE),0),0)</f>
        <v>0</v>
      </c>
      <c r="J367" s="28"/>
      <c r="K367" s="35">
        <f>IF(F367="I",IFERROR(VLOOKUP(C367,'BG 2021'!A:C,3,FALSE),0),0)</f>
        <v>0</v>
      </c>
      <c r="L367" s="28"/>
      <c r="M367" s="28">
        <f>IF(F367="I",IFERROR(VLOOKUP(C367,'BG 2021'!A:D,4,FALSE),0),0)</f>
        <v>0</v>
      </c>
      <c r="N367" s="28"/>
      <c r="O367" s="35"/>
      <c r="P367" s="28"/>
      <c r="Q367" s="28"/>
      <c r="R367" s="28"/>
    </row>
    <row r="368" spans="1:18" ht="12" hidden="1" customHeight="1">
      <c r="A368" s="125" t="s">
        <v>3</v>
      </c>
      <c r="B368" s="125"/>
      <c r="C368" s="126">
        <v>1140225112</v>
      </c>
      <c r="D368" s="125" t="s">
        <v>570</v>
      </c>
      <c r="E368" s="27" t="s">
        <v>0</v>
      </c>
      <c r="F368" s="27" t="s">
        <v>180</v>
      </c>
      <c r="G368" s="35">
        <f>IF(F368="I",IFERROR(VLOOKUP(C368,'BG 122022'!B:D,3,FALSE),0),0)</f>
        <v>0</v>
      </c>
      <c r="H368" s="28" t="s">
        <v>178</v>
      </c>
      <c r="I368" s="28">
        <f>IF(F368="I",IFERROR(VLOOKUP(C368,'BG 122022'!B:E,4,FALSE),0),0)</f>
        <v>0</v>
      </c>
      <c r="J368" s="28"/>
      <c r="K368" s="35">
        <f>IF(F368="I",IFERROR(VLOOKUP(C368,'BG 2021'!A:C,3,FALSE),0),0)</f>
        <v>0</v>
      </c>
      <c r="L368" s="28"/>
      <c r="M368" s="28">
        <f>IF(F368="I",IFERROR(VLOOKUP(C368,'BG 2021'!A:D,4,FALSE),0),0)</f>
        <v>0</v>
      </c>
      <c r="N368" s="28"/>
      <c r="O368" s="35"/>
      <c r="P368" s="28"/>
      <c r="Q368" s="28"/>
      <c r="R368" s="28"/>
    </row>
    <row r="369" spans="1:18" ht="12" hidden="1" customHeight="1">
      <c r="A369" s="125" t="s">
        <v>3</v>
      </c>
      <c r="B369" s="125"/>
      <c r="C369" s="126">
        <v>1140225113</v>
      </c>
      <c r="D369" s="125" t="s">
        <v>571</v>
      </c>
      <c r="E369" s="27" t="s">
        <v>6</v>
      </c>
      <c r="F369" s="27" t="s">
        <v>180</v>
      </c>
      <c r="G369" s="35">
        <f>IF(F369="I",IFERROR(VLOOKUP(C369,'BG 122022'!B:D,3,FALSE),0),0)</f>
        <v>0</v>
      </c>
      <c r="H369" s="28" t="s">
        <v>178</v>
      </c>
      <c r="I369" s="28">
        <f>IF(F369="I",IFERROR(VLOOKUP(C369,'BG 122022'!B:E,4,FALSE),0),0)</f>
        <v>0</v>
      </c>
      <c r="J369" s="28"/>
      <c r="K369" s="35">
        <f>IF(F369="I",IFERROR(VLOOKUP(C369,'BG 2021'!A:C,3,FALSE),0),0)</f>
        <v>0</v>
      </c>
      <c r="L369" s="28"/>
      <c r="M369" s="28">
        <f>IF(F369="I",IFERROR(VLOOKUP(C369,'BG 2021'!A:D,4,FALSE),0),0)</f>
        <v>0</v>
      </c>
      <c r="N369" s="28"/>
      <c r="O369" s="35"/>
      <c r="P369" s="28"/>
      <c r="Q369" s="28"/>
      <c r="R369" s="28"/>
    </row>
    <row r="370" spans="1:18" ht="12" hidden="1" customHeight="1">
      <c r="A370" s="125" t="s">
        <v>3</v>
      </c>
      <c r="B370" s="125"/>
      <c r="C370" s="126">
        <v>1140225114</v>
      </c>
      <c r="D370" s="125" t="s">
        <v>572</v>
      </c>
      <c r="E370" s="27" t="s">
        <v>0</v>
      </c>
      <c r="F370" s="27" t="s">
        <v>180</v>
      </c>
      <c r="G370" s="35">
        <f>IF(F370="I",IFERROR(VLOOKUP(C370,'BG 122022'!B:D,3,FALSE),0),0)</f>
        <v>0</v>
      </c>
      <c r="H370" s="28" t="s">
        <v>178</v>
      </c>
      <c r="I370" s="28">
        <f>IF(F370="I",IFERROR(VLOOKUP(C370,'BG 122022'!B:E,4,FALSE),0),0)</f>
        <v>0</v>
      </c>
      <c r="J370" s="28"/>
      <c r="K370" s="35">
        <f>IF(F370="I",IFERROR(VLOOKUP(C370,'BG 2021'!A:C,3,FALSE),0),0)</f>
        <v>0</v>
      </c>
      <c r="L370" s="28"/>
      <c r="M370" s="28">
        <f>IF(F370="I",IFERROR(VLOOKUP(C370,'BG 2021'!A:D,4,FALSE),0),0)</f>
        <v>0</v>
      </c>
      <c r="N370" s="28"/>
      <c r="O370" s="35"/>
      <c r="P370" s="28"/>
      <c r="Q370" s="28"/>
      <c r="R370" s="28"/>
    </row>
    <row r="371" spans="1:18" ht="12" hidden="1" customHeight="1">
      <c r="A371" s="125" t="s">
        <v>3</v>
      </c>
      <c r="B371" s="125"/>
      <c r="C371" s="126">
        <v>1140225115</v>
      </c>
      <c r="D371" s="125" t="s">
        <v>573</v>
      </c>
      <c r="E371" s="27" t="s">
        <v>6</v>
      </c>
      <c r="F371" s="27" t="s">
        <v>180</v>
      </c>
      <c r="G371" s="35">
        <f>IF(F371="I",IFERROR(VLOOKUP(C371,'BG 122022'!B:D,3,FALSE),0),0)</f>
        <v>0</v>
      </c>
      <c r="H371" s="28" t="s">
        <v>178</v>
      </c>
      <c r="I371" s="28">
        <f>IF(F371="I",IFERROR(VLOOKUP(C371,'BG 122022'!B:E,4,FALSE),0),0)</f>
        <v>0</v>
      </c>
      <c r="J371" s="28"/>
      <c r="K371" s="35">
        <f>IF(F371="I",IFERROR(VLOOKUP(C371,'BG 2021'!A:C,3,FALSE),0),0)</f>
        <v>0</v>
      </c>
      <c r="L371" s="28"/>
      <c r="M371" s="28">
        <f>IF(F371="I",IFERROR(VLOOKUP(C371,'BG 2021'!A:D,4,FALSE),0),0)</f>
        <v>0</v>
      </c>
      <c r="N371" s="28"/>
      <c r="O371" s="35"/>
      <c r="P371" s="28"/>
      <c r="Q371" s="28"/>
      <c r="R371" s="28"/>
    </row>
    <row r="372" spans="1:18" ht="12" hidden="1" customHeight="1">
      <c r="A372" s="125" t="s">
        <v>3</v>
      </c>
      <c r="B372" s="125"/>
      <c r="C372" s="126">
        <v>1140225116</v>
      </c>
      <c r="D372" s="125" t="s">
        <v>574</v>
      </c>
      <c r="E372" s="27" t="s">
        <v>0</v>
      </c>
      <c r="F372" s="27" t="s">
        <v>180</v>
      </c>
      <c r="G372" s="35">
        <f>IF(F372="I",IFERROR(VLOOKUP(C372,'BG 122022'!B:D,3,FALSE),0),0)</f>
        <v>0</v>
      </c>
      <c r="H372" s="28" t="s">
        <v>178</v>
      </c>
      <c r="I372" s="28">
        <f>IF(F372="I",IFERROR(VLOOKUP(C372,'BG 122022'!B:E,4,FALSE),0),0)</f>
        <v>0</v>
      </c>
      <c r="J372" s="28"/>
      <c r="K372" s="35">
        <f>IF(F372="I",IFERROR(VLOOKUP(C372,'BG 2021'!A:C,3,FALSE),0),0)</f>
        <v>0</v>
      </c>
      <c r="L372" s="28"/>
      <c r="M372" s="28">
        <f>IF(F372="I",IFERROR(VLOOKUP(C372,'BG 2021'!A:D,4,FALSE),0),0)</f>
        <v>0</v>
      </c>
      <c r="N372" s="28"/>
      <c r="O372" s="35"/>
      <c r="P372" s="28"/>
      <c r="Q372" s="28"/>
      <c r="R372" s="28"/>
    </row>
    <row r="373" spans="1:18" ht="12" hidden="1" customHeight="1">
      <c r="A373" s="125" t="s">
        <v>3</v>
      </c>
      <c r="B373" s="125"/>
      <c r="C373" s="126">
        <v>1140225117</v>
      </c>
      <c r="D373" s="125" t="s">
        <v>575</v>
      </c>
      <c r="E373" s="27" t="s">
        <v>6</v>
      </c>
      <c r="F373" s="27" t="s">
        <v>180</v>
      </c>
      <c r="G373" s="35">
        <f>IF(F373="I",IFERROR(VLOOKUP(C373,'BG 122022'!B:D,3,FALSE),0),0)</f>
        <v>0</v>
      </c>
      <c r="H373" s="28" t="s">
        <v>178</v>
      </c>
      <c r="I373" s="28">
        <f>IF(F373="I",IFERROR(VLOOKUP(C373,'BG 122022'!B:E,4,FALSE),0),0)</f>
        <v>0</v>
      </c>
      <c r="J373" s="28"/>
      <c r="K373" s="35">
        <f>IF(F373="I",IFERROR(VLOOKUP(C373,'BG 2021'!A:C,3,FALSE),0),0)</f>
        <v>0</v>
      </c>
      <c r="L373" s="28"/>
      <c r="M373" s="28">
        <f>IF(F373="I",IFERROR(VLOOKUP(C373,'BG 2021'!A:D,4,FALSE),0),0)</f>
        <v>0</v>
      </c>
      <c r="N373" s="28"/>
      <c r="O373" s="35"/>
      <c r="P373" s="28"/>
      <c r="Q373" s="28"/>
      <c r="R373" s="28"/>
    </row>
    <row r="374" spans="1:18" ht="12" hidden="1" customHeight="1">
      <c r="A374" s="125" t="s">
        <v>3</v>
      </c>
      <c r="B374" s="125"/>
      <c r="C374" s="126">
        <v>1140225118</v>
      </c>
      <c r="D374" s="125" t="s">
        <v>576</v>
      </c>
      <c r="E374" s="27" t="s">
        <v>0</v>
      </c>
      <c r="F374" s="27" t="s">
        <v>180</v>
      </c>
      <c r="G374" s="35">
        <f>IF(F374="I",IFERROR(VLOOKUP(C374,'BG 122022'!B:D,3,FALSE),0),0)</f>
        <v>0</v>
      </c>
      <c r="H374" s="28" t="s">
        <v>178</v>
      </c>
      <c r="I374" s="28">
        <f>IF(F374="I",IFERROR(VLOOKUP(C374,'BG 122022'!B:E,4,FALSE),0),0)</f>
        <v>0</v>
      </c>
      <c r="J374" s="28"/>
      <c r="K374" s="35">
        <f>IF(F374="I",IFERROR(VLOOKUP(C374,'BG 2021'!A:C,3,FALSE),0),0)</f>
        <v>0</v>
      </c>
      <c r="L374" s="28"/>
      <c r="M374" s="28">
        <f>IF(F374="I",IFERROR(VLOOKUP(C374,'BG 2021'!A:D,4,FALSE),0),0)</f>
        <v>0</v>
      </c>
      <c r="N374" s="28"/>
      <c r="O374" s="35"/>
      <c r="P374" s="28"/>
      <c r="Q374" s="28"/>
      <c r="R374" s="28"/>
    </row>
    <row r="375" spans="1:18" ht="12" hidden="1" customHeight="1">
      <c r="A375" s="125" t="s">
        <v>3</v>
      </c>
      <c r="B375" s="125"/>
      <c r="C375" s="126">
        <v>1140225119</v>
      </c>
      <c r="D375" s="125" t="s">
        <v>577</v>
      </c>
      <c r="E375" s="27" t="s">
        <v>6</v>
      </c>
      <c r="F375" s="27" t="s">
        <v>180</v>
      </c>
      <c r="G375" s="35">
        <f>IF(F375="I",IFERROR(VLOOKUP(C375,'BG 122022'!B:D,3,FALSE),0),0)</f>
        <v>0</v>
      </c>
      <c r="H375" s="28"/>
      <c r="I375" s="28">
        <f>IF(F375="I",IFERROR(VLOOKUP(C375,'BG 122022'!B:E,4,FALSE),0),0)</f>
        <v>0</v>
      </c>
      <c r="J375" s="28"/>
      <c r="K375" s="35">
        <f>IF(F375="I",IFERROR(VLOOKUP(C375,'BG 2021'!A:C,3,FALSE),0),0)</f>
        <v>0</v>
      </c>
      <c r="L375" s="28"/>
      <c r="M375" s="28">
        <f>IF(F375="I",IFERROR(VLOOKUP(C375,'BG 2021'!A:D,4,FALSE),0),0)</f>
        <v>0</v>
      </c>
      <c r="N375" s="28"/>
      <c r="O375" s="35"/>
      <c r="P375" s="28"/>
      <c r="Q375" s="28"/>
      <c r="R375" s="28"/>
    </row>
    <row r="376" spans="1:18" ht="12" hidden="1" customHeight="1">
      <c r="A376" s="125" t="s">
        <v>3</v>
      </c>
      <c r="B376" s="125"/>
      <c r="C376" s="126">
        <v>1140225120</v>
      </c>
      <c r="D376" s="125" t="s">
        <v>578</v>
      </c>
      <c r="E376" s="27" t="s">
        <v>0</v>
      </c>
      <c r="F376" s="27" t="s">
        <v>180</v>
      </c>
      <c r="G376" s="35">
        <f>IF(F376="I",IFERROR(VLOOKUP(C376,'BG 122022'!B:D,3,FALSE),0),0)</f>
        <v>0</v>
      </c>
      <c r="H376" s="28" t="s">
        <v>178</v>
      </c>
      <c r="I376" s="28">
        <f>IF(F376="I",IFERROR(VLOOKUP(C376,'BG 122022'!B:E,4,FALSE),0),0)</f>
        <v>0</v>
      </c>
      <c r="J376" s="28"/>
      <c r="K376" s="35">
        <f>IF(F376="I",IFERROR(VLOOKUP(C376,'BG 2021'!A:C,3,FALSE),0),0)</f>
        <v>0</v>
      </c>
      <c r="L376" s="28"/>
      <c r="M376" s="28">
        <f>IF(F376="I",IFERROR(VLOOKUP(C376,'BG 2021'!A:D,4,FALSE),0),0)</f>
        <v>0</v>
      </c>
      <c r="N376" s="28"/>
      <c r="O376" s="35"/>
      <c r="P376" s="28"/>
      <c r="Q376" s="28"/>
      <c r="R376" s="28"/>
    </row>
    <row r="377" spans="1:18" ht="12" hidden="1" customHeight="1">
      <c r="A377" s="125" t="s">
        <v>3</v>
      </c>
      <c r="B377" s="125"/>
      <c r="C377" s="126">
        <v>1140225121</v>
      </c>
      <c r="D377" s="125" t="s">
        <v>579</v>
      </c>
      <c r="E377" s="27" t="s">
        <v>6</v>
      </c>
      <c r="F377" s="27" t="s">
        <v>180</v>
      </c>
      <c r="G377" s="35">
        <f>IF(F377="I",IFERROR(VLOOKUP(C377,'BG 122022'!B:D,3,FALSE),0),0)</f>
        <v>0</v>
      </c>
      <c r="H377" s="28" t="s">
        <v>178</v>
      </c>
      <c r="I377" s="28">
        <f>IF(F377="I",IFERROR(VLOOKUP(C377,'BG 122022'!B:E,4,FALSE),0),0)</f>
        <v>0</v>
      </c>
      <c r="J377" s="28"/>
      <c r="K377" s="35">
        <f>IF(F377="I",IFERROR(VLOOKUP(C377,'BG 2021'!A:C,3,FALSE),0),0)</f>
        <v>0</v>
      </c>
      <c r="L377" s="28"/>
      <c r="M377" s="28">
        <f>IF(F377="I",IFERROR(VLOOKUP(C377,'BG 2021'!A:D,4,FALSE),0),0)</f>
        <v>0</v>
      </c>
      <c r="N377" s="28"/>
      <c r="O377" s="35"/>
      <c r="P377" s="28"/>
      <c r="Q377" s="28"/>
      <c r="R377" s="28"/>
    </row>
    <row r="378" spans="1:18" ht="12" hidden="1" customHeight="1">
      <c r="A378" s="125" t="s">
        <v>3</v>
      </c>
      <c r="B378" s="125"/>
      <c r="C378" s="126">
        <v>1140225122</v>
      </c>
      <c r="D378" s="125" t="s">
        <v>580</v>
      </c>
      <c r="E378" s="27" t="s">
        <v>0</v>
      </c>
      <c r="F378" s="27" t="s">
        <v>180</v>
      </c>
      <c r="G378" s="35">
        <f>IF(F378="I",IFERROR(VLOOKUP(C378,'BG 122022'!B:D,3,FALSE),0),0)</f>
        <v>0</v>
      </c>
      <c r="H378" s="28" t="s">
        <v>178</v>
      </c>
      <c r="I378" s="28">
        <f>IF(F378="I",IFERROR(VLOOKUP(C378,'BG 122022'!B:E,4,FALSE),0),0)</f>
        <v>0</v>
      </c>
      <c r="J378" s="28"/>
      <c r="K378" s="35">
        <f>IF(F378="I",IFERROR(VLOOKUP(C378,'BG 2021'!A:C,3,FALSE),0),0)</f>
        <v>0</v>
      </c>
      <c r="L378" s="28"/>
      <c r="M378" s="28">
        <f>IF(F378="I",IFERROR(VLOOKUP(C378,'BG 2021'!A:D,4,FALSE),0),0)</f>
        <v>0</v>
      </c>
      <c r="N378" s="28"/>
      <c r="O378" s="35"/>
      <c r="P378" s="28"/>
      <c r="Q378" s="28"/>
      <c r="R378" s="28"/>
    </row>
    <row r="379" spans="1:18" ht="12" hidden="1" customHeight="1">
      <c r="A379" s="125" t="s">
        <v>3</v>
      </c>
      <c r="B379" s="125"/>
      <c r="C379" s="126">
        <v>1140225123</v>
      </c>
      <c r="D379" s="125" t="s">
        <v>581</v>
      </c>
      <c r="E379" s="27" t="s">
        <v>6</v>
      </c>
      <c r="F379" s="27" t="s">
        <v>180</v>
      </c>
      <c r="G379" s="35">
        <f>IF(F379="I",IFERROR(VLOOKUP(C379,'BG 122022'!B:D,3,FALSE),0),0)</f>
        <v>0</v>
      </c>
      <c r="H379" s="28" t="s">
        <v>178</v>
      </c>
      <c r="I379" s="28">
        <f>IF(F379="I",IFERROR(VLOOKUP(C379,'BG 122022'!B:E,4,FALSE),0),0)</f>
        <v>0</v>
      </c>
      <c r="J379" s="28"/>
      <c r="K379" s="35">
        <f>IF(F379="I",IFERROR(VLOOKUP(C379,'BG 2021'!A:C,3,FALSE),0),0)</f>
        <v>0</v>
      </c>
      <c r="L379" s="28"/>
      <c r="M379" s="28">
        <f>IF(F379="I",IFERROR(VLOOKUP(C379,'BG 2021'!A:D,4,FALSE),0),0)</f>
        <v>0</v>
      </c>
      <c r="N379" s="28"/>
      <c r="O379" s="35"/>
      <c r="P379" s="28"/>
      <c r="Q379" s="28"/>
      <c r="R379" s="28"/>
    </row>
    <row r="380" spans="1:18" ht="12" hidden="1" customHeight="1">
      <c r="A380" s="125" t="s">
        <v>3</v>
      </c>
      <c r="B380" s="125"/>
      <c r="C380" s="126">
        <v>1140225124</v>
      </c>
      <c r="D380" s="125" t="s">
        <v>582</v>
      </c>
      <c r="E380" s="27" t="s">
        <v>0</v>
      </c>
      <c r="F380" s="27" t="s">
        <v>180</v>
      </c>
      <c r="G380" s="35">
        <f>IF(F380="I",IFERROR(VLOOKUP(C380,'BG 122022'!B:D,3,FALSE),0),0)</f>
        <v>0</v>
      </c>
      <c r="H380" s="28" t="s">
        <v>178</v>
      </c>
      <c r="I380" s="28">
        <f>IF(F380="I",IFERROR(VLOOKUP(C380,'BG 122022'!B:E,4,FALSE),0),0)</f>
        <v>0</v>
      </c>
      <c r="J380" s="28"/>
      <c r="K380" s="35">
        <f>IF(F380="I",IFERROR(VLOOKUP(C380,'BG 2021'!A:C,3,FALSE),0),0)</f>
        <v>0</v>
      </c>
      <c r="L380" s="28"/>
      <c r="M380" s="28">
        <f>IF(F380="I",IFERROR(VLOOKUP(C380,'BG 2021'!A:D,4,FALSE),0),0)</f>
        <v>0</v>
      </c>
      <c r="N380" s="28"/>
      <c r="O380" s="35"/>
      <c r="P380" s="28"/>
      <c r="Q380" s="28"/>
      <c r="R380" s="28"/>
    </row>
    <row r="381" spans="1:18" ht="12" hidden="1" customHeight="1">
      <c r="A381" s="125" t="s">
        <v>3</v>
      </c>
      <c r="B381" s="125"/>
      <c r="C381" s="126">
        <v>1140225125</v>
      </c>
      <c r="D381" s="125" t="s">
        <v>583</v>
      </c>
      <c r="E381" s="27" t="s">
        <v>6</v>
      </c>
      <c r="F381" s="27" t="s">
        <v>180</v>
      </c>
      <c r="G381" s="35">
        <f>IF(F381="I",IFERROR(VLOOKUP(C381,'BG 122022'!B:D,3,FALSE),0),0)</f>
        <v>0</v>
      </c>
      <c r="H381" s="28" t="s">
        <v>178</v>
      </c>
      <c r="I381" s="28">
        <f>IF(F381="I",IFERROR(VLOOKUP(C381,'BG 122022'!B:E,4,FALSE),0),0)</f>
        <v>0</v>
      </c>
      <c r="J381" s="28"/>
      <c r="K381" s="35">
        <f>IF(F381="I",IFERROR(VLOOKUP(C381,'BG 2021'!A:C,3,FALSE),0),0)</f>
        <v>0</v>
      </c>
      <c r="L381" s="28"/>
      <c r="M381" s="28">
        <f>IF(F381="I",IFERROR(VLOOKUP(C381,'BG 2021'!A:D,4,FALSE),0),0)</f>
        <v>0</v>
      </c>
      <c r="N381" s="28"/>
      <c r="O381" s="35"/>
      <c r="P381" s="28"/>
      <c r="Q381" s="28"/>
      <c r="R381" s="28"/>
    </row>
    <row r="382" spans="1:18" ht="12" hidden="1" customHeight="1">
      <c r="A382" s="125" t="s">
        <v>3</v>
      </c>
      <c r="B382" s="125"/>
      <c r="C382" s="126">
        <v>1140225126</v>
      </c>
      <c r="D382" s="125" t="s">
        <v>584</v>
      </c>
      <c r="E382" s="27" t="s">
        <v>0</v>
      </c>
      <c r="F382" s="27" t="s">
        <v>180</v>
      </c>
      <c r="G382" s="35">
        <f>IF(F382="I",IFERROR(VLOOKUP(C382,'BG 122022'!B:D,3,FALSE),0),0)</f>
        <v>0</v>
      </c>
      <c r="H382" s="28" t="s">
        <v>178</v>
      </c>
      <c r="I382" s="28">
        <f>IF(F382="I",IFERROR(VLOOKUP(C382,'BG 122022'!B:E,4,FALSE),0),0)</f>
        <v>0</v>
      </c>
      <c r="J382" s="28"/>
      <c r="K382" s="35">
        <f>IF(F382="I",IFERROR(VLOOKUP(C382,'BG 2021'!A:C,3,FALSE),0),0)</f>
        <v>0</v>
      </c>
      <c r="L382" s="28"/>
      <c r="M382" s="28">
        <f>IF(F382="I",IFERROR(VLOOKUP(C382,'BG 2021'!A:D,4,FALSE),0),0)</f>
        <v>0</v>
      </c>
      <c r="N382" s="28"/>
      <c r="O382" s="35"/>
      <c r="P382" s="28"/>
      <c r="Q382" s="28"/>
      <c r="R382" s="28"/>
    </row>
    <row r="383" spans="1:18" ht="12" hidden="1" customHeight="1">
      <c r="A383" s="125" t="s">
        <v>3</v>
      </c>
      <c r="B383" s="125"/>
      <c r="C383" s="126">
        <v>1140225127</v>
      </c>
      <c r="D383" s="125" t="s">
        <v>585</v>
      </c>
      <c r="E383" s="27" t="s">
        <v>6</v>
      </c>
      <c r="F383" s="27" t="s">
        <v>180</v>
      </c>
      <c r="G383" s="35">
        <f>IF(F383="I",IFERROR(VLOOKUP(C383,'BG 122022'!B:D,3,FALSE),0),0)</f>
        <v>0</v>
      </c>
      <c r="H383" s="28" t="s">
        <v>178</v>
      </c>
      <c r="I383" s="28">
        <f>IF(F383="I",IFERROR(VLOOKUP(C383,'BG 122022'!B:E,4,FALSE),0),0)</f>
        <v>0</v>
      </c>
      <c r="J383" s="28"/>
      <c r="K383" s="35">
        <f>IF(F383="I",IFERROR(VLOOKUP(C383,'BG 2021'!A:C,3,FALSE),0),0)</f>
        <v>0</v>
      </c>
      <c r="L383" s="28"/>
      <c r="M383" s="28">
        <f>IF(F383="I",IFERROR(VLOOKUP(C383,'BG 2021'!A:D,4,FALSE),0),0)</f>
        <v>0</v>
      </c>
      <c r="N383" s="28"/>
      <c r="O383" s="35"/>
      <c r="P383" s="28"/>
      <c r="Q383" s="28"/>
      <c r="R383" s="28"/>
    </row>
    <row r="384" spans="1:18" ht="12" hidden="1" customHeight="1">
      <c r="A384" s="125" t="s">
        <v>3</v>
      </c>
      <c r="B384" s="125"/>
      <c r="C384" s="126">
        <v>1140225128</v>
      </c>
      <c r="D384" s="125" t="s">
        <v>586</v>
      </c>
      <c r="E384" s="27" t="s">
        <v>0</v>
      </c>
      <c r="F384" s="27" t="s">
        <v>180</v>
      </c>
      <c r="G384" s="35">
        <f>IF(F384="I",IFERROR(VLOOKUP(C384,'BG 122022'!B:D,3,FALSE),0),0)</f>
        <v>0</v>
      </c>
      <c r="H384" s="28" t="s">
        <v>178</v>
      </c>
      <c r="I384" s="28">
        <f>IF(F384="I",IFERROR(VLOOKUP(C384,'BG 122022'!B:E,4,FALSE),0),0)</f>
        <v>0</v>
      </c>
      <c r="J384" s="28"/>
      <c r="K384" s="35">
        <f>IF(F384="I",IFERROR(VLOOKUP(C384,'BG 2021'!A:C,3,FALSE),0),0)</f>
        <v>0</v>
      </c>
      <c r="L384" s="28"/>
      <c r="M384" s="28">
        <f>IF(F384="I",IFERROR(VLOOKUP(C384,'BG 2021'!A:D,4,FALSE),0),0)</f>
        <v>0</v>
      </c>
      <c r="N384" s="28"/>
      <c r="O384" s="35"/>
      <c r="P384" s="28"/>
      <c r="Q384" s="28"/>
      <c r="R384" s="28"/>
    </row>
    <row r="385" spans="1:18" ht="12" hidden="1" customHeight="1">
      <c r="A385" s="125" t="s">
        <v>3</v>
      </c>
      <c r="B385" s="125"/>
      <c r="C385" s="126">
        <v>1140225129</v>
      </c>
      <c r="D385" s="125" t="s">
        <v>587</v>
      </c>
      <c r="E385" s="27" t="s">
        <v>6</v>
      </c>
      <c r="F385" s="27" t="s">
        <v>180</v>
      </c>
      <c r="G385" s="35">
        <f>IF(F385="I",IFERROR(VLOOKUP(C385,'BG 122022'!B:D,3,FALSE),0),0)</f>
        <v>0</v>
      </c>
      <c r="H385" s="28" t="s">
        <v>178</v>
      </c>
      <c r="I385" s="28">
        <f>IF(F385="I",IFERROR(VLOOKUP(C385,'BG 122022'!B:E,4,FALSE),0),0)</f>
        <v>0</v>
      </c>
      <c r="J385" s="28"/>
      <c r="K385" s="35">
        <f>IF(F385="I",IFERROR(VLOOKUP(C385,'BG 2021'!A:C,3,FALSE),0),0)</f>
        <v>0</v>
      </c>
      <c r="L385" s="28"/>
      <c r="M385" s="28">
        <f>IF(F385="I",IFERROR(VLOOKUP(C385,'BG 2021'!A:D,4,FALSE),0),0)</f>
        <v>0</v>
      </c>
      <c r="N385" s="28"/>
      <c r="O385" s="35"/>
      <c r="P385" s="28"/>
      <c r="Q385" s="28"/>
      <c r="R385" s="28"/>
    </row>
    <row r="386" spans="1:18" ht="12" hidden="1" customHeight="1">
      <c r="A386" s="125" t="s">
        <v>3</v>
      </c>
      <c r="B386" s="125"/>
      <c r="C386" s="126">
        <v>1140225130</v>
      </c>
      <c r="D386" s="125" t="s">
        <v>588</v>
      </c>
      <c r="E386" s="27" t="s">
        <v>0</v>
      </c>
      <c r="F386" s="27" t="s">
        <v>180</v>
      </c>
      <c r="G386" s="35">
        <f>IF(F386="I",IFERROR(VLOOKUP(C386,'BG 122022'!B:D,3,FALSE),0),0)</f>
        <v>0</v>
      </c>
      <c r="H386" s="28" t="s">
        <v>178</v>
      </c>
      <c r="I386" s="28">
        <f>IF(F386="I",IFERROR(VLOOKUP(C386,'BG 122022'!B:E,4,FALSE),0),0)</f>
        <v>0</v>
      </c>
      <c r="J386" s="28"/>
      <c r="K386" s="35">
        <f>IF(F386="I",IFERROR(VLOOKUP(C386,'BG 2021'!A:C,3,FALSE),0),0)</f>
        <v>0</v>
      </c>
      <c r="L386" s="28"/>
      <c r="M386" s="28">
        <f>IF(F386="I",IFERROR(VLOOKUP(C386,'BG 2021'!A:D,4,FALSE),0),0)</f>
        <v>0</v>
      </c>
      <c r="N386" s="28"/>
      <c r="O386" s="35"/>
      <c r="P386" s="28"/>
      <c r="Q386" s="28"/>
      <c r="R386" s="28"/>
    </row>
    <row r="387" spans="1:18" ht="12" hidden="1" customHeight="1">
      <c r="A387" s="125" t="s">
        <v>3</v>
      </c>
      <c r="B387" s="125"/>
      <c r="C387" s="126">
        <v>114023</v>
      </c>
      <c r="D387" s="125" t="s">
        <v>589</v>
      </c>
      <c r="E387" s="27" t="s">
        <v>0</v>
      </c>
      <c r="F387" s="27" t="s">
        <v>179</v>
      </c>
      <c r="G387" s="35">
        <f>IF(F387="I",IFERROR(VLOOKUP(C387,'BG 122022'!B:D,3,FALSE),0),0)</f>
        <v>0</v>
      </c>
      <c r="H387" s="28" t="s">
        <v>178</v>
      </c>
      <c r="I387" s="28">
        <f>IF(F387="I",IFERROR(VLOOKUP(C387,'BG 122022'!B:E,4,FALSE),0),0)</f>
        <v>0</v>
      </c>
      <c r="J387" s="28"/>
      <c r="K387" s="35">
        <f>IF(F387="I",IFERROR(VLOOKUP(C387,'BG 2021'!A:C,3,FALSE),0),0)</f>
        <v>0</v>
      </c>
      <c r="L387" s="28"/>
      <c r="M387" s="28">
        <f>IF(F387="I",IFERROR(VLOOKUP(C387,'BG 2021'!A:D,4,FALSE),0),0)</f>
        <v>0</v>
      </c>
      <c r="N387" s="28"/>
      <c r="O387" s="35"/>
      <c r="P387" s="28"/>
      <c r="Q387" s="28"/>
      <c r="R387" s="28"/>
    </row>
    <row r="388" spans="1:18" ht="12" hidden="1" customHeight="1">
      <c r="A388" s="125" t="s">
        <v>3</v>
      </c>
      <c r="B388" s="125"/>
      <c r="C388" s="126">
        <v>1140231</v>
      </c>
      <c r="D388" s="125" t="s">
        <v>590</v>
      </c>
      <c r="E388" s="27" t="s">
        <v>0</v>
      </c>
      <c r="F388" s="27" t="s">
        <v>179</v>
      </c>
      <c r="G388" s="35">
        <f>IF(F388="I",IFERROR(VLOOKUP(C388,'BG 122022'!B:D,3,FALSE),0),0)</f>
        <v>0</v>
      </c>
      <c r="H388" s="28" t="s">
        <v>178</v>
      </c>
      <c r="I388" s="28">
        <f>IF(F388="I",IFERROR(VLOOKUP(C388,'BG 122022'!B:E,4,FALSE),0),0)</f>
        <v>0</v>
      </c>
      <c r="J388" s="28"/>
      <c r="K388" s="35">
        <f>IF(F388="I",IFERROR(VLOOKUP(C388,'BG 2021'!A:C,3,FALSE),0),0)</f>
        <v>0</v>
      </c>
      <c r="L388" s="28"/>
      <c r="M388" s="28">
        <f>IF(F388="I",IFERROR(VLOOKUP(C388,'BG 2021'!A:D,4,FALSE),0),0)</f>
        <v>0</v>
      </c>
      <c r="N388" s="28"/>
      <c r="O388" s="35"/>
      <c r="P388" s="28"/>
      <c r="Q388" s="28"/>
      <c r="R388" s="28"/>
    </row>
    <row r="389" spans="1:18" ht="12" hidden="1" customHeight="1">
      <c r="A389" s="125" t="s">
        <v>3</v>
      </c>
      <c r="B389" s="125"/>
      <c r="C389" s="126">
        <v>11402311</v>
      </c>
      <c r="D389" s="125" t="s">
        <v>452</v>
      </c>
      <c r="E389" s="27" t="s">
        <v>6</v>
      </c>
      <c r="F389" s="27" t="s">
        <v>179</v>
      </c>
      <c r="G389" s="35">
        <f>IF(F389="I",IFERROR(VLOOKUP(C389,'BG 122022'!B:D,3,FALSE),0),0)</f>
        <v>0</v>
      </c>
      <c r="H389" s="28"/>
      <c r="I389" s="28">
        <f>IF(F389="I",IFERROR(VLOOKUP(C389,'BG 122022'!B:E,4,FALSE),0),0)</f>
        <v>0</v>
      </c>
      <c r="J389" s="28"/>
      <c r="K389" s="35">
        <f>IF(F389="I",IFERROR(VLOOKUP(C389,'BG 2021'!A:C,3,FALSE),0),0)</f>
        <v>0</v>
      </c>
      <c r="L389" s="28"/>
      <c r="M389" s="28">
        <f>IF(F389="I",IFERROR(VLOOKUP(C389,'BG 2021'!A:D,4,FALSE),0),0)</f>
        <v>0</v>
      </c>
      <c r="N389" s="28"/>
      <c r="O389" s="35"/>
      <c r="P389" s="28"/>
      <c r="Q389" s="28"/>
      <c r="R389" s="28"/>
    </row>
    <row r="390" spans="1:18" ht="12" hidden="1" customHeight="1">
      <c r="A390" s="125" t="s">
        <v>3</v>
      </c>
      <c r="B390" s="125"/>
      <c r="C390" s="126">
        <v>1140231101</v>
      </c>
      <c r="D390" s="125" t="s">
        <v>268</v>
      </c>
      <c r="E390" s="27" t="s">
        <v>6</v>
      </c>
      <c r="F390" s="27" t="s">
        <v>180</v>
      </c>
      <c r="G390" s="35">
        <f>IF(F390="I",IFERROR(VLOOKUP(C390,'BG 122022'!B:D,3,FALSE),0),0)</f>
        <v>0</v>
      </c>
      <c r="H390" s="28"/>
      <c r="I390" s="28">
        <f>IF(F390="I",IFERROR(VLOOKUP(C390,'BG 122022'!B:E,4,FALSE),0),0)</f>
        <v>0</v>
      </c>
      <c r="J390" s="28"/>
      <c r="K390" s="35">
        <f>IF(F390="I",IFERROR(VLOOKUP(C390,'BG 2021'!A:C,3,FALSE),0),0)</f>
        <v>0</v>
      </c>
      <c r="L390" s="28"/>
      <c r="M390" s="28">
        <f>IF(F390="I",IFERROR(VLOOKUP(C390,'BG 2021'!A:D,4,FALSE),0),0)</f>
        <v>0</v>
      </c>
      <c r="N390" s="28"/>
      <c r="O390" s="35"/>
      <c r="P390" s="28"/>
      <c r="Q390" s="28"/>
      <c r="R390" s="28"/>
    </row>
    <row r="391" spans="1:18" ht="12" hidden="1" customHeight="1">
      <c r="A391" s="125" t="s">
        <v>3</v>
      </c>
      <c r="B391" s="125"/>
      <c r="C391" s="126">
        <v>1140231102</v>
      </c>
      <c r="D391" s="125" t="s">
        <v>453</v>
      </c>
      <c r="E391" s="27" t="s">
        <v>0</v>
      </c>
      <c r="F391" s="27" t="s">
        <v>180</v>
      </c>
      <c r="G391" s="35">
        <f>IF(F391="I",IFERROR(VLOOKUP(C391,'BG 122022'!B:D,3,FALSE),0),0)</f>
        <v>0</v>
      </c>
      <c r="H391" s="28"/>
      <c r="I391" s="28">
        <f>IF(F391="I",IFERROR(VLOOKUP(C391,'BG 122022'!B:E,4,FALSE),0),0)</f>
        <v>0</v>
      </c>
      <c r="J391" s="28"/>
      <c r="K391" s="35">
        <f>IF(F391="I",IFERROR(VLOOKUP(C391,'BG 2021'!A:C,3,FALSE),0),0)</f>
        <v>0</v>
      </c>
      <c r="L391" s="28"/>
      <c r="M391" s="28">
        <f>IF(F391="I",IFERROR(VLOOKUP(C391,'BG 2021'!A:D,4,FALSE),0),0)</f>
        <v>0</v>
      </c>
      <c r="N391" s="28"/>
      <c r="O391" s="35"/>
      <c r="P391" s="28"/>
      <c r="Q391" s="28"/>
      <c r="R391" s="28"/>
    </row>
    <row r="392" spans="1:18" ht="12" hidden="1" customHeight="1">
      <c r="A392" s="125" t="s">
        <v>3</v>
      </c>
      <c r="B392" s="125"/>
      <c r="C392" s="126">
        <v>11402312</v>
      </c>
      <c r="D392" s="125" t="s">
        <v>454</v>
      </c>
      <c r="E392" s="27" t="s">
        <v>6</v>
      </c>
      <c r="F392" s="27" t="s">
        <v>179</v>
      </c>
      <c r="G392" s="35">
        <f>IF(F392="I",IFERROR(VLOOKUP(C392,'BG 122022'!B:D,3,FALSE),0),0)</f>
        <v>0</v>
      </c>
      <c r="H392" s="28"/>
      <c r="I392" s="28">
        <f>IF(F392="I",IFERROR(VLOOKUP(C392,'BG 122022'!B:E,4,FALSE),0),0)</f>
        <v>0</v>
      </c>
      <c r="J392" s="28"/>
      <c r="K392" s="35">
        <f>IF(F392="I",IFERROR(VLOOKUP(C392,'BG 2021'!A:C,3,FALSE),0),0)</f>
        <v>0</v>
      </c>
      <c r="L392" s="28"/>
      <c r="M392" s="28">
        <f>IF(F392="I",IFERROR(VLOOKUP(C392,'BG 2021'!A:D,4,FALSE),0),0)</f>
        <v>0</v>
      </c>
      <c r="N392" s="28"/>
      <c r="O392" s="35"/>
      <c r="P392" s="28"/>
      <c r="Q392" s="28"/>
      <c r="R392" s="28"/>
    </row>
    <row r="393" spans="1:18" ht="12" hidden="1" customHeight="1">
      <c r="A393" s="125" t="s">
        <v>3</v>
      </c>
      <c r="B393" s="125"/>
      <c r="C393" s="126">
        <v>1140231201</v>
      </c>
      <c r="D393" s="125" t="s">
        <v>455</v>
      </c>
      <c r="E393" s="27" t="s">
        <v>6</v>
      </c>
      <c r="F393" s="27" t="s">
        <v>180</v>
      </c>
      <c r="G393" s="35">
        <f>IF(F393="I",IFERROR(VLOOKUP(C393,'BG 122022'!B:D,3,FALSE),0),0)</f>
        <v>0</v>
      </c>
      <c r="H393" s="28"/>
      <c r="I393" s="28">
        <f>IF(F393="I",IFERROR(VLOOKUP(C393,'BG 122022'!B:E,4,FALSE),0),0)</f>
        <v>0</v>
      </c>
      <c r="J393" s="28"/>
      <c r="K393" s="35">
        <f>IF(F393="I",IFERROR(VLOOKUP(C393,'BG 2021'!A:C,3,FALSE),0),0)</f>
        <v>0</v>
      </c>
      <c r="L393" s="28"/>
      <c r="M393" s="28">
        <f>IF(F393="I",IFERROR(VLOOKUP(C393,'BG 2021'!A:D,4,FALSE),0),0)</f>
        <v>0</v>
      </c>
      <c r="N393" s="28"/>
      <c r="O393" s="35"/>
      <c r="P393" s="28"/>
      <c r="Q393" s="28"/>
      <c r="R393" s="28"/>
    </row>
    <row r="394" spans="1:18" ht="12" hidden="1" customHeight="1">
      <c r="A394" s="125" t="s">
        <v>3</v>
      </c>
      <c r="B394" s="125"/>
      <c r="C394" s="126">
        <v>1140231202</v>
      </c>
      <c r="D394" s="125" t="s">
        <v>456</v>
      </c>
      <c r="E394" s="27" t="s">
        <v>0</v>
      </c>
      <c r="F394" s="27" t="s">
        <v>180</v>
      </c>
      <c r="G394" s="35">
        <f>IF(F394="I",IFERROR(VLOOKUP(C394,'BG 122022'!B:D,3,FALSE),0),0)</f>
        <v>0</v>
      </c>
      <c r="H394" s="28"/>
      <c r="I394" s="28">
        <f>IF(F394="I",IFERROR(VLOOKUP(C394,'BG 122022'!B:E,4,FALSE),0),0)</f>
        <v>0</v>
      </c>
      <c r="J394" s="28"/>
      <c r="K394" s="35">
        <f>IF(F394="I",IFERROR(VLOOKUP(C394,'BG 2021'!A:C,3,FALSE),0),0)</f>
        <v>0</v>
      </c>
      <c r="L394" s="28"/>
      <c r="M394" s="28">
        <f>IF(F394="I",IFERROR(VLOOKUP(C394,'BG 2021'!A:D,4,FALSE),0),0)</f>
        <v>0</v>
      </c>
      <c r="N394" s="28"/>
      <c r="O394" s="35"/>
      <c r="P394" s="28"/>
      <c r="Q394" s="28"/>
      <c r="R394" s="28"/>
    </row>
    <row r="395" spans="1:18" ht="12" hidden="1" customHeight="1">
      <c r="A395" s="125" t="s">
        <v>3</v>
      </c>
      <c r="B395" s="125"/>
      <c r="C395" s="126">
        <v>11402313</v>
      </c>
      <c r="D395" s="125" t="s">
        <v>457</v>
      </c>
      <c r="E395" s="27" t="s">
        <v>6</v>
      </c>
      <c r="F395" s="27" t="s">
        <v>179</v>
      </c>
      <c r="G395" s="35">
        <f>IF(F395="I",IFERROR(VLOOKUP(C395,'BG 122022'!B:D,3,FALSE),0),0)</f>
        <v>0</v>
      </c>
      <c r="H395" s="28"/>
      <c r="I395" s="28">
        <f>IF(F395="I",IFERROR(VLOOKUP(C395,'BG 122022'!B:E,4,FALSE),0),0)</f>
        <v>0</v>
      </c>
      <c r="J395" s="28"/>
      <c r="K395" s="35">
        <f>IF(F395="I",IFERROR(VLOOKUP(C395,'BG 2021'!A:C,3,FALSE),0),0)</f>
        <v>0</v>
      </c>
      <c r="L395" s="28"/>
      <c r="M395" s="28">
        <f>IF(F395="I",IFERROR(VLOOKUP(C395,'BG 2021'!A:D,4,FALSE),0),0)</f>
        <v>0</v>
      </c>
      <c r="N395" s="28"/>
      <c r="O395" s="35"/>
      <c r="P395" s="28"/>
      <c r="Q395" s="28"/>
      <c r="R395" s="28"/>
    </row>
    <row r="396" spans="1:18" ht="12" hidden="1" customHeight="1">
      <c r="A396" s="125" t="s">
        <v>3</v>
      </c>
      <c r="B396" s="125"/>
      <c r="C396" s="126">
        <v>1140231301</v>
      </c>
      <c r="D396" s="125" t="s">
        <v>458</v>
      </c>
      <c r="E396" s="27" t="s">
        <v>6</v>
      </c>
      <c r="F396" s="27" t="s">
        <v>180</v>
      </c>
      <c r="G396" s="35">
        <f>IF(F396="I",IFERROR(VLOOKUP(C396,'BG 122022'!B:D,3,FALSE),0),0)</f>
        <v>0</v>
      </c>
      <c r="H396" s="28"/>
      <c r="I396" s="28">
        <f>IF(F396="I",IFERROR(VLOOKUP(C396,'BG 122022'!B:E,4,FALSE),0),0)</f>
        <v>0</v>
      </c>
      <c r="J396" s="28"/>
      <c r="K396" s="35">
        <f>IF(F396="I",IFERROR(VLOOKUP(C396,'BG 2021'!A:C,3,FALSE),0),0)</f>
        <v>0</v>
      </c>
      <c r="L396" s="28"/>
      <c r="M396" s="28">
        <f>IF(F396="I",IFERROR(VLOOKUP(C396,'BG 2021'!A:D,4,FALSE),0),0)</f>
        <v>0</v>
      </c>
      <c r="N396" s="28"/>
      <c r="O396" s="35"/>
      <c r="P396" s="28"/>
      <c r="Q396" s="28"/>
      <c r="R396" s="28"/>
    </row>
    <row r="397" spans="1:18" ht="12" hidden="1" customHeight="1">
      <c r="A397" s="125" t="s">
        <v>3</v>
      </c>
      <c r="B397" s="125"/>
      <c r="C397" s="126">
        <v>1140231302</v>
      </c>
      <c r="D397" s="125" t="s">
        <v>459</v>
      </c>
      <c r="E397" s="27" t="s">
        <v>0</v>
      </c>
      <c r="F397" s="27" t="s">
        <v>180</v>
      </c>
      <c r="G397" s="35">
        <f>IF(F397="I",IFERROR(VLOOKUP(C397,'BG 122022'!B:D,3,FALSE),0),0)</f>
        <v>0</v>
      </c>
      <c r="H397" s="28"/>
      <c r="I397" s="28">
        <f>IF(F397="I",IFERROR(VLOOKUP(C397,'BG 122022'!B:E,4,FALSE),0),0)</f>
        <v>0</v>
      </c>
      <c r="J397" s="28"/>
      <c r="K397" s="35">
        <f>IF(F397="I",IFERROR(VLOOKUP(C397,'BG 2021'!A:C,3,FALSE),0),0)</f>
        <v>0</v>
      </c>
      <c r="L397" s="28"/>
      <c r="M397" s="28">
        <f>IF(F397="I",IFERROR(VLOOKUP(C397,'BG 2021'!A:D,4,FALSE),0),0)</f>
        <v>0</v>
      </c>
      <c r="N397" s="28"/>
      <c r="O397" s="35"/>
      <c r="P397" s="28"/>
      <c r="Q397" s="28"/>
      <c r="R397" s="28"/>
    </row>
    <row r="398" spans="1:18" ht="12" hidden="1" customHeight="1">
      <c r="A398" s="125" t="s">
        <v>3</v>
      </c>
      <c r="B398" s="125"/>
      <c r="C398" s="126">
        <v>11402314</v>
      </c>
      <c r="D398" s="125" t="s">
        <v>49</v>
      </c>
      <c r="E398" s="27" t="s">
        <v>6</v>
      </c>
      <c r="F398" s="27" t="s">
        <v>179</v>
      </c>
      <c r="G398" s="35">
        <f>IF(F398="I",IFERROR(VLOOKUP(C398,'BG 122022'!B:D,3,FALSE),0),0)</f>
        <v>0</v>
      </c>
      <c r="H398" s="28"/>
      <c r="I398" s="28">
        <f>IF(F398="I",IFERROR(VLOOKUP(C398,'BG 122022'!B:E,4,FALSE),0),0)</f>
        <v>0</v>
      </c>
      <c r="J398" s="28"/>
      <c r="K398" s="35">
        <f>IF(F398="I",IFERROR(VLOOKUP(C398,'BG 2021'!A:C,3,FALSE),0),0)</f>
        <v>0</v>
      </c>
      <c r="L398" s="28"/>
      <c r="M398" s="28">
        <f>IF(F398="I",IFERROR(VLOOKUP(C398,'BG 2021'!A:D,4,FALSE),0),0)</f>
        <v>0</v>
      </c>
      <c r="N398" s="28"/>
      <c r="O398" s="35"/>
      <c r="P398" s="28"/>
      <c r="Q398" s="28"/>
      <c r="R398" s="28"/>
    </row>
    <row r="399" spans="1:18" ht="12" hidden="1" customHeight="1">
      <c r="A399" s="125" t="s">
        <v>3</v>
      </c>
      <c r="B399" s="125"/>
      <c r="C399" s="126">
        <v>1140231401</v>
      </c>
      <c r="D399" s="125" t="s">
        <v>249</v>
      </c>
      <c r="E399" s="27" t="s">
        <v>6</v>
      </c>
      <c r="F399" s="27" t="s">
        <v>180</v>
      </c>
      <c r="G399" s="35">
        <f>IF(F399="I",IFERROR(VLOOKUP(C399,'BG 122022'!B:D,3,FALSE),0),0)</f>
        <v>0</v>
      </c>
      <c r="H399" s="28"/>
      <c r="I399" s="28">
        <f>IF(F399="I",IFERROR(VLOOKUP(C399,'BG 122022'!B:E,4,FALSE),0),0)</f>
        <v>0</v>
      </c>
      <c r="J399" s="28"/>
      <c r="K399" s="35">
        <f>IF(F399="I",IFERROR(VLOOKUP(C399,'BG 2021'!A:C,3,FALSE),0),0)</f>
        <v>0</v>
      </c>
      <c r="L399" s="28"/>
      <c r="M399" s="28">
        <f>IF(F399="I",IFERROR(VLOOKUP(C399,'BG 2021'!A:D,4,FALSE),0),0)</f>
        <v>0</v>
      </c>
      <c r="N399" s="28"/>
      <c r="O399" s="35"/>
      <c r="P399" s="28"/>
      <c r="Q399" s="28"/>
      <c r="R399" s="28"/>
    </row>
    <row r="400" spans="1:18" ht="12" hidden="1" customHeight="1">
      <c r="A400" s="125" t="s">
        <v>3</v>
      </c>
      <c r="B400" s="125"/>
      <c r="C400" s="126">
        <v>1140231402</v>
      </c>
      <c r="D400" s="125" t="s">
        <v>250</v>
      </c>
      <c r="E400" s="27" t="s">
        <v>0</v>
      </c>
      <c r="F400" s="27" t="s">
        <v>180</v>
      </c>
      <c r="G400" s="35">
        <f>IF(F400="I",IFERROR(VLOOKUP(C400,'BG 122022'!B:D,3,FALSE),0),0)</f>
        <v>0</v>
      </c>
      <c r="H400" s="28"/>
      <c r="I400" s="28">
        <f>IF(F400="I",IFERROR(VLOOKUP(C400,'BG 122022'!B:E,4,FALSE),0),0)</f>
        <v>0</v>
      </c>
      <c r="J400" s="28"/>
      <c r="K400" s="35">
        <f>IF(F400="I",IFERROR(VLOOKUP(C400,'BG 2021'!A:C,3,FALSE),0),0)</f>
        <v>0</v>
      </c>
      <c r="L400" s="28"/>
      <c r="M400" s="28">
        <f>IF(F400="I",IFERROR(VLOOKUP(C400,'BG 2021'!A:D,4,FALSE),0),0)</f>
        <v>0</v>
      </c>
      <c r="N400" s="28"/>
      <c r="O400" s="35"/>
      <c r="P400" s="28"/>
      <c r="Q400" s="28"/>
      <c r="R400" s="28"/>
    </row>
    <row r="401" spans="1:18" ht="12" hidden="1" customHeight="1">
      <c r="A401" s="125" t="s">
        <v>3</v>
      </c>
      <c r="B401" s="125"/>
      <c r="C401" s="126">
        <v>11403</v>
      </c>
      <c r="D401" s="125" t="s">
        <v>95</v>
      </c>
      <c r="E401" s="27" t="s">
        <v>6</v>
      </c>
      <c r="F401" s="27" t="s">
        <v>179</v>
      </c>
      <c r="G401" s="35">
        <f>IF(F401="I",IFERROR(VLOOKUP(C401,'BG 122022'!B:D,3,FALSE),0),0)</f>
        <v>0</v>
      </c>
      <c r="H401" s="28"/>
      <c r="I401" s="28">
        <f>IF(F401="I",IFERROR(VLOOKUP(C401,'BG 122022'!B:E,4,FALSE),0),0)</f>
        <v>0</v>
      </c>
      <c r="J401" s="28"/>
      <c r="K401" s="35">
        <f>IF(F401="I",IFERROR(VLOOKUP(C401,'BG 2021'!A:C,3,FALSE),0),0)</f>
        <v>0</v>
      </c>
      <c r="L401" s="28"/>
      <c r="M401" s="28">
        <f>IF(F401="I",IFERROR(VLOOKUP(C401,'BG 2021'!A:D,4,FALSE),0),0)</f>
        <v>0</v>
      </c>
      <c r="N401" s="28"/>
      <c r="O401" s="35"/>
      <c r="P401" s="28"/>
      <c r="Q401" s="28"/>
      <c r="R401" s="28"/>
    </row>
    <row r="402" spans="1:18" ht="12" hidden="1" customHeight="1">
      <c r="A402" s="125" t="s">
        <v>3</v>
      </c>
      <c r="B402" s="125"/>
      <c r="C402" s="126">
        <v>114031</v>
      </c>
      <c r="D402" s="125" t="s">
        <v>324</v>
      </c>
      <c r="E402" s="27" t="s">
        <v>6</v>
      </c>
      <c r="F402" s="27" t="s">
        <v>179</v>
      </c>
      <c r="G402" s="35">
        <f>IF(F402="I",IFERROR(VLOOKUP(C402,'BG 122022'!B:D,3,FALSE),0),0)</f>
        <v>0</v>
      </c>
      <c r="H402" s="28"/>
      <c r="I402" s="28">
        <f>IF(F402="I",IFERROR(VLOOKUP(C402,'BG 122022'!B:E,4,FALSE),0),0)</f>
        <v>0</v>
      </c>
      <c r="J402" s="28"/>
      <c r="K402" s="35">
        <f>IF(F402="I",IFERROR(VLOOKUP(C402,'BG 2021'!A:C,3,FALSE),0),0)</f>
        <v>0</v>
      </c>
      <c r="L402" s="28"/>
      <c r="M402" s="28">
        <f>IF(F402="I",IFERROR(VLOOKUP(C402,'BG 2021'!A:D,4,FALSE),0),0)</f>
        <v>0</v>
      </c>
      <c r="N402" s="28"/>
      <c r="O402" s="35"/>
      <c r="P402" s="28"/>
      <c r="Q402" s="28"/>
      <c r="R402" s="28"/>
    </row>
    <row r="403" spans="1:18" ht="12" hidden="1" customHeight="1">
      <c r="A403" s="125" t="s">
        <v>3</v>
      </c>
      <c r="B403" s="125"/>
      <c r="C403" s="126">
        <v>1140311</v>
      </c>
      <c r="D403" s="125" t="s">
        <v>591</v>
      </c>
      <c r="E403" s="27" t="s">
        <v>6</v>
      </c>
      <c r="F403" s="27" t="s">
        <v>179</v>
      </c>
      <c r="G403" s="35">
        <f>IF(F403="I",IFERROR(VLOOKUP(C403,'BG 122022'!B:D,3,FALSE),0),0)</f>
        <v>0</v>
      </c>
      <c r="H403" s="28"/>
      <c r="I403" s="28">
        <f>IF(F403="I",IFERROR(VLOOKUP(C403,'BG 122022'!B:E,4,FALSE),0),0)</f>
        <v>0</v>
      </c>
      <c r="J403" s="28"/>
      <c r="K403" s="35">
        <f>IF(F403="I",IFERROR(VLOOKUP(C403,'BG 2021'!A:C,3,FALSE),0),0)</f>
        <v>0</v>
      </c>
      <c r="L403" s="28"/>
      <c r="M403" s="28">
        <f>IF(F403="I",IFERROR(VLOOKUP(C403,'BG 2021'!A:D,4,FALSE),0),0)</f>
        <v>0</v>
      </c>
      <c r="N403" s="28"/>
      <c r="O403" s="35"/>
      <c r="P403" s="28"/>
      <c r="Q403" s="28"/>
      <c r="R403" s="28"/>
    </row>
    <row r="404" spans="1:18" ht="12" hidden="1" customHeight="1">
      <c r="A404" s="125" t="s">
        <v>3</v>
      </c>
      <c r="B404" s="125"/>
      <c r="C404" s="126">
        <v>11403111</v>
      </c>
      <c r="D404" s="125" t="s">
        <v>592</v>
      </c>
      <c r="E404" s="27" t="s">
        <v>6</v>
      </c>
      <c r="F404" s="27" t="s">
        <v>179</v>
      </c>
      <c r="G404" s="35">
        <f>IF(F404="I",IFERROR(VLOOKUP(C404,'BG 122022'!B:D,3,FALSE),0),0)</f>
        <v>0</v>
      </c>
      <c r="H404" s="28"/>
      <c r="I404" s="28">
        <f>IF(F404="I",IFERROR(VLOOKUP(C404,'BG 122022'!B:E,4,FALSE),0),0)</f>
        <v>0</v>
      </c>
      <c r="J404" s="28"/>
      <c r="K404" s="35">
        <f>IF(F404="I",IFERROR(VLOOKUP(C404,'BG 2021'!A:C,3,FALSE),0),0)</f>
        <v>0</v>
      </c>
      <c r="L404" s="28"/>
      <c r="M404" s="28">
        <f>IF(F404="I",IFERROR(VLOOKUP(C404,'BG 2021'!A:D,4,FALSE),0),0)</f>
        <v>0</v>
      </c>
      <c r="N404" s="28"/>
      <c r="O404" s="35"/>
      <c r="P404" s="28"/>
      <c r="Q404" s="28"/>
      <c r="R404" s="28"/>
    </row>
    <row r="405" spans="1:18" s="165" customFormat="1" ht="12" hidden="1" customHeight="1">
      <c r="A405" s="160" t="s">
        <v>3</v>
      </c>
      <c r="B405" s="160" t="s">
        <v>1158</v>
      </c>
      <c r="C405" s="161">
        <v>1140311101</v>
      </c>
      <c r="D405" s="160" t="s">
        <v>593</v>
      </c>
      <c r="E405" s="162" t="s">
        <v>6</v>
      </c>
      <c r="F405" s="162" t="s">
        <v>180</v>
      </c>
      <c r="G405" s="163">
        <f>IF(F405="I",IFERROR(VLOOKUP(C405,'BG 122022'!B:D,3,FALSE),0),0)</f>
        <v>700000000</v>
      </c>
      <c r="H405" s="164"/>
      <c r="I405" s="164">
        <f>IF(F405="I",IFERROR(VLOOKUP(C405,'BG 122022'!B:E,4,FALSE),0),0)</f>
        <v>95590.54</v>
      </c>
      <c r="J405" s="164"/>
      <c r="K405" s="163">
        <f>IF(F405="I",IFERROR(VLOOKUP(C405,'BG 2021'!A:C,3,FALSE),0),0)</f>
        <v>0</v>
      </c>
      <c r="L405" s="164"/>
      <c r="M405" s="164">
        <f>IF(F405="I",IFERROR(VLOOKUP(C405,'BG 2021'!A:D,4,FALSE),0),0)</f>
        <v>0</v>
      </c>
      <c r="N405" s="164"/>
      <c r="O405" s="163"/>
      <c r="P405" s="164"/>
      <c r="Q405" s="164"/>
      <c r="R405" s="164"/>
    </row>
    <row r="406" spans="1:18" s="165" customFormat="1" ht="12" hidden="1" customHeight="1">
      <c r="A406" s="160" t="s">
        <v>3</v>
      </c>
      <c r="B406" s="160" t="s">
        <v>1158</v>
      </c>
      <c r="C406" s="161">
        <v>1140311102</v>
      </c>
      <c r="D406" s="160" t="s">
        <v>594</v>
      </c>
      <c r="E406" s="162" t="s">
        <v>0</v>
      </c>
      <c r="F406" s="162" t="s">
        <v>180</v>
      </c>
      <c r="G406" s="163">
        <f>IF(F406="I",IFERROR(VLOOKUP(C406,'BG 122022'!B:D,3,FALSE),0),0)</f>
        <v>8055190000</v>
      </c>
      <c r="H406" s="164"/>
      <c r="I406" s="164">
        <f>IF(F406="I",IFERROR(VLOOKUP(C406,'BG 122022'!B:E,4,FALSE),0),0)</f>
        <v>1100000</v>
      </c>
      <c r="J406" s="164"/>
      <c r="K406" s="163">
        <f>IF(F406="I",IFERROR(VLOOKUP(C406,'BG 2021'!A:C,3,FALSE),0),0)</f>
        <v>0</v>
      </c>
      <c r="L406" s="164"/>
      <c r="M406" s="164">
        <f>IF(F406="I",IFERROR(VLOOKUP(C406,'BG 2021'!A:D,4,FALSE),0),0)</f>
        <v>0</v>
      </c>
      <c r="N406" s="164"/>
      <c r="O406" s="163"/>
      <c r="P406" s="164"/>
      <c r="Q406" s="164"/>
      <c r="R406" s="164"/>
    </row>
    <row r="407" spans="1:18" ht="12" hidden="1" customHeight="1">
      <c r="A407" s="125" t="s">
        <v>3</v>
      </c>
      <c r="B407" s="125"/>
      <c r="C407" s="126">
        <v>11403112</v>
      </c>
      <c r="D407" s="125" t="s">
        <v>1133</v>
      </c>
      <c r="E407" s="27" t="s">
        <v>6</v>
      </c>
      <c r="F407" s="27" t="s">
        <v>179</v>
      </c>
      <c r="G407" s="35">
        <f>IF(F407="I",IFERROR(VLOOKUP(C407,'BG 122022'!B:D,3,FALSE),0),0)</f>
        <v>0</v>
      </c>
      <c r="H407" s="28"/>
      <c r="I407" s="28">
        <f>IF(F407="I",IFERROR(VLOOKUP(C407,'BG 122022'!B:E,4,FALSE),0),0)</f>
        <v>0</v>
      </c>
      <c r="J407" s="28"/>
      <c r="K407" s="35">
        <f>IF(F407="I",IFERROR(VLOOKUP(C407,'BG 2021'!A:C,3,FALSE),0),0)</f>
        <v>0</v>
      </c>
      <c r="L407" s="28"/>
      <c r="M407" s="28">
        <f>IF(F407="I",IFERROR(VLOOKUP(C407,'BG 2021'!A:D,4,FALSE),0),0)</f>
        <v>0</v>
      </c>
      <c r="N407" s="28"/>
      <c r="O407" s="35"/>
      <c r="P407" s="28"/>
      <c r="Q407" s="28"/>
      <c r="R407" s="28"/>
    </row>
    <row r="408" spans="1:18" s="165" customFormat="1" ht="12" hidden="1" customHeight="1">
      <c r="A408" s="160" t="s">
        <v>3</v>
      </c>
      <c r="B408" s="160" t="s">
        <v>1158</v>
      </c>
      <c r="C408" s="161">
        <v>1140311201</v>
      </c>
      <c r="D408" s="160" t="s">
        <v>1133</v>
      </c>
      <c r="E408" s="162" t="s">
        <v>6</v>
      </c>
      <c r="F408" s="162" t="s">
        <v>180</v>
      </c>
      <c r="G408" s="163">
        <f>IF(F408="I",IFERROR(VLOOKUP(C408,'BG 122022'!B:D,3,FALSE),0),0)</f>
        <v>118673973</v>
      </c>
      <c r="H408" s="164"/>
      <c r="I408" s="164">
        <f>IF(F408="I",IFERROR(VLOOKUP(C408,'BG 122022'!B:E,4,FALSE),0),0)</f>
        <v>16205.87</v>
      </c>
      <c r="J408" s="164"/>
      <c r="K408" s="163">
        <f>IF(F408="I",IFERROR(VLOOKUP(C408,'BG 2021'!A:C,3,FALSE),0),0)</f>
        <v>0</v>
      </c>
      <c r="L408" s="164"/>
      <c r="M408" s="164">
        <f>IF(F408="I",IFERROR(VLOOKUP(C408,'BG 2021'!A:D,4,FALSE),0),0)</f>
        <v>0</v>
      </c>
      <c r="N408" s="164"/>
      <c r="O408" s="163"/>
      <c r="P408" s="164"/>
      <c r="Q408" s="164"/>
      <c r="R408" s="164"/>
    </row>
    <row r="409" spans="1:18" s="165" customFormat="1" ht="12" hidden="1" customHeight="1">
      <c r="A409" s="160" t="s">
        <v>3</v>
      </c>
      <c r="B409" s="160" t="s">
        <v>1158</v>
      </c>
      <c r="C409" s="161">
        <v>1140311202</v>
      </c>
      <c r="D409" s="160" t="s">
        <v>1259</v>
      </c>
      <c r="E409" s="162" t="s">
        <v>0</v>
      </c>
      <c r="F409" s="162" t="s">
        <v>180</v>
      </c>
      <c r="G409" s="163">
        <f>IF(F409="I",IFERROR(VLOOKUP(C409,'BG 122022'!B:D,3,FALSE),0),0)</f>
        <v>3354442177</v>
      </c>
      <c r="H409" s="164"/>
      <c r="I409" s="164">
        <f>IF(F409="I",IFERROR(VLOOKUP(C409,'BG 122022'!B:E,4,FALSE),0),0)</f>
        <v>458075.65</v>
      </c>
      <c r="J409" s="164"/>
      <c r="K409" s="163">
        <f>IF(F409="I",IFERROR(VLOOKUP(C409,'BG 2021'!A:C,3,FALSE),0),0)</f>
        <v>0</v>
      </c>
      <c r="L409" s="164"/>
      <c r="M409" s="164">
        <f>IF(F409="I",IFERROR(VLOOKUP(C409,'BG 2021'!A:D,4,FALSE),0),0)</f>
        <v>0</v>
      </c>
      <c r="N409" s="164"/>
      <c r="O409" s="163"/>
      <c r="P409" s="164"/>
      <c r="Q409" s="164"/>
      <c r="R409" s="164"/>
    </row>
    <row r="410" spans="1:18" ht="12" hidden="1" customHeight="1">
      <c r="A410" s="125" t="s">
        <v>3</v>
      </c>
      <c r="B410" s="125"/>
      <c r="C410" s="126">
        <v>11403113</v>
      </c>
      <c r="D410" s="125" t="s">
        <v>1134</v>
      </c>
      <c r="E410" s="27" t="s">
        <v>6</v>
      </c>
      <c r="F410" s="27" t="s">
        <v>179</v>
      </c>
      <c r="G410" s="35">
        <f>IF(F410="I",IFERROR(VLOOKUP(C410,'BG 122022'!B:D,3,FALSE),0),0)</f>
        <v>0</v>
      </c>
      <c r="H410" s="28"/>
      <c r="I410" s="28">
        <f>IF(F410="I",IFERROR(VLOOKUP(C410,'BG 122022'!B:E,4,FALSE),0),0)</f>
        <v>0</v>
      </c>
      <c r="J410" s="28"/>
      <c r="K410" s="35">
        <f>IF(F410="I",IFERROR(VLOOKUP(C410,'BG 2021'!A:C,3,FALSE),0),0)</f>
        <v>0</v>
      </c>
      <c r="L410" s="28"/>
      <c r="M410" s="28">
        <f>IF(F410="I",IFERROR(VLOOKUP(C410,'BG 2021'!A:D,4,FALSE),0),0)</f>
        <v>0</v>
      </c>
      <c r="N410" s="28"/>
      <c r="O410" s="35"/>
      <c r="P410" s="28"/>
      <c r="Q410" s="28"/>
      <c r="R410" s="28"/>
    </row>
    <row r="411" spans="1:18" s="165" customFormat="1" ht="12" hidden="1" customHeight="1">
      <c r="A411" s="160" t="s">
        <v>3</v>
      </c>
      <c r="B411" s="160" t="s">
        <v>1158</v>
      </c>
      <c r="C411" s="161">
        <v>1140311301</v>
      </c>
      <c r="D411" s="160" t="s">
        <v>1134</v>
      </c>
      <c r="E411" s="162" t="s">
        <v>6</v>
      </c>
      <c r="F411" s="162" t="s">
        <v>180</v>
      </c>
      <c r="G411" s="163">
        <f>IF(F411="I",IFERROR(VLOOKUP(C411,'BG 122022'!B:D,3,FALSE),0),0)</f>
        <v>-105795890</v>
      </c>
      <c r="H411" s="164"/>
      <c r="I411" s="164">
        <f>IF(F411="I",IFERROR(VLOOKUP(C411,'BG 122022'!B:E,4,FALSE),0),0)</f>
        <v>-14447.27</v>
      </c>
      <c r="J411" s="164"/>
      <c r="K411" s="163">
        <f>IF(F411="I",IFERROR(VLOOKUP(C411,'BG 2021'!A:C,3,FALSE),0),0)</f>
        <v>0</v>
      </c>
      <c r="L411" s="164"/>
      <c r="M411" s="164">
        <f>IF(F411="I",IFERROR(VLOOKUP(C411,'BG 2021'!A:D,4,FALSE),0),0)</f>
        <v>0</v>
      </c>
      <c r="N411" s="164"/>
      <c r="O411" s="163"/>
      <c r="P411" s="164"/>
      <c r="Q411" s="164"/>
      <c r="R411" s="164"/>
    </row>
    <row r="412" spans="1:18" s="165" customFormat="1" ht="12" hidden="1" customHeight="1">
      <c r="A412" s="160" t="s">
        <v>3</v>
      </c>
      <c r="B412" s="160" t="s">
        <v>1158</v>
      </c>
      <c r="C412" s="161">
        <v>1140311302</v>
      </c>
      <c r="D412" s="160" t="s">
        <v>1260</v>
      </c>
      <c r="E412" s="162" t="s">
        <v>0</v>
      </c>
      <c r="F412" s="162" t="s">
        <v>180</v>
      </c>
      <c r="G412" s="163">
        <f>IF(F412="I",IFERROR(VLOOKUP(C412,'BG 122022'!B:D,3,FALSE),0),0)</f>
        <v>-3256305578</v>
      </c>
      <c r="H412" s="164"/>
      <c r="I412" s="164">
        <f>IF(F412="I",IFERROR(VLOOKUP(C412,'BG 122022'!B:E,4,FALSE),0),0)</f>
        <v>-444674.32</v>
      </c>
      <c r="J412" s="164"/>
      <c r="K412" s="163">
        <f>IF(F412="I",IFERROR(VLOOKUP(C412,'BG 2021'!A:C,3,FALSE),0),0)</f>
        <v>0</v>
      </c>
      <c r="L412" s="164"/>
      <c r="M412" s="164">
        <f>IF(F412="I",IFERROR(VLOOKUP(C412,'BG 2021'!A:D,4,FALSE),0),0)</f>
        <v>0</v>
      </c>
      <c r="N412" s="164"/>
      <c r="O412" s="163"/>
      <c r="P412" s="164"/>
      <c r="Q412" s="164"/>
      <c r="R412" s="164"/>
    </row>
    <row r="413" spans="1:18" ht="11.25" hidden="1" customHeight="1">
      <c r="A413" s="125" t="s">
        <v>3</v>
      </c>
      <c r="B413" s="125"/>
      <c r="C413" s="126">
        <v>11403114</v>
      </c>
      <c r="D413" s="125" t="s">
        <v>1261</v>
      </c>
      <c r="E413" s="27" t="s">
        <v>6</v>
      </c>
      <c r="F413" s="27" t="s">
        <v>179</v>
      </c>
      <c r="G413" s="35">
        <f>IF(F413="I",IFERROR(VLOOKUP(C413,'BG 122022'!B:D,3,FALSE),0),0)</f>
        <v>0</v>
      </c>
      <c r="H413" s="28"/>
      <c r="I413" s="28">
        <f>IF(F413="I",IFERROR(VLOOKUP(C413,'BG 122022'!B:E,4,FALSE),0),0)</f>
        <v>0</v>
      </c>
      <c r="J413" s="28"/>
      <c r="K413" s="35">
        <f>IF(F413="I",IFERROR(VLOOKUP(C413,'BG 2021'!A:C,3,FALSE),0),0)</f>
        <v>0</v>
      </c>
      <c r="L413" s="28"/>
      <c r="M413" s="28">
        <f>IF(F413="I",IFERROR(VLOOKUP(C413,'BG 2021'!A:D,4,FALSE),0),0)</f>
        <v>0</v>
      </c>
      <c r="N413" s="28"/>
      <c r="O413" s="35"/>
      <c r="P413" s="28"/>
      <c r="Q413" s="28"/>
      <c r="R413" s="28"/>
    </row>
    <row r="414" spans="1:18" s="165" customFormat="1" ht="12" hidden="1" customHeight="1">
      <c r="A414" s="160" t="s">
        <v>3</v>
      </c>
      <c r="B414" s="160" t="s">
        <v>1158</v>
      </c>
      <c r="C414" s="161">
        <v>1140311402</v>
      </c>
      <c r="D414" s="160" t="s">
        <v>1262</v>
      </c>
      <c r="E414" s="162" t="s">
        <v>0</v>
      </c>
      <c r="F414" s="162" t="s">
        <v>180</v>
      </c>
      <c r="G414" s="163">
        <f>IF(F414="I",IFERROR(VLOOKUP(C414,'BG 122022'!B:D,3,FALSE),0),0)</f>
        <v>32063171</v>
      </c>
      <c r="H414" s="164"/>
      <c r="I414" s="164">
        <f>IF(F414="I",IFERROR(VLOOKUP(C414,'BG 122022'!B:E,4,FALSE),0),0)</f>
        <v>4378.4800000000005</v>
      </c>
      <c r="J414" s="164"/>
      <c r="K414" s="163">
        <f>IF(F414="I",IFERROR(VLOOKUP(C414,'BG 2021'!A:C,3,FALSE),0),0)</f>
        <v>0</v>
      </c>
      <c r="L414" s="164"/>
      <c r="M414" s="164">
        <f>IF(F414="I",IFERROR(VLOOKUP(C414,'BG 2021'!A:D,4,FALSE),0),0)</f>
        <v>0</v>
      </c>
      <c r="N414" s="164"/>
      <c r="O414" s="163"/>
      <c r="P414" s="164"/>
      <c r="Q414" s="164"/>
      <c r="R414" s="164"/>
    </row>
    <row r="415" spans="1:18" hidden="1">
      <c r="A415" s="125" t="s">
        <v>3</v>
      </c>
      <c r="B415" s="125"/>
      <c r="C415" s="126">
        <v>11403115</v>
      </c>
      <c r="D415" s="125" t="s">
        <v>1342</v>
      </c>
      <c r="E415" s="27" t="s">
        <v>6</v>
      </c>
      <c r="F415" s="27" t="s">
        <v>179</v>
      </c>
      <c r="G415" s="35">
        <f>IF(F415="I",IFERROR(VLOOKUP(C415,'BG 122022'!B:D,3,FALSE),0),0)</f>
        <v>0</v>
      </c>
      <c r="H415" s="28"/>
      <c r="I415" s="28">
        <f>IF(F415="I",IFERROR(VLOOKUP(C415,'BG 122022'!B:E,4,FALSE),0),0)</f>
        <v>0</v>
      </c>
      <c r="J415" s="28"/>
      <c r="K415" s="35"/>
      <c r="L415" s="28"/>
      <c r="M415" s="28"/>
      <c r="N415" s="28"/>
      <c r="O415" s="35"/>
      <c r="P415" s="28"/>
      <c r="Q415" s="28"/>
      <c r="R415" s="28"/>
    </row>
    <row r="416" spans="1:18" s="165" customFormat="1" ht="12" hidden="1" customHeight="1">
      <c r="A416" s="160" t="s">
        <v>3</v>
      </c>
      <c r="B416" s="160" t="s">
        <v>1158</v>
      </c>
      <c r="C416" s="161">
        <v>1140311501</v>
      </c>
      <c r="D416" s="160" t="s">
        <v>1475</v>
      </c>
      <c r="E416" s="162" t="s">
        <v>6</v>
      </c>
      <c r="F416" s="162" t="s">
        <v>180</v>
      </c>
      <c r="G416" s="163">
        <f>IF(F416="I",IFERROR(VLOOKUP(C416,'BG 122022'!B:D,3,FALSE),0),0)</f>
        <v>-47</v>
      </c>
      <c r="H416" s="164"/>
      <c r="I416" s="164">
        <f>IF(F416="I",IFERROR(VLOOKUP(C416,'BG 122022'!B:E,4,FALSE),0),0)</f>
        <v>-0.01</v>
      </c>
      <c r="J416" s="164"/>
      <c r="K416" s="163"/>
      <c r="L416" s="164"/>
      <c r="M416" s="164"/>
      <c r="N416" s="164"/>
      <c r="O416" s="163"/>
      <c r="P416" s="164"/>
      <c r="Q416" s="164"/>
      <c r="R416" s="164"/>
    </row>
    <row r="417" spans="1:18" s="165" customFormat="1" hidden="1">
      <c r="A417" s="160" t="s">
        <v>3</v>
      </c>
      <c r="B417" s="160" t="s">
        <v>1158</v>
      </c>
      <c r="C417" s="161">
        <v>1140311502</v>
      </c>
      <c r="D417" s="160" t="s">
        <v>1343</v>
      </c>
      <c r="E417" s="162" t="s">
        <v>0</v>
      </c>
      <c r="F417" s="162" t="s">
        <v>180</v>
      </c>
      <c r="G417" s="163">
        <f>IF(F417="I",IFERROR(VLOOKUP(C417,'BG 122022'!B:D,3,FALSE),0),0)</f>
        <v>-1611.4</v>
      </c>
      <c r="H417" s="164"/>
      <c r="I417" s="164">
        <f>IF(F417="I",IFERROR(VLOOKUP(C417,'BG 122022'!B:E,4,FALSE),0),0)</f>
        <v>-0.22</v>
      </c>
      <c r="J417" s="164"/>
      <c r="K417" s="163"/>
      <c r="L417" s="164"/>
      <c r="M417" s="164"/>
      <c r="N417" s="164"/>
      <c r="O417" s="163"/>
      <c r="P417" s="164"/>
      <c r="Q417" s="164"/>
      <c r="R417" s="164"/>
    </row>
    <row r="418" spans="1:18" hidden="1">
      <c r="A418" s="125" t="s">
        <v>3</v>
      </c>
      <c r="B418" s="125"/>
      <c r="C418" s="126">
        <v>1140312</v>
      </c>
      <c r="D418" s="125" t="s">
        <v>325</v>
      </c>
      <c r="E418" s="27" t="s">
        <v>6</v>
      </c>
      <c r="F418" s="27" t="s">
        <v>179</v>
      </c>
      <c r="G418" s="35">
        <f>IF(F418="I",IFERROR(VLOOKUP(C418,'BG 122022'!B:D,3,FALSE),0),0)</f>
        <v>0</v>
      </c>
      <c r="H418" s="28"/>
      <c r="I418" s="28">
        <f>IF(F418="I",IFERROR(VLOOKUP(C418,'BG 122022'!B:E,4,FALSE),0),0)</f>
        <v>0</v>
      </c>
      <c r="J418" s="28"/>
      <c r="K418" s="35">
        <f>IF(F418="I",IFERROR(VLOOKUP(C418,'BG 2021'!A:C,3,FALSE),0),0)</f>
        <v>0</v>
      </c>
      <c r="L418" s="28"/>
      <c r="M418" s="28">
        <f>IF(F418="I",IFERROR(VLOOKUP(C418,'BG 2021'!A:D,4,FALSE),0),0)</f>
        <v>0</v>
      </c>
      <c r="N418" s="28"/>
      <c r="O418" s="35"/>
      <c r="P418" s="28"/>
      <c r="Q418" s="28"/>
      <c r="R418" s="28"/>
    </row>
    <row r="419" spans="1:18" hidden="1">
      <c r="A419" s="125" t="s">
        <v>3</v>
      </c>
      <c r="B419" s="125"/>
      <c r="C419" s="126">
        <v>11403121</v>
      </c>
      <c r="D419" s="125" t="s">
        <v>325</v>
      </c>
      <c r="E419" s="27" t="s">
        <v>6</v>
      </c>
      <c r="F419" s="27" t="s">
        <v>179</v>
      </c>
      <c r="G419" s="35">
        <f>IF(F419="I",IFERROR(VLOOKUP(C419,'BG 122022'!B:D,3,FALSE),0),0)</f>
        <v>0</v>
      </c>
      <c r="H419" s="28"/>
      <c r="I419" s="28">
        <f>IF(F419="I",IFERROR(VLOOKUP(C419,'BG 122022'!B:E,4,FALSE),0),0)</f>
        <v>0</v>
      </c>
      <c r="J419" s="28"/>
      <c r="K419" s="35">
        <f>IF(F419="I",IFERROR(VLOOKUP(C419,'BG 2021'!A:C,3,FALSE),0),0)</f>
        <v>0</v>
      </c>
      <c r="L419" s="28"/>
      <c r="M419" s="28">
        <f>IF(F419="I",IFERROR(VLOOKUP(C419,'BG 2021'!A:D,4,FALSE),0),0)</f>
        <v>0</v>
      </c>
      <c r="N419" s="28"/>
      <c r="O419" s="35"/>
      <c r="P419" s="28"/>
      <c r="Q419" s="28"/>
      <c r="R419" s="28"/>
    </row>
    <row r="420" spans="1:18" hidden="1">
      <c r="A420" s="125" t="s">
        <v>3</v>
      </c>
      <c r="B420" s="125"/>
      <c r="C420" s="126">
        <v>1140312101</v>
      </c>
      <c r="D420" s="125" t="s">
        <v>455</v>
      </c>
      <c r="E420" s="27" t="s">
        <v>6</v>
      </c>
      <c r="F420" s="27" t="s">
        <v>180</v>
      </c>
      <c r="G420" s="35">
        <f>IF(F420="I",IFERROR(VLOOKUP(C420,'BG 122022'!B:D,3,FALSE),0),0)</f>
        <v>0</v>
      </c>
      <c r="H420" s="28"/>
      <c r="I420" s="28">
        <f>IF(F420="I",IFERROR(VLOOKUP(C420,'BG 122022'!B:E,4,FALSE),0),0)</f>
        <v>0</v>
      </c>
      <c r="J420" s="28"/>
      <c r="K420" s="35">
        <f>IF(F420="I",IFERROR(VLOOKUP(C420,'BG 2021'!A:C,3,FALSE),0),0)</f>
        <v>0</v>
      </c>
      <c r="L420" s="28"/>
      <c r="M420" s="28">
        <f>IF(F420="I",IFERROR(VLOOKUP(C420,'BG 2021'!A:D,4,FALSE),0),0)</f>
        <v>0</v>
      </c>
      <c r="N420" s="28"/>
      <c r="O420" s="35"/>
      <c r="P420" s="28"/>
      <c r="Q420" s="28"/>
      <c r="R420" s="28"/>
    </row>
    <row r="421" spans="1:18" hidden="1">
      <c r="A421" s="125" t="s">
        <v>3</v>
      </c>
      <c r="B421" s="125"/>
      <c r="C421" s="126">
        <v>1140312102</v>
      </c>
      <c r="D421" s="125" t="s">
        <v>456</v>
      </c>
      <c r="E421" s="27" t="s">
        <v>0</v>
      </c>
      <c r="F421" s="27" t="s">
        <v>180</v>
      </c>
      <c r="G421" s="35">
        <f>IF(F421="I",IFERROR(VLOOKUP(C421,'BG 122022'!B:D,3,FALSE),0),0)</f>
        <v>0</v>
      </c>
      <c r="H421" s="28"/>
      <c r="I421" s="28">
        <f>IF(F421="I",IFERROR(VLOOKUP(C421,'BG 122022'!B:E,4,FALSE),0),0)</f>
        <v>0</v>
      </c>
      <c r="J421" s="28"/>
      <c r="K421" s="35">
        <f>IF(F421="I",IFERROR(VLOOKUP(C421,'BG 2021'!A:C,3,FALSE),0),0)</f>
        <v>0</v>
      </c>
      <c r="L421" s="28"/>
      <c r="M421" s="28">
        <f>IF(F421="I",IFERROR(VLOOKUP(C421,'BG 2021'!A:D,4,FALSE),0),0)</f>
        <v>0</v>
      </c>
      <c r="N421" s="28"/>
      <c r="O421" s="35"/>
      <c r="P421" s="28"/>
      <c r="Q421" s="28"/>
      <c r="R421" s="28"/>
    </row>
    <row r="422" spans="1:18" hidden="1">
      <c r="A422" s="125" t="s">
        <v>3</v>
      </c>
      <c r="B422" s="125"/>
      <c r="C422" s="126">
        <v>1140312103</v>
      </c>
      <c r="D422" s="125" t="s">
        <v>458</v>
      </c>
      <c r="E422" s="27" t="s">
        <v>6</v>
      </c>
      <c r="F422" s="27" t="s">
        <v>180</v>
      </c>
      <c r="G422" s="35">
        <f>IF(F422="I",IFERROR(VLOOKUP(C422,'BG 122022'!B:D,3,FALSE),0),0)</f>
        <v>0</v>
      </c>
      <c r="H422" s="28"/>
      <c r="I422" s="28">
        <f>IF(F422="I",IFERROR(VLOOKUP(C422,'BG 122022'!B:E,4,FALSE),0),0)</f>
        <v>0</v>
      </c>
      <c r="J422" s="28"/>
      <c r="K422" s="35">
        <f>IF(F422="I",IFERROR(VLOOKUP(C422,'BG 2021'!A:C,3,FALSE),0),0)</f>
        <v>0</v>
      </c>
      <c r="L422" s="28"/>
      <c r="M422" s="28">
        <f>IF(F422="I",IFERROR(VLOOKUP(C422,'BG 2021'!A:D,4,FALSE),0),0)</f>
        <v>0</v>
      </c>
      <c r="N422" s="28"/>
      <c r="O422" s="35"/>
      <c r="P422" s="28"/>
      <c r="Q422" s="28"/>
      <c r="R422" s="28"/>
    </row>
    <row r="423" spans="1:18" hidden="1">
      <c r="A423" s="125" t="s">
        <v>3</v>
      </c>
      <c r="B423" s="125"/>
      <c r="C423" s="126">
        <v>1140312104</v>
      </c>
      <c r="D423" s="125" t="s">
        <v>459</v>
      </c>
      <c r="E423" s="27" t="s">
        <v>0</v>
      </c>
      <c r="F423" s="27" t="s">
        <v>180</v>
      </c>
      <c r="G423" s="35">
        <f>IF(F423="I",IFERROR(VLOOKUP(C423,'BG 122022'!B:D,3,FALSE),0),0)</f>
        <v>0</v>
      </c>
      <c r="H423" s="28"/>
      <c r="I423" s="28">
        <f>IF(F423="I",IFERROR(VLOOKUP(C423,'BG 122022'!B:E,4,FALSE),0),0)</f>
        <v>0</v>
      </c>
      <c r="J423" s="28"/>
      <c r="K423" s="35">
        <f>IF(F423="I",IFERROR(VLOOKUP(C423,'BG 2021'!A:C,3,FALSE),0),0)</f>
        <v>0</v>
      </c>
      <c r="L423" s="28"/>
      <c r="M423" s="28">
        <f>IF(F423="I",IFERROR(VLOOKUP(C423,'BG 2021'!A:D,4,FALSE),0),0)</f>
        <v>0</v>
      </c>
      <c r="N423" s="28"/>
      <c r="O423" s="35"/>
      <c r="P423" s="28"/>
      <c r="Q423" s="28"/>
      <c r="R423" s="28"/>
    </row>
    <row r="424" spans="1:18" hidden="1">
      <c r="A424" s="125" t="s">
        <v>3</v>
      </c>
      <c r="B424" s="125"/>
      <c r="C424" s="126">
        <v>1140312105</v>
      </c>
      <c r="D424" s="125" t="s">
        <v>249</v>
      </c>
      <c r="E424" s="27" t="s">
        <v>6</v>
      </c>
      <c r="F424" s="27" t="s">
        <v>180</v>
      </c>
      <c r="G424" s="35">
        <f>IF(F424="I",IFERROR(VLOOKUP(C424,'BG 122022'!B:D,3,FALSE),0),0)</f>
        <v>0</v>
      </c>
      <c r="H424" s="28"/>
      <c r="I424" s="28">
        <f>IF(F424="I",IFERROR(VLOOKUP(C424,'BG 122022'!B:E,4,FALSE),0),0)</f>
        <v>0</v>
      </c>
      <c r="J424" s="28"/>
      <c r="K424" s="35">
        <f>IF(F424="I",IFERROR(VLOOKUP(C424,'BG 2021'!A:C,3,FALSE),0),0)</f>
        <v>0</v>
      </c>
      <c r="L424" s="28"/>
      <c r="M424" s="28">
        <f>IF(F424="I",IFERROR(VLOOKUP(C424,'BG 2021'!A:D,4,FALSE),0),0)</f>
        <v>0</v>
      </c>
      <c r="N424" s="28"/>
      <c r="O424" s="35"/>
      <c r="P424" s="28"/>
      <c r="Q424" s="28"/>
      <c r="R424" s="28"/>
    </row>
    <row r="425" spans="1:18" hidden="1">
      <c r="A425" s="125" t="s">
        <v>3</v>
      </c>
      <c r="B425" s="125"/>
      <c r="C425" s="126">
        <v>1140312106</v>
      </c>
      <c r="D425" s="125" t="s">
        <v>250</v>
      </c>
      <c r="E425" s="27" t="s">
        <v>0</v>
      </c>
      <c r="F425" s="27" t="s">
        <v>180</v>
      </c>
      <c r="G425" s="35">
        <f>IF(F425="I",IFERROR(VLOOKUP(C425,'BG 122022'!B:D,3,FALSE),0),0)</f>
        <v>0</v>
      </c>
      <c r="H425" s="28"/>
      <c r="I425" s="28">
        <f>IF(F425="I",IFERROR(VLOOKUP(C425,'BG 122022'!B:E,4,FALSE),0),0)</f>
        <v>0</v>
      </c>
      <c r="J425" s="28"/>
      <c r="K425" s="35">
        <f>IF(F425="I",IFERROR(VLOOKUP(C425,'BG 2021'!A:C,3,FALSE),0),0)</f>
        <v>0</v>
      </c>
      <c r="L425" s="28"/>
      <c r="M425" s="28">
        <f>IF(F425="I",IFERROR(VLOOKUP(C425,'BG 2021'!A:D,4,FALSE),0),0)</f>
        <v>0</v>
      </c>
      <c r="N425" s="28"/>
      <c r="O425" s="35"/>
      <c r="P425" s="28"/>
      <c r="Q425" s="28"/>
      <c r="R425" s="28"/>
    </row>
    <row r="426" spans="1:18" hidden="1">
      <c r="A426" s="125" t="s">
        <v>3</v>
      </c>
      <c r="B426" s="125"/>
      <c r="C426" s="126">
        <v>1140312107</v>
      </c>
      <c r="D426" s="125" t="s">
        <v>251</v>
      </c>
      <c r="E426" s="27" t="s">
        <v>6</v>
      </c>
      <c r="F426" s="27" t="s">
        <v>180</v>
      </c>
      <c r="G426" s="35">
        <f>IF(F426="I",IFERROR(VLOOKUP(C426,'BG 122022'!B:D,3,FALSE),0),0)</f>
        <v>0</v>
      </c>
      <c r="H426" s="28"/>
      <c r="I426" s="28">
        <f>IF(F426="I",IFERROR(VLOOKUP(C426,'BG 122022'!B:E,4,FALSE),0),0)</f>
        <v>0</v>
      </c>
      <c r="J426" s="28"/>
      <c r="K426" s="35">
        <f>IF(F426="I",IFERROR(VLOOKUP(C426,'BG 2021'!A:C,3,FALSE),0),0)</f>
        <v>0</v>
      </c>
      <c r="L426" s="28"/>
      <c r="M426" s="28">
        <f>IF(F426="I",IFERROR(VLOOKUP(C426,'BG 2021'!A:D,4,FALSE),0),0)</f>
        <v>0</v>
      </c>
      <c r="N426" s="28"/>
      <c r="O426" s="35"/>
      <c r="P426" s="28"/>
      <c r="Q426" s="28"/>
      <c r="R426" s="28"/>
    </row>
    <row r="427" spans="1:18" hidden="1">
      <c r="A427" s="125" t="s">
        <v>3</v>
      </c>
      <c r="B427" s="125"/>
      <c r="C427" s="126">
        <v>1140312108</v>
      </c>
      <c r="D427" s="125" t="s">
        <v>252</v>
      </c>
      <c r="E427" s="27" t="s">
        <v>0</v>
      </c>
      <c r="F427" s="27" t="s">
        <v>180</v>
      </c>
      <c r="G427" s="35">
        <f>IF(F427="I",IFERROR(VLOOKUP(C427,'BG 122022'!B:D,3,FALSE),0),0)</f>
        <v>0</v>
      </c>
      <c r="H427" s="28"/>
      <c r="I427" s="28">
        <f>IF(F427="I",IFERROR(VLOOKUP(C427,'BG 122022'!B:E,4,FALSE),0),0)</f>
        <v>0</v>
      </c>
      <c r="J427" s="28"/>
      <c r="K427" s="35">
        <f>IF(F427="I",IFERROR(VLOOKUP(C427,'BG 2021'!A:C,3,FALSE),0),0)</f>
        <v>0</v>
      </c>
      <c r="L427" s="28"/>
      <c r="M427" s="28">
        <f>IF(F427="I",IFERROR(VLOOKUP(C427,'BG 2021'!A:D,4,FALSE),0),0)</f>
        <v>0</v>
      </c>
      <c r="N427" s="28"/>
      <c r="O427" s="35"/>
      <c r="P427" s="28"/>
      <c r="Q427" s="28"/>
      <c r="R427" s="28"/>
    </row>
    <row r="428" spans="1:18" hidden="1">
      <c r="A428" s="125" t="s">
        <v>3</v>
      </c>
      <c r="B428" s="125"/>
      <c r="C428" s="126">
        <v>1140312109</v>
      </c>
      <c r="D428" s="125" t="s">
        <v>461</v>
      </c>
      <c r="E428" s="27" t="s">
        <v>6</v>
      </c>
      <c r="F428" s="27" t="s">
        <v>180</v>
      </c>
      <c r="G428" s="35">
        <f>IF(F428="I",IFERROR(VLOOKUP(C428,'BG 122022'!B:D,3,FALSE),0),0)</f>
        <v>0</v>
      </c>
      <c r="H428" s="28"/>
      <c r="I428" s="28">
        <f>IF(F428="I",IFERROR(VLOOKUP(C428,'BG 122022'!B:E,4,FALSE),0),0)</f>
        <v>0</v>
      </c>
      <c r="J428" s="28"/>
      <c r="K428" s="35">
        <f>IF(F428="I",IFERROR(VLOOKUP(C428,'BG 2021'!A:C,3,FALSE),0),0)</f>
        <v>0</v>
      </c>
      <c r="L428" s="28"/>
      <c r="M428" s="28">
        <f>IF(F428="I",IFERROR(VLOOKUP(C428,'BG 2021'!A:D,4,FALSE),0),0)</f>
        <v>0</v>
      </c>
      <c r="N428" s="28"/>
      <c r="O428" s="35"/>
      <c r="P428" s="28"/>
      <c r="Q428" s="28"/>
      <c r="R428" s="28"/>
    </row>
    <row r="429" spans="1:18" hidden="1">
      <c r="A429" s="125" t="s">
        <v>3</v>
      </c>
      <c r="B429" s="125"/>
      <c r="C429" s="126">
        <v>1140312110</v>
      </c>
      <c r="D429" s="125" t="s">
        <v>462</v>
      </c>
      <c r="E429" s="27" t="s">
        <v>0</v>
      </c>
      <c r="F429" s="27" t="s">
        <v>180</v>
      </c>
      <c r="G429" s="35">
        <f>IF(F429="I",IFERROR(VLOOKUP(C429,'BG 122022'!B:D,3,FALSE),0),0)</f>
        <v>0</v>
      </c>
      <c r="H429" s="28"/>
      <c r="I429" s="28">
        <f>IF(F429="I",IFERROR(VLOOKUP(C429,'BG 122022'!B:E,4,FALSE),0),0)</f>
        <v>0</v>
      </c>
      <c r="J429" s="28"/>
      <c r="K429" s="35">
        <f>IF(F429="I",IFERROR(VLOOKUP(C429,'BG 2021'!A:C,3,FALSE),0),0)</f>
        <v>0</v>
      </c>
      <c r="L429" s="28"/>
      <c r="M429" s="28">
        <f>IF(F429="I",IFERROR(VLOOKUP(C429,'BG 2021'!A:D,4,FALSE),0),0)</f>
        <v>0</v>
      </c>
      <c r="N429" s="28"/>
      <c r="O429" s="35"/>
      <c r="P429" s="28"/>
      <c r="Q429" s="28"/>
      <c r="R429" s="28"/>
    </row>
    <row r="430" spans="1:18" hidden="1">
      <c r="A430" s="125" t="s">
        <v>3</v>
      </c>
      <c r="B430" s="125"/>
      <c r="C430" s="126">
        <v>1140312111</v>
      </c>
      <c r="D430" s="125" t="s">
        <v>464</v>
      </c>
      <c r="E430" s="27" t="s">
        <v>6</v>
      </c>
      <c r="F430" s="27" t="s">
        <v>180</v>
      </c>
      <c r="G430" s="35">
        <f>IF(F430="I",IFERROR(VLOOKUP(C430,'BG 122022'!B:D,3,FALSE),0),0)</f>
        <v>0</v>
      </c>
      <c r="H430" s="28"/>
      <c r="I430" s="28">
        <f>IF(F430="I",IFERROR(VLOOKUP(C430,'BG 122022'!B:E,4,FALSE),0),0)</f>
        <v>0</v>
      </c>
      <c r="J430" s="28"/>
      <c r="K430" s="35">
        <f>IF(F430="I",IFERROR(VLOOKUP(C430,'BG 2021'!A:C,3,FALSE),0),0)</f>
        <v>0</v>
      </c>
      <c r="L430" s="28"/>
      <c r="M430" s="28">
        <f>IF(F430="I",IFERROR(VLOOKUP(C430,'BG 2021'!A:D,4,FALSE),0),0)</f>
        <v>0</v>
      </c>
      <c r="N430" s="28"/>
      <c r="O430" s="35"/>
      <c r="P430" s="28"/>
      <c r="Q430" s="28"/>
      <c r="R430" s="28"/>
    </row>
    <row r="431" spans="1:18" hidden="1">
      <c r="A431" s="125" t="s">
        <v>3</v>
      </c>
      <c r="B431" s="125"/>
      <c r="C431" s="126">
        <v>1140312112</v>
      </c>
      <c r="D431" s="125" t="s">
        <v>465</v>
      </c>
      <c r="E431" s="27" t="s">
        <v>0</v>
      </c>
      <c r="F431" s="27" t="s">
        <v>180</v>
      </c>
      <c r="G431" s="35">
        <f>IF(F431="I",IFERROR(VLOOKUP(C431,'BG 122022'!B:D,3,FALSE),0),0)</f>
        <v>0</v>
      </c>
      <c r="H431" s="28"/>
      <c r="I431" s="28">
        <f>IF(F431="I",IFERROR(VLOOKUP(C431,'BG 122022'!B:E,4,FALSE),0),0)</f>
        <v>0</v>
      </c>
      <c r="J431" s="28"/>
      <c r="K431" s="35">
        <f>IF(F431="I",IFERROR(VLOOKUP(C431,'BG 2021'!A:C,3,FALSE),0),0)</f>
        <v>0</v>
      </c>
      <c r="L431" s="28"/>
      <c r="M431" s="28">
        <f>IF(F431="I",IFERROR(VLOOKUP(C431,'BG 2021'!A:D,4,FALSE),0),0)</f>
        <v>0</v>
      </c>
      <c r="N431" s="28"/>
      <c r="O431" s="35"/>
      <c r="P431" s="28"/>
      <c r="Q431" s="28"/>
      <c r="R431" s="28"/>
    </row>
    <row r="432" spans="1:18" hidden="1">
      <c r="A432" s="125" t="s">
        <v>3</v>
      </c>
      <c r="B432" s="125"/>
      <c r="C432" s="126">
        <v>1140312113</v>
      </c>
      <c r="D432" s="125" t="s">
        <v>595</v>
      </c>
      <c r="E432" s="27" t="s">
        <v>6</v>
      </c>
      <c r="F432" s="27" t="s">
        <v>180</v>
      </c>
      <c r="G432" s="35">
        <f>IF(F432="I",IFERROR(VLOOKUP(C432,'BG 122022'!B:D,3,FALSE),0),0)</f>
        <v>0</v>
      </c>
      <c r="H432" s="28"/>
      <c r="I432" s="28">
        <f>IF(F432="I",IFERROR(VLOOKUP(C432,'BG 122022'!B:E,4,FALSE),0),0)</f>
        <v>0</v>
      </c>
      <c r="J432" s="28"/>
      <c r="K432" s="35">
        <f>IF(F432="I",IFERROR(VLOOKUP(C432,'BG 2021'!A:C,3,FALSE),0),0)</f>
        <v>0</v>
      </c>
      <c r="L432" s="28"/>
      <c r="M432" s="28">
        <f>IF(F432="I",IFERROR(VLOOKUP(C432,'BG 2021'!A:D,4,FALSE),0),0)</f>
        <v>0</v>
      </c>
      <c r="N432" s="28"/>
      <c r="O432" s="35"/>
      <c r="P432" s="28"/>
      <c r="Q432" s="28"/>
      <c r="R432" s="28"/>
    </row>
    <row r="433" spans="1:18" hidden="1">
      <c r="A433" s="125" t="s">
        <v>3</v>
      </c>
      <c r="B433" s="125"/>
      <c r="C433" s="126">
        <v>1140312114</v>
      </c>
      <c r="D433" s="125" t="s">
        <v>456</v>
      </c>
      <c r="E433" s="27" t="s">
        <v>0</v>
      </c>
      <c r="F433" s="27" t="s">
        <v>180</v>
      </c>
      <c r="G433" s="35">
        <f>IF(F433="I",IFERROR(VLOOKUP(C433,'BG 122022'!B:D,3,FALSE),0),0)</f>
        <v>0</v>
      </c>
      <c r="H433" s="28"/>
      <c r="I433" s="28">
        <f>IF(F433="I",IFERROR(VLOOKUP(C433,'BG 122022'!B:E,4,FALSE),0),0)</f>
        <v>0</v>
      </c>
      <c r="J433" s="28"/>
      <c r="K433" s="35">
        <f>IF(F433="I",IFERROR(VLOOKUP(C433,'BG 2021'!A:C,3,FALSE),0),0)</f>
        <v>0</v>
      </c>
      <c r="L433" s="28"/>
      <c r="M433" s="28">
        <f>IF(F433="I",IFERROR(VLOOKUP(C433,'BG 2021'!A:D,4,FALSE),0),0)</f>
        <v>0</v>
      </c>
      <c r="N433" s="28"/>
      <c r="O433" s="35"/>
      <c r="P433" s="28"/>
      <c r="Q433" s="28"/>
      <c r="R433" s="28"/>
    </row>
    <row r="434" spans="1:18" hidden="1">
      <c r="A434" s="125" t="s">
        <v>3</v>
      </c>
      <c r="B434" s="125"/>
      <c r="C434" s="126">
        <v>1140312115</v>
      </c>
      <c r="D434" s="125" t="s">
        <v>458</v>
      </c>
      <c r="E434" s="27" t="s">
        <v>6</v>
      </c>
      <c r="F434" s="27" t="s">
        <v>180</v>
      </c>
      <c r="G434" s="35">
        <f>IF(F434="I",IFERROR(VLOOKUP(C434,'BG 122022'!B:D,3,FALSE),0),0)</f>
        <v>0</v>
      </c>
      <c r="H434" s="28"/>
      <c r="I434" s="28">
        <f>IF(F434="I",IFERROR(VLOOKUP(C434,'BG 122022'!B:E,4,FALSE),0),0)</f>
        <v>0</v>
      </c>
      <c r="J434" s="28"/>
      <c r="K434" s="35">
        <f>IF(F434="I",IFERROR(VLOOKUP(C434,'BG 2021'!A:C,3,FALSE),0),0)</f>
        <v>0</v>
      </c>
      <c r="L434" s="28"/>
      <c r="M434" s="28">
        <f>IF(F434="I",IFERROR(VLOOKUP(C434,'BG 2021'!A:D,4,FALSE),0),0)</f>
        <v>0</v>
      </c>
      <c r="N434" s="28"/>
      <c r="O434" s="35"/>
      <c r="P434" s="28"/>
      <c r="Q434" s="28"/>
      <c r="R434" s="28"/>
    </row>
    <row r="435" spans="1:18" hidden="1">
      <c r="A435" s="125" t="s">
        <v>3</v>
      </c>
      <c r="B435" s="125"/>
      <c r="C435" s="126">
        <v>1140312116</v>
      </c>
      <c r="D435" s="125" t="s">
        <v>459</v>
      </c>
      <c r="E435" s="27" t="s">
        <v>0</v>
      </c>
      <c r="F435" s="27" t="s">
        <v>180</v>
      </c>
      <c r="G435" s="35">
        <f>IF(F435="I",IFERROR(VLOOKUP(C435,'BG 122022'!B:D,3,FALSE),0),0)</f>
        <v>0</v>
      </c>
      <c r="H435" s="28"/>
      <c r="I435" s="28">
        <f>IF(F435="I",IFERROR(VLOOKUP(C435,'BG 122022'!B:E,4,FALSE),0),0)</f>
        <v>0</v>
      </c>
      <c r="J435" s="28"/>
      <c r="K435" s="35">
        <f>IF(F435="I",IFERROR(VLOOKUP(C435,'BG 2021'!A:C,3,FALSE),0),0)</f>
        <v>0</v>
      </c>
      <c r="L435" s="28"/>
      <c r="M435" s="28">
        <f>IF(F435="I",IFERROR(VLOOKUP(C435,'BG 2021'!A:D,4,FALSE),0),0)</f>
        <v>0</v>
      </c>
      <c r="N435" s="28"/>
      <c r="O435" s="35"/>
      <c r="P435" s="28"/>
      <c r="Q435" s="28"/>
      <c r="R435" s="28"/>
    </row>
    <row r="436" spans="1:18" hidden="1">
      <c r="A436" s="125" t="s">
        <v>3</v>
      </c>
      <c r="B436" s="125"/>
      <c r="C436" s="126">
        <v>1140312117</v>
      </c>
      <c r="D436" s="125" t="s">
        <v>281</v>
      </c>
      <c r="E436" s="27" t="s">
        <v>6</v>
      </c>
      <c r="F436" s="27" t="s">
        <v>180</v>
      </c>
      <c r="G436" s="35">
        <f>IF(F436="I",IFERROR(VLOOKUP(C436,'BG 122022'!B:D,3,FALSE),0),0)</f>
        <v>0</v>
      </c>
      <c r="H436" s="28"/>
      <c r="I436" s="28">
        <f>IF(F436="I",IFERROR(VLOOKUP(C436,'BG 122022'!B:E,4,FALSE),0),0)</f>
        <v>0</v>
      </c>
      <c r="J436" s="28"/>
      <c r="K436" s="35">
        <f>IF(F436="I",IFERROR(VLOOKUP(C436,'BG 2021'!A:C,3,FALSE),0),0)</f>
        <v>0</v>
      </c>
      <c r="L436" s="28"/>
      <c r="M436" s="28">
        <f>IF(F436="I",IFERROR(VLOOKUP(C436,'BG 2021'!A:D,4,FALSE),0),0)</f>
        <v>0</v>
      </c>
      <c r="N436" s="28"/>
      <c r="O436" s="35"/>
      <c r="P436" s="28"/>
      <c r="Q436" s="28"/>
      <c r="R436" s="28"/>
    </row>
    <row r="437" spans="1:18" hidden="1">
      <c r="A437" s="125" t="s">
        <v>3</v>
      </c>
      <c r="B437" s="125"/>
      <c r="C437" s="126">
        <v>1140312118</v>
      </c>
      <c r="D437" s="125" t="s">
        <v>282</v>
      </c>
      <c r="E437" s="27" t="s">
        <v>0</v>
      </c>
      <c r="F437" s="27" t="s">
        <v>180</v>
      </c>
      <c r="G437" s="35">
        <f>IF(F437="I",IFERROR(VLOOKUP(C437,'BG 122022'!B:D,3,FALSE),0),0)</f>
        <v>0</v>
      </c>
      <c r="H437" s="28"/>
      <c r="I437" s="28">
        <f>IF(F437="I",IFERROR(VLOOKUP(C437,'BG 122022'!B:E,4,FALSE),0),0)</f>
        <v>0</v>
      </c>
      <c r="J437" s="28"/>
      <c r="K437" s="35">
        <f>IF(F437="I",IFERROR(VLOOKUP(C437,'BG 2021'!A:C,3,FALSE),0),0)</f>
        <v>0</v>
      </c>
      <c r="L437" s="28"/>
      <c r="M437" s="28">
        <f>IF(F437="I",IFERROR(VLOOKUP(C437,'BG 2021'!A:D,4,FALSE),0),0)</f>
        <v>0</v>
      </c>
      <c r="N437" s="28"/>
      <c r="O437" s="35"/>
      <c r="P437" s="28"/>
      <c r="Q437" s="28"/>
      <c r="R437" s="28"/>
    </row>
    <row r="438" spans="1:18" hidden="1">
      <c r="A438" s="125" t="s">
        <v>3</v>
      </c>
      <c r="B438" s="125"/>
      <c r="C438" s="126">
        <v>1140312119</v>
      </c>
      <c r="D438" s="125" t="s">
        <v>251</v>
      </c>
      <c r="E438" s="27" t="s">
        <v>6</v>
      </c>
      <c r="F438" s="27" t="s">
        <v>180</v>
      </c>
      <c r="G438" s="35">
        <f>IF(F438="I",IFERROR(VLOOKUP(C438,'BG 122022'!B:D,3,FALSE),0),0)</f>
        <v>0</v>
      </c>
      <c r="H438" s="28"/>
      <c r="I438" s="28">
        <f>IF(F438="I",IFERROR(VLOOKUP(C438,'BG 122022'!B:E,4,FALSE),0),0)</f>
        <v>0</v>
      </c>
      <c r="J438" s="28"/>
      <c r="K438" s="35">
        <f>IF(F438="I",IFERROR(VLOOKUP(C438,'BG 2021'!A:C,3,FALSE),0),0)</f>
        <v>0</v>
      </c>
      <c r="L438" s="28"/>
      <c r="M438" s="28">
        <f>IF(F438="I",IFERROR(VLOOKUP(C438,'BG 2021'!A:D,4,FALSE),0),0)</f>
        <v>0</v>
      </c>
      <c r="N438" s="28"/>
      <c r="O438" s="35"/>
      <c r="P438" s="28"/>
      <c r="Q438" s="28"/>
      <c r="R438" s="28"/>
    </row>
    <row r="439" spans="1:18" hidden="1">
      <c r="A439" s="125" t="s">
        <v>3</v>
      </c>
      <c r="B439" s="125"/>
      <c r="C439" s="126">
        <v>1140312120</v>
      </c>
      <c r="D439" s="125" t="s">
        <v>252</v>
      </c>
      <c r="E439" s="27" t="s">
        <v>0</v>
      </c>
      <c r="F439" s="27" t="s">
        <v>180</v>
      </c>
      <c r="G439" s="35">
        <f>IF(F439="I",IFERROR(VLOOKUP(C439,'BG 122022'!B:D,3,FALSE),0),0)</f>
        <v>0</v>
      </c>
      <c r="H439" s="28"/>
      <c r="I439" s="28">
        <f>IF(F439="I",IFERROR(VLOOKUP(C439,'BG 122022'!B:E,4,FALSE),0),0)</f>
        <v>0</v>
      </c>
      <c r="J439" s="28"/>
      <c r="K439" s="35">
        <f>IF(F439="I",IFERROR(VLOOKUP(C439,'BG 2021'!A:C,3,FALSE),0),0)</f>
        <v>0</v>
      </c>
      <c r="L439" s="28"/>
      <c r="M439" s="28">
        <f>IF(F439="I",IFERROR(VLOOKUP(C439,'BG 2021'!A:D,4,FALSE),0),0)</f>
        <v>0</v>
      </c>
      <c r="N439" s="28"/>
      <c r="O439" s="35"/>
      <c r="P439" s="28"/>
      <c r="Q439" s="28"/>
      <c r="R439" s="28"/>
    </row>
    <row r="440" spans="1:18" hidden="1">
      <c r="A440" s="125" t="s">
        <v>3</v>
      </c>
      <c r="B440" s="125"/>
      <c r="C440" s="126">
        <v>1140312121</v>
      </c>
      <c r="D440" s="125" t="s">
        <v>596</v>
      </c>
      <c r="E440" s="27" t="s">
        <v>6</v>
      </c>
      <c r="F440" s="27" t="s">
        <v>180</v>
      </c>
      <c r="G440" s="35">
        <f>IF(F440="I",IFERROR(VLOOKUP(C440,'BG 122022'!B:D,3,FALSE),0),0)</f>
        <v>0</v>
      </c>
      <c r="H440" s="28"/>
      <c r="I440" s="28">
        <f>IF(F440="I",IFERROR(VLOOKUP(C440,'BG 122022'!B:E,4,FALSE),0),0)</f>
        <v>0</v>
      </c>
      <c r="J440" s="28"/>
      <c r="K440" s="35">
        <f>IF(F440="I",IFERROR(VLOOKUP(C440,'BG 2021'!A:C,3,FALSE),0),0)</f>
        <v>0</v>
      </c>
      <c r="L440" s="28"/>
      <c r="M440" s="28">
        <f>IF(F440="I",IFERROR(VLOOKUP(C440,'BG 2021'!A:D,4,FALSE),0),0)</f>
        <v>0</v>
      </c>
      <c r="N440" s="28"/>
      <c r="O440" s="35"/>
      <c r="P440" s="28"/>
      <c r="Q440" s="28"/>
      <c r="R440" s="28"/>
    </row>
    <row r="441" spans="1:18" hidden="1">
      <c r="A441" s="125" t="s">
        <v>3</v>
      </c>
      <c r="B441" s="125"/>
      <c r="C441" s="126">
        <v>1140312122</v>
      </c>
      <c r="D441" s="125" t="s">
        <v>597</v>
      </c>
      <c r="E441" s="27" t="s">
        <v>0</v>
      </c>
      <c r="F441" s="27" t="s">
        <v>180</v>
      </c>
      <c r="G441" s="35">
        <f>IF(F441="I",IFERROR(VLOOKUP(C441,'BG 122022'!B:D,3,FALSE),0),0)</f>
        <v>0</v>
      </c>
      <c r="H441" s="28"/>
      <c r="I441" s="28">
        <f>IF(F441="I",IFERROR(VLOOKUP(C441,'BG 122022'!B:E,4,FALSE),0),0)</f>
        <v>0</v>
      </c>
      <c r="J441" s="28"/>
      <c r="K441" s="35">
        <f>IF(F441="I",IFERROR(VLOOKUP(C441,'BG 2021'!A:C,3,FALSE),0),0)</f>
        <v>0</v>
      </c>
      <c r="L441" s="28"/>
      <c r="M441" s="28">
        <f>IF(F441="I",IFERROR(VLOOKUP(C441,'BG 2021'!A:D,4,FALSE),0),0)</f>
        <v>0</v>
      </c>
      <c r="N441" s="28"/>
      <c r="O441" s="35"/>
      <c r="P441" s="28"/>
      <c r="Q441" s="28"/>
      <c r="R441" s="28"/>
    </row>
    <row r="442" spans="1:18" hidden="1">
      <c r="A442" s="125" t="s">
        <v>3</v>
      </c>
      <c r="B442" s="125"/>
      <c r="C442" s="126">
        <v>1140312123</v>
      </c>
      <c r="D442" s="125" t="s">
        <v>464</v>
      </c>
      <c r="E442" s="27" t="s">
        <v>6</v>
      </c>
      <c r="F442" s="27" t="s">
        <v>180</v>
      </c>
      <c r="G442" s="35">
        <f>IF(F442="I",IFERROR(VLOOKUP(C442,'BG 122022'!B:D,3,FALSE),0),0)</f>
        <v>0</v>
      </c>
      <c r="H442" s="28"/>
      <c r="I442" s="28">
        <f>IF(F442="I",IFERROR(VLOOKUP(C442,'BG 122022'!B:E,4,FALSE),0),0)</f>
        <v>0</v>
      </c>
      <c r="J442" s="28"/>
      <c r="K442" s="35">
        <f>IF(F442="I",IFERROR(VLOOKUP(C442,'BG 2021'!A:C,3,FALSE),0),0)</f>
        <v>0</v>
      </c>
      <c r="L442" s="28"/>
      <c r="M442" s="28">
        <f>IF(F442="I",IFERROR(VLOOKUP(C442,'BG 2021'!A:D,4,FALSE),0),0)</f>
        <v>0</v>
      </c>
      <c r="N442" s="28"/>
      <c r="O442" s="35"/>
      <c r="P442" s="28"/>
      <c r="Q442" s="28"/>
      <c r="R442" s="28"/>
    </row>
    <row r="443" spans="1:18" hidden="1">
      <c r="A443" s="125" t="s">
        <v>3</v>
      </c>
      <c r="B443" s="125"/>
      <c r="C443" s="126">
        <v>1140312124</v>
      </c>
      <c r="D443" s="125" t="s">
        <v>465</v>
      </c>
      <c r="E443" s="27" t="s">
        <v>0</v>
      </c>
      <c r="F443" s="27" t="s">
        <v>180</v>
      </c>
      <c r="G443" s="35">
        <f>IF(F443="I",IFERROR(VLOOKUP(C443,'BG 122022'!B:D,3,FALSE),0),0)</f>
        <v>0</v>
      </c>
      <c r="H443" s="28"/>
      <c r="I443" s="28">
        <f>IF(F443="I",IFERROR(VLOOKUP(C443,'BG 122022'!B:E,4,FALSE),0),0)</f>
        <v>0</v>
      </c>
      <c r="J443" s="28"/>
      <c r="K443" s="35">
        <f>IF(F443="I",IFERROR(VLOOKUP(C443,'BG 2021'!A:C,3,FALSE),0),0)</f>
        <v>0</v>
      </c>
      <c r="L443" s="28"/>
      <c r="M443" s="28">
        <f>IF(F443="I",IFERROR(VLOOKUP(C443,'BG 2021'!A:D,4,FALSE),0),0)</f>
        <v>0</v>
      </c>
      <c r="N443" s="28"/>
      <c r="O443" s="35"/>
      <c r="P443" s="28"/>
      <c r="Q443" s="28"/>
      <c r="R443" s="28"/>
    </row>
    <row r="444" spans="1:18" hidden="1">
      <c r="A444" s="125" t="s">
        <v>3</v>
      </c>
      <c r="B444" s="125" t="s">
        <v>1158</v>
      </c>
      <c r="C444" s="126">
        <v>1140312125</v>
      </c>
      <c r="D444" s="125" t="s">
        <v>268</v>
      </c>
      <c r="E444" s="27" t="s">
        <v>6</v>
      </c>
      <c r="F444" s="27" t="s">
        <v>180</v>
      </c>
      <c r="G444" s="35">
        <f>IF(F444="I",IFERROR(VLOOKUP(C444,'BG 122022'!B:D,3,FALSE),0),0)</f>
        <v>0</v>
      </c>
      <c r="H444" s="28"/>
      <c r="I444" s="28">
        <f>IF(F444="I",IFERROR(VLOOKUP(C444,'BG 122022'!B:E,4,FALSE),0),0)</f>
        <v>0</v>
      </c>
      <c r="J444" s="28"/>
      <c r="K444" s="35">
        <f>IF(F444="I",IFERROR(VLOOKUP(C444,'BG 2021'!A:C,3,FALSE),0),0)</f>
        <v>0</v>
      </c>
      <c r="L444" s="28"/>
      <c r="M444" s="28">
        <f>IF(F444="I",IFERROR(VLOOKUP(C444,'BG 2021'!A:D,4,FALSE),0),0)</f>
        <v>0</v>
      </c>
      <c r="N444" s="28"/>
      <c r="O444" s="35"/>
      <c r="P444" s="28"/>
      <c r="Q444" s="28"/>
      <c r="R444" s="28"/>
    </row>
    <row r="445" spans="1:18" hidden="1">
      <c r="A445" s="125" t="s">
        <v>3</v>
      </c>
      <c r="B445" s="125"/>
      <c r="C445" s="126">
        <v>1140312126</v>
      </c>
      <c r="D445" s="125" t="s">
        <v>453</v>
      </c>
      <c r="E445" s="27" t="s">
        <v>0</v>
      </c>
      <c r="F445" s="27" t="s">
        <v>180</v>
      </c>
      <c r="G445" s="35">
        <f>IF(F445="I",IFERROR(VLOOKUP(C445,'BG 122022'!B:D,3,FALSE),0),0)</f>
        <v>0</v>
      </c>
      <c r="H445" s="28"/>
      <c r="I445" s="28">
        <f>IF(F445="I",IFERROR(VLOOKUP(C445,'BG 122022'!B:E,4,FALSE),0),0)</f>
        <v>0</v>
      </c>
      <c r="J445" s="28"/>
      <c r="K445" s="35">
        <f>IF(F445="I",IFERROR(VLOOKUP(C445,'BG 2021'!A:C,3,FALSE),0),0)</f>
        <v>0</v>
      </c>
      <c r="L445" s="28"/>
      <c r="M445" s="28">
        <f>IF(F445="I",IFERROR(VLOOKUP(C445,'BG 2021'!A:D,4,FALSE),0),0)</f>
        <v>0</v>
      </c>
      <c r="N445" s="28"/>
      <c r="O445" s="35"/>
      <c r="P445" s="28"/>
      <c r="Q445" s="28"/>
      <c r="R445" s="28"/>
    </row>
    <row r="446" spans="1:18" hidden="1">
      <c r="A446" s="125" t="s">
        <v>3</v>
      </c>
      <c r="B446" s="125"/>
      <c r="C446" s="126">
        <v>11403122</v>
      </c>
      <c r="D446" s="125" t="s">
        <v>598</v>
      </c>
      <c r="E446" s="27" t="s">
        <v>6</v>
      </c>
      <c r="F446" s="27" t="s">
        <v>179</v>
      </c>
      <c r="G446" s="35">
        <f>IF(F446="I",IFERROR(VLOOKUP(C446,'BG 122022'!B:D,3,FALSE),0),0)</f>
        <v>0</v>
      </c>
      <c r="H446" s="28"/>
      <c r="I446" s="28">
        <f>IF(F446="I",IFERROR(VLOOKUP(C446,'BG 122022'!B:E,4,FALSE),0),0)</f>
        <v>0</v>
      </c>
      <c r="J446" s="28"/>
      <c r="K446" s="35">
        <f>IF(F446="I",IFERROR(VLOOKUP(C446,'BG 2021'!A:C,3,FALSE),0),0)</f>
        <v>0</v>
      </c>
      <c r="L446" s="28"/>
      <c r="M446" s="28">
        <f>IF(F446="I",IFERROR(VLOOKUP(C446,'BG 2021'!A:D,4,FALSE),0),0)</f>
        <v>0</v>
      </c>
      <c r="N446" s="28"/>
      <c r="O446" s="35"/>
      <c r="P446" s="28"/>
      <c r="Q446" s="28"/>
      <c r="R446" s="28"/>
    </row>
    <row r="447" spans="1:18" hidden="1">
      <c r="A447" s="125" t="s">
        <v>3</v>
      </c>
      <c r="B447" s="125" t="s">
        <v>1158</v>
      </c>
      <c r="C447" s="126">
        <v>1140312201</v>
      </c>
      <c r="D447" s="125" t="s">
        <v>598</v>
      </c>
      <c r="E447" s="27" t="s">
        <v>6</v>
      </c>
      <c r="F447" s="27" t="s">
        <v>180</v>
      </c>
      <c r="G447" s="35">
        <f>IF(F447="I",IFERROR(VLOOKUP(C447,'BG 122022'!B:D,3,FALSE),0),0)</f>
        <v>0</v>
      </c>
      <c r="H447" s="28"/>
      <c r="I447" s="28">
        <f>IF(F447="I",IFERROR(VLOOKUP(C447,'BG 122022'!B:E,4,FALSE),0),0)</f>
        <v>0</v>
      </c>
      <c r="J447" s="28"/>
      <c r="K447" s="35">
        <f>IF(F447="I",IFERROR(VLOOKUP(C447,'BG 2021'!A:C,3,FALSE),0),0)</f>
        <v>0</v>
      </c>
      <c r="L447" s="28"/>
      <c r="M447" s="28">
        <f>IF(F447="I",IFERROR(VLOOKUP(C447,'BG 2021'!A:D,4,FALSE),0),0)</f>
        <v>0</v>
      </c>
      <c r="N447" s="28"/>
      <c r="O447" s="35"/>
      <c r="P447" s="28"/>
      <c r="Q447" s="28"/>
      <c r="R447" s="28"/>
    </row>
    <row r="448" spans="1:18" hidden="1">
      <c r="A448" s="125" t="s">
        <v>3</v>
      </c>
      <c r="B448" s="125"/>
      <c r="C448" s="126">
        <v>1140312202</v>
      </c>
      <c r="D448" s="125" t="s">
        <v>598</v>
      </c>
      <c r="E448" s="27" t="s">
        <v>0</v>
      </c>
      <c r="F448" s="27" t="s">
        <v>180</v>
      </c>
      <c r="G448" s="35">
        <f>IF(F448="I",IFERROR(VLOOKUP(C448,'BG 122022'!B:D,3,FALSE),0),0)</f>
        <v>0</v>
      </c>
      <c r="H448" s="28"/>
      <c r="I448" s="28">
        <f>IF(F448="I",IFERROR(VLOOKUP(C448,'BG 122022'!B:E,4,FALSE),0),0)</f>
        <v>0</v>
      </c>
      <c r="J448" s="28"/>
      <c r="K448" s="35">
        <f>IF(F448="I",IFERROR(VLOOKUP(C448,'BG 2021'!A:C,3,FALSE),0),0)</f>
        <v>0</v>
      </c>
      <c r="L448" s="28"/>
      <c r="M448" s="28">
        <f>IF(F448="I",IFERROR(VLOOKUP(C448,'BG 2021'!A:D,4,FALSE),0),0)</f>
        <v>0</v>
      </c>
      <c r="N448" s="28"/>
      <c r="O448" s="35"/>
      <c r="P448" s="28"/>
      <c r="Q448" s="28"/>
      <c r="R448" s="28"/>
    </row>
    <row r="449" spans="1:18" hidden="1">
      <c r="A449" s="125" t="s">
        <v>3</v>
      </c>
      <c r="B449" s="125"/>
      <c r="C449" s="126">
        <v>11403123</v>
      </c>
      <c r="D449" s="125" t="s">
        <v>269</v>
      </c>
      <c r="E449" s="27" t="s">
        <v>6</v>
      </c>
      <c r="F449" s="27" t="s">
        <v>179</v>
      </c>
      <c r="G449" s="35">
        <f>IF(F449="I",IFERROR(VLOOKUP(C449,'BG 122022'!B:D,3,FALSE),0),0)</f>
        <v>0</v>
      </c>
      <c r="H449" s="28"/>
      <c r="I449" s="28">
        <f>IF(F449="I",IFERROR(VLOOKUP(C449,'BG 122022'!B:E,4,FALSE),0),0)</f>
        <v>0</v>
      </c>
      <c r="J449" s="28"/>
      <c r="K449" s="35">
        <f>IF(F449="I",IFERROR(VLOOKUP(C449,'BG 2021'!A:C,3,FALSE),0),0)</f>
        <v>0</v>
      </c>
      <c r="L449" s="28"/>
      <c r="M449" s="28">
        <f>IF(F449="I",IFERROR(VLOOKUP(C449,'BG 2021'!A:D,4,FALSE),0),0)</f>
        <v>0</v>
      </c>
      <c r="N449" s="28"/>
      <c r="O449" s="35"/>
      <c r="P449" s="28"/>
      <c r="Q449" s="28"/>
      <c r="R449" s="28"/>
    </row>
    <row r="450" spans="1:18" hidden="1">
      <c r="A450" s="125" t="s">
        <v>3</v>
      </c>
      <c r="B450" s="125" t="s">
        <v>1158</v>
      </c>
      <c r="C450" s="126">
        <v>1140312301</v>
      </c>
      <c r="D450" s="125" t="s">
        <v>269</v>
      </c>
      <c r="E450" s="27" t="s">
        <v>6</v>
      </c>
      <c r="F450" s="27" t="s">
        <v>180</v>
      </c>
      <c r="G450" s="35">
        <f>IF(F450="I",IFERROR(VLOOKUP(C450,'BG 122022'!B:D,3,FALSE),0),0)</f>
        <v>0</v>
      </c>
      <c r="H450" s="28"/>
      <c r="I450" s="28">
        <f>IF(F450="I",IFERROR(VLOOKUP(C450,'BG 122022'!B:E,4,FALSE),0),0)</f>
        <v>0</v>
      </c>
      <c r="J450" s="28"/>
      <c r="K450" s="35">
        <f>IF(F450="I",IFERROR(VLOOKUP(C450,'BG 2021'!A:C,3,FALSE),0),0)</f>
        <v>0</v>
      </c>
      <c r="L450" s="28"/>
      <c r="M450" s="28">
        <f>IF(F450="I",IFERROR(VLOOKUP(C450,'BG 2021'!A:D,4,FALSE),0),0)</f>
        <v>0</v>
      </c>
      <c r="N450" s="28"/>
      <c r="O450" s="35"/>
      <c r="P450" s="28"/>
      <c r="Q450" s="28"/>
      <c r="R450" s="28"/>
    </row>
    <row r="451" spans="1:18" hidden="1">
      <c r="A451" s="125" t="s">
        <v>3</v>
      </c>
      <c r="B451" s="125"/>
      <c r="C451" s="126">
        <v>1140312302</v>
      </c>
      <c r="D451" s="125" t="s">
        <v>269</v>
      </c>
      <c r="E451" s="27" t="s">
        <v>0</v>
      </c>
      <c r="F451" s="27" t="s">
        <v>180</v>
      </c>
      <c r="G451" s="35">
        <f>IF(F451="I",IFERROR(VLOOKUP(C451,'BG 122022'!B:D,3,FALSE),0),0)</f>
        <v>0</v>
      </c>
      <c r="H451" s="28"/>
      <c r="I451" s="28">
        <f>IF(F451="I",IFERROR(VLOOKUP(C451,'BG 122022'!B:E,4,FALSE),0),0)</f>
        <v>0</v>
      </c>
      <c r="J451" s="28"/>
      <c r="K451" s="35">
        <f>IF(F451="I",IFERROR(VLOOKUP(C451,'BG 2021'!A:C,3,FALSE),0),0)</f>
        <v>0</v>
      </c>
      <c r="L451" s="28"/>
      <c r="M451" s="28">
        <f>IF(F451="I",IFERROR(VLOOKUP(C451,'BG 2021'!A:D,4,FALSE),0),0)</f>
        <v>0</v>
      </c>
      <c r="N451" s="28"/>
      <c r="O451" s="35"/>
      <c r="P451" s="28"/>
      <c r="Q451" s="28"/>
      <c r="R451" s="28"/>
    </row>
    <row r="452" spans="1:18" hidden="1">
      <c r="A452" s="125" t="s">
        <v>3</v>
      </c>
      <c r="B452" s="125"/>
      <c r="C452" s="126">
        <v>11404</v>
      </c>
      <c r="D452" s="125" t="s">
        <v>1476</v>
      </c>
      <c r="E452" s="27" t="s">
        <v>6</v>
      </c>
      <c r="F452" s="27" t="s">
        <v>179</v>
      </c>
      <c r="G452" s="35">
        <f>IF(F452="I",IFERROR(VLOOKUP(C452,'BG 122022'!B:D,3,FALSE),0),0)</f>
        <v>0</v>
      </c>
      <c r="H452" s="28"/>
      <c r="I452" s="28">
        <f>IF(F452="I",IFERROR(VLOOKUP(C452,'BG 122022'!B:E,4,FALSE),0),0)</f>
        <v>0</v>
      </c>
      <c r="J452" s="28"/>
      <c r="K452" s="35">
        <f>IF(F452="I",IFERROR(VLOOKUP(C452,'BG 2021'!A:C,3,FALSE),0),0)</f>
        <v>0</v>
      </c>
      <c r="L452" s="28"/>
      <c r="M452" s="28">
        <f>IF(F452="I",IFERROR(VLOOKUP(C452,'BG 2021'!A:D,4,FALSE),0),0)</f>
        <v>0</v>
      </c>
      <c r="N452" s="28"/>
      <c r="O452" s="35"/>
      <c r="P452" s="28"/>
      <c r="Q452" s="28"/>
      <c r="R452" s="28"/>
    </row>
    <row r="453" spans="1:18" hidden="1">
      <c r="A453" s="125" t="s">
        <v>3</v>
      </c>
      <c r="B453" s="125"/>
      <c r="C453" s="126">
        <v>114041</v>
      </c>
      <c r="D453" s="125" t="s">
        <v>1477</v>
      </c>
      <c r="E453" s="27" t="s">
        <v>6</v>
      </c>
      <c r="F453" s="27" t="s">
        <v>179</v>
      </c>
      <c r="G453" s="35">
        <f>IF(F453="I",IFERROR(VLOOKUP(C453,'BG 122022'!B:D,3,FALSE),0),0)</f>
        <v>0</v>
      </c>
      <c r="H453" s="28"/>
      <c r="I453" s="28">
        <f>IF(F453="I",IFERROR(VLOOKUP(C453,'BG 122022'!B:E,4,FALSE),0),0)</f>
        <v>0</v>
      </c>
      <c r="J453" s="28"/>
      <c r="K453" s="35">
        <f>IF(F453="I",IFERROR(VLOOKUP(C453,'BG 2021'!A:C,3,FALSE),0),0)</f>
        <v>0</v>
      </c>
      <c r="L453" s="28"/>
      <c r="M453" s="28">
        <f>IF(F453="I",IFERROR(VLOOKUP(C453,'BG 2021'!A:D,4,FALSE),0),0)</f>
        <v>0</v>
      </c>
      <c r="N453" s="28"/>
      <c r="O453" s="35"/>
      <c r="P453" s="28"/>
      <c r="Q453" s="28"/>
      <c r="R453" s="28"/>
    </row>
    <row r="454" spans="1:18" hidden="1">
      <c r="A454" s="125" t="s">
        <v>3</v>
      </c>
      <c r="B454" s="125"/>
      <c r="C454" s="126">
        <v>1140411</v>
      </c>
      <c r="D454" s="125" t="s">
        <v>1478</v>
      </c>
      <c r="E454" s="27" t="s">
        <v>6</v>
      </c>
      <c r="F454" s="27" t="s">
        <v>179</v>
      </c>
      <c r="G454" s="35">
        <f>IF(F454="I",IFERROR(VLOOKUP(C454,'BG 122022'!B:D,3,FALSE),0),0)</f>
        <v>0</v>
      </c>
      <c r="H454" s="28"/>
      <c r="I454" s="28">
        <f>IF(F454="I",IFERROR(VLOOKUP(C454,'BG 122022'!B:E,4,FALSE),0),0)</f>
        <v>0</v>
      </c>
      <c r="J454" s="28"/>
      <c r="K454" s="35">
        <f>IF(F454="I",IFERROR(VLOOKUP(C454,'BG 2021'!A:C,3,FALSE),0),0)</f>
        <v>0</v>
      </c>
      <c r="L454" s="28"/>
      <c r="M454" s="28">
        <f>IF(F454="I",IFERROR(VLOOKUP(C454,'BG 2021'!A:D,4,FALSE),0),0)</f>
        <v>0</v>
      </c>
      <c r="N454" s="28"/>
      <c r="O454" s="35"/>
      <c r="P454" s="28"/>
      <c r="Q454" s="28"/>
      <c r="R454" s="28"/>
    </row>
    <row r="455" spans="1:18" hidden="1">
      <c r="A455" s="125" t="s">
        <v>3</v>
      </c>
      <c r="B455" s="125"/>
      <c r="C455" s="126">
        <v>11404111</v>
      </c>
      <c r="D455" s="125" t="s">
        <v>1479</v>
      </c>
      <c r="E455" s="27" t="s">
        <v>6</v>
      </c>
      <c r="F455" s="27" t="s">
        <v>179</v>
      </c>
      <c r="G455" s="35">
        <f>IF(F455="I",IFERROR(VLOOKUP(C455,'BG 122022'!B:D,3,FALSE),0),0)</f>
        <v>0</v>
      </c>
      <c r="H455" s="28"/>
      <c r="I455" s="28">
        <f>IF(F455="I",IFERROR(VLOOKUP(C455,'BG 122022'!B:E,4,FALSE),0),0)</f>
        <v>0</v>
      </c>
      <c r="J455" s="28"/>
      <c r="K455" s="35">
        <f>IF(F455="I",IFERROR(VLOOKUP(C455,'BG 2021'!A:C,3,FALSE),0),0)</f>
        <v>0</v>
      </c>
      <c r="L455" s="28"/>
      <c r="M455" s="28">
        <f>IF(F455="I",IFERROR(VLOOKUP(C455,'BG 2021'!A:D,4,FALSE),0),0)</f>
        <v>0</v>
      </c>
      <c r="N455" s="28"/>
      <c r="O455" s="35"/>
      <c r="P455" s="28"/>
      <c r="Q455" s="28"/>
      <c r="R455" s="28"/>
    </row>
    <row r="456" spans="1:18" s="203" customFormat="1" hidden="1">
      <c r="A456" s="208" t="s">
        <v>3</v>
      </c>
      <c r="B456" s="208" t="s">
        <v>1158</v>
      </c>
      <c r="C456" s="207">
        <v>1140411101</v>
      </c>
      <c r="D456" s="208" t="s">
        <v>1480</v>
      </c>
      <c r="E456" s="206" t="s">
        <v>6</v>
      </c>
      <c r="F456" s="206" t="s">
        <v>180</v>
      </c>
      <c r="G456" s="205">
        <f>IF(F456="I",IFERROR(VLOOKUP(C456,'BG 122022'!B:D,3,FALSE),0),0)</f>
        <v>6613529000</v>
      </c>
      <c r="H456" s="204"/>
      <c r="I456" s="204">
        <f>IF(F456="I",IFERROR(VLOOKUP(C456,'BG 122022'!B:E,4,FALSE),0),0)</f>
        <v>903129.77</v>
      </c>
      <c r="J456" s="204"/>
      <c r="K456" s="205">
        <f>IF(F456="I",IFERROR(VLOOKUP(C456,'BG 2021'!A:C,3,FALSE),0),0)</f>
        <v>0</v>
      </c>
      <c r="L456" s="204"/>
      <c r="M456" s="204">
        <f>IF(F456="I",IFERROR(VLOOKUP(C456,'BG 2021'!A:D,4,FALSE),0),0)</f>
        <v>0</v>
      </c>
      <c r="N456" s="204"/>
      <c r="O456" s="205"/>
      <c r="P456" s="204"/>
      <c r="Q456" s="204"/>
      <c r="R456" s="204"/>
    </row>
    <row r="457" spans="1:18" hidden="1">
      <c r="A457" s="125" t="s">
        <v>3</v>
      </c>
      <c r="B457" s="125"/>
      <c r="C457" s="126">
        <v>119</v>
      </c>
      <c r="D457" s="125" t="s">
        <v>599</v>
      </c>
      <c r="E457" s="27" t="s">
        <v>6</v>
      </c>
      <c r="F457" s="27" t="s">
        <v>179</v>
      </c>
      <c r="G457" s="35">
        <f>IF(F457="I",IFERROR(VLOOKUP(C457,'BG 122022'!B:D,3,FALSE),0),0)</f>
        <v>0</v>
      </c>
      <c r="H457" s="28"/>
      <c r="I457" s="28">
        <f>IF(F457="I",IFERROR(VLOOKUP(C457,'BG 122022'!B:E,4,FALSE),0),0)</f>
        <v>0</v>
      </c>
      <c r="J457" s="28"/>
      <c r="K457" s="35">
        <f>IF(F457="I",IFERROR(VLOOKUP(C457,'BG 2021'!A:C,3,FALSE),0),0)</f>
        <v>0</v>
      </c>
      <c r="L457" s="28"/>
      <c r="M457" s="28">
        <f>IF(F457="I",IFERROR(VLOOKUP(C457,'BG 2021'!A:D,4,FALSE),0),0)</f>
        <v>0</v>
      </c>
      <c r="N457" s="28"/>
      <c r="O457" s="35"/>
      <c r="P457" s="28"/>
      <c r="Q457" s="28"/>
      <c r="R457" s="28"/>
    </row>
    <row r="458" spans="1:18" hidden="1">
      <c r="A458" s="125" t="s">
        <v>3</v>
      </c>
      <c r="B458" s="125"/>
      <c r="C458" s="126">
        <v>11901</v>
      </c>
      <c r="D458" s="125" t="s">
        <v>600</v>
      </c>
      <c r="E458" s="27" t="s">
        <v>6</v>
      </c>
      <c r="F458" s="27" t="s">
        <v>179</v>
      </c>
      <c r="G458" s="35">
        <f>IF(F458="I",IFERROR(VLOOKUP(C458,'BG 122022'!B:D,3,FALSE),0),0)</f>
        <v>0</v>
      </c>
      <c r="H458" s="28"/>
      <c r="I458" s="28">
        <f>IF(F458="I",IFERROR(VLOOKUP(C458,'BG 122022'!B:E,4,FALSE),0),0)</f>
        <v>0</v>
      </c>
      <c r="J458" s="28"/>
      <c r="K458" s="35">
        <f>IF(F458="I",IFERROR(VLOOKUP(C458,'BG 2021'!A:C,3,FALSE),0),0)</f>
        <v>0</v>
      </c>
      <c r="L458" s="28"/>
      <c r="M458" s="28">
        <f>IF(F458="I",IFERROR(VLOOKUP(C458,'BG 2021'!A:D,4,FALSE),0),0)</f>
        <v>0</v>
      </c>
      <c r="N458" s="28"/>
      <c r="O458" s="35"/>
      <c r="P458" s="28"/>
      <c r="Q458" s="28"/>
      <c r="R458" s="28"/>
    </row>
    <row r="459" spans="1:18" hidden="1">
      <c r="A459" s="125" t="s">
        <v>3</v>
      </c>
      <c r="B459" s="125"/>
      <c r="C459" s="126">
        <v>119011</v>
      </c>
      <c r="D459" s="125" t="s">
        <v>600</v>
      </c>
      <c r="E459" s="27" t="s">
        <v>6</v>
      </c>
      <c r="F459" s="27" t="s">
        <v>179</v>
      </c>
      <c r="G459" s="35">
        <f>IF(F459="I",IFERROR(VLOOKUP(C459,'BG 122022'!B:D,3,FALSE),0),0)</f>
        <v>0</v>
      </c>
      <c r="H459" s="28"/>
      <c r="I459" s="28">
        <f>IF(F459="I",IFERROR(VLOOKUP(C459,'BG 122022'!B:E,4,FALSE),0),0)</f>
        <v>0</v>
      </c>
      <c r="J459" s="28"/>
      <c r="K459" s="35">
        <f>IF(F459="I",IFERROR(VLOOKUP(C459,'BG 2021'!A:C,3,FALSE),0),0)</f>
        <v>0</v>
      </c>
      <c r="L459" s="28"/>
      <c r="M459" s="28">
        <f>IF(F459="I",IFERROR(VLOOKUP(C459,'BG 2021'!A:D,4,FALSE),0),0)</f>
        <v>0</v>
      </c>
      <c r="N459" s="28"/>
      <c r="O459" s="35"/>
      <c r="P459" s="28"/>
      <c r="Q459" s="28"/>
      <c r="R459" s="28"/>
    </row>
    <row r="460" spans="1:18" hidden="1">
      <c r="A460" s="125" t="s">
        <v>3</v>
      </c>
      <c r="B460" s="125"/>
      <c r="C460" s="126">
        <v>1190111</v>
      </c>
      <c r="D460" s="125" t="s">
        <v>600</v>
      </c>
      <c r="E460" s="27" t="s">
        <v>6</v>
      </c>
      <c r="F460" s="27" t="s">
        <v>179</v>
      </c>
      <c r="G460" s="35">
        <f>IF(F460="I",IFERROR(VLOOKUP(C460,'BG 122022'!B:D,3,FALSE),0),0)</f>
        <v>0</v>
      </c>
      <c r="H460" s="28"/>
      <c r="I460" s="28">
        <f>IF(F460="I",IFERROR(VLOOKUP(C460,'BG 122022'!B:E,4,FALSE),0),0)</f>
        <v>0</v>
      </c>
      <c r="J460" s="28"/>
      <c r="K460" s="35">
        <f>IF(F460="I",IFERROR(VLOOKUP(C460,'BG 2021'!A:C,3,FALSE),0),0)</f>
        <v>0</v>
      </c>
      <c r="L460" s="28"/>
      <c r="M460" s="28">
        <f>IF(F460="I",IFERROR(VLOOKUP(C460,'BG 2021'!A:D,4,FALSE),0),0)</f>
        <v>0</v>
      </c>
      <c r="N460" s="28"/>
      <c r="O460" s="35"/>
      <c r="P460" s="28"/>
      <c r="Q460" s="28"/>
      <c r="R460" s="28"/>
    </row>
    <row r="461" spans="1:18" hidden="1">
      <c r="A461" s="125" t="s">
        <v>3</v>
      </c>
      <c r="B461" s="125"/>
      <c r="C461" s="126">
        <v>11901111</v>
      </c>
      <c r="D461" s="125" t="s">
        <v>601</v>
      </c>
      <c r="E461" s="27" t="s">
        <v>6</v>
      </c>
      <c r="F461" s="27" t="s">
        <v>179</v>
      </c>
      <c r="G461" s="35">
        <f>IF(F461="I",IFERROR(VLOOKUP(C461,'BG 122022'!B:D,3,FALSE),0),0)</f>
        <v>0</v>
      </c>
      <c r="H461" s="28"/>
      <c r="I461" s="28">
        <f>IF(F461="I",IFERROR(VLOOKUP(C461,'BG 122022'!B:E,4,FALSE),0),0)</f>
        <v>0</v>
      </c>
      <c r="J461" s="28"/>
      <c r="K461" s="35">
        <f>IF(F461="I",IFERROR(VLOOKUP(C461,'BG 2021'!A:C,3,FALSE),0),0)</f>
        <v>0</v>
      </c>
      <c r="L461" s="28"/>
      <c r="M461" s="28">
        <f>IF(F461="I",IFERROR(VLOOKUP(C461,'BG 2021'!A:D,4,FALSE),0),0)</f>
        <v>0</v>
      </c>
      <c r="N461" s="28"/>
      <c r="O461" s="35"/>
      <c r="P461" s="28"/>
      <c r="Q461" s="28"/>
      <c r="R461" s="28"/>
    </row>
    <row r="462" spans="1:18" hidden="1">
      <c r="A462" s="125" t="s">
        <v>3</v>
      </c>
      <c r="B462" s="125"/>
      <c r="C462" s="126">
        <v>1190111101</v>
      </c>
      <c r="D462" s="125" t="s">
        <v>602</v>
      </c>
      <c r="E462" s="27" t="s">
        <v>6</v>
      </c>
      <c r="F462" s="27" t="s">
        <v>180</v>
      </c>
      <c r="G462" s="35">
        <f>IF(F462="I",IFERROR(VLOOKUP(C462,'BG 122022'!B:D,3,FALSE),0),0)</f>
        <v>0</v>
      </c>
      <c r="H462" s="28"/>
      <c r="I462" s="28">
        <f>IF(F462="I",IFERROR(VLOOKUP(C462,'BG 122022'!B:E,4,FALSE),0),0)</f>
        <v>0</v>
      </c>
      <c r="J462" s="28"/>
      <c r="K462" s="35">
        <f>IF(F462="I",IFERROR(VLOOKUP(C462,'BG 2021'!A:C,3,FALSE),0),0)</f>
        <v>0</v>
      </c>
      <c r="L462" s="28"/>
      <c r="M462" s="28">
        <f>IF(F462="I",IFERROR(VLOOKUP(C462,'BG 2021'!A:D,4,FALSE),0),0)</f>
        <v>0</v>
      </c>
      <c r="N462" s="28"/>
      <c r="O462" s="35"/>
      <c r="P462" s="28"/>
      <c r="Q462" s="28"/>
      <c r="R462" s="28"/>
    </row>
    <row r="463" spans="1:18" hidden="1">
      <c r="A463" s="125" t="s">
        <v>3</v>
      </c>
      <c r="B463" s="125"/>
      <c r="C463" s="126">
        <v>1190111102</v>
      </c>
      <c r="D463" s="125" t="s">
        <v>603</v>
      </c>
      <c r="E463" s="27" t="s">
        <v>6</v>
      </c>
      <c r="F463" s="27" t="s">
        <v>180</v>
      </c>
      <c r="G463" s="35">
        <f>IF(F463="I",IFERROR(VLOOKUP(C463,'BG 122022'!B:D,3,FALSE),0),0)</f>
        <v>0</v>
      </c>
      <c r="H463" s="28"/>
      <c r="I463" s="28">
        <f>IF(F463="I",IFERROR(VLOOKUP(C463,'BG 122022'!B:E,4,FALSE),0),0)</f>
        <v>0</v>
      </c>
      <c r="J463" s="28"/>
      <c r="K463" s="35">
        <f>IF(F463="I",IFERROR(VLOOKUP(C463,'BG 2021'!A:C,3,FALSE),0),0)</f>
        <v>0</v>
      </c>
      <c r="L463" s="28"/>
      <c r="M463" s="28">
        <f>IF(F463="I",IFERROR(VLOOKUP(C463,'BG 2021'!A:D,4,FALSE),0),0)</f>
        <v>0</v>
      </c>
      <c r="N463" s="28"/>
      <c r="O463" s="35"/>
      <c r="P463" s="28"/>
      <c r="Q463" s="28"/>
      <c r="R463" s="28"/>
    </row>
    <row r="464" spans="1:18" hidden="1">
      <c r="A464" s="125" t="s">
        <v>3</v>
      </c>
      <c r="B464" s="125"/>
      <c r="C464" s="126">
        <v>1190111103</v>
      </c>
      <c r="D464" s="125" t="s">
        <v>604</v>
      </c>
      <c r="E464" s="27" t="s">
        <v>6</v>
      </c>
      <c r="F464" s="27" t="s">
        <v>180</v>
      </c>
      <c r="G464" s="35">
        <f>IF(F464="I",IFERROR(VLOOKUP(C464,'BG 122022'!B:D,3,FALSE),0),0)</f>
        <v>0</v>
      </c>
      <c r="H464" s="28"/>
      <c r="I464" s="28">
        <f>IF(F464="I",IFERROR(VLOOKUP(C464,'BG 122022'!B:E,4,FALSE),0),0)</f>
        <v>0</v>
      </c>
      <c r="J464" s="28"/>
      <c r="K464" s="35">
        <f>IF(F464="I",IFERROR(VLOOKUP(C464,'BG 2021'!A:C,3,FALSE),0),0)</f>
        <v>0</v>
      </c>
      <c r="L464" s="28"/>
      <c r="M464" s="28">
        <f>IF(F464="I",IFERROR(VLOOKUP(C464,'BG 2021'!A:D,4,FALSE),0),0)</f>
        <v>0</v>
      </c>
      <c r="N464" s="28"/>
      <c r="O464" s="35"/>
      <c r="P464" s="28"/>
      <c r="Q464" s="28"/>
      <c r="R464" s="28"/>
    </row>
    <row r="465" spans="1:18" hidden="1">
      <c r="A465" s="125" t="s">
        <v>3</v>
      </c>
      <c r="B465" s="125"/>
      <c r="C465" s="126">
        <v>11901112</v>
      </c>
      <c r="D465" s="125" t="s">
        <v>605</v>
      </c>
      <c r="E465" s="27" t="s">
        <v>6</v>
      </c>
      <c r="F465" s="27" t="s">
        <v>179</v>
      </c>
      <c r="G465" s="35">
        <f>IF(F465="I",IFERROR(VLOOKUP(C465,'BG 122022'!B:D,3,FALSE),0),0)</f>
        <v>0</v>
      </c>
      <c r="H465" s="28"/>
      <c r="I465" s="28">
        <f>IF(F465="I",IFERROR(VLOOKUP(C465,'BG 122022'!B:E,4,FALSE),0),0)</f>
        <v>0</v>
      </c>
      <c r="J465" s="28"/>
      <c r="K465" s="35">
        <f>IF(F465="I",IFERROR(VLOOKUP(C465,'BG 2021'!A:C,3,FALSE),0),0)</f>
        <v>0</v>
      </c>
      <c r="L465" s="28"/>
      <c r="M465" s="28">
        <f>IF(F465="I",IFERROR(VLOOKUP(C465,'BG 2021'!A:D,4,FALSE),0),0)</f>
        <v>0</v>
      </c>
      <c r="N465" s="28"/>
      <c r="O465" s="35"/>
      <c r="P465" s="28"/>
      <c r="Q465" s="28"/>
      <c r="R465" s="28"/>
    </row>
    <row r="466" spans="1:18" hidden="1">
      <c r="A466" s="125" t="s">
        <v>3</v>
      </c>
      <c r="B466" s="125"/>
      <c r="C466" s="126">
        <v>1190111201</v>
      </c>
      <c r="D466" s="125" t="s">
        <v>606</v>
      </c>
      <c r="E466" s="27" t="s">
        <v>6</v>
      </c>
      <c r="F466" s="27" t="s">
        <v>180</v>
      </c>
      <c r="G466" s="35">
        <f>IF(F466="I",IFERROR(VLOOKUP(C466,'BG 122022'!B:D,3,FALSE),0),0)</f>
        <v>0</v>
      </c>
      <c r="H466" s="28"/>
      <c r="I466" s="28">
        <f>IF(F466="I",IFERROR(VLOOKUP(C466,'BG 122022'!B:E,4,FALSE),0),0)</f>
        <v>0</v>
      </c>
      <c r="J466" s="28"/>
      <c r="K466" s="35">
        <f>IF(F466="I",IFERROR(VLOOKUP(C466,'BG 2021'!A:C,3,FALSE),0),0)</f>
        <v>0</v>
      </c>
      <c r="L466" s="28"/>
      <c r="M466" s="28">
        <f>IF(F466="I",IFERROR(VLOOKUP(C466,'BG 2021'!A:D,4,FALSE),0),0)</f>
        <v>0</v>
      </c>
      <c r="N466" s="28"/>
      <c r="O466" s="35"/>
      <c r="P466" s="28"/>
      <c r="Q466" s="28"/>
      <c r="R466" s="28"/>
    </row>
    <row r="467" spans="1:18" hidden="1">
      <c r="A467" s="125" t="s">
        <v>3</v>
      </c>
      <c r="B467" s="125"/>
      <c r="C467" s="126">
        <v>1190111202</v>
      </c>
      <c r="D467" s="125" t="s">
        <v>607</v>
      </c>
      <c r="E467" s="27" t="s">
        <v>6</v>
      </c>
      <c r="F467" s="27" t="s">
        <v>180</v>
      </c>
      <c r="G467" s="35">
        <f>IF(F467="I",IFERROR(VLOOKUP(C467,'BG 122022'!B:D,3,FALSE),0),0)</f>
        <v>0</v>
      </c>
      <c r="H467" s="28"/>
      <c r="I467" s="28">
        <f>IF(F467="I",IFERROR(VLOOKUP(C467,'BG 122022'!B:E,4,FALSE),0),0)</f>
        <v>0</v>
      </c>
      <c r="J467" s="28"/>
      <c r="K467" s="35">
        <f>IF(F467="I",IFERROR(VLOOKUP(C467,'BG 2021'!A:C,3,FALSE),0),0)</f>
        <v>0</v>
      </c>
      <c r="L467" s="28"/>
      <c r="M467" s="28">
        <f>IF(F467="I",IFERROR(VLOOKUP(C467,'BG 2021'!A:D,4,FALSE),0),0)</f>
        <v>0</v>
      </c>
      <c r="N467" s="28"/>
      <c r="O467" s="35"/>
      <c r="P467" s="28"/>
      <c r="Q467" s="28"/>
      <c r="R467" s="28"/>
    </row>
    <row r="468" spans="1:18" hidden="1">
      <c r="A468" s="125" t="s">
        <v>3</v>
      </c>
      <c r="B468" s="125"/>
      <c r="C468" s="126">
        <v>1190111203</v>
      </c>
      <c r="D468" s="125" t="s">
        <v>608</v>
      </c>
      <c r="E468" s="27" t="s">
        <v>6</v>
      </c>
      <c r="F468" s="27" t="s">
        <v>180</v>
      </c>
      <c r="G468" s="35">
        <f>IF(F468="I",IFERROR(VLOOKUP(C468,'BG 122022'!B:D,3,FALSE),0),0)</f>
        <v>0</v>
      </c>
      <c r="H468" s="28"/>
      <c r="I468" s="28">
        <f>IF(F468="I",IFERROR(VLOOKUP(C468,'BG 122022'!B:E,4,FALSE),0),0)</f>
        <v>0</v>
      </c>
      <c r="J468" s="28"/>
      <c r="K468" s="35">
        <f>IF(F468="I",IFERROR(VLOOKUP(C468,'BG 2021'!A:C,3,FALSE),0),0)</f>
        <v>0</v>
      </c>
      <c r="L468" s="28"/>
      <c r="M468" s="28">
        <f>IF(F468="I",IFERROR(VLOOKUP(C468,'BG 2021'!A:D,4,FALSE),0),0)</f>
        <v>0</v>
      </c>
      <c r="N468" s="28"/>
      <c r="O468" s="35"/>
      <c r="P468" s="28"/>
      <c r="Q468" s="28"/>
      <c r="R468" s="28"/>
    </row>
    <row r="469" spans="1:18" hidden="1">
      <c r="A469" s="125" t="s">
        <v>3</v>
      </c>
      <c r="B469" s="125"/>
      <c r="C469" s="126">
        <v>1190111204</v>
      </c>
      <c r="D469" s="125" t="s">
        <v>609</v>
      </c>
      <c r="E469" s="27" t="s">
        <v>6</v>
      </c>
      <c r="F469" s="27" t="s">
        <v>180</v>
      </c>
      <c r="G469" s="35">
        <f>IF(F469="I",IFERROR(VLOOKUP(C469,'BG 122022'!B:D,3,FALSE),0),0)</f>
        <v>0</v>
      </c>
      <c r="H469" s="28"/>
      <c r="I469" s="28">
        <f>IF(F469="I",IFERROR(VLOOKUP(C469,'BG 122022'!B:E,4,FALSE),0),0)</f>
        <v>0</v>
      </c>
      <c r="J469" s="28"/>
      <c r="K469" s="35">
        <f>IF(F469="I",IFERROR(VLOOKUP(C469,'BG 2021'!A:C,3,FALSE),0),0)</f>
        <v>0</v>
      </c>
      <c r="L469" s="28"/>
      <c r="M469" s="28">
        <f>IF(F469="I",IFERROR(VLOOKUP(C469,'BG 2021'!A:D,4,FALSE),0),0)</f>
        <v>0</v>
      </c>
      <c r="N469" s="28"/>
      <c r="O469" s="35"/>
      <c r="P469" s="28"/>
      <c r="Q469" s="28"/>
      <c r="R469" s="28"/>
    </row>
    <row r="470" spans="1:18" hidden="1">
      <c r="A470" s="125" t="s">
        <v>3</v>
      </c>
      <c r="B470" s="125"/>
      <c r="C470" s="126">
        <v>1190111205</v>
      </c>
      <c r="D470" s="125" t="s">
        <v>610</v>
      </c>
      <c r="E470" s="27" t="s">
        <v>6</v>
      </c>
      <c r="F470" s="27" t="s">
        <v>180</v>
      </c>
      <c r="G470" s="35">
        <f>IF(F470="I",IFERROR(VLOOKUP(C470,'BG 122022'!B:D,3,FALSE),0),0)</f>
        <v>0</v>
      </c>
      <c r="H470" s="28"/>
      <c r="I470" s="28">
        <f>IF(F470="I",IFERROR(VLOOKUP(C470,'BG 122022'!B:E,4,FALSE),0),0)</f>
        <v>0</v>
      </c>
      <c r="J470" s="28"/>
      <c r="K470" s="35">
        <f>IF(F470="I",IFERROR(VLOOKUP(C470,'BG 2021'!A:C,3,FALSE),0),0)</f>
        <v>0</v>
      </c>
      <c r="L470" s="28"/>
      <c r="M470" s="28">
        <f>IF(F470="I",IFERROR(VLOOKUP(C470,'BG 2021'!A:D,4,FALSE),0),0)</f>
        <v>0</v>
      </c>
      <c r="N470" s="28"/>
      <c r="O470" s="35"/>
      <c r="P470" s="28"/>
      <c r="Q470" s="28"/>
      <c r="R470" s="28"/>
    </row>
    <row r="471" spans="1:18" hidden="1">
      <c r="A471" s="125" t="s">
        <v>3</v>
      </c>
      <c r="B471" s="125"/>
      <c r="C471" s="126">
        <v>1190111206</v>
      </c>
      <c r="D471" s="125" t="s">
        <v>611</v>
      </c>
      <c r="E471" s="27" t="s">
        <v>6</v>
      </c>
      <c r="F471" s="27" t="s">
        <v>180</v>
      </c>
      <c r="G471" s="35">
        <f>IF(F471="I",IFERROR(VLOOKUP(C471,'BG 122022'!B:D,3,FALSE),0),0)</f>
        <v>0</v>
      </c>
      <c r="H471" s="28"/>
      <c r="I471" s="28">
        <f>IF(F471="I",IFERROR(VLOOKUP(C471,'BG 122022'!B:E,4,FALSE),0),0)</f>
        <v>0</v>
      </c>
      <c r="J471" s="28"/>
      <c r="K471" s="35">
        <f>IF(F471="I",IFERROR(VLOOKUP(C471,'BG 2021'!A:C,3,FALSE),0),0)</f>
        <v>0</v>
      </c>
      <c r="L471" s="28"/>
      <c r="M471" s="28">
        <f>IF(F471="I",IFERROR(VLOOKUP(C471,'BG 2021'!A:D,4,FALSE),0),0)</f>
        <v>0</v>
      </c>
      <c r="N471" s="28"/>
      <c r="O471" s="35"/>
      <c r="P471" s="28"/>
      <c r="Q471" s="28"/>
      <c r="R471" s="28"/>
    </row>
    <row r="472" spans="1:18" hidden="1">
      <c r="A472" s="125" t="s">
        <v>3</v>
      </c>
      <c r="B472" s="125"/>
      <c r="C472" s="126">
        <v>11901113</v>
      </c>
      <c r="D472" s="125" t="s">
        <v>964</v>
      </c>
      <c r="E472" s="27" t="s">
        <v>6</v>
      </c>
      <c r="F472" s="27" t="s">
        <v>179</v>
      </c>
      <c r="G472" s="35">
        <f>IF(F472="I",IFERROR(VLOOKUP(C472,'BG 122022'!B:D,3,FALSE),0),0)</f>
        <v>0</v>
      </c>
      <c r="H472" s="28"/>
      <c r="I472" s="28">
        <f>IF(F472="I",IFERROR(VLOOKUP(C472,'BG 122022'!B:E,4,FALSE),0),0)</f>
        <v>0</v>
      </c>
      <c r="J472" s="28"/>
      <c r="K472" s="35">
        <f>IF(F472="I",IFERROR(VLOOKUP(C472,'BG 2021'!A:C,3,FALSE),0),0)</f>
        <v>0</v>
      </c>
      <c r="L472" s="28"/>
      <c r="M472" s="28">
        <f>IF(F472="I",IFERROR(VLOOKUP(C472,'BG 2021'!A:D,4,FALSE),0),0)</f>
        <v>0</v>
      </c>
      <c r="N472" s="28"/>
      <c r="O472" s="35"/>
      <c r="P472" s="28"/>
      <c r="Q472" s="28"/>
      <c r="R472" s="28"/>
    </row>
    <row r="473" spans="1:18" s="165" customFormat="1" hidden="1">
      <c r="A473" s="160" t="s">
        <v>3</v>
      </c>
      <c r="B473" s="160" t="s">
        <v>1043</v>
      </c>
      <c r="C473" s="161">
        <v>1190111302</v>
      </c>
      <c r="D473" s="160" t="s">
        <v>1013</v>
      </c>
      <c r="E473" s="162" t="s">
        <v>0</v>
      </c>
      <c r="F473" s="162" t="s">
        <v>180</v>
      </c>
      <c r="G473" s="163">
        <f>IF(F473="I",IFERROR(VLOOKUP(C473,'BG 122022'!B:D,3,FALSE),0),0)</f>
        <v>0</v>
      </c>
      <c r="H473" s="164"/>
      <c r="I473" s="164">
        <f>IF(F473="I",IFERROR(VLOOKUP(C473,'BG 122022'!B:E,4,FALSE),0),0)</f>
        <v>0</v>
      </c>
      <c r="J473" s="164"/>
      <c r="K473" s="163">
        <f>IF(F473="I",IFERROR(VLOOKUP(C473,'BG 2021'!A:C,3,FALSE),0),0)</f>
        <v>0</v>
      </c>
      <c r="L473" s="164"/>
      <c r="M473" s="164">
        <f>IF(F473="I",IFERROR(VLOOKUP(C473,'BG 2021'!A:D,4,FALSE),0),0)</f>
        <v>0</v>
      </c>
      <c r="N473" s="164"/>
      <c r="O473" s="163"/>
      <c r="P473" s="164"/>
      <c r="Q473" s="164"/>
      <c r="R473" s="164"/>
    </row>
    <row r="474" spans="1:18" hidden="1">
      <c r="A474" s="125" t="s">
        <v>3</v>
      </c>
      <c r="B474" s="125"/>
      <c r="C474" s="126">
        <v>11901114</v>
      </c>
      <c r="D474" s="125" t="s">
        <v>1075</v>
      </c>
      <c r="E474" s="27" t="s">
        <v>6</v>
      </c>
      <c r="F474" s="27" t="s">
        <v>179</v>
      </c>
      <c r="G474" s="35">
        <f>IF(F474="I",IFERROR(VLOOKUP(C474,'BG 122022'!B:D,3,FALSE),0),0)</f>
        <v>0</v>
      </c>
      <c r="H474" s="28"/>
      <c r="I474" s="28">
        <f>IF(F474="I",IFERROR(VLOOKUP(C474,'BG 122022'!B:E,4,FALSE),0),0)</f>
        <v>0</v>
      </c>
      <c r="J474" s="28"/>
      <c r="K474" s="35">
        <f>IF(F474="I",IFERROR(VLOOKUP(C474,'BG 2021'!A:C,3,FALSE),0),0)</f>
        <v>0</v>
      </c>
      <c r="L474" s="28"/>
      <c r="M474" s="28">
        <f>IF(F474="I",IFERROR(VLOOKUP(C474,'BG 2021'!A:D,4,FALSE),0),0)</f>
        <v>0</v>
      </c>
      <c r="N474" s="28"/>
      <c r="O474" s="35"/>
      <c r="P474" s="28"/>
      <c r="Q474" s="28"/>
      <c r="R474" s="28"/>
    </row>
    <row r="475" spans="1:18" s="165" customFormat="1" hidden="1">
      <c r="A475" s="160" t="s">
        <v>3</v>
      </c>
      <c r="B475" s="160" t="s">
        <v>1043</v>
      </c>
      <c r="C475" s="161">
        <v>1190111401</v>
      </c>
      <c r="D475" s="160" t="s">
        <v>1076</v>
      </c>
      <c r="E475" s="162" t="s">
        <v>6</v>
      </c>
      <c r="F475" s="162" t="s">
        <v>180</v>
      </c>
      <c r="G475" s="163">
        <f>IF(F475="I",IFERROR(VLOOKUP(C475,'BG 122022'!B:D,3,FALSE),0),0)</f>
        <v>0</v>
      </c>
      <c r="H475" s="164"/>
      <c r="I475" s="164">
        <f>IF(F475="I",IFERROR(VLOOKUP(C475,'BG 122022'!B:E,4,FALSE),0),0)</f>
        <v>0</v>
      </c>
      <c r="J475" s="164"/>
      <c r="K475" s="163">
        <f>IF(F475="I",IFERROR(VLOOKUP(C475,'BG 2021'!A:C,3,FALSE),0),0)</f>
        <v>0</v>
      </c>
      <c r="L475" s="164"/>
      <c r="M475" s="164">
        <f>IF(F475="I",IFERROR(VLOOKUP(C475,'BG 2021'!A:D,4,FALSE),0),0)</f>
        <v>0</v>
      </c>
      <c r="N475" s="164"/>
      <c r="O475" s="163"/>
      <c r="P475" s="164"/>
      <c r="Q475" s="164"/>
      <c r="R475" s="164"/>
    </row>
    <row r="476" spans="1:18" s="165" customFormat="1" hidden="1">
      <c r="A476" s="160" t="s">
        <v>3</v>
      </c>
      <c r="B476" s="160" t="s">
        <v>1043</v>
      </c>
      <c r="C476" s="161">
        <v>1190111403</v>
      </c>
      <c r="D476" s="160" t="s">
        <v>1481</v>
      </c>
      <c r="E476" s="162" t="s">
        <v>0</v>
      </c>
      <c r="F476" s="162" t="s">
        <v>180</v>
      </c>
      <c r="G476" s="163">
        <f>IF(F476="I",IFERROR(VLOOKUP(C476,'BG 122022'!B:D,3,FALSE),0),0)</f>
        <v>580469</v>
      </c>
      <c r="H476" s="164"/>
      <c r="I476" s="164">
        <f>IF(F476="I",IFERROR(VLOOKUP(C476,'BG 122022'!B:E,4,FALSE),0),0)</f>
        <v>82.5</v>
      </c>
      <c r="J476" s="164"/>
      <c r="K476" s="163">
        <f>IF(F476="I",IFERROR(VLOOKUP(C476,'BG 2021'!A:C,3,FALSE),0),0)</f>
        <v>0</v>
      </c>
      <c r="L476" s="164"/>
      <c r="M476" s="164">
        <f>IF(F476="I",IFERROR(VLOOKUP(C476,'BG 2021'!A:D,4,FALSE),0),0)</f>
        <v>0</v>
      </c>
      <c r="N476" s="164"/>
      <c r="O476" s="163"/>
      <c r="P476" s="164"/>
      <c r="Q476" s="164"/>
      <c r="R476" s="164"/>
    </row>
    <row r="477" spans="1:18" s="165" customFormat="1" hidden="1">
      <c r="A477" s="160" t="s">
        <v>3</v>
      </c>
      <c r="B477" s="160" t="s">
        <v>1043</v>
      </c>
      <c r="C477" s="161">
        <v>1190111404</v>
      </c>
      <c r="D477" s="160" t="s">
        <v>1175</v>
      </c>
      <c r="E477" s="162" t="s">
        <v>6</v>
      </c>
      <c r="F477" s="162" t="s">
        <v>180</v>
      </c>
      <c r="G477" s="163">
        <f>IF(F477="I",IFERROR(VLOOKUP(C477,'BG 122022'!B:D,3,FALSE),0),0)</f>
        <v>0</v>
      </c>
      <c r="H477" s="164"/>
      <c r="I477" s="164">
        <f>IF(F477="I",IFERROR(VLOOKUP(C477,'BG 122022'!B:E,4,FALSE),0),0)</f>
        <v>0</v>
      </c>
      <c r="J477" s="164"/>
      <c r="K477" s="163">
        <f>IF(F477="I",IFERROR(VLOOKUP(C477,'BG 2021'!A:C,3,FALSE),0),0)</f>
        <v>93889248.400000006</v>
      </c>
      <c r="L477" s="164"/>
      <c r="M477" s="164">
        <f>IF(F477="I",IFERROR(VLOOKUP(C477,'BG 2021'!A:D,4,FALSE),0),0)</f>
        <v>13647.470000000001</v>
      </c>
      <c r="N477" s="164"/>
      <c r="O477" s="163"/>
      <c r="P477" s="164"/>
      <c r="Q477" s="164"/>
      <c r="R477" s="164"/>
    </row>
    <row r="478" spans="1:18" s="165" customFormat="1" hidden="1">
      <c r="A478" s="160" t="s">
        <v>3</v>
      </c>
      <c r="B478" s="160" t="s">
        <v>1043</v>
      </c>
      <c r="C478" s="161">
        <v>1190111406</v>
      </c>
      <c r="D478" s="160" t="s">
        <v>1482</v>
      </c>
      <c r="E478" s="162" t="s">
        <v>0</v>
      </c>
      <c r="F478" s="162" t="s">
        <v>180</v>
      </c>
      <c r="G478" s="163">
        <f>IF(F478="I",IFERROR(VLOOKUP(C478,'BG 122022'!B:D,3,FALSE),0),0)</f>
        <v>11864221</v>
      </c>
      <c r="H478" s="164"/>
      <c r="I478" s="164">
        <f>IF(F478="I",IFERROR(VLOOKUP(C478,'BG 122022'!B:E,4,FALSE),0),0)</f>
        <v>1636.92</v>
      </c>
      <c r="J478" s="164"/>
      <c r="K478" s="163">
        <f>IF(F478="I",IFERROR(VLOOKUP(C478,'BG 2021'!A:C,3,FALSE),0),0)</f>
        <v>0</v>
      </c>
      <c r="L478" s="164"/>
      <c r="M478" s="164">
        <f>IF(F478="I",IFERROR(VLOOKUP(C478,'BG 2021'!A:D,4,FALSE),0),0)</f>
        <v>0</v>
      </c>
      <c r="N478" s="164"/>
      <c r="O478" s="163"/>
      <c r="P478" s="164"/>
      <c r="Q478" s="164"/>
      <c r="R478" s="164"/>
    </row>
    <row r="479" spans="1:18" s="165" customFormat="1" hidden="1">
      <c r="A479" s="160" t="s">
        <v>3</v>
      </c>
      <c r="B479" s="160" t="s">
        <v>1043</v>
      </c>
      <c r="C479" s="161">
        <v>1190111407</v>
      </c>
      <c r="D479" s="160" t="s">
        <v>1483</v>
      </c>
      <c r="E479" s="162" t="s">
        <v>0</v>
      </c>
      <c r="F479" s="162" t="s">
        <v>180</v>
      </c>
      <c r="G479" s="163">
        <f>IF(F479="I",IFERROR(VLOOKUP(C479,'BG 122022'!B:D,3,FALSE),0),0)</f>
        <v>4900035</v>
      </c>
      <c r="H479" s="164"/>
      <c r="I479" s="164">
        <f>IF(F479="I",IFERROR(VLOOKUP(C479,'BG 122022'!B:E,4,FALSE),0),0)</f>
        <v>683.5</v>
      </c>
      <c r="J479" s="164"/>
      <c r="K479" s="163">
        <f>IF(F479="I",IFERROR(VLOOKUP(C479,'BG 2021'!A:C,3,FALSE),0),0)</f>
        <v>0</v>
      </c>
      <c r="L479" s="164"/>
      <c r="M479" s="164">
        <f>IF(F479="I",IFERROR(VLOOKUP(C479,'BG 2021'!A:D,4,FALSE),0),0)</f>
        <v>0</v>
      </c>
      <c r="N479" s="164"/>
      <c r="O479" s="163"/>
      <c r="P479" s="164"/>
      <c r="Q479" s="164"/>
      <c r="R479" s="164"/>
    </row>
    <row r="480" spans="1:18" hidden="1">
      <c r="A480" s="125" t="s">
        <v>3</v>
      </c>
      <c r="B480" s="125"/>
      <c r="C480" s="126">
        <v>12</v>
      </c>
      <c r="D480" s="125" t="s">
        <v>7</v>
      </c>
      <c r="E480" s="27" t="s">
        <v>6</v>
      </c>
      <c r="F480" s="27" t="s">
        <v>179</v>
      </c>
      <c r="G480" s="35">
        <f>IF(F480="I",IFERROR(VLOOKUP(C480,'BG 122022'!B:D,3,FALSE),0),0)</f>
        <v>0</v>
      </c>
      <c r="H480" s="28"/>
      <c r="I480" s="28">
        <f>IF(F480="I",IFERROR(VLOOKUP(C480,'BG 122022'!B:E,4,FALSE),0),0)</f>
        <v>0</v>
      </c>
      <c r="J480" s="28"/>
      <c r="K480" s="35">
        <f>IF(F480="I",IFERROR(VLOOKUP(C480,'BG 2021'!A:C,3,FALSE),0),0)</f>
        <v>0</v>
      </c>
      <c r="L480" s="28"/>
      <c r="M480" s="28">
        <f>IF(F480="I",IFERROR(VLOOKUP(C480,'BG 2021'!A:D,4,FALSE),0),0)</f>
        <v>0</v>
      </c>
      <c r="N480" s="28"/>
      <c r="O480" s="35"/>
      <c r="P480" s="28"/>
      <c r="Q480" s="28"/>
      <c r="R480" s="28"/>
    </row>
    <row r="481" spans="1:18" hidden="1">
      <c r="A481" s="125" t="s">
        <v>3</v>
      </c>
      <c r="B481" s="125"/>
      <c r="C481" s="126">
        <v>121</v>
      </c>
      <c r="D481" s="125" t="s">
        <v>98</v>
      </c>
      <c r="E481" s="27" t="s">
        <v>6</v>
      </c>
      <c r="F481" s="27" t="s">
        <v>179</v>
      </c>
      <c r="G481" s="35">
        <f>IF(F481="I",IFERROR(VLOOKUP(C481,'BG 122022'!B:D,3,FALSE),0),0)</f>
        <v>0</v>
      </c>
      <c r="H481" s="28"/>
      <c r="I481" s="28">
        <f>IF(F481="I",IFERROR(VLOOKUP(C481,'BG 122022'!B:E,4,FALSE),0),0)</f>
        <v>0</v>
      </c>
      <c r="J481" s="28"/>
      <c r="K481" s="35">
        <f>IF(F481="I",IFERROR(VLOOKUP(C481,'BG 2021'!A:C,3,FALSE),0),0)</f>
        <v>0</v>
      </c>
      <c r="L481" s="28"/>
      <c r="M481" s="28">
        <f>IF(F481="I",IFERROR(VLOOKUP(C481,'BG 2021'!A:D,4,FALSE),0),0)</f>
        <v>0</v>
      </c>
      <c r="N481" s="28"/>
      <c r="O481" s="35"/>
      <c r="P481" s="28"/>
      <c r="Q481" s="28"/>
      <c r="R481" s="28"/>
    </row>
    <row r="482" spans="1:18" hidden="1">
      <c r="A482" s="125" t="s">
        <v>3</v>
      </c>
      <c r="B482" s="125"/>
      <c r="C482" s="126">
        <v>12101</v>
      </c>
      <c r="D482" s="125" t="s">
        <v>58</v>
      </c>
      <c r="E482" s="27" t="s">
        <v>6</v>
      </c>
      <c r="F482" s="27" t="s">
        <v>179</v>
      </c>
      <c r="G482" s="35">
        <f>IF(F482="I",IFERROR(VLOOKUP(C482,'BG 122022'!B:D,3,FALSE),0),0)</f>
        <v>0</v>
      </c>
      <c r="H482" s="28"/>
      <c r="I482" s="28">
        <f>IF(F482="I",IFERROR(VLOOKUP(C482,'BG 122022'!B:E,4,FALSE),0),0)</f>
        <v>0</v>
      </c>
      <c r="J482" s="28"/>
      <c r="K482" s="35">
        <f>IF(F482="I",IFERROR(VLOOKUP(C482,'BG 2021'!A:C,3,FALSE),0),0)</f>
        <v>0</v>
      </c>
      <c r="L482" s="28"/>
      <c r="M482" s="28">
        <f>IF(F482="I",IFERROR(VLOOKUP(C482,'BG 2021'!A:D,4,FALSE),0),0)</f>
        <v>0</v>
      </c>
      <c r="N482" s="28"/>
      <c r="O482" s="35"/>
      <c r="P482" s="28"/>
      <c r="Q482" s="28"/>
      <c r="R482" s="28"/>
    </row>
    <row r="483" spans="1:18" hidden="1">
      <c r="A483" s="125" t="s">
        <v>3</v>
      </c>
      <c r="B483" s="125"/>
      <c r="C483" s="126">
        <v>121011</v>
      </c>
      <c r="D483" s="125" t="s">
        <v>446</v>
      </c>
      <c r="E483" s="27" t="s">
        <v>6</v>
      </c>
      <c r="F483" s="27" t="s">
        <v>179</v>
      </c>
      <c r="G483" s="35">
        <f>IF(F483="I",IFERROR(VLOOKUP(C483,'BG 122022'!B:D,3,FALSE),0),0)</f>
        <v>0</v>
      </c>
      <c r="H483" s="28"/>
      <c r="I483" s="28">
        <f>IF(F483="I",IFERROR(VLOOKUP(C483,'BG 122022'!B:E,4,FALSE),0),0)</f>
        <v>0</v>
      </c>
      <c r="J483" s="28"/>
      <c r="K483" s="35">
        <f>IF(F483="I",IFERROR(VLOOKUP(C483,'BG 2021'!A:C,3,FALSE),0),0)</f>
        <v>0</v>
      </c>
      <c r="L483" s="28"/>
      <c r="M483" s="28">
        <f>IF(F483="I",IFERROR(VLOOKUP(C483,'BG 2021'!A:D,4,FALSE),0),0)</f>
        <v>0</v>
      </c>
      <c r="N483" s="28"/>
      <c r="O483" s="35"/>
      <c r="P483" s="28"/>
      <c r="Q483" s="28"/>
      <c r="R483" s="28"/>
    </row>
    <row r="484" spans="1:18" hidden="1">
      <c r="A484" s="125" t="s">
        <v>3</v>
      </c>
      <c r="B484" s="125"/>
      <c r="C484" s="126">
        <v>1210111</v>
      </c>
      <c r="D484" s="125" t="s">
        <v>314</v>
      </c>
      <c r="E484" s="27" t="s">
        <v>6</v>
      </c>
      <c r="F484" s="27" t="s">
        <v>179</v>
      </c>
      <c r="G484" s="35">
        <f>IF(F484="I",IFERROR(VLOOKUP(C484,'BG 122022'!B:D,3,FALSE),0),0)</f>
        <v>0</v>
      </c>
      <c r="H484" s="28"/>
      <c r="I484" s="28">
        <f>IF(F484="I",IFERROR(VLOOKUP(C484,'BG 122022'!B:E,4,FALSE),0),0)</f>
        <v>0</v>
      </c>
      <c r="J484" s="28"/>
      <c r="K484" s="35">
        <f>IF(F484="I",IFERROR(VLOOKUP(C484,'BG 2021'!A:C,3,FALSE),0),0)</f>
        <v>0</v>
      </c>
      <c r="L484" s="28"/>
      <c r="M484" s="28">
        <f>IF(F484="I",IFERROR(VLOOKUP(C484,'BG 2021'!A:D,4,FALSE),0),0)</f>
        <v>0</v>
      </c>
      <c r="N484" s="28"/>
      <c r="O484" s="35"/>
      <c r="P484" s="28"/>
      <c r="Q484" s="28"/>
      <c r="R484" s="28"/>
    </row>
    <row r="485" spans="1:18" hidden="1">
      <c r="A485" s="125" t="s">
        <v>3</v>
      </c>
      <c r="B485" s="125"/>
      <c r="C485" s="126">
        <v>1210112</v>
      </c>
      <c r="D485" s="125" t="s">
        <v>315</v>
      </c>
      <c r="E485" s="27" t="s">
        <v>6</v>
      </c>
      <c r="F485" s="27" t="s">
        <v>179</v>
      </c>
      <c r="G485" s="35">
        <f>IF(F485="I",IFERROR(VLOOKUP(C485,'BG 122022'!B:D,3,FALSE),0),0)</f>
        <v>0</v>
      </c>
      <c r="H485" s="28"/>
      <c r="I485" s="28">
        <f>IF(F485="I",IFERROR(VLOOKUP(C485,'BG 122022'!B:E,4,FALSE),0),0)</f>
        <v>0</v>
      </c>
      <c r="J485" s="28"/>
      <c r="K485" s="35">
        <f>IF(F485="I",IFERROR(VLOOKUP(C485,'BG 2021'!A:C,3,FALSE),0),0)</f>
        <v>0</v>
      </c>
      <c r="L485" s="28"/>
      <c r="M485" s="28">
        <f>IF(F485="I",IFERROR(VLOOKUP(C485,'BG 2021'!A:D,4,FALSE),0),0)</f>
        <v>0</v>
      </c>
      <c r="N485" s="28"/>
      <c r="O485" s="35"/>
      <c r="P485" s="28"/>
      <c r="Q485" s="28"/>
      <c r="R485" s="28"/>
    </row>
    <row r="486" spans="1:18" hidden="1">
      <c r="A486" s="125" t="s">
        <v>3</v>
      </c>
      <c r="B486" s="125"/>
      <c r="C486" s="126">
        <v>12101121</v>
      </c>
      <c r="D486" s="125" t="s">
        <v>88</v>
      </c>
      <c r="E486" s="27" t="s">
        <v>6</v>
      </c>
      <c r="F486" s="27" t="s">
        <v>179</v>
      </c>
      <c r="G486" s="35">
        <f>IF(F486="I",IFERROR(VLOOKUP(C486,'BG 122022'!B:D,3,FALSE),0),0)</f>
        <v>0</v>
      </c>
      <c r="H486" s="28"/>
      <c r="I486" s="28">
        <f>IF(F486="I",IFERROR(VLOOKUP(C486,'BG 122022'!B:E,4,FALSE),0),0)</f>
        <v>0</v>
      </c>
      <c r="J486" s="28"/>
      <c r="K486" s="35">
        <f>IF(F486="I",IFERROR(VLOOKUP(C486,'BG 2021'!A:C,3,FALSE),0),0)</f>
        <v>0</v>
      </c>
      <c r="L486" s="28"/>
      <c r="M486" s="28">
        <f>IF(F486="I",IFERROR(VLOOKUP(C486,'BG 2021'!A:D,4,FALSE),0),0)</f>
        <v>0</v>
      </c>
      <c r="N486" s="28"/>
      <c r="O486" s="35"/>
      <c r="P486" s="28"/>
      <c r="Q486" s="28"/>
      <c r="R486" s="28"/>
    </row>
    <row r="487" spans="1:18" hidden="1">
      <c r="A487" s="125" t="s">
        <v>3</v>
      </c>
      <c r="B487" s="125"/>
      <c r="C487" s="126">
        <v>1210112101</v>
      </c>
      <c r="D487" s="125" t="s">
        <v>612</v>
      </c>
      <c r="E487" s="27" t="s">
        <v>6</v>
      </c>
      <c r="F487" s="27" t="s">
        <v>180</v>
      </c>
      <c r="G487" s="35">
        <f>IF(F487="I",IFERROR(VLOOKUP(C487,'BG 122022'!B:D,3,FALSE),0),0)</f>
        <v>0</v>
      </c>
      <c r="H487" s="28"/>
      <c r="I487" s="28">
        <f>IF(F487="I",IFERROR(VLOOKUP(C487,'BG 122022'!B:E,4,FALSE),0),0)</f>
        <v>0</v>
      </c>
      <c r="J487" s="28"/>
      <c r="K487" s="35">
        <f>IF(F487="I",IFERROR(VLOOKUP(C487,'BG 2021'!A:C,3,FALSE),0),0)</f>
        <v>0</v>
      </c>
      <c r="L487" s="28"/>
      <c r="M487" s="28">
        <f>IF(F487="I",IFERROR(VLOOKUP(C487,'BG 2021'!A:D,4,FALSE),0),0)</f>
        <v>0</v>
      </c>
      <c r="N487" s="28"/>
      <c r="O487" s="35"/>
      <c r="P487" s="28"/>
      <c r="Q487" s="28"/>
      <c r="R487" s="28"/>
    </row>
    <row r="488" spans="1:18" hidden="1">
      <c r="A488" s="125" t="s">
        <v>3</v>
      </c>
      <c r="B488" s="125"/>
      <c r="C488" s="126">
        <v>1210113</v>
      </c>
      <c r="D488" s="125" t="s">
        <v>317</v>
      </c>
      <c r="E488" s="27" t="s">
        <v>6</v>
      </c>
      <c r="F488" s="27" t="s">
        <v>179</v>
      </c>
      <c r="G488" s="35">
        <f>IF(F488="I",IFERROR(VLOOKUP(C488,'BG 122022'!B:D,3,FALSE),0),0)</f>
        <v>0</v>
      </c>
      <c r="H488" s="28"/>
      <c r="I488" s="28">
        <f>IF(F488="I",IFERROR(VLOOKUP(C488,'BG 122022'!B:E,4,FALSE),0),0)</f>
        <v>0</v>
      </c>
      <c r="J488" s="28"/>
      <c r="K488" s="35">
        <f>IF(F488="I",IFERROR(VLOOKUP(C488,'BG 2021'!A:C,3,FALSE),0),0)</f>
        <v>0</v>
      </c>
      <c r="L488" s="28"/>
      <c r="M488" s="28">
        <f>IF(F488="I",IFERROR(VLOOKUP(C488,'BG 2021'!A:D,4,FALSE),0),0)</f>
        <v>0</v>
      </c>
      <c r="N488" s="28"/>
      <c r="O488" s="35"/>
      <c r="P488" s="28"/>
      <c r="Q488" s="28"/>
      <c r="R488" s="28"/>
    </row>
    <row r="489" spans="1:18" hidden="1">
      <c r="A489" s="125" t="s">
        <v>3</v>
      </c>
      <c r="B489" s="125"/>
      <c r="C489" s="126">
        <v>1210114</v>
      </c>
      <c r="D489" s="125" t="s">
        <v>447</v>
      </c>
      <c r="E489" s="27" t="s">
        <v>6</v>
      </c>
      <c r="F489" s="27" t="s">
        <v>179</v>
      </c>
      <c r="G489" s="35">
        <f>IF(F489="I",IFERROR(VLOOKUP(C489,'BG 122022'!B:D,3,FALSE),0),0)</f>
        <v>0</v>
      </c>
      <c r="H489" s="28"/>
      <c r="I489" s="28">
        <f>IF(F489="I",IFERROR(VLOOKUP(C489,'BG 122022'!B:E,4,FALSE),0),0)</f>
        <v>0</v>
      </c>
      <c r="J489" s="28"/>
      <c r="K489" s="35">
        <f>IF(F489="I",IFERROR(VLOOKUP(C489,'BG 2021'!A:C,3,FALSE),0),0)</f>
        <v>0</v>
      </c>
      <c r="L489" s="28"/>
      <c r="M489" s="28">
        <f>IF(F489="I",IFERROR(VLOOKUP(C489,'BG 2021'!A:D,4,FALSE),0),0)</f>
        <v>0</v>
      </c>
      <c r="N489" s="28"/>
      <c r="O489" s="35"/>
      <c r="P489" s="28"/>
      <c r="Q489" s="28"/>
      <c r="R489" s="28"/>
    </row>
    <row r="490" spans="1:18" hidden="1">
      <c r="A490" s="125" t="s">
        <v>3</v>
      </c>
      <c r="B490" s="125"/>
      <c r="C490" s="126">
        <v>1210115</v>
      </c>
      <c r="D490" s="125" t="s">
        <v>613</v>
      </c>
      <c r="E490" s="27" t="s">
        <v>6</v>
      </c>
      <c r="F490" s="27" t="s">
        <v>179</v>
      </c>
      <c r="G490" s="35">
        <f>IF(F490="I",IFERROR(VLOOKUP(C490,'BG 122022'!B:D,3,FALSE),0),0)</f>
        <v>0</v>
      </c>
      <c r="H490" s="28"/>
      <c r="I490" s="28">
        <f>IF(F490="I",IFERROR(VLOOKUP(C490,'BG 122022'!B:E,4,FALSE),0),0)</f>
        <v>0</v>
      </c>
      <c r="J490" s="28"/>
      <c r="K490" s="35">
        <f>IF(F490="I",IFERROR(VLOOKUP(C490,'BG 2021'!A:C,3,FALSE),0),0)</f>
        <v>0</v>
      </c>
      <c r="L490" s="28"/>
      <c r="M490" s="28">
        <f>IF(F490="I",IFERROR(VLOOKUP(C490,'BG 2021'!A:D,4,FALSE),0),0)</f>
        <v>0</v>
      </c>
      <c r="N490" s="28"/>
      <c r="O490" s="35"/>
      <c r="P490" s="28"/>
      <c r="Q490" s="28"/>
      <c r="R490" s="28"/>
    </row>
    <row r="491" spans="1:18" hidden="1">
      <c r="A491" s="125" t="s">
        <v>3</v>
      </c>
      <c r="B491" s="125"/>
      <c r="C491" s="126">
        <v>1210116</v>
      </c>
      <c r="D491" s="125" t="s">
        <v>614</v>
      </c>
      <c r="E491" s="27" t="s">
        <v>6</v>
      </c>
      <c r="F491" s="27" t="s">
        <v>179</v>
      </c>
      <c r="G491" s="35">
        <f>IF(F491="I",IFERROR(VLOOKUP(C491,'BG 122022'!B:D,3,FALSE),0),0)</f>
        <v>0</v>
      </c>
      <c r="H491" s="28"/>
      <c r="I491" s="28">
        <f>IF(F491="I",IFERROR(VLOOKUP(C491,'BG 122022'!B:E,4,FALSE),0),0)</f>
        <v>0</v>
      </c>
      <c r="J491" s="28"/>
      <c r="K491" s="35">
        <f>IF(F491="I",IFERROR(VLOOKUP(C491,'BG 2021'!A:C,3,FALSE),0),0)</f>
        <v>0</v>
      </c>
      <c r="L491" s="28"/>
      <c r="M491" s="28">
        <f>IF(F491="I",IFERROR(VLOOKUP(C491,'BG 2021'!A:D,4,FALSE),0),0)</f>
        <v>0</v>
      </c>
      <c r="N491" s="28"/>
      <c r="O491" s="35"/>
      <c r="P491" s="28"/>
      <c r="Q491" s="28"/>
      <c r="R491" s="28"/>
    </row>
    <row r="492" spans="1:18" hidden="1">
      <c r="A492" s="125" t="s">
        <v>3</v>
      </c>
      <c r="B492" s="125"/>
      <c r="C492" s="126">
        <v>1210117</v>
      </c>
      <c r="D492" s="125" t="s">
        <v>615</v>
      </c>
      <c r="E492" s="27" t="s">
        <v>6</v>
      </c>
      <c r="F492" s="27" t="s">
        <v>179</v>
      </c>
      <c r="G492" s="35">
        <f>IF(F492="I",IFERROR(VLOOKUP(C492,'BG 122022'!B:D,3,FALSE),0),0)</f>
        <v>0</v>
      </c>
      <c r="H492" s="28"/>
      <c r="I492" s="28">
        <f>IF(F492="I",IFERROR(VLOOKUP(C492,'BG 122022'!B:E,4,FALSE),0),0)</f>
        <v>0</v>
      </c>
      <c r="J492" s="28"/>
      <c r="K492" s="35">
        <f>IF(F492="I",IFERROR(VLOOKUP(C492,'BG 2021'!A:C,3,FALSE),0),0)</f>
        <v>0</v>
      </c>
      <c r="L492" s="28"/>
      <c r="M492" s="28">
        <f>IF(F492="I",IFERROR(VLOOKUP(C492,'BG 2021'!A:D,4,FALSE),0),0)</f>
        <v>0</v>
      </c>
      <c r="N492" s="28"/>
      <c r="O492" s="35"/>
      <c r="P492" s="28"/>
      <c r="Q492" s="28"/>
      <c r="R492" s="28"/>
    </row>
    <row r="493" spans="1:18" hidden="1">
      <c r="A493" s="125" t="s">
        <v>3</v>
      </c>
      <c r="B493" s="125"/>
      <c r="C493" s="126">
        <v>1210118</v>
      </c>
      <c r="D493" s="125" t="s">
        <v>616</v>
      </c>
      <c r="E493" s="27" t="s">
        <v>6</v>
      </c>
      <c r="F493" s="27" t="s">
        <v>179</v>
      </c>
      <c r="G493" s="35">
        <f>IF(F493="I",IFERROR(VLOOKUP(C493,'BG 122022'!B:D,3,FALSE),0),0)</f>
        <v>0</v>
      </c>
      <c r="H493" s="28"/>
      <c r="I493" s="28">
        <f>IF(F493="I",IFERROR(VLOOKUP(C493,'BG 122022'!B:E,4,FALSE),0),0)</f>
        <v>0</v>
      </c>
      <c r="J493" s="28"/>
      <c r="K493" s="35">
        <f>IF(F493="I",IFERROR(VLOOKUP(C493,'BG 2021'!A:C,3,FALSE),0),0)</f>
        <v>0</v>
      </c>
      <c r="L493" s="28"/>
      <c r="M493" s="28">
        <f>IF(F493="I",IFERROR(VLOOKUP(C493,'BG 2021'!A:D,4,FALSE),0),0)</f>
        <v>0</v>
      </c>
      <c r="N493" s="28"/>
      <c r="O493" s="35"/>
      <c r="P493" s="28"/>
      <c r="Q493" s="28"/>
      <c r="R493" s="28"/>
    </row>
    <row r="494" spans="1:18" hidden="1">
      <c r="A494" s="125" t="s">
        <v>3</v>
      </c>
      <c r="B494" s="125"/>
      <c r="C494" s="126">
        <v>121012</v>
      </c>
      <c r="D494" s="125" t="s">
        <v>450</v>
      </c>
      <c r="E494" s="27" t="s">
        <v>6</v>
      </c>
      <c r="F494" s="27" t="s">
        <v>179</v>
      </c>
      <c r="G494" s="35">
        <f>IF(F494="I",IFERROR(VLOOKUP(C494,'BG 122022'!B:D,3,FALSE),0),0)</f>
        <v>0</v>
      </c>
      <c r="H494" s="28"/>
      <c r="I494" s="28">
        <f>IF(F494="I",IFERROR(VLOOKUP(C494,'BG 122022'!B:E,4,FALSE),0),0)</f>
        <v>0</v>
      </c>
      <c r="J494" s="28"/>
      <c r="K494" s="35">
        <f>IF(F494="I",IFERROR(VLOOKUP(C494,'BG 2021'!A:C,3,FALSE),0),0)</f>
        <v>0</v>
      </c>
      <c r="L494" s="28"/>
      <c r="M494" s="28">
        <f>IF(F494="I",IFERROR(VLOOKUP(C494,'BG 2021'!A:D,4,FALSE),0),0)</f>
        <v>0</v>
      </c>
      <c r="N494" s="28"/>
      <c r="O494" s="35"/>
      <c r="P494" s="28"/>
      <c r="Q494" s="28"/>
      <c r="R494" s="28"/>
    </row>
    <row r="495" spans="1:18" hidden="1">
      <c r="A495" s="125" t="s">
        <v>3</v>
      </c>
      <c r="B495" s="125"/>
      <c r="C495" s="126">
        <v>1210121</v>
      </c>
      <c r="D495" s="125" t="s">
        <v>314</v>
      </c>
      <c r="E495" s="27" t="s">
        <v>6</v>
      </c>
      <c r="F495" s="27" t="s">
        <v>179</v>
      </c>
      <c r="G495" s="35">
        <f>IF(F495="I",IFERROR(VLOOKUP(C495,'BG 122022'!B:D,3,FALSE),0),0)</f>
        <v>0</v>
      </c>
      <c r="H495" s="28"/>
      <c r="I495" s="28">
        <f>IF(F495="I",IFERROR(VLOOKUP(C495,'BG 122022'!B:E,4,FALSE),0),0)</f>
        <v>0</v>
      </c>
      <c r="J495" s="28"/>
      <c r="K495" s="35">
        <f>IF(F495="I",IFERROR(VLOOKUP(C495,'BG 2021'!A:C,3,FALSE),0),0)</f>
        <v>0</v>
      </c>
      <c r="L495" s="28"/>
      <c r="M495" s="28">
        <f>IF(F495="I",IFERROR(VLOOKUP(C495,'BG 2021'!A:D,4,FALSE),0),0)</f>
        <v>0</v>
      </c>
      <c r="N495" s="28"/>
      <c r="O495" s="35"/>
      <c r="P495" s="28"/>
      <c r="Q495" s="28"/>
      <c r="R495" s="28"/>
    </row>
    <row r="496" spans="1:18" hidden="1">
      <c r="A496" s="125" t="s">
        <v>3</v>
      </c>
      <c r="B496" s="125"/>
      <c r="C496" s="126">
        <v>1210122</v>
      </c>
      <c r="D496" s="125" t="s">
        <v>315</v>
      </c>
      <c r="E496" s="27" t="s">
        <v>6</v>
      </c>
      <c r="F496" s="27" t="s">
        <v>179</v>
      </c>
      <c r="G496" s="35">
        <f>IF(F496="I",IFERROR(VLOOKUP(C496,'BG 122022'!B:D,3,FALSE),0),0)</f>
        <v>0</v>
      </c>
      <c r="H496" s="28"/>
      <c r="I496" s="28">
        <f>IF(F496="I",IFERROR(VLOOKUP(C496,'BG 122022'!B:E,4,FALSE),0),0)</f>
        <v>0</v>
      </c>
      <c r="J496" s="28"/>
      <c r="K496" s="35">
        <f>IF(F496="I",IFERROR(VLOOKUP(C496,'BG 2021'!A:C,3,FALSE),0),0)</f>
        <v>0</v>
      </c>
      <c r="L496" s="28"/>
      <c r="M496" s="28">
        <f>IF(F496="I",IFERROR(VLOOKUP(C496,'BG 2021'!A:D,4,FALSE),0),0)</f>
        <v>0</v>
      </c>
      <c r="N496" s="28"/>
      <c r="O496" s="35"/>
      <c r="P496" s="28"/>
      <c r="Q496" s="28"/>
      <c r="R496" s="28"/>
    </row>
    <row r="497" spans="1:18" hidden="1">
      <c r="A497" s="125" t="s">
        <v>3</v>
      </c>
      <c r="B497" s="125"/>
      <c r="C497" s="126">
        <v>1210123</v>
      </c>
      <c r="D497" s="125" t="s">
        <v>317</v>
      </c>
      <c r="E497" s="27" t="s">
        <v>6</v>
      </c>
      <c r="F497" s="27" t="s">
        <v>179</v>
      </c>
      <c r="G497" s="35">
        <f>IF(F497="I",IFERROR(VLOOKUP(C497,'BG 122022'!B:D,3,FALSE),0),0)</f>
        <v>0</v>
      </c>
      <c r="H497" s="28"/>
      <c r="I497" s="28">
        <f>IF(F497="I",IFERROR(VLOOKUP(C497,'BG 122022'!B:E,4,FALSE),0),0)</f>
        <v>0</v>
      </c>
      <c r="J497" s="28"/>
      <c r="K497" s="35">
        <f>IF(F497="I",IFERROR(VLOOKUP(C497,'BG 2021'!A:C,3,FALSE),0),0)</f>
        <v>0</v>
      </c>
      <c r="L497" s="28"/>
      <c r="M497" s="28">
        <f>IF(F497="I",IFERROR(VLOOKUP(C497,'BG 2021'!A:D,4,FALSE),0),0)</f>
        <v>0</v>
      </c>
      <c r="N497" s="28"/>
      <c r="O497" s="35"/>
      <c r="P497" s="28"/>
      <c r="Q497" s="28"/>
      <c r="R497" s="28"/>
    </row>
    <row r="498" spans="1:18" hidden="1">
      <c r="A498" s="125" t="s">
        <v>3</v>
      </c>
      <c r="B498" s="125"/>
      <c r="C498" s="126">
        <v>1210124</v>
      </c>
      <c r="D498" s="125" t="s">
        <v>447</v>
      </c>
      <c r="E498" s="27" t="s">
        <v>6</v>
      </c>
      <c r="F498" s="27" t="s">
        <v>179</v>
      </c>
      <c r="G498" s="35">
        <f>IF(F498="I",IFERROR(VLOOKUP(C498,'BG 122022'!B:D,3,FALSE),0),0)</f>
        <v>0</v>
      </c>
      <c r="H498" s="28"/>
      <c r="I498" s="28">
        <f>IF(F498="I",IFERROR(VLOOKUP(C498,'BG 122022'!B:E,4,FALSE),0),0)</f>
        <v>0</v>
      </c>
      <c r="J498" s="28"/>
      <c r="K498" s="35">
        <f>IF(F498="I",IFERROR(VLOOKUP(C498,'BG 2021'!A:C,3,FALSE),0),0)</f>
        <v>0</v>
      </c>
      <c r="L498" s="28"/>
      <c r="M498" s="28">
        <f>IF(F498="I",IFERROR(VLOOKUP(C498,'BG 2021'!A:D,4,FALSE),0),0)</f>
        <v>0</v>
      </c>
      <c r="N498" s="28"/>
      <c r="O498" s="35"/>
      <c r="P498" s="28"/>
      <c r="Q498" s="28"/>
      <c r="R498" s="28"/>
    </row>
    <row r="499" spans="1:18" hidden="1">
      <c r="A499" s="125" t="s">
        <v>3</v>
      </c>
      <c r="B499" s="125"/>
      <c r="C499" s="126">
        <v>1210125</v>
      </c>
      <c r="D499" s="125" t="s">
        <v>448</v>
      </c>
      <c r="E499" s="27" t="s">
        <v>6</v>
      </c>
      <c r="F499" s="27" t="s">
        <v>179</v>
      </c>
      <c r="G499" s="35">
        <f>IF(F499="I",IFERROR(VLOOKUP(C499,'BG 122022'!B:D,3,FALSE),0),0)</f>
        <v>0</v>
      </c>
      <c r="H499" s="28"/>
      <c r="I499" s="28">
        <f>IF(F499="I",IFERROR(VLOOKUP(C499,'BG 122022'!B:E,4,FALSE),0),0)</f>
        <v>0</v>
      </c>
      <c r="J499" s="28"/>
      <c r="K499" s="35">
        <f>IF(F499="I",IFERROR(VLOOKUP(C499,'BG 2021'!A:C,3,FALSE),0),0)</f>
        <v>0</v>
      </c>
      <c r="L499" s="28"/>
      <c r="M499" s="28">
        <f>IF(F499="I",IFERROR(VLOOKUP(C499,'BG 2021'!A:D,4,FALSE),0),0)</f>
        <v>0</v>
      </c>
      <c r="N499" s="28"/>
      <c r="O499" s="35"/>
      <c r="P499" s="28"/>
      <c r="Q499" s="28"/>
      <c r="R499" s="28"/>
    </row>
    <row r="500" spans="1:18" hidden="1">
      <c r="A500" s="125" t="s">
        <v>3</v>
      </c>
      <c r="B500" s="125"/>
      <c r="C500" s="126">
        <v>1210126</v>
      </c>
      <c r="D500" s="125" t="s">
        <v>558</v>
      </c>
      <c r="E500" s="27" t="s">
        <v>6</v>
      </c>
      <c r="F500" s="27" t="s">
        <v>179</v>
      </c>
      <c r="G500" s="35">
        <f>IF(F500="I",IFERROR(VLOOKUP(C500,'BG 122022'!B:D,3,FALSE),0),0)</f>
        <v>0</v>
      </c>
      <c r="H500" s="28"/>
      <c r="I500" s="28">
        <f>IF(F500="I",IFERROR(VLOOKUP(C500,'BG 122022'!B:E,4,FALSE),0),0)</f>
        <v>0</v>
      </c>
      <c r="J500" s="28"/>
      <c r="K500" s="35">
        <f>IF(F500="I",IFERROR(VLOOKUP(C500,'BG 2021'!A:C,3,FALSE),0),0)</f>
        <v>0</v>
      </c>
      <c r="L500" s="28"/>
      <c r="M500" s="28">
        <f>IF(F500="I",IFERROR(VLOOKUP(C500,'BG 2021'!A:D,4,FALSE),0),0)</f>
        <v>0</v>
      </c>
      <c r="N500" s="28"/>
      <c r="O500" s="35"/>
      <c r="P500" s="28"/>
      <c r="Q500" s="28"/>
      <c r="R500" s="28"/>
    </row>
    <row r="501" spans="1:18" hidden="1">
      <c r="A501" s="125" t="s">
        <v>3</v>
      </c>
      <c r="B501" s="125"/>
      <c r="C501" s="126">
        <v>12102</v>
      </c>
      <c r="D501" s="125" t="s">
        <v>312</v>
      </c>
      <c r="E501" s="27" t="s">
        <v>6</v>
      </c>
      <c r="F501" s="27" t="s">
        <v>179</v>
      </c>
      <c r="G501" s="35">
        <f>IF(F501="I",IFERROR(VLOOKUP(C501,'BG 122022'!B:D,3,FALSE),0),0)</f>
        <v>0</v>
      </c>
      <c r="H501" s="28"/>
      <c r="I501" s="28">
        <f>IF(F501="I",IFERROR(VLOOKUP(C501,'BG 122022'!B:E,4,FALSE),0),0)</f>
        <v>0</v>
      </c>
      <c r="J501" s="28"/>
      <c r="K501" s="35">
        <f>IF(F501="I",IFERROR(VLOOKUP(C501,'BG 2021'!A:C,3,FALSE),0),0)</f>
        <v>0</v>
      </c>
      <c r="L501" s="28"/>
      <c r="M501" s="28">
        <f>IF(F501="I",IFERROR(VLOOKUP(C501,'BG 2021'!A:D,4,FALSE),0),0)</f>
        <v>0</v>
      </c>
      <c r="N501" s="28"/>
      <c r="O501" s="35"/>
      <c r="P501" s="28"/>
      <c r="Q501" s="28"/>
      <c r="R501" s="28"/>
    </row>
    <row r="502" spans="1:18" hidden="1">
      <c r="A502" s="125" t="s">
        <v>3</v>
      </c>
      <c r="B502" s="125"/>
      <c r="C502" s="126">
        <v>121021</v>
      </c>
      <c r="D502" s="125" t="s">
        <v>313</v>
      </c>
      <c r="E502" s="27" t="s">
        <v>6</v>
      </c>
      <c r="F502" s="27" t="s">
        <v>179</v>
      </c>
      <c r="G502" s="35">
        <f>IF(F502="I",IFERROR(VLOOKUP(C502,'BG 122022'!B:D,3,FALSE),0),0)</f>
        <v>0</v>
      </c>
      <c r="H502" s="28"/>
      <c r="I502" s="28">
        <f>IF(F502="I",IFERROR(VLOOKUP(C502,'BG 122022'!B:E,4,FALSE),0),0)</f>
        <v>0</v>
      </c>
      <c r="J502" s="28"/>
      <c r="K502" s="35">
        <f>IF(F502="I",IFERROR(VLOOKUP(C502,'BG 2021'!A:C,3,FALSE),0),0)</f>
        <v>0</v>
      </c>
      <c r="L502" s="28"/>
      <c r="M502" s="28">
        <f>IF(F502="I",IFERROR(VLOOKUP(C502,'BG 2021'!A:D,4,FALSE),0),0)</f>
        <v>0</v>
      </c>
      <c r="N502" s="28"/>
      <c r="O502" s="35"/>
      <c r="P502" s="28"/>
      <c r="Q502" s="28"/>
      <c r="R502" s="28"/>
    </row>
    <row r="503" spans="1:18" hidden="1">
      <c r="A503" s="125" t="s">
        <v>3</v>
      </c>
      <c r="B503" s="125"/>
      <c r="C503" s="126">
        <v>1210211</v>
      </c>
      <c r="D503" s="125" t="s">
        <v>451</v>
      </c>
      <c r="E503" s="27" t="s">
        <v>6</v>
      </c>
      <c r="F503" s="27" t="s">
        <v>179</v>
      </c>
      <c r="G503" s="35">
        <f>IF(F503="I",IFERROR(VLOOKUP(C503,'BG 122022'!B:D,3,FALSE),0),0)</f>
        <v>0</v>
      </c>
      <c r="H503" s="28"/>
      <c r="I503" s="28">
        <f>IF(F503="I",IFERROR(VLOOKUP(C503,'BG 122022'!B:E,4,FALSE),0),0)</f>
        <v>0</v>
      </c>
      <c r="J503" s="28"/>
      <c r="K503" s="35">
        <f>IF(F503="I",IFERROR(VLOOKUP(C503,'BG 2021'!A:C,3,FALSE),0),0)</f>
        <v>0</v>
      </c>
      <c r="L503" s="28"/>
      <c r="M503" s="28">
        <f>IF(F503="I",IFERROR(VLOOKUP(C503,'BG 2021'!A:D,4,FALSE),0),0)</f>
        <v>0</v>
      </c>
      <c r="N503" s="28"/>
      <c r="O503" s="35"/>
      <c r="P503" s="28"/>
      <c r="Q503" s="28"/>
      <c r="R503" s="28"/>
    </row>
    <row r="504" spans="1:18" hidden="1">
      <c r="A504" s="125" t="s">
        <v>3</v>
      </c>
      <c r="B504" s="125"/>
      <c r="C504" s="126">
        <v>1210212</v>
      </c>
      <c r="D504" s="125" t="s">
        <v>314</v>
      </c>
      <c r="E504" s="27" t="s">
        <v>6</v>
      </c>
      <c r="F504" s="27" t="s">
        <v>179</v>
      </c>
      <c r="G504" s="35">
        <f>IF(F504="I",IFERROR(VLOOKUP(C504,'BG 122022'!B:D,3,FALSE),0),0)</f>
        <v>0</v>
      </c>
      <c r="H504" s="28"/>
      <c r="I504" s="28">
        <f>IF(F504="I",IFERROR(VLOOKUP(C504,'BG 122022'!B:E,4,FALSE),0),0)</f>
        <v>0</v>
      </c>
      <c r="J504" s="28"/>
      <c r="K504" s="35">
        <f>IF(F504="I",IFERROR(VLOOKUP(C504,'BG 2021'!A:C,3,FALSE),0),0)</f>
        <v>0</v>
      </c>
      <c r="L504" s="28"/>
      <c r="M504" s="28">
        <f>IF(F504="I",IFERROR(VLOOKUP(C504,'BG 2021'!A:D,4,FALSE),0),0)</f>
        <v>0</v>
      </c>
      <c r="N504" s="28"/>
      <c r="O504" s="35"/>
      <c r="P504" s="28"/>
      <c r="Q504" s="28"/>
      <c r="R504" s="28"/>
    </row>
    <row r="505" spans="1:18" hidden="1">
      <c r="A505" s="125" t="s">
        <v>3</v>
      </c>
      <c r="B505" s="125"/>
      <c r="C505" s="126">
        <v>1210213</v>
      </c>
      <c r="D505" s="125" t="s">
        <v>315</v>
      </c>
      <c r="E505" s="27" t="s">
        <v>6</v>
      </c>
      <c r="F505" s="27" t="s">
        <v>179</v>
      </c>
      <c r="G505" s="35">
        <f>IF(F505="I",IFERROR(VLOOKUP(C505,'BG 122022'!B:D,3,FALSE),0),0)</f>
        <v>0</v>
      </c>
      <c r="H505" s="28"/>
      <c r="I505" s="28">
        <f>IF(F505="I",IFERROR(VLOOKUP(C505,'BG 122022'!B:E,4,FALSE),0),0)</f>
        <v>0</v>
      </c>
      <c r="J505" s="28"/>
      <c r="K505" s="35">
        <f>IF(F505="I",IFERROR(VLOOKUP(C505,'BG 2021'!A:C,3,FALSE),0),0)</f>
        <v>0</v>
      </c>
      <c r="L505" s="28"/>
      <c r="M505" s="28">
        <f>IF(F505="I",IFERROR(VLOOKUP(C505,'BG 2021'!A:D,4,FALSE),0),0)</f>
        <v>0</v>
      </c>
      <c r="N505" s="28"/>
      <c r="O505" s="35"/>
      <c r="P505" s="28"/>
      <c r="Q505" s="28"/>
      <c r="R505" s="28"/>
    </row>
    <row r="506" spans="1:18" hidden="1">
      <c r="A506" s="125" t="s">
        <v>3</v>
      </c>
      <c r="B506" s="125"/>
      <c r="C506" s="126">
        <v>1210214</v>
      </c>
      <c r="D506" s="125" t="s">
        <v>317</v>
      </c>
      <c r="E506" s="27" t="s">
        <v>6</v>
      </c>
      <c r="F506" s="27" t="s">
        <v>179</v>
      </c>
      <c r="G506" s="35">
        <f>IF(F506="I",IFERROR(VLOOKUP(C506,'BG 122022'!B:D,3,FALSE),0),0)</f>
        <v>0</v>
      </c>
      <c r="H506" s="28"/>
      <c r="I506" s="28">
        <f>IF(F506="I",IFERROR(VLOOKUP(C506,'BG 122022'!B:E,4,FALSE),0),0)</f>
        <v>0</v>
      </c>
      <c r="J506" s="28"/>
      <c r="K506" s="35">
        <f>IF(F506="I",IFERROR(VLOOKUP(C506,'BG 2021'!A:C,3,FALSE),0),0)</f>
        <v>0</v>
      </c>
      <c r="L506" s="28"/>
      <c r="M506" s="28">
        <f>IF(F506="I",IFERROR(VLOOKUP(C506,'BG 2021'!A:D,4,FALSE),0),0)</f>
        <v>0</v>
      </c>
      <c r="N506" s="28"/>
      <c r="O506" s="35"/>
      <c r="P506" s="28"/>
      <c r="Q506" s="28"/>
      <c r="R506" s="28"/>
    </row>
    <row r="507" spans="1:18" hidden="1">
      <c r="A507" s="125" t="s">
        <v>3</v>
      </c>
      <c r="B507" s="125"/>
      <c r="C507" s="126">
        <v>1210215</v>
      </c>
      <c r="D507" s="125" t="s">
        <v>472</v>
      </c>
      <c r="E507" s="27" t="s">
        <v>6</v>
      </c>
      <c r="F507" s="27" t="s">
        <v>179</v>
      </c>
      <c r="G507" s="35">
        <f>IF(F507="I",IFERROR(VLOOKUP(C507,'BG 122022'!B:D,3,FALSE),0),0)</f>
        <v>0</v>
      </c>
      <c r="H507" s="28"/>
      <c r="I507" s="28">
        <f>IF(F507="I",IFERROR(VLOOKUP(C507,'BG 122022'!B:E,4,FALSE),0),0)</f>
        <v>0</v>
      </c>
      <c r="J507" s="28"/>
      <c r="K507" s="35">
        <f>IF(F507="I",IFERROR(VLOOKUP(C507,'BG 2021'!A:C,3,FALSE),0),0)</f>
        <v>0</v>
      </c>
      <c r="L507" s="28"/>
      <c r="M507" s="28">
        <f>IF(F507="I",IFERROR(VLOOKUP(C507,'BG 2021'!A:D,4,FALSE),0),0)</f>
        <v>0</v>
      </c>
      <c r="N507" s="28"/>
      <c r="O507" s="35"/>
      <c r="P507" s="28"/>
      <c r="Q507" s="28"/>
      <c r="R507" s="28"/>
    </row>
    <row r="508" spans="1:18" hidden="1">
      <c r="A508" s="125" t="s">
        <v>3</v>
      </c>
      <c r="B508" s="125"/>
      <c r="C508" s="126">
        <v>12102152</v>
      </c>
      <c r="D508" s="125" t="s">
        <v>1177</v>
      </c>
      <c r="E508" s="27" t="s">
        <v>6</v>
      </c>
      <c r="F508" s="27" t="s">
        <v>179</v>
      </c>
      <c r="G508" s="35">
        <f>IF(F508="I",IFERROR(VLOOKUP(C508,'BG 122022'!B:D,3,FALSE),0),0)</f>
        <v>0</v>
      </c>
      <c r="H508" s="28"/>
      <c r="I508" s="28">
        <f>IF(F508="I",IFERROR(VLOOKUP(C508,'BG 122022'!B:E,4,FALSE),0),0)</f>
        <v>0</v>
      </c>
      <c r="J508" s="28"/>
      <c r="K508" s="35">
        <f>IF(F508="I",IFERROR(VLOOKUP(C508,'BG 2021'!A:C,3,FALSE),0),0)</f>
        <v>0</v>
      </c>
      <c r="L508" s="28"/>
      <c r="M508" s="28">
        <f>IF(F508="I",IFERROR(VLOOKUP(C508,'BG 2021'!A:D,4,FALSE),0),0)</f>
        <v>0</v>
      </c>
      <c r="N508" s="28"/>
      <c r="O508" s="35"/>
      <c r="P508" s="28"/>
      <c r="Q508" s="28"/>
      <c r="R508" s="28"/>
    </row>
    <row r="509" spans="1:18" s="165" customFormat="1" hidden="1">
      <c r="A509" s="160" t="s">
        <v>3</v>
      </c>
      <c r="B509" s="160" t="s">
        <v>894</v>
      </c>
      <c r="C509" s="161">
        <v>1210215201</v>
      </c>
      <c r="D509" s="160" t="s">
        <v>1296</v>
      </c>
      <c r="E509" s="162" t="s">
        <v>6</v>
      </c>
      <c r="F509" s="162" t="s">
        <v>180</v>
      </c>
      <c r="G509" s="163">
        <f>IF(F509="I",IFERROR(VLOOKUP(C509,'BG 122022'!B:D,3,FALSE),0),0)</f>
        <v>650000000</v>
      </c>
      <c r="H509" s="164"/>
      <c r="I509" s="164">
        <f>IF(F509="I",IFERROR(VLOOKUP(C509,'BG 122022'!B:E,4,FALSE),0),0)</f>
        <v>88762.650000000009</v>
      </c>
      <c r="J509" s="164"/>
      <c r="K509" s="163">
        <f>IF(F509="I",IFERROR(VLOOKUP(C509,'BG 2021'!A:C,3,FALSE),0),0)</f>
        <v>650000000</v>
      </c>
      <c r="L509" s="164"/>
      <c r="M509" s="164">
        <f>IF(F509="I",IFERROR(VLOOKUP(C509,'BG 2021'!A:D,4,FALSE),0),0)</f>
        <v>94603.109999999986</v>
      </c>
      <c r="N509" s="164"/>
      <c r="O509" s="163"/>
      <c r="P509" s="164"/>
      <c r="Q509" s="164"/>
      <c r="R509" s="164"/>
    </row>
    <row r="510" spans="1:18" s="165" customFormat="1" hidden="1">
      <c r="A510" s="160" t="s">
        <v>3</v>
      </c>
      <c r="B510" s="160" t="s">
        <v>894</v>
      </c>
      <c r="C510" s="161">
        <v>1210215202</v>
      </c>
      <c r="D510" s="160" t="s">
        <v>1297</v>
      </c>
      <c r="E510" s="162" t="s">
        <v>6</v>
      </c>
      <c r="F510" s="162" t="s">
        <v>180</v>
      </c>
      <c r="G510" s="163">
        <f>IF(F510="I",IFERROR(VLOOKUP(C510,'BG 122022'!B:D,3,FALSE),0),0)</f>
        <v>380018494</v>
      </c>
      <c r="H510" s="164"/>
      <c r="I510" s="164">
        <f>IF(F510="I",IFERROR(VLOOKUP(C510,'BG 122022'!B:E,4,FALSE),0),0)</f>
        <v>51894.539999999994</v>
      </c>
      <c r="J510" s="164"/>
      <c r="K510" s="163">
        <f>IF(F510="I",IFERROR(VLOOKUP(C510,'BG 2021'!A:C,3,FALSE),0),0)</f>
        <v>422152740</v>
      </c>
      <c r="L510" s="164"/>
      <c r="M510" s="164">
        <f>IF(F510="I",IFERROR(VLOOKUP(C510,'BG 2021'!A:D,4,FALSE),0),0)</f>
        <v>61441.48</v>
      </c>
      <c r="N510" s="164"/>
      <c r="O510" s="163"/>
      <c r="P510" s="164"/>
      <c r="Q510" s="164"/>
      <c r="R510" s="164"/>
    </row>
    <row r="511" spans="1:18" s="165" customFormat="1" hidden="1">
      <c r="A511" s="160" t="s">
        <v>3</v>
      </c>
      <c r="B511" s="160" t="s">
        <v>894</v>
      </c>
      <c r="C511" s="161">
        <v>1210215203</v>
      </c>
      <c r="D511" s="160" t="s">
        <v>1298</v>
      </c>
      <c r="E511" s="162" t="s">
        <v>6</v>
      </c>
      <c r="F511" s="162" t="s">
        <v>180</v>
      </c>
      <c r="G511" s="163">
        <f>IF(F511="I",IFERROR(VLOOKUP(C511,'BG 122022'!B:D,3,FALSE),0),0)</f>
        <v>-364391781</v>
      </c>
      <c r="H511" s="164"/>
      <c r="I511" s="164">
        <f>IF(F511="I",IFERROR(VLOOKUP(C511,'BG 122022'!B:E,4,FALSE),0),0)</f>
        <v>-49760.58</v>
      </c>
      <c r="J511" s="164"/>
      <c r="K511" s="163">
        <f>IF(F511="I",IFERROR(VLOOKUP(C511,'BG 2021'!A:C,3,FALSE),0),0)</f>
        <v>-406641781</v>
      </c>
      <c r="L511" s="164"/>
      <c r="M511" s="164">
        <f>IF(F511="I",IFERROR(VLOOKUP(C511,'BG 2021'!A:D,4,FALSE),0),0)</f>
        <v>-59183.97</v>
      </c>
      <c r="N511" s="164"/>
      <c r="O511" s="163"/>
      <c r="P511" s="164"/>
      <c r="Q511" s="164"/>
      <c r="R511" s="164"/>
    </row>
    <row r="512" spans="1:18" hidden="1">
      <c r="A512" s="125" t="s">
        <v>3</v>
      </c>
      <c r="B512" s="125" t="s">
        <v>894</v>
      </c>
      <c r="C512" s="126">
        <v>1210215101</v>
      </c>
      <c r="D512" s="125" t="s">
        <v>1077</v>
      </c>
      <c r="E512" s="27" t="s">
        <v>6</v>
      </c>
      <c r="F512" s="27" t="s">
        <v>180</v>
      </c>
      <c r="G512" s="35">
        <f>IF(F512="I",IFERROR(VLOOKUP(C512,'BG 122022'!B:D,3,FALSE),0),0)</f>
        <v>0</v>
      </c>
      <c r="H512" s="28"/>
      <c r="I512" s="28">
        <f>IF(F512="I",IFERROR(VLOOKUP(C512,'BG 122022'!B:E,4,FALSE),0),0)</f>
        <v>0</v>
      </c>
      <c r="J512" s="28"/>
      <c r="K512" s="35">
        <f>IF(F512="I",IFERROR(VLOOKUP(C512,'BG 2021'!A:C,3,FALSE),0),0)</f>
        <v>0</v>
      </c>
      <c r="L512" s="28"/>
      <c r="M512" s="28">
        <f>IF(F512="I",IFERROR(VLOOKUP(C512,'BG 2021'!A:D,4,FALSE),0),0)</f>
        <v>0</v>
      </c>
      <c r="N512" s="28"/>
      <c r="O512" s="35"/>
      <c r="P512" s="28"/>
      <c r="Q512" s="28"/>
      <c r="R512" s="28"/>
    </row>
    <row r="513" spans="1:18" hidden="1">
      <c r="A513" s="125" t="s">
        <v>3</v>
      </c>
      <c r="B513" s="125" t="s">
        <v>894</v>
      </c>
      <c r="C513" s="126">
        <v>1210215102</v>
      </c>
      <c r="D513" s="125" t="s">
        <v>260</v>
      </c>
      <c r="E513" s="27" t="s">
        <v>6</v>
      </c>
      <c r="F513" s="27" t="s">
        <v>180</v>
      </c>
      <c r="G513" s="35">
        <f>IF(F513="I",IFERROR(VLOOKUP(C513,'BG 122022'!B:D,3,FALSE),0),0)</f>
        <v>0</v>
      </c>
      <c r="H513" s="28"/>
      <c r="I513" s="28">
        <f>IF(F513="I",IFERROR(VLOOKUP(C513,'BG 122022'!B:E,4,FALSE),0),0)</f>
        <v>0</v>
      </c>
      <c r="J513" s="28"/>
      <c r="K513" s="35">
        <f>IF(F513="I",IFERROR(VLOOKUP(C513,'BG 2021'!A:C,3,FALSE),0),0)</f>
        <v>0</v>
      </c>
      <c r="L513" s="28"/>
      <c r="M513" s="28">
        <f>IF(F513="I",IFERROR(VLOOKUP(C513,'BG 2021'!A:D,4,FALSE),0),0)</f>
        <v>0</v>
      </c>
      <c r="N513" s="28"/>
      <c r="O513" s="35"/>
      <c r="P513" s="28"/>
      <c r="Q513" s="28"/>
      <c r="R513" s="28"/>
    </row>
    <row r="514" spans="1:18" hidden="1">
      <c r="A514" s="125" t="s">
        <v>3</v>
      </c>
      <c r="B514" s="125" t="s">
        <v>894</v>
      </c>
      <c r="C514" s="126">
        <v>1210215103</v>
      </c>
      <c r="D514" s="125" t="s">
        <v>1078</v>
      </c>
      <c r="E514" s="27" t="s">
        <v>6</v>
      </c>
      <c r="F514" s="27" t="s">
        <v>180</v>
      </c>
      <c r="G514" s="35">
        <f>IF(F514="I",IFERROR(VLOOKUP(C514,'BG 122022'!B:D,3,FALSE),0),0)</f>
        <v>0</v>
      </c>
      <c r="H514" s="28"/>
      <c r="I514" s="28">
        <f>IF(F514="I",IFERROR(VLOOKUP(C514,'BG 122022'!B:E,4,FALSE),0),0)</f>
        <v>0</v>
      </c>
      <c r="J514" s="28"/>
      <c r="K514" s="35">
        <f>IF(F514="I",IFERROR(VLOOKUP(C514,'BG 2021'!A:C,3,FALSE),0),0)</f>
        <v>0</v>
      </c>
      <c r="L514" s="28"/>
      <c r="M514" s="28">
        <f>IF(F514="I",IFERROR(VLOOKUP(C514,'BG 2021'!A:D,4,FALSE),0),0)</f>
        <v>0</v>
      </c>
      <c r="N514" s="28"/>
      <c r="O514" s="35"/>
      <c r="P514" s="28"/>
      <c r="Q514" s="28"/>
      <c r="R514" s="28"/>
    </row>
    <row r="515" spans="1:18" hidden="1">
      <c r="A515" s="125" t="s">
        <v>3</v>
      </c>
      <c r="B515" s="125"/>
      <c r="C515" s="126">
        <v>1210216</v>
      </c>
      <c r="D515" s="125" t="s">
        <v>447</v>
      </c>
      <c r="E515" s="27" t="s">
        <v>6</v>
      </c>
      <c r="F515" s="27" t="s">
        <v>179</v>
      </c>
      <c r="G515" s="35">
        <f>IF(F515="I",IFERROR(VLOOKUP(C515,'BG 122022'!B:D,3,FALSE),0),0)</f>
        <v>0</v>
      </c>
      <c r="H515" s="28"/>
      <c r="I515" s="28">
        <f>IF(F515="I",IFERROR(VLOOKUP(C515,'BG 122022'!B:E,4,FALSE),0),0)</f>
        <v>0</v>
      </c>
      <c r="J515" s="28"/>
      <c r="K515" s="35">
        <f>IF(F515="I",IFERROR(VLOOKUP(C515,'BG 2021'!A:C,3,FALSE),0),0)</f>
        <v>0</v>
      </c>
      <c r="L515" s="28"/>
      <c r="M515" s="28">
        <f>IF(F515="I",IFERROR(VLOOKUP(C515,'BG 2021'!A:D,4,FALSE),0),0)</f>
        <v>0</v>
      </c>
      <c r="N515" s="28"/>
      <c r="O515" s="35"/>
      <c r="P515" s="28"/>
      <c r="Q515" s="28"/>
      <c r="R515" s="28"/>
    </row>
    <row r="516" spans="1:18" hidden="1">
      <c r="A516" s="125" t="s">
        <v>3</v>
      </c>
      <c r="B516" s="125"/>
      <c r="C516" s="126">
        <v>1210217</v>
      </c>
      <c r="D516" s="125" t="s">
        <v>318</v>
      </c>
      <c r="E516" s="27" t="s">
        <v>6</v>
      </c>
      <c r="F516" s="27" t="s">
        <v>179</v>
      </c>
      <c r="G516" s="35">
        <f>IF(F516="I",IFERROR(VLOOKUP(C516,'BG 122022'!B:D,3,FALSE),0),0)</f>
        <v>0</v>
      </c>
      <c r="H516" s="28"/>
      <c r="I516" s="28">
        <f>IF(F516="I",IFERROR(VLOOKUP(C516,'BG 122022'!B:E,4,FALSE),0),0)</f>
        <v>0</v>
      </c>
      <c r="J516" s="28"/>
      <c r="K516" s="35">
        <f>IF(F516="I",IFERROR(VLOOKUP(C516,'BG 2021'!A:C,3,FALSE),0),0)</f>
        <v>0</v>
      </c>
      <c r="L516" s="28"/>
      <c r="M516" s="28">
        <f>IF(F516="I",IFERROR(VLOOKUP(C516,'BG 2021'!A:D,4,FALSE),0),0)</f>
        <v>0</v>
      </c>
      <c r="N516" s="28"/>
      <c r="O516" s="35"/>
      <c r="P516" s="28"/>
      <c r="Q516" s="28"/>
      <c r="R516" s="28"/>
    </row>
    <row r="517" spans="1:18" hidden="1">
      <c r="A517" s="125" t="s">
        <v>3</v>
      </c>
      <c r="B517" s="125"/>
      <c r="C517" s="126">
        <v>12102171</v>
      </c>
      <c r="D517" s="125" t="s">
        <v>341</v>
      </c>
      <c r="E517" s="27" t="s">
        <v>6</v>
      </c>
      <c r="F517" s="27" t="s">
        <v>179</v>
      </c>
      <c r="G517" s="35">
        <f>IF(F517="I",IFERROR(VLOOKUP(C517,'BG 122022'!B:D,3,FALSE),0),0)</f>
        <v>0</v>
      </c>
      <c r="H517" s="28"/>
      <c r="I517" s="28">
        <f>IF(F517="I",IFERROR(VLOOKUP(C517,'BG 122022'!B:E,4,FALSE),0),0)</f>
        <v>0</v>
      </c>
      <c r="J517" s="28"/>
      <c r="K517" s="35">
        <f>IF(F517="I",IFERROR(VLOOKUP(C517,'BG 2021'!A:C,3,FALSE),0),0)</f>
        <v>0</v>
      </c>
      <c r="L517" s="28"/>
      <c r="M517" s="28">
        <f>IF(F517="I",IFERROR(VLOOKUP(C517,'BG 2021'!A:D,4,FALSE),0),0)</f>
        <v>0</v>
      </c>
      <c r="N517" s="28"/>
      <c r="O517" s="35"/>
      <c r="P517" s="28"/>
      <c r="Q517" s="28"/>
      <c r="R517" s="28"/>
    </row>
    <row r="518" spans="1:18" hidden="1">
      <c r="A518" s="125" t="s">
        <v>3</v>
      </c>
      <c r="B518" s="125"/>
      <c r="C518" s="126">
        <v>1210218</v>
      </c>
      <c r="D518" s="125" t="s">
        <v>321</v>
      </c>
      <c r="E518" s="27" t="s">
        <v>6</v>
      </c>
      <c r="F518" s="27" t="s">
        <v>179</v>
      </c>
      <c r="G518" s="35">
        <f>IF(F518="I",IFERROR(VLOOKUP(C518,'BG 122022'!B:D,3,FALSE),0),0)</f>
        <v>0</v>
      </c>
      <c r="H518" s="28"/>
      <c r="I518" s="28">
        <f>IF(F518="I",IFERROR(VLOOKUP(C518,'BG 122022'!B:E,4,FALSE),0),0)</f>
        <v>0</v>
      </c>
      <c r="J518" s="28"/>
      <c r="K518" s="35">
        <f>IF(F518="I",IFERROR(VLOOKUP(C518,'BG 2021'!A:C,3,FALSE),0),0)</f>
        <v>0</v>
      </c>
      <c r="L518" s="28"/>
      <c r="M518" s="28">
        <f>IF(F518="I",IFERROR(VLOOKUP(C518,'BG 2021'!A:D,4,FALSE),0),0)</f>
        <v>0</v>
      </c>
      <c r="N518" s="28"/>
      <c r="O518" s="35"/>
      <c r="P518" s="28"/>
      <c r="Q518" s="28"/>
      <c r="R518" s="28"/>
    </row>
    <row r="519" spans="1:18" hidden="1">
      <c r="A519" s="125" t="s">
        <v>3</v>
      </c>
      <c r="B519" s="125"/>
      <c r="C519" s="126">
        <v>12102181</v>
      </c>
      <c r="D519" s="125" t="s">
        <v>322</v>
      </c>
      <c r="E519" s="27" t="s">
        <v>6</v>
      </c>
      <c r="F519" s="27" t="s">
        <v>179</v>
      </c>
      <c r="G519" s="35">
        <f>IF(F519="I",IFERROR(VLOOKUP(C519,'BG 122022'!B:D,3,FALSE),0),0)</f>
        <v>0</v>
      </c>
      <c r="H519" s="28"/>
      <c r="I519" s="28">
        <f>IF(F519="I",IFERROR(VLOOKUP(C519,'BG 122022'!B:E,4,FALSE),0),0)</f>
        <v>0</v>
      </c>
      <c r="J519" s="28"/>
      <c r="K519" s="35">
        <f>IF(F519="I",IFERROR(VLOOKUP(C519,'BG 2021'!A:C,3,FALSE),0),0)</f>
        <v>0</v>
      </c>
      <c r="L519" s="28"/>
      <c r="M519" s="28">
        <f>IF(F519="I",IFERROR(VLOOKUP(C519,'BG 2021'!A:D,4,FALSE),0),0)</f>
        <v>0</v>
      </c>
      <c r="N519" s="28"/>
      <c r="O519" s="35"/>
      <c r="P519" s="28"/>
      <c r="Q519" s="28"/>
      <c r="R519" s="28"/>
    </row>
    <row r="520" spans="1:18" hidden="1">
      <c r="A520" s="125" t="s">
        <v>3</v>
      </c>
      <c r="B520" s="125"/>
      <c r="C520" s="126">
        <v>12102182</v>
      </c>
      <c r="D520" s="125" t="s">
        <v>323</v>
      </c>
      <c r="E520" s="27" t="s">
        <v>6</v>
      </c>
      <c r="F520" s="27" t="s">
        <v>179</v>
      </c>
      <c r="G520" s="35">
        <f>IF(F520="I",IFERROR(VLOOKUP(C520,'BG 122022'!B:D,3,FALSE),0),0)</f>
        <v>0</v>
      </c>
      <c r="H520" s="28"/>
      <c r="I520" s="28">
        <f>IF(F520="I",IFERROR(VLOOKUP(C520,'BG 122022'!B:E,4,FALSE),0),0)</f>
        <v>0</v>
      </c>
      <c r="J520" s="28"/>
      <c r="K520" s="35">
        <f>IF(F520="I",IFERROR(VLOOKUP(C520,'BG 2021'!A:C,3,FALSE),0),0)</f>
        <v>0</v>
      </c>
      <c r="L520" s="28"/>
      <c r="M520" s="28">
        <f>IF(F520="I",IFERROR(VLOOKUP(C520,'BG 2021'!A:D,4,FALSE),0),0)</f>
        <v>0</v>
      </c>
      <c r="N520" s="28"/>
      <c r="O520" s="35"/>
      <c r="P520" s="28"/>
      <c r="Q520" s="28"/>
      <c r="R520" s="28"/>
    </row>
    <row r="521" spans="1:18" hidden="1">
      <c r="A521" s="125" t="s">
        <v>3</v>
      </c>
      <c r="B521" s="125"/>
      <c r="C521" s="126">
        <v>1210219</v>
      </c>
      <c r="D521" s="125" t="s">
        <v>558</v>
      </c>
      <c r="E521" s="27" t="s">
        <v>6</v>
      </c>
      <c r="F521" s="27" t="s">
        <v>179</v>
      </c>
      <c r="G521" s="35">
        <f>IF(F521="I",IFERROR(VLOOKUP(C521,'BG 122022'!B:D,3,FALSE),0),0)</f>
        <v>0</v>
      </c>
      <c r="H521" s="28"/>
      <c r="I521" s="28">
        <f>IF(F521="I",IFERROR(VLOOKUP(C521,'BG 122022'!B:E,4,FALSE),0),0)</f>
        <v>0</v>
      </c>
      <c r="J521" s="28"/>
      <c r="K521" s="35">
        <f>IF(F521="I",IFERROR(VLOOKUP(C521,'BG 2021'!A:C,3,FALSE),0),0)</f>
        <v>0</v>
      </c>
      <c r="L521" s="28"/>
      <c r="M521" s="28">
        <f>IF(F521="I",IFERROR(VLOOKUP(C521,'BG 2021'!A:D,4,FALSE),0),0)</f>
        <v>0</v>
      </c>
      <c r="N521" s="28"/>
      <c r="O521" s="35"/>
      <c r="P521" s="28"/>
      <c r="Q521" s="28"/>
      <c r="R521" s="28"/>
    </row>
    <row r="522" spans="1:18" hidden="1">
      <c r="A522" s="125" t="s">
        <v>3</v>
      </c>
      <c r="B522" s="125"/>
      <c r="C522" s="126">
        <v>121022</v>
      </c>
      <c r="D522" s="125" t="s">
        <v>589</v>
      </c>
      <c r="E522" s="27" t="s">
        <v>0</v>
      </c>
      <c r="F522" s="27" t="s">
        <v>179</v>
      </c>
      <c r="G522" s="35">
        <f>IF(F522="I",IFERROR(VLOOKUP(C522,'BG 122022'!B:D,3,FALSE),0),0)</f>
        <v>0</v>
      </c>
      <c r="H522" s="28"/>
      <c r="I522" s="28">
        <f>IF(F522="I",IFERROR(VLOOKUP(C522,'BG 122022'!B:E,4,FALSE),0),0)</f>
        <v>0</v>
      </c>
      <c r="J522" s="28"/>
      <c r="K522" s="35">
        <f>IF(F522="I",IFERROR(VLOOKUP(C522,'BG 2021'!A:C,3,FALSE),0),0)</f>
        <v>0</v>
      </c>
      <c r="L522" s="28"/>
      <c r="M522" s="28">
        <f>IF(F522="I",IFERROR(VLOOKUP(C522,'BG 2021'!A:D,4,FALSE),0),0)</f>
        <v>0</v>
      </c>
      <c r="N522" s="28"/>
      <c r="O522" s="35"/>
      <c r="P522" s="28"/>
      <c r="Q522" s="28"/>
      <c r="R522" s="28"/>
    </row>
    <row r="523" spans="1:18" hidden="1">
      <c r="A523" s="125" t="s">
        <v>3</v>
      </c>
      <c r="B523" s="125"/>
      <c r="C523" s="126">
        <v>1210221</v>
      </c>
      <c r="D523" s="125" t="s">
        <v>451</v>
      </c>
      <c r="E523" s="27" t="s">
        <v>6</v>
      </c>
      <c r="F523" s="27" t="s">
        <v>179</v>
      </c>
      <c r="G523" s="35">
        <f>IF(F523="I",IFERROR(VLOOKUP(C523,'BG 122022'!B:D,3,FALSE),0),0)</f>
        <v>0</v>
      </c>
      <c r="H523" s="28"/>
      <c r="I523" s="28">
        <f>IF(F523="I",IFERROR(VLOOKUP(C523,'BG 122022'!B:E,4,FALSE),0),0)</f>
        <v>0</v>
      </c>
      <c r="J523" s="28"/>
      <c r="K523" s="35">
        <f>IF(F523="I",IFERROR(VLOOKUP(C523,'BG 2021'!A:C,3,FALSE),0),0)</f>
        <v>0</v>
      </c>
      <c r="L523" s="28"/>
      <c r="M523" s="28">
        <f>IF(F523="I",IFERROR(VLOOKUP(C523,'BG 2021'!A:D,4,FALSE),0),0)</f>
        <v>0</v>
      </c>
      <c r="N523" s="28"/>
      <c r="O523" s="35"/>
      <c r="P523" s="28"/>
      <c r="Q523" s="28"/>
      <c r="R523" s="28"/>
    </row>
    <row r="524" spans="1:18" hidden="1">
      <c r="A524" s="125" t="s">
        <v>3</v>
      </c>
      <c r="B524" s="125"/>
      <c r="C524" s="126">
        <v>1210222</v>
      </c>
      <c r="D524" s="125" t="s">
        <v>314</v>
      </c>
      <c r="E524" s="27" t="s">
        <v>6</v>
      </c>
      <c r="F524" s="27" t="s">
        <v>179</v>
      </c>
      <c r="G524" s="35">
        <f>IF(F524="I",IFERROR(VLOOKUP(C524,'BG 122022'!B:D,3,FALSE),0),0)</f>
        <v>0</v>
      </c>
      <c r="H524" s="28"/>
      <c r="I524" s="28">
        <f>IF(F524="I",IFERROR(VLOOKUP(C524,'BG 122022'!B:E,4,FALSE),0),0)</f>
        <v>0</v>
      </c>
      <c r="J524" s="28"/>
      <c r="K524" s="35">
        <f>IF(F524="I",IFERROR(VLOOKUP(C524,'BG 2021'!A:C,3,FALSE),0),0)</f>
        <v>0</v>
      </c>
      <c r="L524" s="28"/>
      <c r="M524" s="28">
        <f>IF(F524="I",IFERROR(VLOOKUP(C524,'BG 2021'!A:D,4,FALSE),0),0)</f>
        <v>0</v>
      </c>
      <c r="N524" s="28"/>
      <c r="O524" s="35"/>
      <c r="P524" s="28"/>
      <c r="Q524" s="28"/>
      <c r="R524" s="28"/>
    </row>
    <row r="525" spans="1:18" hidden="1">
      <c r="A525" s="125" t="s">
        <v>3</v>
      </c>
      <c r="B525" s="125"/>
      <c r="C525" s="126">
        <v>1210223</v>
      </c>
      <c r="D525" s="125" t="s">
        <v>315</v>
      </c>
      <c r="E525" s="27" t="s">
        <v>6</v>
      </c>
      <c r="F525" s="27" t="s">
        <v>179</v>
      </c>
      <c r="G525" s="35">
        <f>IF(F525="I",IFERROR(VLOOKUP(C525,'BG 122022'!B:D,3,FALSE),0),0)</f>
        <v>0</v>
      </c>
      <c r="H525" s="28"/>
      <c r="I525" s="28">
        <f>IF(F525="I",IFERROR(VLOOKUP(C525,'BG 122022'!B:E,4,FALSE),0),0)</f>
        <v>0</v>
      </c>
      <c r="J525" s="28"/>
      <c r="K525" s="35">
        <f>IF(F525="I",IFERROR(VLOOKUP(C525,'BG 2021'!A:C,3,FALSE),0),0)</f>
        <v>0</v>
      </c>
      <c r="L525" s="28"/>
      <c r="M525" s="28">
        <f>IF(F525="I",IFERROR(VLOOKUP(C525,'BG 2021'!A:D,4,FALSE),0),0)</f>
        <v>0</v>
      </c>
      <c r="N525" s="28"/>
      <c r="O525" s="35"/>
      <c r="P525" s="28"/>
      <c r="Q525" s="28"/>
      <c r="R525" s="28"/>
    </row>
    <row r="526" spans="1:18" hidden="1">
      <c r="A526" s="125" t="s">
        <v>3</v>
      </c>
      <c r="B526" s="125"/>
      <c r="C526" s="126">
        <v>1210224</v>
      </c>
      <c r="D526" s="125" t="s">
        <v>317</v>
      </c>
      <c r="E526" s="27" t="s">
        <v>6</v>
      </c>
      <c r="F526" s="27" t="s">
        <v>179</v>
      </c>
      <c r="G526" s="35">
        <f>IF(F526="I",IFERROR(VLOOKUP(C526,'BG 122022'!B:D,3,FALSE),0),0)</f>
        <v>0</v>
      </c>
      <c r="H526" s="28"/>
      <c r="I526" s="28">
        <f>IF(F526="I",IFERROR(VLOOKUP(C526,'BG 122022'!B:E,4,FALSE),0),0)</f>
        <v>0</v>
      </c>
      <c r="J526" s="28"/>
      <c r="K526" s="35">
        <f>IF(F526="I",IFERROR(VLOOKUP(C526,'BG 2021'!A:C,3,FALSE),0),0)</f>
        <v>0</v>
      </c>
      <c r="L526" s="28"/>
      <c r="M526" s="28">
        <f>IF(F526="I",IFERROR(VLOOKUP(C526,'BG 2021'!A:D,4,FALSE),0),0)</f>
        <v>0</v>
      </c>
      <c r="N526" s="28"/>
      <c r="O526" s="35"/>
      <c r="P526" s="28"/>
      <c r="Q526" s="28"/>
      <c r="R526" s="28"/>
    </row>
    <row r="527" spans="1:18" hidden="1">
      <c r="A527" s="125" t="s">
        <v>3</v>
      </c>
      <c r="B527" s="125"/>
      <c r="C527" s="126">
        <v>1210225</v>
      </c>
      <c r="D527" s="125" t="s">
        <v>447</v>
      </c>
      <c r="E527" s="27" t="s">
        <v>6</v>
      </c>
      <c r="F527" s="27" t="s">
        <v>179</v>
      </c>
      <c r="G527" s="35">
        <f>IF(F527="I",IFERROR(VLOOKUP(C527,'BG 122022'!B:D,3,FALSE),0),0)</f>
        <v>0</v>
      </c>
      <c r="H527" s="28"/>
      <c r="I527" s="28">
        <f>IF(F527="I",IFERROR(VLOOKUP(C527,'BG 122022'!B:E,4,FALSE),0),0)</f>
        <v>0</v>
      </c>
      <c r="J527" s="28"/>
      <c r="K527" s="35">
        <f>IF(F527="I",IFERROR(VLOOKUP(C527,'BG 2021'!A:C,3,FALSE),0),0)</f>
        <v>0</v>
      </c>
      <c r="L527" s="28"/>
      <c r="M527" s="28">
        <f>IF(F527="I",IFERROR(VLOOKUP(C527,'BG 2021'!A:D,4,FALSE),0),0)</f>
        <v>0</v>
      </c>
      <c r="N527" s="28"/>
      <c r="O527" s="35"/>
      <c r="P527" s="28"/>
      <c r="Q527" s="28"/>
      <c r="R527" s="28"/>
    </row>
    <row r="528" spans="1:18" hidden="1">
      <c r="A528" s="125" t="s">
        <v>3</v>
      </c>
      <c r="B528" s="125"/>
      <c r="C528" s="126">
        <v>1210226</v>
      </c>
      <c r="D528" s="125" t="s">
        <v>318</v>
      </c>
      <c r="E528" s="27" t="s">
        <v>6</v>
      </c>
      <c r="F528" s="27" t="s">
        <v>179</v>
      </c>
      <c r="G528" s="35">
        <f>IF(F528="I",IFERROR(VLOOKUP(C528,'BG 122022'!B:D,3,FALSE),0),0)</f>
        <v>0</v>
      </c>
      <c r="H528" s="28"/>
      <c r="I528" s="28">
        <f>IF(F528="I",IFERROR(VLOOKUP(C528,'BG 122022'!B:E,4,FALSE),0),0)</f>
        <v>0</v>
      </c>
      <c r="J528" s="28"/>
      <c r="K528" s="35">
        <f>IF(F528="I",IFERROR(VLOOKUP(C528,'BG 2021'!A:C,3,FALSE),0),0)</f>
        <v>0</v>
      </c>
      <c r="L528" s="28"/>
      <c r="M528" s="28">
        <f>IF(F528="I",IFERROR(VLOOKUP(C528,'BG 2021'!A:D,4,FALSE),0),0)</f>
        <v>0</v>
      </c>
      <c r="N528" s="28"/>
      <c r="O528" s="35"/>
      <c r="P528" s="28"/>
      <c r="Q528" s="28"/>
      <c r="R528" s="28"/>
    </row>
    <row r="529" spans="1:18" hidden="1">
      <c r="A529" s="125" t="s">
        <v>3</v>
      </c>
      <c r="B529" s="125"/>
      <c r="C529" s="126">
        <v>1210227</v>
      </c>
      <c r="D529" s="125" t="s">
        <v>321</v>
      </c>
      <c r="E529" s="27" t="s">
        <v>6</v>
      </c>
      <c r="F529" s="27" t="s">
        <v>179</v>
      </c>
      <c r="G529" s="35">
        <f>IF(F529="I",IFERROR(VLOOKUP(C529,'BG 122022'!B:D,3,FALSE),0),0)</f>
        <v>0</v>
      </c>
      <c r="H529" s="28"/>
      <c r="I529" s="28">
        <f>IF(F529="I",IFERROR(VLOOKUP(C529,'BG 122022'!B:E,4,FALSE),0),0)</f>
        <v>0</v>
      </c>
      <c r="J529" s="28"/>
      <c r="K529" s="35">
        <f>IF(F529="I",IFERROR(VLOOKUP(C529,'BG 2021'!A:C,3,FALSE),0),0)</f>
        <v>0</v>
      </c>
      <c r="L529" s="28"/>
      <c r="M529" s="28">
        <f>IF(F529="I",IFERROR(VLOOKUP(C529,'BG 2021'!A:D,4,FALSE),0),0)</f>
        <v>0</v>
      </c>
      <c r="N529" s="28"/>
      <c r="O529" s="35"/>
      <c r="P529" s="28"/>
      <c r="Q529" s="28"/>
      <c r="R529" s="28"/>
    </row>
    <row r="530" spans="1:18" hidden="1">
      <c r="A530" s="125" t="s">
        <v>3</v>
      </c>
      <c r="B530" s="125"/>
      <c r="C530" s="126">
        <v>12102271</v>
      </c>
      <c r="D530" s="125" t="s">
        <v>322</v>
      </c>
      <c r="E530" s="27" t="s">
        <v>6</v>
      </c>
      <c r="F530" s="27" t="s">
        <v>179</v>
      </c>
      <c r="G530" s="35">
        <f>IF(F530="I",IFERROR(VLOOKUP(C530,'BG 122022'!B:D,3,FALSE),0),0)</f>
        <v>0</v>
      </c>
      <c r="H530" s="28"/>
      <c r="I530" s="28">
        <f>IF(F530="I",IFERROR(VLOOKUP(C530,'BG 122022'!B:E,4,FALSE),0),0)</f>
        <v>0</v>
      </c>
      <c r="J530" s="28"/>
      <c r="K530" s="35">
        <f>IF(F530="I",IFERROR(VLOOKUP(C530,'BG 2021'!A:C,3,FALSE),0),0)</f>
        <v>0</v>
      </c>
      <c r="L530" s="28"/>
      <c r="M530" s="28">
        <f>IF(F530="I",IFERROR(VLOOKUP(C530,'BG 2021'!A:D,4,FALSE),0),0)</f>
        <v>0</v>
      </c>
      <c r="N530" s="28"/>
      <c r="O530" s="35"/>
      <c r="P530" s="28"/>
      <c r="Q530" s="28"/>
      <c r="R530" s="28"/>
    </row>
    <row r="531" spans="1:18" hidden="1">
      <c r="A531" s="125" t="s">
        <v>3</v>
      </c>
      <c r="B531" s="125"/>
      <c r="C531" s="126">
        <v>12102272</v>
      </c>
      <c r="D531" s="125" t="s">
        <v>323</v>
      </c>
      <c r="E531" s="27" t="s">
        <v>6</v>
      </c>
      <c r="F531" s="27" t="s">
        <v>179</v>
      </c>
      <c r="G531" s="35">
        <f>IF(F531="I",IFERROR(VLOOKUP(C531,'BG 122022'!B:D,3,FALSE),0),0)</f>
        <v>0</v>
      </c>
      <c r="H531" s="28"/>
      <c r="I531" s="28">
        <f>IF(F531="I",IFERROR(VLOOKUP(C531,'BG 122022'!B:E,4,FALSE),0),0)</f>
        <v>0</v>
      </c>
      <c r="J531" s="28"/>
      <c r="K531" s="35">
        <f>IF(F531="I",IFERROR(VLOOKUP(C531,'BG 2021'!A:C,3,FALSE),0),0)</f>
        <v>0</v>
      </c>
      <c r="L531" s="28"/>
      <c r="M531" s="28">
        <f>IF(F531="I",IFERROR(VLOOKUP(C531,'BG 2021'!A:D,4,FALSE),0),0)</f>
        <v>0</v>
      </c>
      <c r="N531" s="28"/>
      <c r="O531" s="35"/>
      <c r="P531" s="28"/>
      <c r="Q531" s="28"/>
      <c r="R531" s="28"/>
    </row>
    <row r="532" spans="1:18" hidden="1">
      <c r="A532" s="125" t="s">
        <v>3</v>
      </c>
      <c r="B532" s="125"/>
      <c r="C532" s="126">
        <v>1210228</v>
      </c>
      <c r="D532" s="125" t="s">
        <v>558</v>
      </c>
      <c r="E532" s="27" t="s">
        <v>6</v>
      </c>
      <c r="F532" s="27" t="s">
        <v>179</v>
      </c>
      <c r="G532" s="35">
        <f>IF(F532="I",IFERROR(VLOOKUP(C532,'BG 122022'!B:D,3,FALSE),0),0)</f>
        <v>0</v>
      </c>
      <c r="H532" s="28"/>
      <c r="I532" s="28">
        <f>IF(F532="I",IFERROR(VLOOKUP(C532,'BG 122022'!B:E,4,FALSE),0),0)</f>
        <v>0</v>
      </c>
      <c r="J532" s="28"/>
      <c r="K532" s="35">
        <f>IF(F532="I",IFERROR(VLOOKUP(C532,'BG 2021'!A:C,3,FALSE),0),0)</f>
        <v>0</v>
      </c>
      <c r="L532" s="28"/>
      <c r="M532" s="28">
        <f>IF(F532="I",IFERROR(VLOOKUP(C532,'BG 2021'!A:D,4,FALSE),0),0)</f>
        <v>0</v>
      </c>
      <c r="N532" s="28"/>
      <c r="O532" s="35"/>
      <c r="P532" s="28"/>
      <c r="Q532" s="28"/>
      <c r="R532" s="28"/>
    </row>
    <row r="533" spans="1:18" hidden="1">
      <c r="A533" s="125" t="s">
        <v>3</v>
      </c>
      <c r="B533" s="125"/>
      <c r="C533" s="126">
        <v>12103</v>
      </c>
      <c r="D533" s="125" t="s">
        <v>326</v>
      </c>
      <c r="E533" s="27" t="s">
        <v>6</v>
      </c>
      <c r="F533" s="27" t="s">
        <v>179</v>
      </c>
      <c r="G533" s="35">
        <f>IF(F533="I",IFERROR(VLOOKUP(C533,'BG 122022'!B:D,3,FALSE),0),0)</f>
        <v>0</v>
      </c>
      <c r="H533" s="28"/>
      <c r="I533" s="28">
        <f>IF(F533="I",IFERROR(VLOOKUP(C533,'BG 122022'!B:E,4,FALSE),0),0)</f>
        <v>0</v>
      </c>
      <c r="J533" s="28"/>
      <c r="K533" s="35">
        <f>IF(F533="I",IFERROR(VLOOKUP(C533,'BG 2021'!A:C,3,FALSE),0),0)</f>
        <v>0</v>
      </c>
      <c r="L533" s="28"/>
      <c r="M533" s="28">
        <f>IF(F533="I",IFERROR(VLOOKUP(C533,'BG 2021'!A:D,4,FALSE),0),0)</f>
        <v>0</v>
      </c>
      <c r="N533" s="28"/>
      <c r="O533" s="35"/>
      <c r="P533" s="28"/>
      <c r="Q533" s="28"/>
      <c r="R533" s="28"/>
    </row>
    <row r="534" spans="1:18" hidden="1">
      <c r="A534" s="125" t="s">
        <v>3</v>
      </c>
      <c r="B534" s="125"/>
      <c r="C534" s="126">
        <v>121031</v>
      </c>
      <c r="D534" s="125" t="s">
        <v>326</v>
      </c>
      <c r="E534" s="27" t="s">
        <v>6</v>
      </c>
      <c r="F534" s="27" t="s">
        <v>179</v>
      </c>
      <c r="G534" s="35">
        <f>IF(F534="I",IFERROR(VLOOKUP(C534,'BG 122022'!B:D,3,FALSE),0),0)</f>
        <v>0</v>
      </c>
      <c r="H534" s="28"/>
      <c r="I534" s="28">
        <f>IF(F534="I",IFERROR(VLOOKUP(C534,'BG 122022'!B:E,4,FALSE),0),0)</f>
        <v>0</v>
      </c>
      <c r="J534" s="28"/>
      <c r="K534" s="35">
        <f>IF(F534="I",IFERROR(VLOOKUP(C534,'BG 2021'!A:C,3,FALSE),0),0)</f>
        <v>0</v>
      </c>
      <c r="L534" s="28"/>
      <c r="M534" s="28">
        <f>IF(F534="I",IFERROR(VLOOKUP(C534,'BG 2021'!A:D,4,FALSE),0),0)</f>
        <v>0</v>
      </c>
      <c r="N534" s="28"/>
      <c r="O534" s="35"/>
      <c r="P534" s="28"/>
      <c r="Q534" s="28"/>
      <c r="R534" s="28"/>
    </row>
    <row r="535" spans="1:18" hidden="1">
      <c r="A535" s="125" t="s">
        <v>3</v>
      </c>
      <c r="B535" s="125"/>
      <c r="C535" s="126">
        <v>1210311</v>
      </c>
      <c r="D535" s="125" t="s">
        <v>326</v>
      </c>
      <c r="E535" s="27" t="s">
        <v>6</v>
      </c>
      <c r="F535" s="27" t="s">
        <v>179</v>
      </c>
      <c r="G535" s="35">
        <f>IF(F535="I",IFERROR(VLOOKUP(C535,'BG 122022'!B:D,3,FALSE),0),0)</f>
        <v>0</v>
      </c>
      <c r="H535" s="28"/>
      <c r="I535" s="28">
        <f>IF(F535="I",IFERROR(VLOOKUP(C535,'BG 122022'!B:E,4,FALSE),0),0)</f>
        <v>0</v>
      </c>
      <c r="J535" s="28"/>
      <c r="K535" s="35">
        <f>IF(F535="I",IFERROR(VLOOKUP(C535,'BG 2021'!A:C,3,FALSE),0),0)</f>
        <v>0</v>
      </c>
      <c r="L535" s="28"/>
      <c r="M535" s="28">
        <f>IF(F535="I",IFERROR(VLOOKUP(C535,'BG 2021'!A:D,4,FALSE),0),0)</f>
        <v>0</v>
      </c>
      <c r="N535" s="28"/>
      <c r="O535" s="35"/>
      <c r="P535" s="28"/>
      <c r="Q535" s="28"/>
      <c r="R535" s="28"/>
    </row>
    <row r="536" spans="1:18" hidden="1">
      <c r="A536" s="125" t="s">
        <v>3</v>
      </c>
      <c r="B536" s="125"/>
      <c r="C536" s="126">
        <v>12103111</v>
      </c>
      <c r="D536" s="125" t="s">
        <v>326</v>
      </c>
      <c r="E536" s="27" t="s">
        <v>6</v>
      </c>
      <c r="F536" s="27" t="s">
        <v>179</v>
      </c>
      <c r="G536" s="35">
        <f>IF(F536="I",IFERROR(VLOOKUP(C536,'BG 122022'!B:D,3,FALSE),0),0)</f>
        <v>0</v>
      </c>
      <c r="H536" s="28"/>
      <c r="I536" s="28">
        <f>IF(F536="I",IFERROR(VLOOKUP(C536,'BG 122022'!B:E,4,FALSE),0),0)</f>
        <v>0</v>
      </c>
      <c r="J536" s="28"/>
      <c r="K536" s="35">
        <f>IF(F536="I",IFERROR(VLOOKUP(C536,'BG 2021'!A:C,3,FALSE),0),0)</f>
        <v>0</v>
      </c>
      <c r="L536" s="28"/>
      <c r="M536" s="28">
        <f>IF(F536="I",IFERROR(VLOOKUP(C536,'BG 2021'!A:D,4,FALSE),0),0)</f>
        <v>0</v>
      </c>
      <c r="N536" s="28"/>
      <c r="O536" s="35"/>
      <c r="P536" s="28"/>
      <c r="Q536" s="28"/>
      <c r="R536" s="28"/>
    </row>
    <row r="537" spans="1:18" s="165" customFormat="1" hidden="1">
      <c r="A537" s="160" t="s">
        <v>3</v>
      </c>
      <c r="B537" s="160" t="s">
        <v>50</v>
      </c>
      <c r="C537" s="161">
        <v>1210311101</v>
      </c>
      <c r="D537" s="160" t="s">
        <v>270</v>
      </c>
      <c r="E537" s="162" t="s">
        <v>6</v>
      </c>
      <c r="F537" s="162" t="s">
        <v>180</v>
      </c>
      <c r="G537" s="163">
        <f>IF(F537="I",IFERROR(VLOOKUP(C537,'BG 122022'!B:D,3,FALSE),0),0)</f>
        <v>262142322</v>
      </c>
      <c r="H537" s="164"/>
      <c r="I537" s="164">
        <f>IF(F537="I",IFERROR(VLOOKUP(C537,'BG 122022'!B:E,4,FALSE),0),0)</f>
        <v>35797.61</v>
      </c>
      <c r="J537" s="164"/>
      <c r="K537" s="163">
        <f>IF(F537="I",IFERROR(VLOOKUP(C537,'BG 2021'!A:C,3,FALSE),0),0)</f>
        <v>900000000</v>
      </c>
      <c r="L537" s="164"/>
      <c r="M537" s="164">
        <f>IF(F537="I",IFERROR(VLOOKUP(C537,'BG 2021'!A:D,4,FALSE),0),0)</f>
        <v>130988.91999999998</v>
      </c>
      <c r="N537" s="164"/>
      <c r="O537" s="163"/>
      <c r="P537" s="164"/>
      <c r="Q537" s="164"/>
      <c r="R537" s="164"/>
    </row>
    <row r="538" spans="1:18" s="165" customFormat="1" hidden="1">
      <c r="A538" s="160" t="s">
        <v>3</v>
      </c>
      <c r="B538" s="160" t="s">
        <v>50</v>
      </c>
      <c r="C538" s="161">
        <v>1210311102</v>
      </c>
      <c r="D538" s="160" t="s">
        <v>1263</v>
      </c>
      <c r="E538" s="162" t="s">
        <v>6</v>
      </c>
      <c r="F538" s="162" t="s">
        <v>180</v>
      </c>
      <c r="G538" s="163">
        <f>IF(F538="I",IFERROR(VLOOKUP(C538,'BG 122022'!B:D,3,FALSE),0),0)</f>
        <v>637857678</v>
      </c>
      <c r="H538" s="164"/>
      <c r="I538" s="164">
        <f>IF(F538="I",IFERROR(VLOOKUP(C538,'BG 122022'!B:E,4,FALSE),0),0)</f>
        <v>87104.52</v>
      </c>
      <c r="J538" s="164"/>
      <c r="K538" s="163">
        <f>IF(F538="I",IFERROR(VLOOKUP(C538,'BG 2021'!A:C,3,FALSE),0),0)</f>
        <v>0</v>
      </c>
      <c r="L538" s="164"/>
      <c r="M538" s="164">
        <f>IF(F538="I",IFERROR(VLOOKUP(C538,'BG 2021'!A:D,4,FALSE),0),0)</f>
        <v>0</v>
      </c>
      <c r="N538" s="164"/>
      <c r="O538" s="163"/>
      <c r="P538" s="164"/>
      <c r="Q538" s="164"/>
      <c r="R538" s="164"/>
    </row>
    <row r="539" spans="1:18" hidden="1">
      <c r="A539" s="125" t="s">
        <v>3</v>
      </c>
      <c r="B539" s="125"/>
      <c r="C539" s="126">
        <v>127</v>
      </c>
      <c r="D539" s="125" t="s">
        <v>617</v>
      </c>
      <c r="E539" s="27" t="s">
        <v>6</v>
      </c>
      <c r="F539" s="27" t="s">
        <v>179</v>
      </c>
      <c r="G539" s="35">
        <f>IF(F539="I",IFERROR(VLOOKUP(C539,'BG 122022'!B:D,3,FALSE),0),0)</f>
        <v>0</v>
      </c>
      <c r="H539" s="28"/>
      <c r="I539" s="28">
        <f>IF(F539="I",IFERROR(VLOOKUP(C539,'BG 122022'!B:E,4,FALSE),0),0)</f>
        <v>0</v>
      </c>
      <c r="J539" s="28"/>
      <c r="K539" s="35">
        <f>IF(F539="I",IFERROR(VLOOKUP(C539,'BG 2021'!A:C,3,FALSE),0),0)</f>
        <v>0</v>
      </c>
      <c r="L539" s="28"/>
      <c r="M539" s="28">
        <f>IF(F539="I",IFERROR(VLOOKUP(C539,'BG 2021'!A:D,4,FALSE),0),0)</f>
        <v>0</v>
      </c>
      <c r="N539" s="28"/>
      <c r="O539" s="35"/>
      <c r="P539" s="28"/>
      <c r="Q539" s="28"/>
      <c r="R539" s="28"/>
    </row>
    <row r="540" spans="1:18" hidden="1">
      <c r="A540" s="125" t="s">
        <v>3</v>
      </c>
      <c r="B540" s="125"/>
      <c r="C540" s="126">
        <v>12701</v>
      </c>
      <c r="D540" s="125" t="s">
        <v>618</v>
      </c>
      <c r="E540" s="27" t="s">
        <v>6</v>
      </c>
      <c r="F540" s="27" t="s">
        <v>179</v>
      </c>
      <c r="G540" s="35">
        <f>IF(F540="I",IFERROR(VLOOKUP(C540,'BG 122022'!B:D,3,FALSE),0),0)</f>
        <v>0</v>
      </c>
      <c r="H540" s="28"/>
      <c r="I540" s="28">
        <f>IF(F540="I",IFERROR(VLOOKUP(C540,'BG 122022'!B:E,4,FALSE),0),0)</f>
        <v>0</v>
      </c>
      <c r="J540" s="28"/>
      <c r="K540" s="35">
        <f>IF(F540="I",IFERROR(VLOOKUP(C540,'BG 2021'!A:C,3,FALSE),0),0)</f>
        <v>0</v>
      </c>
      <c r="L540" s="28"/>
      <c r="M540" s="28">
        <f>IF(F540="I",IFERROR(VLOOKUP(C540,'BG 2021'!A:D,4,FALSE),0),0)</f>
        <v>0</v>
      </c>
      <c r="N540" s="28"/>
      <c r="O540" s="35"/>
      <c r="P540" s="28"/>
      <c r="Q540" s="28"/>
      <c r="R540" s="28"/>
    </row>
    <row r="541" spans="1:18" hidden="1">
      <c r="A541" s="125" t="s">
        <v>3</v>
      </c>
      <c r="B541" s="125"/>
      <c r="C541" s="126">
        <v>127011</v>
      </c>
      <c r="D541" s="125" t="s">
        <v>619</v>
      </c>
      <c r="E541" s="27" t="s">
        <v>6</v>
      </c>
      <c r="F541" s="27" t="s">
        <v>179</v>
      </c>
      <c r="G541" s="35">
        <f>IF(F541="I",IFERROR(VLOOKUP(C541,'BG 122022'!B:D,3,FALSE),0),0)</f>
        <v>0</v>
      </c>
      <c r="H541" s="28"/>
      <c r="I541" s="28">
        <f>IF(F541="I",IFERROR(VLOOKUP(C541,'BG 122022'!B:E,4,FALSE),0),0)</f>
        <v>0</v>
      </c>
      <c r="J541" s="28"/>
      <c r="K541" s="35">
        <f>IF(F541="I",IFERROR(VLOOKUP(C541,'BG 2021'!A:C,3,FALSE),0),0)</f>
        <v>0</v>
      </c>
      <c r="L541" s="28"/>
      <c r="M541" s="28">
        <f>IF(F541="I",IFERROR(VLOOKUP(C541,'BG 2021'!A:D,4,FALSE),0),0)</f>
        <v>0</v>
      </c>
      <c r="N541" s="28"/>
      <c r="O541" s="35"/>
      <c r="P541" s="28"/>
      <c r="Q541" s="28"/>
      <c r="R541" s="28"/>
    </row>
    <row r="542" spans="1:18" hidden="1">
      <c r="A542" s="125" t="s">
        <v>3</v>
      </c>
      <c r="B542" s="125"/>
      <c r="C542" s="126">
        <v>1270111</v>
      </c>
      <c r="D542" s="125" t="s">
        <v>620</v>
      </c>
      <c r="E542" s="27" t="s">
        <v>6</v>
      </c>
      <c r="F542" s="27" t="s">
        <v>179</v>
      </c>
      <c r="G542" s="35">
        <f>IF(F542="I",IFERROR(VLOOKUP(C542,'BG 122022'!B:D,3,FALSE),0),0)</f>
        <v>0</v>
      </c>
      <c r="H542" s="28"/>
      <c r="I542" s="28">
        <f>IF(F542="I",IFERROR(VLOOKUP(C542,'BG 122022'!B:E,4,FALSE),0),0)</f>
        <v>0</v>
      </c>
      <c r="J542" s="28"/>
      <c r="K542" s="35">
        <f>IF(F542="I",IFERROR(VLOOKUP(C542,'BG 2021'!A:C,3,FALSE),0),0)</f>
        <v>0</v>
      </c>
      <c r="L542" s="28"/>
      <c r="M542" s="28">
        <f>IF(F542="I",IFERROR(VLOOKUP(C542,'BG 2021'!A:D,4,FALSE),0),0)</f>
        <v>0</v>
      </c>
      <c r="N542" s="28"/>
      <c r="O542" s="35"/>
      <c r="P542" s="28"/>
      <c r="Q542" s="28"/>
      <c r="R542" s="28"/>
    </row>
    <row r="543" spans="1:18" hidden="1">
      <c r="A543" s="125" t="s">
        <v>3</v>
      </c>
      <c r="B543" s="125"/>
      <c r="C543" s="126">
        <v>12701111</v>
      </c>
      <c r="D543" s="125" t="s">
        <v>620</v>
      </c>
      <c r="E543" s="27" t="s">
        <v>6</v>
      </c>
      <c r="F543" s="27" t="s">
        <v>179</v>
      </c>
      <c r="G543" s="35">
        <f>IF(F543="I",IFERROR(VLOOKUP(C543,'BG 122022'!B:D,3,FALSE),0),0)</f>
        <v>0</v>
      </c>
      <c r="H543" s="28"/>
      <c r="I543" s="28">
        <f>IF(F543="I",IFERROR(VLOOKUP(C543,'BG 122022'!B:E,4,FALSE),0),0)</f>
        <v>0</v>
      </c>
      <c r="J543" s="28"/>
      <c r="K543" s="35">
        <f>IF(F543="I",IFERROR(VLOOKUP(C543,'BG 2021'!A:C,3,FALSE),0),0)</f>
        <v>0</v>
      </c>
      <c r="L543" s="28"/>
      <c r="M543" s="28">
        <f>IF(F543="I",IFERROR(VLOOKUP(C543,'BG 2021'!A:D,4,FALSE),0),0)</f>
        <v>0</v>
      </c>
      <c r="N543" s="28"/>
      <c r="O543" s="35"/>
      <c r="P543" s="28"/>
      <c r="Q543" s="28"/>
      <c r="R543" s="28"/>
    </row>
    <row r="544" spans="1:18" hidden="1">
      <c r="A544" s="125" t="s">
        <v>3</v>
      </c>
      <c r="B544" s="125"/>
      <c r="C544" s="126">
        <v>1270111101</v>
      </c>
      <c r="D544" s="125" t="s">
        <v>621</v>
      </c>
      <c r="E544" s="27" t="s">
        <v>6</v>
      </c>
      <c r="F544" s="27" t="s">
        <v>180</v>
      </c>
      <c r="G544" s="35">
        <f>IF(F544="I",IFERROR(VLOOKUP(C544,'BG 122022'!B:D,3,FALSE),0),0)</f>
        <v>0</v>
      </c>
      <c r="H544" s="28"/>
      <c r="I544" s="28">
        <f>IF(F544="I",IFERROR(VLOOKUP(C544,'BG 122022'!B:E,4,FALSE),0),0)</f>
        <v>0</v>
      </c>
      <c r="J544" s="28"/>
      <c r="K544" s="35">
        <f>IF(F544="I",IFERROR(VLOOKUP(C544,'BG 2021'!A:C,3,FALSE),0),0)</f>
        <v>0</v>
      </c>
      <c r="L544" s="28"/>
      <c r="M544" s="28">
        <f>IF(F544="I",IFERROR(VLOOKUP(C544,'BG 2021'!A:D,4,FALSE),0),0)</f>
        <v>0</v>
      </c>
      <c r="N544" s="28"/>
      <c r="O544" s="35"/>
      <c r="P544" s="28"/>
      <c r="Q544" s="28"/>
      <c r="R544" s="28"/>
    </row>
    <row r="545" spans="1:18" hidden="1">
      <c r="A545" s="125" t="s">
        <v>3</v>
      </c>
      <c r="B545" s="125"/>
      <c r="C545" s="126">
        <v>1270111102</v>
      </c>
      <c r="D545" s="125" t="s">
        <v>99</v>
      </c>
      <c r="E545" s="27" t="s">
        <v>6</v>
      </c>
      <c r="F545" s="27" t="s">
        <v>180</v>
      </c>
      <c r="G545" s="35">
        <f>IF(F545="I",IFERROR(VLOOKUP(C545,'BG 122022'!B:D,3,FALSE),0),0)</f>
        <v>0</v>
      </c>
      <c r="H545" s="28"/>
      <c r="I545" s="28">
        <f>IF(F545="I",IFERROR(VLOOKUP(C545,'BG 122022'!B:E,4,FALSE),0),0)</f>
        <v>0</v>
      </c>
      <c r="J545" s="28"/>
      <c r="K545" s="35">
        <f>IF(F545="I",IFERROR(VLOOKUP(C545,'BG 2021'!A:C,3,FALSE),0),0)</f>
        <v>0</v>
      </c>
      <c r="L545" s="28"/>
      <c r="M545" s="28">
        <f>IF(F545="I",IFERROR(VLOOKUP(C545,'BG 2021'!A:D,4,FALSE),0),0)</f>
        <v>0</v>
      </c>
      <c r="N545" s="28"/>
      <c r="O545" s="35"/>
      <c r="P545" s="28"/>
      <c r="Q545" s="28"/>
      <c r="R545" s="28"/>
    </row>
    <row r="546" spans="1:18" hidden="1">
      <c r="A546" s="125" t="s">
        <v>3</v>
      </c>
      <c r="B546" s="125"/>
      <c r="C546" s="126">
        <v>1270111103</v>
      </c>
      <c r="D546" s="125" t="s">
        <v>622</v>
      </c>
      <c r="E546" s="27" t="s">
        <v>6</v>
      </c>
      <c r="F546" s="27" t="s">
        <v>180</v>
      </c>
      <c r="G546" s="35">
        <f>IF(F546="I",IFERROR(VLOOKUP(C546,'BG 122022'!B:D,3,FALSE),0),0)</f>
        <v>0</v>
      </c>
      <c r="H546" s="28"/>
      <c r="I546" s="28">
        <f>IF(F546="I",IFERROR(VLOOKUP(C546,'BG 122022'!B:E,4,FALSE),0),0)</f>
        <v>0</v>
      </c>
      <c r="J546" s="28"/>
      <c r="K546" s="35">
        <f>IF(F546="I",IFERROR(VLOOKUP(C546,'BG 2021'!A:C,3,FALSE),0),0)</f>
        <v>0</v>
      </c>
      <c r="L546" s="28"/>
      <c r="M546" s="28">
        <f>IF(F546="I",IFERROR(VLOOKUP(C546,'BG 2021'!A:D,4,FALSE),0),0)</f>
        <v>0</v>
      </c>
      <c r="N546" s="28"/>
      <c r="O546" s="35"/>
      <c r="P546" s="28"/>
      <c r="Q546" s="28"/>
      <c r="R546" s="28"/>
    </row>
    <row r="547" spans="1:18" hidden="1">
      <c r="A547" s="125" t="s">
        <v>3</v>
      </c>
      <c r="B547" s="125"/>
      <c r="C547" s="126">
        <v>1270111104</v>
      </c>
      <c r="D547" s="125" t="s">
        <v>623</v>
      </c>
      <c r="E547" s="27" t="s">
        <v>6</v>
      </c>
      <c r="F547" s="27" t="s">
        <v>180</v>
      </c>
      <c r="G547" s="35">
        <f>IF(F547="I",IFERROR(VLOOKUP(C547,'BG 122022'!B:D,3,FALSE),0),0)</f>
        <v>0</v>
      </c>
      <c r="H547" s="28"/>
      <c r="I547" s="28">
        <f>IF(F547="I",IFERROR(VLOOKUP(C547,'BG 122022'!B:E,4,FALSE),0),0)</f>
        <v>0</v>
      </c>
      <c r="J547" s="28"/>
      <c r="K547" s="35">
        <f>IF(F547="I",IFERROR(VLOOKUP(C547,'BG 2021'!A:C,3,FALSE),0),0)</f>
        <v>0</v>
      </c>
      <c r="L547" s="28"/>
      <c r="M547" s="28">
        <f>IF(F547="I",IFERROR(VLOOKUP(C547,'BG 2021'!A:D,4,FALSE),0),0)</f>
        <v>0</v>
      </c>
      <c r="N547" s="28"/>
      <c r="O547" s="35"/>
      <c r="P547" s="28"/>
      <c r="Q547" s="28"/>
      <c r="R547" s="28"/>
    </row>
    <row r="548" spans="1:18" hidden="1">
      <c r="A548" s="125" t="s">
        <v>3</v>
      </c>
      <c r="B548" s="125"/>
      <c r="C548" s="126">
        <v>1270111105</v>
      </c>
      <c r="D548" s="125" t="s">
        <v>187</v>
      </c>
      <c r="E548" s="27" t="s">
        <v>6</v>
      </c>
      <c r="F548" s="27" t="s">
        <v>180</v>
      </c>
      <c r="G548" s="35">
        <f>IF(F548="I",IFERROR(VLOOKUP(C548,'BG 122022'!B:D,3,FALSE),0),0)</f>
        <v>0</v>
      </c>
      <c r="H548" s="28"/>
      <c r="I548" s="28">
        <f>IF(F548="I",IFERROR(VLOOKUP(C548,'BG 122022'!B:E,4,FALSE),0),0)</f>
        <v>0</v>
      </c>
      <c r="J548" s="28"/>
      <c r="K548" s="35">
        <f>IF(F548="I",IFERROR(VLOOKUP(C548,'BG 2021'!A:C,3,FALSE),0),0)</f>
        <v>0</v>
      </c>
      <c r="L548" s="28"/>
      <c r="M548" s="28">
        <f>IF(F548="I",IFERROR(VLOOKUP(C548,'BG 2021'!A:D,4,FALSE),0),0)</f>
        <v>0</v>
      </c>
      <c r="N548" s="28"/>
      <c r="O548" s="35"/>
      <c r="P548" s="28"/>
      <c r="Q548" s="28"/>
      <c r="R548" s="28"/>
    </row>
    <row r="549" spans="1:18" hidden="1">
      <c r="A549" s="125" t="s">
        <v>3</v>
      </c>
      <c r="B549" s="125"/>
      <c r="C549" s="126">
        <v>1270111106</v>
      </c>
      <c r="D549" s="125" t="s">
        <v>624</v>
      </c>
      <c r="E549" s="27" t="s">
        <v>6</v>
      </c>
      <c r="F549" s="27" t="s">
        <v>180</v>
      </c>
      <c r="G549" s="35">
        <f>IF(F549="I",IFERROR(VLOOKUP(C549,'BG 122022'!B:D,3,FALSE),0),0)</f>
        <v>0</v>
      </c>
      <c r="H549" s="28"/>
      <c r="I549" s="28">
        <f>IF(F549="I",IFERROR(VLOOKUP(C549,'BG 122022'!B:E,4,FALSE),0),0)</f>
        <v>0</v>
      </c>
      <c r="J549" s="28"/>
      <c r="K549" s="35">
        <f>IF(F549="I",IFERROR(VLOOKUP(C549,'BG 2021'!A:C,3,FALSE),0),0)</f>
        <v>0</v>
      </c>
      <c r="L549" s="28"/>
      <c r="M549" s="28">
        <f>IF(F549="I",IFERROR(VLOOKUP(C549,'BG 2021'!A:D,4,FALSE),0),0)</f>
        <v>0</v>
      </c>
      <c r="N549" s="28"/>
      <c r="O549" s="35"/>
      <c r="P549" s="28"/>
      <c r="Q549" s="28"/>
      <c r="R549" s="28"/>
    </row>
    <row r="550" spans="1:18" hidden="1">
      <c r="A550" s="125" t="s">
        <v>3</v>
      </c>
      <c r="B550" s="125"/>
      <c r="C550" s="126">
        <v>1270112</v>
      </c>
      <c r="D550" s="125" t="s">
        <v>625</v>
      </c>
      <c r="E550" s="27" t="s">
        <v>6</v>
      </c>
      <c r="F550" s="27" t="s">
        <v>179</v>
      </c>
      <c r="G550" s="35">
        <f>IF(F550="I",IFERROR(VLOOKUP(C550,'BG 122022'!B:D,3,FALSE),0),0)</f>
        <v>0</v>
      </c>
      <c r="H550" s="28"/>
      <c r="I550" s="28">
        <f>IF(F550="I",IFERROR(VLOOKUP(C550,'BG 122022'!B:E,4,FALSE),0),0)</f>
        <v>0</v>
      </c>
      <c r="J550" s="28"/>
      <c r="K550" s="35">
        <f>IF(F550="I",IFERROR(VLOOKUP(C550,'BG 2021'!A:C,3,FALSE),0),0)</f>
        <v>0</v>
      </c>
      <c r="L550" s="28"/>
      <c r="M550" s="28">
        <f>IF(F550="I",IFERROR(VLOOKUP(C550,'BG 2021'!A:D,4,FALSE),0),0)</f>
        <v>0</v>
      </c>
      <c r="N550" s="28"/>
      <c r="O550" s="35"/>
      <c r="P550" s="28"/>
      <c r="Q550" s="28"/>
      <c r="R550" s="28"/>
    </row>
    <row r="551" spans="1:18" hidden="1">
      <c r="A551" s="125" t="s">
        <v>3</v>
      </c>
      <c r="B551" s="125"/>
      <c r="C551" s="126">
        <v>12701121</v>
      </c>
      <c r="D551" s="125" t="s">
        <v>625</v>
      </c>
      <c r="E551" s="27" t="s">
        <v>6</v>
      </c>
      <c r="F551" s="27" t="s">
        <v>179</v>
      </c>
      <c r="G551" s="35">
        <f>IF(F551="I",IFERROR(VLOOKUP(C551,'BG 122022'!B:D,3,FALSE),0),0)</f>
        <v>0</v>
      </c>
      <c r="H551" s="28"/>
      <c r="I551" s="28">
        <f>IF(F551="I",IFERROR(VLOOKUP(C551,'BG 122022'!B:E,4,FALSE),0),0)</f>
        <v>0</v>
      </c>
      <c r="J551" s="28"/>
      <c r="K551" s="35">
        <f>IF(F551="I",IFERROR(VLOOKUP(C551,'BG 2021'!A:C,3,FALSE),0),0)</f>
        <v>0</v>
      </c>
      <c r="L551" s="28"/>
      <c r="M551" s="28">
        <f>IF(F551="I",IFERROR(VLOOKUP(C551,'BG 2021'!A:D,4,FALSE),0),0)</f>
        <v>0</v>
      </c>
      <c r="N551" s="28"/>
      <c r="O551" s="35"/>
      <c r="P551" s="28"/>
      <c r="Q551" s="28"/>
      <c r="R551" s="28"/>
    </row>
    <row r="552" spans="1:18" hidden="1">
      <c r="A552" s="125" t="s">
        <v>3</v>
      </c>
      <c r="B552" s="125"/>
      <c r="C552" s="126">
        <v>1270112101</v>
      </c>
      <c r="D552" s="125" t="s">
        <v>626</v>
      </c>
      <c r="E552" s="27" t="s">
        <v>6</v>
      </c>
      <c r="F552" s="27" t="s">
        <v>180</v>
      </c>
      <c r="G552" s="35">
        <f>IF(F552="I",IFERROR(VLOOKUP(C552,'BG 122022'!B:D,3,FALSE),0),0)</f>
        <v>0</v>
      </c>
      <c r="H552" s="28"/>
      <c r="I552" s="28">
        <f>IF(F552="I",IFERROR(VLOOKUP(C552,'BG 122022'!B:E,4,FALSE),0),0)</f>
        <v>0</v>
      </c>
      <c r="J552" s="28"/>
      <c r="K552" s="35">
        <f>IF(F552="I",IFERROR(VLOOKUP(C552,'BG 2021'!A:C,3,FALSE),0),0)</f>
        <v>0</v>
      </c>
      <c r="L552" s="28"/>
      <c r="M552" s="28">
        <f>IF(F552="I",IFERROR(VLOOKUP(C552,'BG 2021'!A:D,4,FALSE),0),0)</f>
        <v>0</v>
      </c>
      <c r="N552" s="28"/>
      <c r="O552" s="35"/>
      <c r="P552" s="28"/>
      <c r="Q552" s="28"/>
      <c r="R552" s="28"/>
    </row>
    <row r="553" spans="1:18" hidden="1">
      <c r="A553" s="125" t="s">
        <v>3</v>
      </c>
      <c r="B553" s="125"/>
      <c r="C553" s="126">
        <v>1270112102</v>
      </c>
      <c r="D553" s="125" t="s">
        <v>627</v>
      </c>
      <c r="E553" s="27" t="s">
        <v>6</v>
      </c>
      <c r="F553" s="27" t="s">
        <v>180</v>
      </c>
      <c r="G553" s="35">
        <f>IF(F553="I",IFERROR(VLOOKUP(C553,'BG 122022'!B:D,3,FALSE),0),0)</f>
        <v>0</v>
      </c>
      <c r="H553" s="28"/>
      <c r="I553" s="28">
        <f>IF(F553="I",IFERROR(VLOOKUP(C553,'BG 122022'!B:E,4,FALSE),0),0)</f>
        <v>0</v>
      </c>
      <c r="J553" s="28"/>
      <c r="K553" s="35">
        <f>IF(F553="I",IFERROR(VLOOKUP(C553,'BG 2021'!A:C,3,FALSE),0),0)</f>
        <v>0</v>
      </c>
      <c r="L553" s="28"/>
      <c r="M553" s="28">
        <f>IF(F553="I",IFERROR(VLOOKUP(C553,'BG 2021'!A:D,4,FALSE),0),0)</f>
        <v>0</v>
      </c>
      <c r="N553" s="28"/>
      <c r="O553" s="35"/>
      <c r="P553" s="28"/>
      <c r="Q553" s="28"/>
      <c r="R553" s="28"/>
    </row>
    <row r="554" spans="1:18" hidden="1">
      <c r="A554" s="125" t="s">
        <v>3</v>
      </c>
      <c r="B554" s="125"/>
      <c r="C554" s="126">
        <v>1270112103</v>
      </c>
      <c r="D554" s="125" t="s">
        <v>628</v>
      </c>
      <c r="E554" s="27" t="s">
        <v>6</v>
      </c>
      <c r="F554" s="27" t="s">
        <v>180</v>
      </c>
      <c r="G554" s="35">
        <f>IF(F554="I",IFERROR(VLOOKUP(C554,'BG 122022'!B:D,3,FALSE),0),0)</f>
        <v>0</v>
      </c>
      <c r="H554" s="28"/>
      <c r="I554" s="28">
        <f>IF(F554="I",IFERROR(VLOOKUP(C554,'BG 122022'!B:E,4,FALSE),0),0)</f>
        <v>0</v>
      </c>
      <c r="J554" s="28"/>
      <c r="K554" s="35">
        <f>IF(F554="I",IFERROR(VLOOKUP(C554,'BG 2021'!A:C,3,FALSE),0),0)</f>
        <v>0</v>
      </c>
      <c r="L554" s="28"/>
      <c r="M554" s="28">
        <f>IF(F554="I",IFERROR(VLOOKUP(C554,'BG 2021'!A:D,4,FALSE),0),0)</f>
        <v>0</v>
      </c>
      <c r="N554" s="28"/>
      <c r="O554" s="35"/>
      <c r="P554" s="28"/>
      <c r="Q554" s="28"/>
      <c r="R554" s="28"/>
    </row>
    <row r="555" spans="1:18" hidden="1">
      <c r="A555" s="125" t="s">
        <v>3</v>
      </c>
      <c r="B555" s="125"/>
      <c r="C555" s="126">
        <v>1270112104</v>
      </c>
      <c r="D555" s="125" t="s">
        <v>629</v>
      </c>
      <c r="E555" s="27" t="s">
        <v>6</v>
      </c>
      <c r="F555" s="27" t="s">
        <v>180</v>
      </c>
      <c r="G555" s="35">
        <f>IF(F555="I",IFERROR(VLOOKUP(C555,'BG 122022'!B:D,3,FALSE),0),0)</f>
        <v>0</v>
      </c>
      <c r="H555" s="28"/>
      <c r="I555" s="28">
        <f>IF(F555="I",IFERROR(VLOOKUP(C555,'BG 122022'!B:E,4,FALSE),0),0)</f>
        <v>0</v>
      </c>
      <c r="J555" s="28"/>
      <c r="K555" s="35">
        <f>IF(F555="I",IFERROR(VLOOKUP(C555,'BG 2021'!A:C,3,FALSE),0),0)</f>
        <v>0</v>
      </c>
      <c r="L555" s="28"/>
      <c r="M555" s="28">
        <f>IF(F555="I",IFERROR(VLOOKUP(C555,'BG 2021'!A:D,4,FALSE),0),0)</f>
        <v>0</v>
      </c>
      <c r="N555" s="28"/>
      <c r="O555" s="35"/>
      <c r="P555" s="28"/>
      <c r="Q555" s="28"/>
      <c r="R555" s="28"/>
    </row>
    <row r="556" spans="1:18" hidden="1">
      <c r="A556" s="125" t="s">
        <v>3</v>
      </c>
      <c r="B556" s="125"/>
      <c r="C556" s="126">
        <v>1270112105</v>
      </c>
      <c r="D556" s="125" t="s">
        <v>630</v>
      </c>
      <c r="E556" s="27" t="s">
        <v>6</v>
      </c>
      <c r="F556" s="27" t="s">
        <v>180</v>
      </c>
      <c r="G556" s="35">
        <f>IF(F556="I",IFERROR(VLOOKUP(C556,'BG 122022'!B:D,3,FALSE),0),0)</f>
        <v>0</v>
      </c>
      <c r="H556" s="28"/>
      <c r="I556" s="28">
        <f>IF(F556="I",IFERROR(VLOOKUP(C556,'BG 122022'!B:E,4,FALSE),0),0)</f>
        <v>0</v>
      </c>
      <c r="J556" s="28"/>
      <c r="K556" s="35">
        <f>IF(F556="I",IFERROR(VLOOKUP(C556,'BG 2021'!A:C,3,FALSE),0),0)</f>
        <v>0</v>
      </c>
      <c r="L556" s="28"/>
      <c r="M556" s="28">
        <f>IF(F556="I",IFERROR(VLOOKUP(C556,'BG 2021'!A:D,4,FALSE),0),0)</f>
        <v>0</v>
      </c>
      <c r="N556" s="28"/>
      <c r="O556" s="35"/>
      <c r="P556" s="28"/>
      <c r="Q556" s="28"/>
      <c r="R556" s="28"/>
    </row>
    <row r="557" spans="1:18" hidden="1">
      <c r="A557" s="125" t="s">
        <v>3</v>
      </c>
      <c r="B557" s="125"/>
      <c r="C557" s="126">
        <v>128</v>
      </c>
      <c r="D557" s="125" t="s">
        <v>631</v>
      </c>
      <c r="E557" s="27" t="s">
        <v>6</v>
      </c>
      <c r="F557" s="27" t="s">
        <v>179</v>
      </c>
      <c r="G557" s="35">
        <f>IF(F557="I",IFERROR(VLOOKUP(C557,'BG 122022'!B:D,3,FALSE),0),0)</f>
        <v>0</v>
      </c>
      <c r="H557" s="28"/>
      <c r="I557" s="28">
        <f>IF(F557="I",IFERROR(VLOOKUP(C557,'BG 122022'!B:E,4,FALSE),0),0)</f>
        <v>0</v>
      </c>
      <c r="J557" s="28"/>
      <c r="K557" s="35">
        <f>IF(F557="I",IFERROR(VLOOKUP(C557,'BG 2021'!A:C,3,FALSE),0),0)</f>
        <v>0</v>
      </c>
      <c r="L557" s="28"/>
      <c r="M557" s="28">
        <f>IF(F557="I",IFERROR(VLOOKUP(C557,'BG 2021'!A:D,4,FALSE),0),0)</f>
        <v>0</v>
      </c>
      <c r="N557" s="28"/>
      <c r="O557" s="35"/>
      <c r="P557" s="28"/>
      <c r="Q557" s="28"/>
      <c r="R557" s="28"/>
    </row>
    <row r="558" spans="1:18" hidden="1">
      <c r="A558" s="125" t="s">
        <v>3</v>
      </c>
      <c r="B558" s="125"/>
      <c r="C558" s="126">
        <v>12801</v>
      </c>
      <c r="D558" s="125" t="s">
        <v>632</v>
      </c>
      <c r="E558" s="27" t="s">
        <v>6</v>
      </c>
      <c r="F558" s="27" t="s">
        <v>179</v>
      </c>
      <c r="G558" s="35">
        <f>IF(F558="I",IFERROR(VLOOKUP(C558,'BG 122022'!B:D,3,FALSE),0),0)</f>
        <v>0</v>
      </c>
      <c r="H558" s="28"/>
      <c r="I558" s="28">
        <f>IF(F558="I",IFERROR(VLOOKUP(C558,'BG 122022'!B:E,4,FALSE),0),0)</f>
        <v>0</v>
      </c>
      <c r="J558" s="28"/>
      <c r="K558" s="35">
        <f>IF(F558="I",IFERROR(VLOOKUP(C558,'BG 2021'!A:C,3,FALSE),0),0)</f>
        <v>0</v>
      </c>
      <c r="L558" s="28"/>
      <c r="M558" s="28">
        <f>IF(F558="I",IFERROR(VLOOKUP(C558,'BG 2021'!A:D,4,FALSE),0),0)</f>
        <v>0</v>
      </c>
      <c r="N558" s="28"/>
      <c r="O558" s="35"/>
      <c r="P558" s="28"/>
      <c r="Q558" s="28"/>
      <c r="R558" s="28"/>
    </row>
    <row r="559" spans="1:18" hidden="1">
      <c r="A559" s="125" t="s">
        <v>3</v>
      </c>
      <c r="B559" s="125"/>
      <c r="C559" s="126">
        <v>128011</v>
      </c>
      <c r="D559" s="125" t="s">
        <v>632</v>
      </c>
      <c r="E559" s="27" t="s">
        <v>6</v>
      </c>
      <c r="F559" s="27" t="s">
        <v>179</v>
      </c>
      <c r="G559" s="35">
        <f>IF(F559="I",IFERROR(VLOOKUP(C559,'BG 122022'!B:D,3,FALSE),0),0)</f>
        <v>0</v>
      </c>
      <c r="H559" s="28"/>
      <c r="I559" s="28">
        <f>IF(F559="I",IFERROR(VLOOKUP(C559,'BG 122022'!B:E,4,FALSE),0),0)</f>
        <v>0</v>
      </c>
      <c r="J559" s="28"/>
      <c r="K559" s="35">
        <f>IF(F559="I",IFERROR(VLOOKUP(C559,'BG 2021'!A:C,3,FALSE),0),0)</f>
        <v>0</v>
      </c>
      <c r="L559" s="28"/>
      <c r="M559" s="28">
        <f>IF(F559="I",IFERROR(VLOOKUP(C559,'BG 2021'!A:D,4,FALSE),0),0)</f>
        <v>0</v>
      </c>
      <c r="N559" s="28"/>
      <c r="O559" s="35"/>
      <c r="P559" s="28"/>
      <c r="Q559" s="28"/>
      <c r="R559" s="28"/>
    </row>
    <row r="560" spans="1:18" hidden="1">
      <c r="A560" s="125" t="s">
        <v>3</v>
      </c>
      <c r="B560" s="125"/>
      <c r="C560" s="126">
        <v>1280111</v>
      </c>
      <c r="D560" s="125" t="s">
        <v>172</v>
      </c>
      <c r="E560" s="27" t="s">
        <v>6</v>
      </c>
      <c r="F560" s="27" t="s">
        <v>179</v>
      </c>
      <c r="G560" s="35">
        <f>IF(F560="I",IFERROR(VLOOKUP(C560,'BG 122022'!B:D,3,FALSE),0),0)</f>
        <v>0</v>
      </c>
      <c r="H560" s="28"/>
      <c r="I560" s="28">
        <f>IF(F560="I",IFERROR(VLOOKUP(C560,'BG 122022'!B:E,4,FALSE),0),0)</f>
        <v>0</v>
      </c>
      <c r="J560" s="28"/>
      <c r="K560" s="35">
        <f>IF(F560="I",IFERROR(VLOOKUP(C560,'BG 2021'!A:C,3,FALSE),0),0)</f>
        <v>0</v>
      </c>
      <c r="L560" s="28"/>
      <c r="M560" s="28">
        <f>IF(F560="I",IFERROR(VLOOKUP(C560,'BG 2021'!A:D,4,FALSE),0),0)</f>
        <v>0</v>
      </c>
      <c r="N560" s="28"/>
      <c r="O560" s="35"/>
      <c r="P560" s="28"/>
      <c r="Q560" s="28"/>
      <c r="R560" s="28"/>
    </row>
    <row r="561" spans="1:18" hidden="1">
      <c r="A561" s="125" t="s">
        <v>3</v>
      </c>
      <c r="B561" s="125"/>
      <c r="C561" s="126">
        <v>12801111</v>
      </c>
      <c r="D561" s="125" t="s">
        <v>63</v>
      </c>
      <c r="E561" s="27" t="s">
        <v>6</v>
      </c>
      <c r="F561" s="27" t="s">
        <v>179</v>
      </c>
      <c r="G561" s="35">
        <f>IF(F561="I",IFERROR(VLOOKUP(C561,'BG 122022'!B:D,3,FALSE),0),0)</f>
        <v>0</v>
      </c>
      <c r="H561" s="28"/>
      <c r="I561" s="28">
        <f>IF(F561="I",IFERROR(VLOOKUP(C561,'BG 122022'!B:E,4,FALSE),0),0)</f>
        <v>0</v>
      </c>
      <c r="J561" s="28"/>
      <c r="K561" s="35">
        <f>IF(F561="I",IFERROR(VLOOKUP(C561,'BG 2021'!A:C,3,FALSE),0),0)</f>
        <v>0</v>
      </c>
      <c r="L561" s="28"/>
      <c r="M561" s="28">
        <f>IF(F561="I",IFERROR(VLOOKUP(C561,'BG 2021'!A:D,4,FALSE),0),0)</f>
        <v>0</v>
      </c>
      <c r="N561" s="28"/>
      <c r="O561" s="35"/>
      <c r="P561" s="28"/>
      <c r="Q561" s="28"/>
      <c r="R561" s="28"/>
    </row>
    <row r="562" spans="1:18" s="165" customFormat="1" hidden="1">
      <c r="A562" s="160" t="s">
        <v>3</v>
      </c>
      <c r="B562" s="160" t="s">
        <v>1299</v>
      </c>
      <c r="C562" s="161">
        <v>1280111101</v>
      </c>
      <c r="D562" s="160" t="s">
        <v>633</v>
      </c>
      <c r="E562" s="162" t="s">
        <v>6</v>
      </c>
      <c r="F562" s="162" t="s">
        <v>180</v>
      </c>
      <c r="G562" s="163">
        <f>IF(F562="I",IFERROR(VLOOKUP(C562,'BG 122022'!B:D,3,FALSE),0),0)</f>
        <v>481164166</v>
      </c>
      <c r="H562" s="164"/>
      <c r="I562" s="164">
        <f>IF(F562="I",IFERROR(VLOOKUP(C562,'BG 122022'!B:E,4,FALSE),0),0)</f>
        <v>69861.509999999995</v>
      </c>
      <c r="J562" s="164"/>
      <c r="K562" s="163">
        <f>IF(F562="I",IFERROR(VLOOKUP(C562,'BG 2021'!A:C,3,FALSE),0),0)</f>
        <v>481164166</v>
      </c>
      <c r="L562" s="164"/>
      <c r="M562" s="164">
        <f>IF(F562="I",IFERROR(VLOOKUP(C562,'BG 2021'!A:D,4,FALSE),0),0)</f>
        <v>69861.509999999995</v>
      </c>
      <c r="N562" s="164"/>
      <c r="O562" s="163"/>
      <c r="P562" s="164"/>
      <c r="Q562" s="164"/>
      <c r="R562" s="164"/>
    </row>
    <row r="563" spans="1:18" s="165" customFormat="1" hidden="1">
      <c r="A563" s="160" t="s">
        <v>3</v>
      </c>
      <c r="B563" s="160" t="s">
        <v>1299</v>
      </c>
      <c r="C563" s="161">
        <v>1280111102</v>
      </c>
      <c r="D563" s="160" t="s">
        <v>634</v>
      </c>
      <c r="E563" s="162" t="s">
        <v>0</v>
      </c>
      <c r="F563" s="162" t="s">
        <v>180</v>
      </c>
      <c r="G563" s="163">
        <f>IF(F563="I",IFERROR(VLOOKUP(C563,'BG 122022'!B:D,3,FALSE),0),0)</f>
        <v>944323200</v>
      </c>
      <c r="H563" s="164"/>
      <c r="I563" s="164">
        <f>IF(F563="I",IFERROR(VLOOKUP(C563,'BG 122022'!B:E,4,FALSE),0),0)</f>
        <v>135000</v>
      </c>
      <c r="J563" s="164"/>
      <c r="K563" s="163">
        <f>IF(F563="I",IFERROR(VLOOKUP(C563,'BG 2021'!A:C,3,FALSE),0),0)</f>
        <v>0</v>
      </c>
      <c r="L563" s="164"/>
      <c r="M563" s="164">
        <f>IF(F563="I",IFERROR(VLOOKUP(C563,'BG 2021'!A:D,4,FALSE),0),0)</f>
        <v>0</v>
      </c>
      <c r="N563" s="164"/>
      <c r="O563" s="163"/>
      <c r="P563" s="164"/>
      <c r="Q563" s="164"/>
      <c r="R563" s="164"/>
    </row>
    <row r="564" spans="1:18" hidden="1">
      <c r="A564" s="125" t="s">
        <v>3</v>
      </c>
      <c r="B564" s="125"/>
      <c r="C564" s="126">
        <v>1280112</v>
      </c>
      <c r="D564" s="125" t="s">
        <v>1182</v>
      </c>
      <c r="E564" s="27" t="s">
        <v>0</v>
      </c>
      <c r="F564" s="27" t="s">
        <v>179</v>
      </c>
      <c r="G564" s="35">
        <f>IF(F564="I",IFERROR(VLOOKUP(C564,'BG 122022'!B:D,3,FALSE),0),0)</f>
        <v>0</v>
      </c>
      <c r="H564" s="28"/>
      <c r="I564" s="28">
        <f>IF(F564="I",IFERROR(VLOOKUP(C564,'BG 122022'!B:E,4,FALSE),0),0)</f>
        <v>0</v>
      </c>
      <c r="J564" s="28"/>
      <c r="K564" s="35">
        <f>IF(F564="I",IFERROR(VLOOKUP(C564,'BG 2021'!A:C,3,FALSE),0),0)</f>
        <v>0</v>
      </c>
      <c r="L564" s="28"/>
      <c r="M564" s="28">
        <f>IF(F564="I",IFERROR(VLOOKUP(C564,'BG 2021'!A:D,4,FALSE),0),0)</f>
        <v>0</v>
      </c>
      <c r="N564" s="28"/>
      <c r="O564" s="35"/>
      <c r="P564" s="28"/>
      <c r="Q564" s="28"/>
      <c r="R564" s="28"/>
    </row>
    <row r="565" spans="1:18" hidden="1">
      <c r="A565" s="125" t="s">
        <v>3</v>
      </c>
      <c r="B565" s="125"/>
      <c r="C565" s="126">
        <v>12801121</v>
      </c>
      <c r="D565" s="125" t="s">
        <v>1183</v>
      </c>
      <c r="E565" s="27" t="s">
        <v>0</v>
      </c>
      <c r="F565" s="27" t="s">
        <v>179</v>
      </c>
      <c r="G565" s="35">
        <f>IF(F565="I",IFERROR(VLOOKUP(C565,'BG 122022'!B:D,3,FALSE),0),0)</f>
        <v>0</v>
      </c>
      <c r="H565" s="28"/>
      <c r="I565" s="28">
        <f>IF(F565="I",IFERROR(VLOOKUP(C565,'BG 122022'!B:E,4,FALSE),0),0)</f>
        <v>0</v>
      </c>
      <c r="J565" s="28"/>
      <c r="K565" s="35">
        <f>IF(F565="I",IFERROR(VLOOKUP(C565,'BG 2021'!A:C,3,FALSE),0),0)</f>
        <v>0</v>
      </c>
      <c r="L565" s="28"/>
      <c r="M565" s="28">
        <f>IF(F565="I",IFERROR(VLOOKUP(C565,'BG 2021'!A:D,4,FALSE),0),0)</f>
        <v>0</v>
      </c>
      <c r="N565" s="28"/>
      <c r="O565" s="35"/>
      <c r="P565" s="28"/>
      <c r="Q565" s="28"/>
      <c r="R565" s="28"/>
    </row>
    <row r="566" spans="1:18" s="165" customFormat="1" hidden="1">
      <c r="A566" s="160" t="s">
        <v>3</v>
      </c>
      <c r="B566" s="160" t="s">
        <v>175</v>
      </c>
      <c r="C566" s="161">
        <v>1280112102</v>
      </c>
      <c r="D566" s="160" t="s">
        <v>1184</v>
      </c>
      <c r="E566" s="162" t="s">
        <v>0</v>
      </c>
      <c r="F566" s="162" t="s">
        <v>180</v>
      </c>
      <c r="G566" s="163">
        <f>IF(F566="I",IFERROR(VLOOKUP(C566,'BG 122022'!B:D,3,FALSE),0),0)</f>
        <v>565522400</v>
      </c>
      <c r="H566" s="164"/>
      <c r="I566" s="164">
        <f>IF(F566="I",IFERROR(VLOOKUP(C566,'BG 122022'!B:E,4,FALSE),0),0)</f>
        <v>80000</v>
      </c>
      <c r="J566" s="164"/>
      <c r="K566" s="163">
        <f>IF(F566="I",IFERROR(VLOOKUP(C566,'BG 2021'!A:C,3,FALSE),0),0)</f>
        <v>203949900</v>
      </c>
      <c r="L566" s="164"/>
      <c r="M566" s="164">
        <f>IF(F566="I",IFERROR(VLOOKUP(C566,'BG 2021'!A:D,4,FALSE),0),0)</f>
        <v>30000</v>
      </c>
      <c r="N566" s="164"/>
      <c r="O566" s="163"/>
      <c r="P566" s="164"/>
      <c r="Q566" s="164"/>
      <c r="R566" s="164"/>
    </row>
    <row r="567" spans="1:18" hidden="1">
      <c r="A567" s="125" t="s">
        <v>3</v>
      </c>
      <c r="B567" s="125"/>
      <c r="C567" s="126">
        <v>12801122</v>
      </c>
      <c r="D567" s="125" t="s">
        <v>639</v>
      </c>
      <c r="E567" s="27" t="s">
        <v>0</v>
      </c>
      <c r="F567" s="27" t="s">
        <v>179</v>
      </c>
      <c r="G567" s="35">
        <f>IF(F567="I",IFERROR(VLOOKUP(C567,'BG 122022'!B:D,3,FALSE),0),0)</f>
        <v>0</v>
      </c>
      <c r="H567" s="28"/>
      <c r="I567" s="28">
        <f>IF(F567="I",IFERROR(VLOOKUP(C567,'BG 122022'!B:E,4,FALSE),0),0)</f>
        <v>0</v>
      </c>
      <c r="J567" s="28"/>
      <c r="K567" s="35">
        <f>IF(F567="I",IFERROR(VLOOKUP(C567,'BG 2021'!A:C,3,FALSE),0),0)</f>
        <v>0</v>
      </c>
      <c r="L567" s="28"/>
      <c r="M567" s="28">
        <f>IF(F567="I",IFERROR(VLOOKUP(C567,'BG 2021'!A:D,4,FALSE),0),0)</f>
        <v>0</v>
      </c>
      <c r="N567" s="28"/>
      <c r="O567" s="35"/>
      <c r="P567" s="28"/>
      <c r="Q567" s="28"/>
      <c r="R567" s="28"/>
    </row>
    <row r="568" spans="1:18" s="165" customFormat="1" hidden="1">
      <c r="A568" s="160" t="s">
        <v>3</v>
      </c>
      <c r="B568" s="160" t="s">
        <v>1300</v>
      </c>
      <c r="C568" s="161">
        <v>1280112201</v>
      </c>
      <c r="D568" s="160" t="s">
        <v>1185</v>
      </c>
      <c r="E568" s="162" t="s">
        <v>0</v>
      </c>
      <c r="F568" s="162" t="s">
        <v>180</v>
      </c>
      <c r="G568" s="163">
        <f>IF(F568="I",IFERROR(VLOOKUP(C568,'BG 122022'!B:D,3,FALSE),0),0)</f>
        <v>-234080942</v>
      </c>
      <c r="H568" s="164"/>
      <c r="I568" s="164">
        <f>IF(F568="I",IFERROR(VLOOKUP(C568,'BG 122022'!B:E,4,FALSE),0),0)</f>
        <v>-34166.67</v>
      </c>
      <c r="J568" s="164"/>
      <c r="K568" s="163">
        <f>IF(F568="I",IFERROR(VLOOKUP(C568,'BG 2021'!A:C,3,FALSE),0),0)</f>
        <v>-16995825</v>
      </c>
      <c r="L568" s="164"/>
      <c r="M568" s="164">
        <f>IF(F568="I",IFERROR(VLOOKUP(C568,'BG 2021'!A:D,4,FALSE),0),0)</f>
        <v>-2500</v>
      </c>
      <c r="N568" s="164"/>
      <c r="O568" s="163"/>
      <c r="P568" s="164"/>
      <c r="Q568" s="164"/>
      <c r="R568" s="164"/>
    </row>
    <row r="569" spans="1:18" hidden="1">
      <c r="A569" s="125" t="s">
        <v>3</v>
      </c>
      <c r="B569" s="125"/>
      <c r="C569" s="126">
        <v>12801113</v>
      </c>
      <c r="D569" s="125" t="s">
        <v>64</v>
      </c>
      <c r="E569" s="27" t="s">
        <v>6</v>
      </c>
      <c r="F569" s="27" t="s">
        <v>179</v>
      </c>
      <c r="G569" s="35">
        <f>IF(F569="I",IFERROR(VLOOKUP(C569,'BG 122022'!B:D,3,FALSE),0),0)</f>
        <v>0</v>
      </c>
      <c r="H569" s="28"/>
      <c r="I569" s="28">
        <f>IF(F569="I",IFERROR(VLOOKUP(C569,'BG 122022'!B:E,4,FALSE),0),0)</f>
        <v>0</v>
      </c>
      <c r="J569" s="28"/>
      <c r="K569" s="35">
        <f>IF(F569="I",IFERROR(VLOOKUP(C569,'BG 2021'!A:C,3,FALSE),0),0)</f>
        <v>0</v>
      </c>
      <c r="L569" s="28"/>
      <c r="M569" s="28">
        <f>IF(F569="I",IFERROR(VLOOKUP(C569,'BG 2021'!A:D,4,FALSE),0),0)</f>
        <v>0</v>
      </c>
      <c r="N569" s="28"/>
      <c r="O569" s="35"/>
      <c r="P569" s="28"/>
      <c r="Q569" s="28"/>
      <c r="R569" s="28"/>
    </row>
    <row r="570" spans="1:18" hidden="1">
      <c r="A570" s="125" t="s">
        <v>3</v>
      </c>
      <c r="B570" s="125"/>
      <c r="C570" s="126">
        <v>1280111301</v>
      </c>
      <c r="D570" s="125" t="s">
        <v>635</v>
      </c>
      <c r="E570" s="27" t="s">
        <v>6</v>
      </c>
      <c r="F570" s="27" t="s">
        <v>180</v>
      </c>
      <c r="G570" s="35">
        <f>IF(F570="I",IFERROR(VLOOKUP(C570,'BG 122022'!B:D,3,FALSE),0),0)</f>
        <v>0</v>
      </c>
      <c r="H570" s="28"/>
      <c r="I570" s="28">
        <f>IF(F570="I",IFERROR(VLOOKUP(C570,'BG 122022'!B:E,4,FALSE),0),0)</f>
        <v>0</v>
      </c>
      <c r="J570" s="28"/>
      <c r="K570" s="35">
        <f>IF(F570="I",IFERROR(VLOOKUP(C570,'BG 2021'!A:C,3,FALSE),0),0)</f>
        <v>0</v>
      </c>
      <c r="L570" s="28"/>
      <c r="M570" s="28">
        <f>IF(F570="I",IFERROR(VLOOKUP(C570,'BG 2021'!A:D,4,FALSE),0),0)</f>
        <v>0</v>
      </c>
      <c r="N570" s="28"/>
      <c r="O570" s="35"/>
      <c r="P570" s="28"/>
      <c r="Q570" s="28"/>
      <c r="R570" s="28"/>
    </row>
    <row r="571" spans="1:18" hidden="1">
      <c r="A571" s="125" t="s">
        <v>3</v>
      </c>
      <c r="B571" s="125"/>
      <c r="C571" s="126">
        <v>1280111302</v>
      </c>
      <c r="D571" s="125" t="s">
        <v>636</v>
      </c>
      <c r="E571" s="27" t="s">
        <v>0</v>
      </c>
      <c r="F571" s="27" t="s">
        <v>180</v>
      </c>
      <c r="G571" s="35">
        <f>IF(F571="I",IFERROR(VLOOKUP(C571,'BG 122022'!B:D,3,FALSE),0),0)</f>
        <v>0</v>
      </c>
      <c r="H571" s="28"/>
      <c r="I571" s="28">
        <f>IF(F571="I",IFERROR(VLOOKUP(C571,'BG 122022'!B:E,4,FALSE),0),0)</f>
        <v>0</v>
      </c>
      <c r="J571" s="28"/>
      <c r="K571" s="35">
        <f>IF(F571="I",IFERROR(VLOOKUP(C571,'BG 2021'!A:C,3,FALSE),0),0)</f>
        <v>0</v>
      </c>
      <c r="L571" s="28"/>
      <c r="M571" s="28">
        <f>IF(F571="I",IFERROR(VLOOKUP(C571,'BG 2021'!A:D,4,FALSE),0),0)</f>
        <v>0</v>
      </c>
      <c r="N571" s="28"/>
      <c r="O571" s="35"/>
      <c r="P571" s="28"/>
      <c r="Q571" s="28"/>
      <c r="R571" s="28"/>
    </row>
    <row r="572" spans="1:18" hidden="1">
      <c r="A572" s="125" t="s">
        <v>3</v>
      </c>
      <c r="B572" s="125"/>
      <c r="C572" s="126">
        <v>12801114</v>
      </c>
      <c r="D572" s="125" t="s">
        <v>175</v>
      </c>
      <c r="E572" s="27" t="s">
        <v>6</v>
      </c>
      <c r="F572" s="27" t="s">
        <v>179</v>
      </c>
      <c r="G572" s="35">
        <f>IF(F572="I",IFERROR(VLOOKUP(C572,'BG 122022'!B:D,3,FALSE),0),0)</f>
        <v>0</v>
      </c>
      <c r="H572" s="28"/>
      <c r="I572" s="28">
        <f>IF(F572="I",IFERROR(VLOOKUP(C572,'BG 122022'!B:E,4,FALSE),0),0)</f>
        <v>0</v>
      </c>
      <c r="J572" s="28"/>
      <c r="K572" s="35">
        <f>IF(F572="I",IFERROR(VLOOKUP(C572,'BG 2021'!A:C,3,FALSE),0),0)</f>
        <v>0</v>
      </c>
      <c r="L572" s="28"/>
      <c r="M572" s="28">
        <f>IF(F572="I",IFERROR(VLOOKUP(C572,'BG 2021'!A:D,4,FALSE),0),0)</f>
        <v>0</v>
      </c>
      <c r="N572" s="28"/>
      <c r="O572" s="35"/>
      <c r="P572" s="28"/>
      <c r="Q572" s="28"/>
      <c r="R572" s="28"/>
    </row>
    <row r="573" spans="1:18" s="165" customFormat="1" hidden="1">
      <c r="A573" s="160" t="s">
        <v>3</v>
      </c>
      <c r="B573" s="160" t="s">
        <v>175</v>
      </c>
      <c r="C573" s="161">
        <v>1280111402</v>
      </c>
      <c r="D573" s="160" t="s">
        <v>1181</v>
      </c>
      <c r="E573" s="162" t="s">
        <v>6</v>
      </c>
      <c r="F573" s="162" t="s">
        <v>180</v>
      </c>
      <c r="G573" s="163">
        <f>IF(F573="I",IFERROR(VLOOKUP(C573,'BG 122022'!B:D,3,FALSE),0),0)</f>
        <v>643678256</v>
      </c>
      <c r="H573" s="164"/>
      <c r="I573" s="164">
        <f>IF(F573="I",IFERROR(VLOOKUP(C573,'BG 122022'!B:E,4,FALSE),0),0)</f>
        <v>93457.37</v>
      </c>
      <c r="J573" s="164"/>
      <c r="K573" s="163">
        <f>IF(F573="I",IFERROR(VLOOKUP(C573,'BG 2021'!A:C,3,FALSE),0),0)</f>
        <v>643678256</v>
      </c>
      <c r="L573" s="164"/>
      <c r="M573" s="164">
        <f>IF(F573="I",IFERROR(VLOOKUP(C573,'BG 2021'!A:D,4,FALSE),0),0)</f>
        <v>93457.37</v>
      </c>
      <c r="N573" s="164"/>
      <c r="O573" s="163"/>
      <c r="P573" s="164"/>
      <c r="Q573" s="164"/>
      <c r="R573" s="164"/>
    </row>
    <row r="574" spans="1:18" hidden="1">
      <c r="A574" s="125" t="s">
        <v>3</v>
      </c>
      <c r="B574" s="125"/>
      <c r="C574" s="126">
        <v>12801115</v>
      </c>
      <c r="D574" s="125" t="s">
        <v>637</v>
      </c>
      <c r="E574" s="27" t="s">
        <v>6</v>
      </c>
      <c r="F574" s="27" t="s">
        <v>179</v>
      </c>
      <c r="G574" s="35">
        <f>IF(F574="I",IFERROR(VLOOKUP(C574,'BG 122022'!B:D,3,FALSE),0),0)</f>
        <v>0</v>
      </c>
      <c r="H574" s="28"/>
      <c r="I574" s="28">
        <f>IF(F574="I",IFERROR(VLOOKUP(C574,'BG 122022'!B:E,4,FALSE),0),0)</f>
        <v>0</v>
      </c>
      <c r="J574" s="28"/>
      <c r="K574" s="35">
        <f>IF(F574="I",IFERROR(VLOOKUP(C574,'BG 2021'!A:C,3,FALSE),0),0)</f>
        <v>0</v>
      </c>
      <c r="L574" s="28"/>
      <c r="M574" s="28">
        <f>IF(F574="I",IFERROR(VLOOKUP(C574,'BG 2021'!A:D,4,FALSE),0),0)</f>
        <v>0</v>
      </c>
      <c r="N574" s="28"/>
      <c r="O574" s="35"/>
      <c r="P574" s="28"/>
      <c r="Q574" s="28"/>
      <c r="R574" s="28"/>
    </row>
    <row r="575" spans="1:18" hidden="1">
      <c r="A575" s="125" t="s">
        <v>3</v>
      </c>
      <c r="B575" s="125"/>
      <c r="C575" s="126">
        <v>12801116</v>
      </c>
      <c r="D575" s="125" t="s">
        <v>638</v>
      </c>
      <c r="E575" s="27" t="s">
        <v>6</v>
      </c>
      <c r="F575" s="27" t="s">
        <v>179</v>
      </c>
      <c r="G575" s="35">
        <f>IF(F575="I",IFERROR(VLOOKUP(C575,'BG 122022'!B:D,3,FALSE),0),0)</f>
        <v>0</v>
      </c>
      <c r="H575" s="28"/>
      <c r="I575" s="28">
        <f>IF(F575="I",IFERROR(VLOOKUP(C575,'BG 122022'!B:E,4,FALSE),0),0)</f>
        <v>0</v>
      </c>
      <c r="J575" s="28"/>
      <c r="K575" s="35">
        <f>IF(F575="I",IFERROR(VLOOKUP(C575,'BG 2021'!A:C,3,FALSE),0),0)</f>
        <v>0</v>
      </c>
      <c r="L575" s="28"/>
      <c r="M575" s="28">
        <f>IF(F575="I",IFERROR(VLOOKUP(C575,'BG 2021'!A:D,4,FALSE),0),0)</f>
        <v>0</v>
      </c>
      <c r="N575" s="28"/>
      <c r="O575" s="35"/>
      <c r="P575" s="28"/>
      <c r="Q575" s="28"/>
      <c r="R575" s="28"/>
    </row>
    <row r="576" spans="1:18" hidden="1">
      <c r="A576" s="125" t="s">
        <v>3</v>
      </c>
      <c r="B576" s="125"/>
      <c r="C576" s="126">
        <v>12801117</v>
      </c>
      <c r="D576" s="125" t="s">
        <v>639</v>
      </c>
      <c r="E576" s="27" t="s">
        <v>6</v>
      </c>
      <c r="F576" s="27" t="s">
        <v>179</v>
      </c>
      <c r="G576" s="35">
        <f>IF(F576="I",IFERROR(VLOOKUP(C576,'BG 122022'!B:D,3,FALSE),0),0)</f>
        <v>0</v>
      </c>
      <c r="H576" s="28"/>
      <c r="I576" s="28">
        <f>IF(F576="I",IFERROR(VLOOKUP(C576,'BG 122022'!B:E,4,FALSE),0),0)</f>
        <v>0</v>
      </c>
      <c r="J576" s="28"/>
      <c r="K576" s="35">
        <f>IF(F576="I",IFERROR(VLOOKUP(C576,'BG 2021'!A:C,3,FALSE),0),0)</f>
        <v>0</v>
      </c>
      <c r="L576" s="28"/>
      <c r="M576" s="28">
        <f>IF(F576="I",IFERROR(VLOOKUP(C576,'BG 2021'!A:D,4,FALSE),0),0)</f>
        <v>0</v>
      </c>
      <c r="N576" s="28"/>
      <c r="O576" s="35"/>
      <c r="P576" s="28"/>
      <c r="Q576" s="28"/>
      <c r="R576" s="28"/>
    </row>
    <row r="577" spans="1:18" s="165" customFormat="1" hidden="1">
      <c r="A577" s="160" t="s">
        <v>3</v>
      </c>
      <c r="B577" s="160" t="s">
        <v>1300</v>
      </c>
      <c r="C577" s="161">
        <v>1280111701</v>
      </c>
      <c r="D577" s="160" t="s">
        <v>63</v>
      </c>
      <c r="E577" s="162" t="s">
        <v>6</v>
      </c>
      <c r="F577" s="162" t="s">
        <v>180</v>
      </c>
      <c r="G577" s="163">
        <f>IF(F577="I",IFERROR(VLOOKUP(C577,'BG 122022'!B:D,3,FALSE),0),0)</f>
        <v>-204494771</v>
      </c>
      <c r="H577" s="164"/>
      <c r="I577" s="164">
        <f>IF(F577="I",IFERROR(VLOOKUP(C577,'BG 122022'!B:E,4,FALSE),0),0)</f>
        <v>-29691.14</v>
      </c>
      <c r="J577" s="164"/>
      <c r="K577" s="163">
        <f>IF(F577="I",IFERROR(VLOOKUP(C577,'BG 2021'!A:C,3,FALSE),0),0)</f>
        <v>-32077611</v>
      </c>
      <c r="L577" s="164"/>
      <c r="M577" s="164">
        <f>IF(F577="I",IFERROR(VLOOKUP(C577,'BG 2021'!A:D,4,FALSE),0),0)</f>
        <v>-4657.43</v>
      </c>
      <c r="N577" s="164"/>
      <c r="O577" s="163"/>
      <c r="P577" s="164"/>
      <c r="Q577" s="164"/>
      <c r="R577" s="164"/>
    </row>
    <row r="578" spans="1:18" hidden="1">
      <c r="A578" s="125" t="s">
        <v>3</v>
      </c>
      <c r="B578" s="125"/>
      <c r="C578" s="126">
        <v>1280111702</v>
      </c>
      <c r="D578" s="125" t="s">
        <v>64</v>
      </c>
      <c r="E578" s="27" t="s">
        <v>6</v>
      </c>
      <c r="F578" s="27" t="s">
        <v>180</v>
      </c>
      <c r="G578" s="35">
        <f>IF(F578="I",IFERROR(VLOOKUP(C578,'BG 122022'!B:D,3,FALSE),0),0)</f>
        <v>0</v>
      </c>
      <c r="H578" s="28"/>
      <c r="I578" s="28">
        <f>IF(F578="I",IFERROR(VLOOKUP(C578,'BG 122022'!B:E,4,FALSE),0),0)</f>
        <v>0</v>
      </c>
      <c r="J578" s="28"/>
      <c r="K578" s="35">
        <f>IF(F578="I",IFERROR(VLOOKUP(C578,'BG 2021'!A:C,3,FALSE),0),0)</f>
        <v>0</v>
      </c>
      <c r="L578" s="28"/>
      <c r="M578" s="28">
        <f>IF(F578="I",IFERROR(VLOOKUP(C578,'BG 2021'!A:D,4,FALSE),0),0)</f>
        <v>0</v>
      </c>
      <c r="N578" s="28"/>
      <c r="O578" s="35"/>
      <c r="P578" s="28"/>
      <c r="Q578" s="28"/>
      <c r="R578" s="28"/>
    </row>
    <row r="579" spans="1:18" s="165" customFormat="1" hidden="1">
      <c r="A579" s="160" t="s">
        <v>3</v>
      </c>
      <c r="B579" s="160" t="s">
        <v>1300</v>
      </c>
      <c r="C579" s="161">
        <v>1280111703</v>
      </c>
      <c r="D579" s="160" t="s">
        <v>65</v>
      </c>
      <c r="E579" s="162" t="s">
        <v>6</v>
      </c>
      <c r="F579" s="162" t="s">
        <v>180</v>
      </c>
      <c r="G579" s="163">
        <f>IF(F579="I",IFERROR(VLOOKUP(C579,'BG 122022'!B:D,3,FALSE),0),0)</f>
        <v>-273563259</v>
      </c>
      <c r="H579" s="164"/>
      <c r="I579" s="164">
        <f>IF(F579="I",IFERROR(VLOOKUP(C579,'BG 122022'!B:E,4,FALSE),0),0)</f>
        <v>-39719.379999999997</v>
      </c>
      <c r="J579" s="164"/>
      <c r="K579" s="163">
        <f>IF(F579="I",IFERROR(VLOOKUP(C579,'BG 2021'!A:C,3,FALSE),0),0)</f>
        <v>-42911884</v>
      </c>
      <c r="L579" s="164"/>
      <c r="M579" s="164">
        <f>IF(F579="I",IFERROR(VLOOKUP(C579,'BG 2021'!A:D,4,FALSE),0),0)</f>
        <v>-6230.49</v>
      </c>
      <c r="N579" s="164"/>
      <c r="O579" s="163"/>
      <c r="P579" s="164"/>
      <c r="Q579" s="164"/>
      <c r="R579" s="164"/>
    </row>
    <row r="580" spans="1:18" hidden="1">
      <c r="A580" s="125" t="s">
        <v>3</v>
      </c>
      <c r="B580" s="125"/>
      <c r="C580" s="126">
        <v>1280111704</v>
      </c>
      <c r="D580" s="125" t="s">
        <v>637</v>
      </c>
      <c r="E580" s="27" t="s">
        <v>6</v>
      </c>
      <c r="F580" s="27" t="s">
        <v>180</v>
      </c>
      <c r="G580" s="35">
        <f>IF(F580="I",IFERROR(VLOOKUP(C580,'BG 122022'!B:D,3,FALSE),0),0)</f>
        <v>0</v>
      </c>
      <c r="H580" s="28"/>
      <c r="I580" s="28">
        <f>IF(F580="I",IFERROR(VLOOKUP(C580,'BG 122022'!B:E,4,FALSE),0),0)</f>
        <v>0</v>
      </c>
      <c r="J580" s="28"/>
      <c r="K580" s="35">
        <f>IF(F580="I",IFERROR(VLOOKUP(C580,'BG 2021'!A:C,3,FALSE),0),0)</f>
        <v>0</v>
      </c>
      <c r="L580" s="28"/>
      <c r="M580" s="28">
        <f>IF(F580="I",IFERROR(VLOOKUP(C580,'BG 2021'!A:D,4,FALSE),0),0)</f>
        <v>0</v>
      </c>
      <c r="N580" s="28"/>
      <c r="O580" s="35"/>
      <c r="P580" s="28"/>
      <c r="Q580" s="28"/>
      <c r="R580" s="28"/>
    </row>
    <row r="581" spans="1:18" hidden="1">
      <c r="A581" s="125" t="s">
        <v>3</v>
      </c>
      <c r="B581" s="125"/>
      <c r="C581" s="126">
        <v>1280111705</v>
      </c>
      <c r="D581" s="125" t="s">
        <v>638</v>
      </c>
      <c r="E581" s="27" t="s">
        <v>6</v>
      </c>
      <c r="F581" s="27" t="s">
        <v>180</v>
      </c>
      <c r="G581" s="35">
        <f>IF(F581="I",IFERROR(VLOOKUP(C581,'BG 122022'!B:D,3,FALSE),0),0)</f>
        <v>0</v>
      </c>
      <c r="H581" s="28"/>
      <c r="I581" s="28">
        <f>IF(F581="I",IFERROR(VLOOKUP(C581,'BG 122022'!B:E,4,FALSE),0),0)</f>
        <v>0</v>
      </c>
      <c r="J581" s="28"/>
      <c r="K581" s="35">
        <f>IF(F581="I",IFERROR(VLOOKUP(C581,'BG 2021'!A:C,3,FALSE),0),0)</f>
        <v>0</v>
      </c>
      <c r="L581" s="28"/>
      <c r="M581" s="28">
        <f>IF(F581="I",IFERROR(VLOOKUP(C581,'BG 2021'!A:D,4,FALSE),0),0)</f>
        <v>0</v>
      </c>
      <c r="N581" s="28"/>
      <c r="O581" s="35"/>
      <c r="P581" s="28"/>
      <c r="Q581" s="28"/>
      <c r="R581" s="28"/>
    </row>
    <row r="582" spans="1:18" hidden="1">
      <c r="A582" s="125" t="s">
        <v>3</v>
      </c>
      <c r="B582" s="125"/>
      <c r="C582" s="126">
        <v>129</v>
      </c>
      <c r="D582" s="125" t="s">
        <v>640</v>
      </c>
      <c r="E582" s="27" t="s">
        <v>6</v>
      </c>
      <c r="F582" s="27" t="s">
        <v>179</v>
      </c>
      <c r="G582" s="35">
        <f>IF(F582="I",IFERROR(VLOOKUP(C582,'BG 122022'!B:D,3,FALSE),0),0)</f>
        <v>0</v>
      </c>
      <c r="H582" s="28"/>
      <c r="I582" s="28">
        <f>IF(F582="I",IFERROR(VLOOKUP(C582,'BG 122022'!B:E,4,FALSE),0),0)</f>
        <v>0</v>
      </c>
      <c r="J582" s="28"/>
      <c r="K582" s="35">
        <f>IF(F582="I",IFERROR(VLOOKUP(C582,'BG 2021'!A:C,3,FALSE),0),0)</f>
        <v>0</v>
      </c>
      <c r="L582" s="28"/>
      <c r="M582" s="28">
        <f>IF(F582="I",IFERROR(VLOOKUP(C582,'BG 2021'!A:D,4,FALSE),0),0)</f>
        <v>0</v>
      </c>
      <c r="N582" s="28"/>
      <c r="O582" s="35"/>
      <c r="P582" s="28"/>
      <c r="Q582" s="28"/>
      <c r="R582" s="28"/>
    </row>
    <row r="583" spans="1:18" hidden="1">
      <c r="A583" s="225" t="s">
        <v>3</v>
      </c>
      <c r="B583" s="225"/>
      <c r="C583" s="224">
        <v>12901</v>
      </c>
      <c r="D583" s="225" t="s">
        <v>641</v>
      </c>
      <c r="E583" s="223" t="s">
        <v>6</v>
      </c>
      <c r="F583" s="223" t="s">
        <v>179</v>
      </c>
      <c r="G583" s="222">
        <f>IF(F583="I",IFERROR(VLOOKUP(C583,'BG 122022'!B:D,3,FALSE),0),0)</f>
        <v>0</v>
      </c>
      <c r="H583" s="221"/>
      <c r="I583" s="221">
        <f>IF(F583="I",IFERROR(VLOOKUP(C583,'BG 122022'!B:E,4,FALSE),0),0)</f>
        <v>0</v>
      </c>
      <c r="J583" s="221"/>
      <c r="K583" s="222">
        <f>IF(F583="I",IFERROR(VLOOKUP(C583,'BG 2021'!A:C,3,FALSE),0),0)</f>
        <v>0</v>
      </c>
      <c r="L583" s="221"/>
      <c r="M583" s="221">
        <f>IF(F583="I",IFERROR(VLOOKUP(C583,'BG 2021'!A:D,4,FALSE),0),0)</f>
        <v>0</v>
      </c>
      <c r="N583" s="221"/>
      <c r="O583" s="222"/>
      <c r="P583" s="221"/>
      <c r="Q583" s="221"/>
      <c r="R583" s="221"/>
    </row>
    <row r="584" spans="1:18" hidden="1">
      <c r="A584" s="215"/>
      <c r="B584" s="215"/>
      <c r="C584" s="214"/>
      <c r="D584" s="215"/>
      <c r="E584" s="213"/>
      <c r="F584" s="213"/>
      <c r="G584" s="212"/>
      <c r="H584" s="211"/>
      <c r="I584" s="211"/>
      <c r="J584" s="211"/>
      <c r="K584" s="212"/>
      <c r="L584" s="211"/>
      <c r="M584" s="211"/>
      <c r="N584" s="211"/>
      <c r="O584" s="212"/>
      <c r="P584" s="211"/>
      <c r="Q584" s="211"/>
      <c r="R584" s="211"/>
    </row>
    <row r="585" spans="1:18" hidden="1">
      <c r="A585" s="220" t="s">
        <v>8</v>
      </c>
      <c r="B585" s="220"/>
      <c r="C585" s="219">
        <v>2</v>
      </c>
      <c r="D585" s="220" t="s">
        <v>8</v>
      </c>
      <c r="E585" s="218" t="s">
        <v>6</v>
      </c>
      <c r="F585" s="218" t="s">
        <v>179</v>
      </c>
      <c r="G585" s="217">
        <f>IF(F585="I",IFERROR(VLOOKUP(C585,'BG 122022'!B:D,3,FALSE),0),0)</f>
        <v>0</v>
      </c>
      <c r="H585" s="216"/>
      <c r="I585" s="216">
        <f>IF(F585="I",IFERROR(VLOOKUP(C585,'BG 122022'!B:E,4,FALSE),0),0)</f>
        <v>0</v>
      </c>
      <c r="J585" s="216"/>
      <c r="K585" s="217">
        <f>IF(F585="I",IFERROR(VLOOKUP(C585,'BG 2021'!A:C,3,FALSE),0),0)</f>
        <v>0</v>
      </c>
      <c r="L585" s="216"/>
      <c r="M585" s="216">
        <f>IF(F585="I",IFERROR(VLOOKUP(C585,'BG 2021'!A:D,4,FALSE),0),0)</f>
        <v>0</v>
      </c>
      <c r="N585" s="216"/>
      <c r="O585" s="217"/>
      <c r="P585" s="216"/>
      <c r="Q585" s="216"/>
      <c r="R585" s="216"/>
    </row>
    <row r="586" spans="1:18" hidden="1">
      <c r="A586" s="125" t="s">
        <v>8</v>
      </c>
      <c r="B586" s="125"/>
      <c r="C586" s="126">
        <v>21</v>
      </c>
      <c r="D586" s="125" t="s">
        <v>9</v>
      </c>
      <c r="E586" s="27" t="s">
        <v>6</v>
      </c>
      <c r="F586" s="27" t="s">
        <v>179</v>
      </c>
      <c r="G586" s="35">
        <f>IF(F586="I",IFERROR(VLOOKUP(C586,'BG 122022'!B:D,3,FALSE),0),0)</f>
        <v>0</v>
      </c>
      <c r="H586" s="28"/>
      <c r="I586" s="28">
        <f>IF(F586="I",IFERROR(VLOOKUP(C586,'BG 122022'!B:E,4,FALSE),0),0)</f>
        <v>0</v>
      </c>
      <c r="J586" s="28"/>
      <c r="K586" s="35">
        <f>IF(F586="I",IFERROR(VLOOKUP(C586,'BG 2021'!A:C,3,FALSE),0),0)</f>
        <v>0</v>
      </c>
      <c r="L586" s="28"/>
      <c r="M586" s="28">
        <f>IF(F586="I",IFERROR(VLOOKUP(C586,'BG 2021'!A:D,4,FALSE),0),0)</f>
        <v>0</v>
      </c>
      <c r="N586" s="28"/>
      <c r="O586" s="35"/>
      <c r="P586" s="28"/>
      <c r="Q586" s="28"/>
      <c r="R586" s="28"/>
    </row>
    <row r="587" spans="1:18" hidden="1">
      <c r="A587" s="125" t="s">
        <v>8</v>
      </c>
      <c r="B587" s="125"/>
      <c r="C587" s="126">
        <v>211</v>
      </c>
      <c r="D587" s="125" t="s">
        <v>327</v>
      </c>
      <c r="E587" s="27" t="s">
        <v>6</v>
      </c>
      <c r="F587" s="27" t="s">
        <v>179</v>
      </c>
      <c r="G587" s="35">
        <f>IF(F587="I",IFERROR(VLOOKUP(C587,'BG 122022'!B:D,3,FALSE),0),0)</f>
        <v>0</v>
      </c>
      <c r="H587" s="28"/>
      <c r="I587" s="28">
        <f>IF(F587="I",IFERROR(VLOOKUP(C587,'BG 122022'!B:E,4,FALSE),0),0)</f>
        <v>0</v>
      </c>
      <c r="J587" s="28"/>
      <c r="K587" s="35">
        <f>IF(F587="I",IFERROR(VLOOKUP(C587,'BG 2021'!A:C,3,FALSE),0),0)</f>
        <v>0</v>
      </c>
      <c r="L587" s="28"/>
      <c r="M587" s="28">
        <f>IF(F587="I",IFERROR(VLOOKUP(C587,'BG 2021'!A:D,4,FALSE),0),0)</f>
        <v>0</v>
      </c>
      <c r="N587" s="28"/>
      <c r="O587" s="35"/>
      <c r="P587" s="28"/>
      <c r="Q587" s="28"/>
      <c r="R587" s="28"/>
    </row>
    <row r="588" spans="1:18" hidden="1">
      <c r="A588" s="125" t="s">
        <v>8</v>
      </c>
      <c r="B588" s="125"/>
      <c r="C588" s="126">
        <v>21101</v>
      </c>
      <c r="D588" s="125" t="s">
        <v>199</v>
      </c>
      <c r="E588" s="27" t="s">
        <v>6</v>
      </c>
      <c r="F588" s="27" t="s">
        <v>179</v>
      </c>
      <c r="G588" s="35">
        <f>IF(F588="I",IFERROR(VLOOKUP(C588,'BG 122022'!B:D,3,FALSE),0),0)</f>
        <v>0</v>
      </c>
      <c r="H588" s="28"/>
      <c r="I588" s="28">
        <f>IF(F588="I",IFERROR(VLOOKUP(C588,'BG 122022'!B:E,4,FALSE),0),0)</f>
        <v>0</v>
      </c>
      <c r="J588" s="28"/>
      <c r="K588" s="35">
        <f>IF(F588="I",IFERROR(VLOOKUP(C588,'BG 2021'!A:C,3,FALSE),0),0)</f>
        <v>0</v>
      </c>
      <c r="L588" s="28"/>
      <c r="M588" s="28">
        <f>IF(F588="I",IFERROR(VLOOKUP(C588,'BG 2021'!A:D,4,FALSE),0),0)</f>
        <v>0</v>
      </c>
      <c r="N588" s="28"/>
      <c r="O588" s="35"/>
      <c r="P588" s="28"/>
      <c r="Q588" s="28"/>
      <c r="R588" s="28"/>
    </row>
    <row r="589" spans="1:18" hidden="1">
      <c r="A589" s="125" t="s">
        <v>8</v>
      </c>
      <c r="B589" s="125"/>
      <c r="C589" s="126">
        <v>211011</v>
      </c>
      <c r="D589" s="125" t="s">
        <v>199</v>
      </c>
      <c r="E589" s="27" t="s">
        <v>6</v>
      </c>
      <c r="F589" s="27" t="s">
        <v>179</v>
      </c>
      <c r="G589" s="35">
        <f>IF(F589="I",IFERROR(VLOOKUP(C589,'BG 122022'!B:D,3,FALSE),0),0)</f>
        <v>0</v>
      </c>
      <c r="H589" s="28"/>
      <c r="I589" s="28">
        <f>IF(F589="I",IFERROR(VLOOKUP(C589,'BG 122022'!B:E,4,FALSE),0),0)</f>
        <v>0</v>
      </c>
      <c r="J589" s="28"/>
      <c r="K589" s="35">
        <f>IF(F589="I",IFERROR(VLOOKUP(C589,'BG 2021'!A:C,3,FALSE),0),0)</f>
        <v>0</v>
      </c>
      <c r="L589" s="28"/>
      <c r="M589" s="28">
        <f>IF(F589="I",IFERROR(VLOOKUP(C589,'BG 2021'!A:D,4,FALSE),0),0)</f>
        <v>0</v>
      </c>
      <c r="N589" s="28"/>
      <c r="O589" s="35"/>
      <c r="P589" s="28"/>
      <c r="Q589" s="28"/>
      <c r="R589" s="28"/>
    </row>
    <row r="590" spans="1:18" hidden="1">
      <c r="A590" s="125" t="s">
        <v>8</v>
      </c>
      <c r="B590" s="125"/>
      <c r="C590" s="126">
        <v>2110111</v>
      </c>
      <c r="D590" s="125" t="s">
        <v>328</v>
      </c>
      <c r="E590" s="27" t="s">
        <v>6</v>
      </c>
      <c r="F590" s="27" t="s">
        <v>179</v>
      </c>
      <c r="G590" s="35">
        <f>IF(F590="I",IFERROR(VLOOKUP(C590,'BG 122022'!B:D,3,FALSE),0),0)</f>
        <v>0</v>
      </c>
      <c r="H590" s="28"/>
      <c r="I590" s="28">
        <f>IF(F590="I",IFERROR(VLOOKUP(C590,'BG 122022'!B:E,4,FALSE),0),0)</f>
        <v>0</v>
      </c>
      <c r="J590" s="28"/>
      <c r="K590" s="35">
        <f>IF(F590="I",IFERROR(VLOOKUP(C590,'BG 2021'!A:C,3,FALSE),0),0)</f>
        <v>0</v>
      </c>
      <c r="L590" s="28"/>
      <c r="M590" s="28">
        <f>IF(F590="I",IFERROR(VLOOKUP(C590,'BG 2021'!A:D,4,FALSE),0),0)</f>
        <v>0</v>
      </c>
      <c r="N590" s="28"/>
      <c r="O590" s="35"/>
      <c r="P590" s="28"/>
      <c r="Q590" s="28"/>
      <c r="R590" s="28"/>
    </row>
    <row r="591" spans="1:18" hidden="1">
      <c r="A591" s="125" t="s">
        <v>8</v>
      </c>
      <c r="B591" s="125"/>
      <c r="C591" s="126">
        <v>21101111</v>
      </c>
      <c r="D591" s="125" t="s">
        <v>329</v>
      </c>
      <c r="E591" s="27" t="s">
        <v>6</v>
      </c>
      <c r="F591" s="27" t="s">
        <v>179</v>
      </c>
      <c r="G591" s="35">
        <f>IF(F591="I",IFERROR(VLOOKUP(C591,'BG 122022'!B:D,3,FALSE),0),0)</f>
        <v>0</v>
      </c>
      <c r="H591" s="28"/>
      <c r="I591" s="28">
        <f>IF(F591="I",IFERROR(VLOOKUP(C591,'BG 122022'!B:E,4,FALSE),0),0)</f>
        <v>0</v>
      </c>
      <c r="J591" s="28"/>
      <c r="K591" s="35">
        <f>IF(F591="I",IFERROR(VLOOKUP(C591,'BG 2021'!A:C,3,FALSE),0),0)</f>
        <v>0</v>
      </c>
      <c r="L591" s="28"/>
      <c r="M591" s="28">
        <f>IF(F591="I",IFERROR(VLOOKUP(C591,'BG 2021'!A:D,4,FALSE),0),0)</f>
        <v>0</v>
      </c>
      <c r="N591" s="28"/>
      <c r="O591" s="35"/>
      <c r="P591" s="28"/>
      <c r="Q591" s="28"/>
      <c r="R591" s="28"/>
    </row>
    <row r="592" spans="1:18" s="165" customFormat="1">
      <c r="A592" s="160" t="s">
        <v>8</v>
      </c>
      <c r="B592" s="160" t="s">
        <v>1154</v>
      </c>
      <c r="C592" s="161">
        <v>2110111101</v>
      </c>
      <c r="D592" s="160" t="s">
        <v>642</v>
      </c>
      <c r="E592" s="162" t="s">
        <v>6</v>
      </c>
      <c r="F592" s="162" t="s">
        <v>180</v>
      </c>
      <c r="G592" s="163">
        <f>IF(F592="I",IFERROR(VLOOKUP(C592,'BG 122022'!B:D,3,FALSE),0),0)-G593</f>
        <v>37633563</v>
      </c>
      <c r="H592" s="164"/>
      <c r="I592" s="164">
        <f>IF(F592="I",IFERROR(VLOOKUP(C592,'BG 122022'!B:E,4,FALSE),0),0)-I593</f>
        <v>5127.4411564631155</v>
      </c>
      <c r="J592" s="164"/>
      <c r="K592" s="163">
        <f>IF(F592="I",IFERROR(VLOOKUP(C592,'BG 2021'!A:C,3,FALSE),0),0)</f>
        <v>825575</v>
      </c>
      <c r="L592" s="164"/>
      <c r="M592" s="164">
        <f>IF(F592="I",IFERROR(VLOOKUP(C592,'BG 2021'!A:D,4,FALSE),0),0)</f>
        <v>119.87000000476837</v>
      </c>
      <c r="N592" s="164"/>
      <c r="O592" s="163"/>
      <c r="P592" s="164"/>
      <c r="Q592" s="164"/>
      <c r="R592" s="164"/>
    </row>
    <row r="593" spans="1:18" s="203" customFormat="1">
      <c r="A593" s="208" t="s">
        <v>8</v>
      </c>
      <c r="B593" s="208" t="s">
        <v>1155</v>
      </c>
      <c r="C593" s="207">
        <v>2110111101</v>
      </c>
      <c r="D593" s="208" t="s">
        <v>642</v>
      </c>
      <c r="E593" s="206" t="s">
        <v>6</v>
      </c>
      <c r="F593" s="206" t="s">
        <v>180</v>
      </c>
      <c r="G593" s="205">
        <v>6613529000</v>
      </c>
      <c r="H593" s="204"/>
      <c r="I593" s="204">
        <v>901072.39884353685</v>
      </c>
      <c r="J593" s="204"/>
      <c r="K593" s="205">
        <v>0</v>
      </c>
      <c r="L593" s="204"/>
      <c r="M593" s="204">
        <v>0</v>
      </c>
      <c r="N593" s="204"/>
      <c r="O593" s="205"/>
      <c r="P593" s="204"/>
      <c r="Q593" s="204"/>
      <c r="R593" s="204"/>
    </row>
    <row r="594" spans="1:18" s="165" customFormat="1">
      <c r="A594" s="160" t="s">
        <v>8</v>
      </c>
      <c r="B594" s="160" t="s">
        <v>1154</v>
      </c>
      <c r="C594" s="161">
        <v>2110111102</v>
      </c>
      <c r="D594" s="160" t="s">
        <v>271</v>
      </c>
      <c r="E594" s="162" t="s">
        <v>0</v>
      </c>
      <c r="F594" s="162" t="s">
        <v>180</v>
      </c>
      <c r="G594" s="163">
        <f>IF(F594="I",IFERROR(VLOOKUP(C594,'BG 122022'!B:D,3,FALSE),0),0)</f>
        <v>2408790</v>
      </c>
      <c r="H594" s="164"/>
      <c r="I594" s="164">
        <f>IF(F594="I",IFERROR(VLOOKUP(C594,'BG 122022'!B:E,4,FALSE),0),0)</f>
        <v>328.19</v>
      </c>
      <c r="J594" s="164"/>
      <c r="K594" s="163">
        <f>IF(F594="I",IFERROR(VLOOKUP(C594,'BG 2021'!A:C,3,FALSE),0),0)</f>
        <v>1364463</v>
      </c>
      <c r="L594" s="164"/>
      <c r="M594" s="164">
        <f>IF(F594="I",IFERROR(VLOOKUP(C594,'BG 2021'!A:D,4,FALSE),0),0)</f>
        <v>198.10999999940398</v>
      </c>
      <c r="N594" s="164"/>
      <c r="O594" s="163"/>
      <c r="P594" s="164"/>
      <c r="Q594" s="164"/>
      <c r="R594" s="164"/>
    </row>
    <row r="595" spans="1:18" hidden="1">
      <c r="A595" s="125" t="s">
        <v>8</v>
      </c>
      <c r="B595" s="125"/>
      <c r="C595" s="126">
        <v>21101112</v>
      </c>
      <c r="D595" s="125" t="s">
        <v>643</v>
      </c>
      <c r="E595" s="27" t="s">
        <v>6</v>
      </c>
      <c r="F595" s="27" t="s">
        <v>179</v>
      </c>
      <c r="G595" s="35">
        <f>IF(F595="I",IFERROR(VLOOKUP(C595,'BG 122022'!B:D,3,FALSE),0),0)</f>
        <v>0</v>
      </c>
      <c r="H595" s="28"/>
      <c r="I595" s="28">
        <f>IF(F595="I",IFERROR(VLOOKUP(C595,'BG 122022'!B:E,4,FALSE),0),0)</f>
        <v>0</v>
      </c>
      <c r="J595" s="28"/>
      <c r="K595" s="35">
        <f>IF(F595="I",IFERROR(VLOOKUP(C595,'BG 2021'!A:C,3,FALSE),0),0)</f>
        <v>0</v>
      </c>
      <c r="L595" s="28"/>
      <c r="M595" s="28">
        <f>IF(F595="I",IFERROR(VLOOKUP(C595,'BG 2021'!A:D,4,FALSE),0),0)</f>
        <v>0</v>
      </c>
      <c r="N595" s="28"/>
      <c r="O595" s="35"/>
      <c r="P595" s="28"/>
      <c r="Q595" s="28"/>
      <c r="R595" s="28"/>
    </row>
    <row r="596" spans="1:18" hidden="1">
      <c r="A596" s="125" t="s">
        <v>8</v>
      </c>
      <c r="B596" s="125"/>
      <c r="C596" s="126">
        <v>2110111201</v>
      </c>
      <c r="D596" s="125" t="s">
        <v>644</v>
      </c>
      <c r="E596" s="27" t="s">
        <v>6</v>
      </c>
      <c r="F596" s="27" t="s">
        <v>180</v>
      </c>
      <c r="G596" s="35">
        <f>IF(F596="I",IFERROR(VLOOKUP(C596,'BG 122022'!B:D,3,FALSE),0),0)</f>
        <v>0</v>
      </c>
      <c r="H596" s="28"/>
      <c r="I596" s="28">
        <f>IF(F596="I",IFERROR(VLOOKUP(C596,'BG 122022'!B:E,4,FALSE),0),0)</f>
        <v>0</v>
      </c>
      <c r="J596" s="28"/>
      <c r="K596" s="35">
        <f>IF(F596="I",IFERROR(VLOOKUP(C596,'BG 2021'!A:C,3,FALSE),0),0)</f>
        <v>0</v>
      </c>
      <c r="L596" s="28"/>
      <c r="M596" s="28">
        <f>IF(F596="I",IFERROR(VLOOKUP(C596,'BG 2021'!A:D,4,FALSE),0),0)</f>
        <v>0</v>
      </c>
      <c r="N596" s="28"/>
      <c r="O596" s="35"/>
      <c r="P596" s="28"/>
      <c r="Q596" s="28"/>
      <c r="R596" s="28"/>
    </row>
    <row r="597" spans="1:18" hidden="1">
      <c r="A597" s="125" t="s">
        <v>8</v>
      </c>
      <c r="B597" s="125"/>
      <c r="C597" s="126">
        <v>2110111202</v>
      </c>
      <c r="D597" s="125" t="s">
        <v>645</v>
      </c>
      <c r="E597" s="27" t="s">
        <v>0</v>
      </c>
      <c r="F597" s="27" t="s">
        <v>180</v>
      </c>
      <c r="G597" s="35">
        <f>IF(F597="I",IFERROR(VLOOKUP(C597,'BG 122022'!B:D,3,FALSE),0),0)</f>
        <v>0</v>
      </c>
      <c r="H597" s="28"/>
      <c r="I597" s="28">
        <f>IF(F597="I",IFERROR(VLOOKUP(C597,'BG 122022'!B:E,4,FALSE),0),0)</f>
        <v>0</v>
      </c>
      <c r="J597" s="28"/>
      <c r="K597" s="35">
        <f>IF(F597="I",IFERROR(VLOOKUP(C597,'BG 2021'!A:C,3,FALSE),0),0)</f>
        <v>0</v>
      </c>
      <c r="L597" s="28"/>
      <c r="M597" s="28">
        <f>IF(F597="I",IFERROR(VLOOKUP(C597,'BG 2021'!A:D,4,FALSE),0),0)</f>
        <v>0</v>
      </c>
      <c r="N597" s="28"/>
      <c r="O597" s="35"/>
      <c r="P597" s="28"/>
      <c r="Q597" s="28"/>
      <c r="R597" s="28"/>
    </row>
    <row r="598" spans="1:18" hidden="1">
      <c r="A598" s="125" t="s">
        <v>8</v>
      </c>
      <c r="B598" s="125"/>
      <c r="C598" s="126">
        <v>21101113</v>
      </c>
      <c r="D598" s="125" t="s">
        <v>646</v>
      </c>
      <c r="E598" s="27" t="s">
        <v>6</v>
      </c>
      <c r="F598" s="27" t="s">
        <v>179</v>
      </c>
      <c r="G598" s="35">
        <f>IF(F598="I",IFERROR(VLOOKUP(C598,'BG 122022'!B:D,3,FALSE),0),0)</f>
        <v>0</v>
      </c>
      <c r="H598" s="28"/>
      <c r="I598" s="28">
        <f>IF(F598="I",IFERROR(VLOOKUP(C598,'BG 122022'!B:E,4,FALSE),0),0)</f>
        <v>0</v>
      </c>
      <c r="J598" s="28"/>
      <c r="K598" s="35">
        <f>IF(F598="I",IFERROR(VLOOKUP(C598,'BG 2021'!A:C,3,FALSE),0),0)</f>
        <v>0</v>
      </c>
      <c r="L598" s="28"/>
      <c r="M598" s="28">
        <f>IF(F598="I",IFERROR(VLOOKUP(C598,'BG 2021'!A:D,4,FALSE),0),0)</f>
        <v>0</v>
      </c>
      <c r="N598" s="28"/>
      <c r="O598" s="35"/>
      <c r="P598" s="28"/>
      <c r="Q598" s="28"/>
      <c r="R598" s="28"/>
    </row>
    <row r="599" spans="1:18" hidden="1">
      <c r="A599" s="125" t="s">
        <v>8</v>
      </c>
      <c r="B599" s="125"/>
      <c r="C599" s="126">
        <v>2110111301</v>
      </c>
      <c r="D599" s="125" t="s">
        <v>647</v>
      </c>
      <c r="E599" s="27" t="s">
        <v>6</v>
      </c>
      <c r="F599" s="27" t="s">
        <v>180</v>
      </c>
      <c r="G599" s="35">
        <f>IF(F599="I",IFERROR(VLOOKUP(C599,'BG 122022'!B:D,3,FALSE),0),0)</f>
        <v>0</v>
      </c>
      <c r="H599" s="28"/>
      <c r="I599" s="28">
        <f>IF(F599="I",IFERROR(VLOOKUP(C599,'BG 122022'!B:E,4,FALSE),0),0)</f>
        <v>0</v>
      </c>
      <c r="J599" s="28"/>
      <c r="K599" s="35">
        <f>IF(F599="I",IFERROR(VLOOKUP(C599,'BG 2021'!A:C,3,FALSE),0),0)</f>
        <v>0</v>
      </c>
      <c r="L599" s="28"/>
      <c r="M599" s="28">
        <f>IF(F599="I",IFERROR(VLOOKUP(C599,'BG 2021'!A:D,4,FALSE),0),0)</f>
        <v>0</v>
      </c>
      <c r="N599" s="28"/>
      <c r="O599" s="35"/>
      <c r="P599" s="28"/>
      <c r="Q599" s="28"/>
      <c r="R599" s="28"/>
    </row>
    <row r="600" spans="1:18" hidden="1">
      <c r="A600" s="125" t="s">
        <v>8</v>
      </c>
      <c r="B600" s="125"/>
      <c r="C600" s="126">
        <v>2110111302</v>
      </c>
      <c r="D600" s="125" t="s">
        <v>647</v>
      </c>
      <c r="E600" s="27" t="s">
        <v>6</v>
      </c>
      <c r="F600" s="27" t="s">
        <v>180</v>
      </c>
      <c r="G600" s="35">
        <f>IF(F600="I",IFERROR(VLOOKUP(C600,'BG 122022'!B:D,3,FALSE),0),0)</f>
        <v>0</v>
      </c>
      <c r="H600" s="28"/>
      <c r="I600" s="28">
        <f>IF(F600="I",IFERROR(VLOOKUP(C600,'BG 122022'!B:E,4,FALSE),0),0)</f>
        <v>0</v>
      </c>
      <c r="J600" s="28"/>
      <c r="K600" s="35">
        <f>IF(F600="I",IFERROR(VLOOKUP(C600,'BG 2021'!A:C,3,FALSE),0),0)</f>
        <v>0</v>
      </c>
      <c r="L600" s="28"/>
      <c r="M600" s="28">
        <f>IF(F600="I",IFERROR(VLOOKUP(C600,'BG 2021'!A:D,4,FALSE),0),0)</f>
        <v>0</v>
      </c>
      <c r="N600" s="28"/>
      <c r="O600" s="35"/>
      <c r="P600" s="28"/>
      <c r="Q600" s="28"/>
      <c r="R600" s="28"/>
    </row>
    <row r="601" spans="1:18" hidden="1">
      <c r="A601" s="125" t="s">
        <v>8</v>
      </c>
      <c r="B601" s="125"/>
      <c r="C601" s="126">
        <v>21101114</v>
      </c>
      <c r="D601" s="125" t="s">
        <v>1135</v>
      </c>
      <c r="E601" s="27" t="s">
        <v>0</v>
      </c>
      <c r="F601" s="27" t="s">
        <v>179</v>
      </c>
      <c r="G601" s="35">
        <f>IF(F601="I",IFERROR(VLOOKUP(C601,'BG 122022'!B:D,3,FALSE),0),0)</f>
        <v>0</v>
      </c>
      <c r="H601" s="28"/>
      <c r="I601" s="28">
        <f>IF(F601="I",IFERROR(VLOOKUP(C601,'BG 122022'!B:E,4,FALSE),0),0)</f>
        <v>0</v>
      </c>
      <c r="J601" s="28"/>
      <c r="K601" s="35">
        <f>IF(F601="I",IFERROR(VLOOKUP(C601,'BG 2021'!A:C,3,FALSE),0),0)</f>
        <v>0</v>
      </c>
      <c r="L601" s="28"/>
      <c r="M601" s="28">
        <f>IF(F601="I",IFERROR(VLOOKUP(C601,'BG 2021'!A:D,4,FALSE),0),0)</f>
        <v>0</v>
      </c>
      <c r="N601" s="28"/>
      <c r="O601" s="35"/>
      <c r="P601" s="28"/>
      <c r="Q601" s="28"/>
      <c r="R601" s="28"/>
    </row>
    <row r="602" spans="1:18" s="165" customFormat="1">
      <c r="A602" s="160" t="s">
        <v>8</v>
      </c>
      <c r="B602" s="160" t="s">
        <v>1154</v>
      </c>
      <c r="C602" s="161">
        <v>2110111402</v>
      </c>
      <c r="D602" s="160" t="s">
        <v>1136</v>
      </c>
      <c r="E602" s="162" t="s">
        <v>0</v>
      </c>
      <c r="F602" s="162" t="s">
        <v>180</v>
      </c>
      <c r="G602" s="163">
        <f>IF(F602="I",IFERROR(VLOOKUP(C602,'BG 122022'!B:D,3,FALSE),0),0)</f>
        <v>107933442</v>
      </c>
      <c r="H602" s="164"/>
      <c r="I602" s="164">
        <f>IF(F602="I",IFERROR(VLOOKUP(C602,'BG 122022'!B:E,4,FALSE),0),0)</f>
        <v>14705.590000003578</v>
      </c>
      <c r="J602" s="164"/>
      <c r="K602" s="163">
        <f>IF(F602="I",IFERROR(VLOOKUP(C602,'BG 2021'!A:C,3,FALSE),0),0)</f>
        <v>50798501</v>
      </c>
      <c r="L602" s="164"/>
      <c r="M602" s="164">
        <f>IF(F602="I",IFERROR(VLOOKUP(C602,'BG 2021'!A:D,4,FALSE),0),0)</f>
        <v>7375.570000000298</v>
      </c>
      <c r="N602" s="164"/>
      <c r="O602" s="163"/>
      <c r="P602" s="164"/>
      <c r="Q602" s="164"/>
      <c r="R602" s="164"/>
    </row>
    <row r="603" spans="1:18" hidden="1">
      <c r="A603" s="125" t="s">
        <v>8</v>
      </c>
      <c r="B603" s="125"/>
      <c r="C603" s="126">
        <v>211012</v>
      </c>
      <c r="D603" s="125" t="s">
        <v>272</v>
      </c>
      <c r="E603" s="27" t="s">
        <v>6</v>
      </c>
      <c r="F603" s="27" t="s">
        <v>179</v>
      </c>
      <c r="G603" s="35">
        <f>IF(F603="I",IFERROR(VLOOKUP(C603,'BG 122022'!B:D,3,FALSE),0),0)</f>
        <v>0</v>
      </c>
      <c r="H603" s="28"/>
      <c r="I603" s="28">
        <f>IF(F603="I",IFERROR(VLOOKUP(C603,'BG 122022'!B:E,4,FALSE),0),0)</f>
        <v>0</v>
      </c>
      <c r="J603" s="28"/>
      <c r="K603" s="35">
        <f>IF(F603="I",IFERROR(VLOOKUP(C603,'BG 2021'!A:C,3,FALSE),0),0)</f>
        <v>0</v>
      </c>
      <c r="L603" s="28"/>
      <c r="M603" s="28">
        <f>IF(F603="I",IFERROR(VLOOKUP(C603,'BG 2021'!A:D,4,FALSE),0),0)</f>
        <v>0</v>
      </c>
      <c r="N603" s="28"/>
      <c r="O603" s="35"/>
      <c r="P603" s="28"/>
      <c r="Q603" s="28"/>
      <c r="R603" s="28"/>
    </row>
    <row r="604" spans="1:18" hidden="1">
      <c r="A604" s="125" t="s">
        <v>8</v>
      </c>
      <c r="B604" s="125"/>
      <c r="C604" s="126">
        <v>2110121</v>
      </c>
      <c r="D604" s="125" t="s">
        <v>272</v>
      </c>
      <c r="E604" s="27" t="s">
        <v>6</v>
      </c>
      <c r="F604" s="27" t="s">
        <v>179</v>
      </c>
      <c r="G604" s="35">
        <f>IF(F604="I",IFERROR(VLOOKUP(C604,'BG 122022'!B:D,3,FALSE),0),0)</f>
        <v>0</v>
      </c>
      <c r="H604" s="28"/>
      <c r="I604" s="28">
        <f>IF(F604="I",IFERROR(VLOOKUP(C604,'BG 122022'!B:E,4,FALSE),0),0)</f>
        <v>0</v>
      </c>
      <c r="J604" s="28"/>
      <c r="K604" s="35">
        <f>IF(F604="I",IFERROR(VLOOKUP(C604,'BG 2021'!A:C,3,FALSE),0),0)</f>
        <v>0</v>
      </c>
      <c r="L604" s="28"/>
      <c r="M604" s="28">
        <f>IF(F604="I",IFERROR(VLOOKUP(C604,'BG 2021'!A:D,4,FALSE),0),0)</f>
        <v>0</v>
      </c>
      <c r="N604" s="28"/>
      <c r="O604" s="35"/>
      <c r="P604" s="28"/>
      <c r="Q604" s="28"/>
      <c r="R604" s="28"/>
    </row>
    <row r="605" spans="1:18" hidden="1">
      <c r="A605" s="125" t="s">
        <v>8</v>
      </c>
      <c r="B605" s="125"/>
      <c r="C605" s="126">
        <v>21101211</v>
      </c>
      <c r="D605" s="125" t="s">
        <v>272</v>
      </c>
      <c r="E605" s="27" t="s">
        <v>6</v>
      </c>
      <c r="F605" s="27" t="s">
        <v>179</v>
      </c>
      <c r="G605" s="35">
        <f>IF(F605="I",IFERROR(VLOOKUP(C605,'BG 122022'!B:D,3,FALSE),0),0)</f>
        <v>0</v>
      </c>
      <c r="H605" s="28"/>
      <c r="I605" s="28">
        <f>IF(F605="I",IFERROR(VLOOKUP(C605,'BG 122022'!B:E,4,FALSE),0),0)</f>
        <v>0</v>
      </c>
      <c r="J605" s="28"/>
      <c r="K605" s="35">
        <f>IF(F605="I",IFERROR(VLOOKUP(C605,'BG 2021'!A:C,3,FALSE),0),0)</f>
        <v>0</v>
      </c>
      <c r="L605" s="28"/>
      <c r="M605" s="28">
        <f>IF(F605="I",IFERROR(VLOOKUP(C605,'BG 2021'!A:D,4,FALSE),0),0)</f>
        <v>0</v>
      </c>
      <c r="N605" s="28"/>
      <c r="O605" s="35"/>
      <c r="P605" s="28"/>
      <c r="Q605" s="28"/>
      <c r="R605" s="28"/>
    </row>
    <row r="606" spans="1:18" hidden="1">
      <c r="A606" s="125" t="s">
        <v>8</v>
      </c>
      <c r="B606" s="125" t="s">
        <v>895</v>
      </c>
      <c r="C606" s="126">
        <v>2110121101</v>
      </c>
      <c r="D606" s="125" t="s">
        <v>272</v>
      </c>
      <c r="E606" s="27" t="s">
        <v>6</v>
      </c>
      <c r="F606" s="27" t="s">
        <v>180</v>
      </c>
      <c r="G606" s="35">
        <f>IF(F606="I",IFERROR(VLOOKUP(C606,'BG 122022'!B:D,3,FALSE),0),0)</f>
        <v>0</v>
      </c>
      <c r="H606" s="28"/>
      <c r="I606" s="28">
        <f>IF(F606="I",IFERROR(VLOOKUP(C606,'BG 122022'!B:E,4,FALSE),0),0)</f>
        <v>0</v>
      </c>
      <c r="J606" s="28"/>
      <c r="K606" s="35">
        <f>IF(F606="I",IFERROR(VLOOKUP(C606,'BG 2021'!A:C,3,FALSE),0),0)</f>
        <v>0</v>
      </c>
      <c r="L606" s="28"/>
      <c r="M606" s="28">
        <f>IF(F606="I",IFERROR(VLOOKUP(C606,'BG 2021'!A:D,4,FALSE),0),0)</f>
        <v>0</v>
      </c>
      <c r="N606" s="28"/>
      <c r="O606" s="35"/>
      <c r="P606" s="28"/>
      <c r="Q606" s="28"/>
      <c r="R606" s="28"/>
    </row>
    <row r="607" spans="1:18" hidden="1">
      <c r="A607" s="125" t="s">
        <v>8</v>
      </c>
      <c r="B607" s="125"/>
      <c r="C607" s="126">
        <v>2110121102</v>
      </c>
      <c r="D607" s="125" t="s">
        <v>272</v>
      </c>
      <c r="E607" s="27" t="s">
        <v>6</v>
      </c>
      <c r="F607" s="27" t="s">
        <v>180</v>
      </c>
      <c r="G607" s="35">
        <f>IF(F607="I",IFERROR(VLOOKUP(C607,'BG 122022'!B:D,3,FALSE),0),0)</f>
        <v>0</v>
      </c>
      <c r="H607" s="28"/>
      <c r="I607" s="28">
        <f>IF(F607="I",IFERROR(VLOOKUP(C607,'BG 122022'!B:E,4,FALSE),0),0)</f>
        <v>0</v>
      </c>
      <c r="J607" s="28"/>
      <c r="K607" s="35">
        <f>IF(F607="I",IFERROR(VLOOKUP(C607,'BG 2021'!A:C,3,FALSE),0),0)</f>
        <v>0</v>
      </c>
      <c r="L607" s="28"/>
      <c r="M607" s="28">
        <f>IF(F607="I",IFERROR(VLOOKUP(C607,'BG 2021'!A:D,4,FALSE),0),0)</f>
        <v>0</v>
      </c>
      <c r="N607" s="28"/>
      <c r="O607" s="35"/>
      <c r="P607" s="28"/>
      <c r="Q607" s="28"/>
      <c r="R607" s="28"/>
    </row>
    <row r="608" spans="1:18" s="165" customFormat="1" hidden="1">
      <c r="A608" s="160" t="s">
        <v>8</v>
      </c>
      <c r="B608" s="160" t="s">
        <v>895</v>
      </c>
      <c r="C608" s="161">
        <v>2110121103</v>
      </c>
      <c r="D608" s="160" t="s">
        <v>1186</v>
      </c>
      <c r="E608" s="162" t="s">
        <v>6</v>
      </c>
      <c r="F608" s="162" t="s">
        <v>180</v>
      </c>
      <c r="G608" s="163">
        <f>IF(F608="I",IFERROR(VLOOKUP(C608,'BG 122022'!B:D,3,FALSE),0),0)</f>
        <v>0</v>
      </c>
      <c r="H608" s="164"/>
      <c r="I608" s="164">
        <f>IF(F608="I",IFERROR(VLOOKUP(C608,'BG 122022'!B:E,4,FALSE),0),0)</f>
        <v>0</v>
      </c>
      <c r="J608" s="164"/>
      <c r="K608" s="163">
        <f>IF(F608="I",IFERROR(VLOOKUP(C608,'BG 2021'!A:C,3,FALSE),0),0)</f>
        <v>463500</v>
      </c>
      <c r="L608" s="164"/>
      <c r="M608" s="164">
        <f>IF(F608="I",IFERROR(VLOOKUP(C608,'BG 2021'!A:D,4,FALSE),0),0)</f>
        <v>67.299999999999727</v>
      </c>
      <c r="N608" s="164"/>
      <c r="O608" s="163"/>
      <c r="P608" s="164"/>
      <c r="Q608" s="164"/>
      <c r="R608" s="164"/>
    </row>
    <row r="609" spans="1:18" hidden="1">
      <c r="A609" s="125" t="s">
        <v>8</v>
      </c>
      <c r="B609" s="125"/>
      <c r="C609" s="126">
        <v>211015</v>
      </c>
      <c r="D609" s="125" t="s">
        <v>330</v>
      </c>
      <c r="E609" s="27" t="s">
        <v>6</v>
      </c>
      <c r="F609" s="27" t="s">
        <v>179</v>
      </c>
      <c r="G609" s="35">
        <f>IF(F609="I",IFERROR(VLOOKUP(C609,'BG 122022'!B:D,3,FALSE),0),0)</f>
        <v>0</v>
      </c>
      <c r="H609" s="28"/>
      <c r="I609" s="28">
        <f>IF(F609="I",IFERROR(VLOOKUP(C609,'BG 122022'!B:E,4,FALSE),0),0)</f>
        <v>0</v>
      </c>
      <c r="J609" s="28"/>
      <c r="K609" s="35">
        <f>IF(F609="I",IFERROR(VLOOKUP(C609,'BG 2021'!A:C,3,FALSE),0),0)</f>
        <v>0</v>
      </c>
      <c r="L609" s="28"/>
      <c r="M609" s="28">
        <f>IF(F609="I",IFERROR(VLOOKUP(C609,'BG 2021'!A:D,4,FALSE),0),0)</f>
        <v>0</v>
      </c>
      <c r="N609" s="28"/>
      <c r="O609" s="35"/>
      <c r="P609" s="28"/>
      <c r="Q609" s="28"/>
      <c r="R609" s="28"/>
    </row>
    <row r="610" spans="1:18" hidden="1">
      <c r="A610" s="125" t="s">
        <v>8</v>
      </c>
      <c r="B610" s="125"/>
      <c r="C610" s="126">
        <v>2110151</v>
      </c>
      <c r="D610" s="125" t="s">
        <v>330</v>
      </c>
      <c r="E610" s="27" t="s">
        <v>6</v>
      </c>
      <c r="F610" s="27" t="s">
        <v>179</v>
      </c>
      <c r="G610" s="35">
        <f>IF(F610="I",IFERROR(VLOOKUP(C610,'BG 122022'!B:D,3,FALSE),0),0)</f>
        <v>0</v>
      </c>
      <c r="H610" s="28"/>
      <c r="I610" s="28">
        <f>IF(F610="I",IFERROR(VLOOKUP(C610,'BG 122022'!B:E,4,FALSE),0),0)</f>
        <v>0</v>
      </c>
      <c r="J610" s="28"/>
      <c r="K610" s="35">
        <f>IF(F610="I",IFERROR(VLOOKUP(C610,'BG 2021'!A:C,3,FALSE),0),0)</f>
        <v>0</v>
      </c>
      <c r="L610" s="28"/>
      <c r="M610" s="28">
        <f>IF(F610="I",IFERROR(VLOOKUP(C610,'BG 2021'!A:D,4,FALSE),0),0)</f>
        <v>0</v>
      </c>
      <c r="N610" s="28"/>
      <c r="O610" s="35"/>
      <c r="P610" s="28"/>
      <c r="Q610" s="28"/>
      <c r="R610" s="28"/>
    </row>
    <row r="611" spans="1:18" hidden="1">
      <c r="A611" s="125" t="s">
        <v>8</v>
      </c>
      <c r="B611" s="125"/>
      <c r="C611" s="126">
        <v>21101511</v>
      </c>
      <c r="D611" s="125" t="s">
        <v>330</v>
      </c>
      <c r="E611" s="27" t="s">
        <v>6</v>
      </c>
      <c r="F611" s="27" t="s">
        <v>179</v>
      </c>
      <c r="G611" s="35">
        <f>IF(F611="I",IFERROR(VLOOKUP(C611,'BG 122022'!B:D,3,FALSE),0),0)</f>
        <v>0</v>
      </c>
      <c r="H611" s="28"/>
      <c r="I611" s="28">
        <f>IF(F611="I",IFERROR(VLOOKUP(C611,'BG 122022'!B:E,4,FALSE),0),0)</f>
        <v>0</v>
      </c>
      <c r="J611" s="28"/>
      <c r="K611" s="35">
        <f>IF(F611="I",IFERROR(VLOOKUP(C611,'BG 2021'!A:C,3,FALSE),0),0)</f>
        <v>0</v>
      </c>
      <c r="L611" s="28"/>
      <c r="M611" s="28">
        <f>IF(F611="I",IFERROR(VLOOKUP(C611,'BG 2021'!A:D,4,FALSE),0),0)</f>
        <v>0</v>
      </c>
      <c r="N611" s="28"/>
      <c r="O611" s="35"/>
      <c r="P611" s="28"/>
      <c r="Q611" s="28"/>
      <c r="R611" s="28"/>
    </row>
    <row r="612" spans="1:18" s="165" customFormat="1">
      <c r="A612" s="160" t="s">
        <v>8</v>
      </c>
      <c r="B612" s="160" t="s">
        <v>653</v>
      </c>
      <c r="C612" s="161">
        <v>2110151101</v>
      </c>
      <c r="D612" s="160" t="s">
        <v>648</v>
      </c>
      <c r="E612" s="162" t="s">
        <v>6</v>
      </c>
      <c r="F612" s="162" t="s">
        <v>180</v>
      </c>
      <c r="G612" s="163">
        <f>IF(F612="I",IFERROR(VLOOKUP(C612,'BG 122022'!B:D,3,FALSE),0),0)</f>
        <v>15341466</v>
      </c>
      <c r="H612" s="164"/>
      <c r="I612" s="164">
        <f>IF(F612="I",IFERROR(VLOOKUP(C612,'BG 122022'!B:E,4,FALSE),0),0)</f>
        <v>2090.2199999997392</v>
      </c>
      <c r="J612" s="164"/>
      <c r="K612" s="163">
        <f>IF(F612="I",IFERROR(VLOOKUP(C612,'BG 2021'!A:C,3,FALSE),0),0)</f>
        <v>11047649</v>
      </c>
      <c r="L612" s="164"/>
      <c r="M612" s="164">
        <f>IF(F612="I",IFERROR(VLOOKUP(C612,'BG 2021'!A:D,4,FALSE),0),0)</f>
        <v>1604.040000000037</v>
      </c>
      <c r="N612" s="164"/>
      <c r="O612" s="163"/>
      <c r="P612" s="164"/>
      <c r="Q612" s="164"/>
      <c r="R612" s="164"/>
    </row>
    <row r="613" spans="1:18" s="165" customFormat="1">
      <c r="A613" s="160" t="s">
        <v>8</v>
      </c>
      <c r="B613" s="160" t="s">
        <v>653</v>
      </c>
      <c r="C613" s="161">
        <v>2110151102</v>
      </c>
      <c r="D613" s="160" t="s">
        <v>273</v>
      </c>
      <c r="E613" s="162" t="s">
        <v>0</v>
      </c>
      <c r="F613" s="162" t="s">
        <v>180</v>
      </c>
      <c r="G613" s="163">
        <f>IF(F613="I",IFERROR(VLOOKUP(C613,'BG 122022'!B:D,3,FALSE),0),0)</f>
        <v>1133678</v>
      </c>
      <c r="H613" s="164"/>
      <c r="I613" s="164">
        <f>IF(F613="I",IFERROR(VLOOKUP(C613,'BG 122022'!B:E,4,FALSE),0),0)</f>
        <v>154.45999999996275</v>
      </c>
      <c r="J613" s="164"/>
      <c r="K613" s="163">
        <f>IF(F613="I",IFERROR(VLOOKUP(C613,'BG 2021'!A:C,3,FALSE),0),0)</f>
        <v>33391975</v>
      </c>
      <c r="L613" s="164"/>
      <c r="M613" s="164">
        <f>IF(F613="I",IFERROR(VLOOKUP(C613,'BG 2021'!A:D,4,FALSE),0),0)</f>
        <v>4848.2700000000186</v>
      </c>
      <c r="N613" s="164"/>
      <c r="O613" s="163"/>
      <c r="P613" s="164"/>
      <c r="Q613" s="164"/>
      <c r="R613" s="164"/>
    </row>
    <row r="614" spans="1:18" hidden="1">
      <c r="A614" s="125" t="s">
        <v>8</v>
      </c>
      <c r="B614" s="125"/>
      <c r="C614" s="126">
        <v>211016</v>
      </c>
      <c r="D614" s="125" t="s">
        <v>649</v>
      </c>
      <c r="E614" s="27" t="s">
        <v>6</v>
      </c>
      <c r="F614" s="27" t="s">
        <v>179</v>
      </c>
      <c r="G614" s="35">
        <f>IF(F614="I",IFERROR(VLOOKUP(C614,'BG 122022'!B:D,3,FALSE),0),0)</f>
        <v>0</v>
      </c>
      <c r="H614" s="28"/>
      <c r="I614" s="28">
        <f>IF(F614="I",IFERROR(VLOOKUP(C614,'BG 122022'!B:E,4,FALSE),0),0)</f>
        <v>0</v>
      </c>
      <c r="J614" s="28"/>
      <c r="K614" s="35">
        <f>IF(F614="I",IFERROR(VLOOKUP(C614,'BG 2021'!A:C,3,FALSE),0),0)</f>
        <v>0</v>
      </c>
      <c r="L614" s="28"/>
      <c r="M614" s="28">
        <f>IF(F614="I",IFERROR(VLOOKUP(C614,'BG 2021'!A:D,4,FALSE),0),0)</f>
        <v>0</v>
      </c>
      <c r="N614" s="28"/>
      <c r="O614" s="35"/>
      <c r="P614" s="28"/>
      <c r="Q614" s="28"/>
      <c r="R614" s="28"/>
    </row>
    <row r="615" spans="1:18" hidden="1">
      <c r="A615" s="125" t="s">
        <v>8</v>
      </c>
      <c r="B615" s="125"/>
      <c r="C615" s="126">
        <v>2110161</v>
      </c>
      <c r="D615" s="125" t="s">
        <v>650</v>
      </c>
      <c r="E615" s="27" t="s">
        <v>6</v>
      </c>
      <c r="F615" s="27" t="s">
        <v>179</v>
      </c>
      <c r="G615" s="35">
        <f>IF(F615="I",IFERROR(VLOOKUP(C615,'BG 122022'!B:D,3,FALSE),0),0)</f>
        <v>0</v>
      </c>
      <c r="H615" s="28"/>
      <c r="I615" s="28">
        <f>IF(F615="I",IFERROR(VLOOKUP(C615,'BG 122022'!B:E,4,FALSE),0),0)</f>
        <v>0</v>
      </c>
      <c r="J615" s="28"/>
      <c r="K615" s="35">
        <f>IF(F615="I",IFERROR(VLOOKUP(C615,'BG 2021'!A:C,3,FALSE),0),0)</f>
        <v>0</v>
      </c>
      <c r="L615" s="28"/>
      <c r="M615" s="28">
        <f>IF(F615="I",IFERROR(VLOOKUP(C615,'BG 2021'!A:D,4,FALSE),0),0)</f>
        <v>0</v>
      </c>
      <c r="N615" s="28"/>
      <c r="O615" s="35"/>
      <c r="P615" s="28"/>
      <c r="Q615" s="28"/>
      <c r="R615" s="28"/>
    </row>
    <row r="616" spans="1:18" hidden="1">
      <c r="A616" s="125" t="s">
        <v>8</v>
      </c>
      <c r="B616" s="125"/>
      <c r="C616" s="126">
        <v>21101611</v>
      </c>
      <c r="D616" s="125" t="s">
        <v>650</v>
      </c>
      <c r="E616" s="27" t="s">
        <v>6</v>
      </c>
      <c r="F616" s="27" t="s">
        <v>179</v>
      </c>
      <c r="G616" s="35">
        <f>IF(F616="I",IFERROR(VLOOKUP(C616,'BG 122022'!B:D,3,FALSE),0),0)</f>
        <v>0</v>
      </c>
      <c r="H616" s="28"/>
      <c r="I616" s="28">
        <f>IF(F616="I",IFERROR(VLOOKUP(C616,'BG 122022'!B:E,4,FALSE),0),0)</f>
        <v>0</v>
      </c>
      <c r="J616" s="28"/>
      <c r="K616" s="35">
        <f>IF(F616="I",IFERROR(VLOOKUP(C616,'BG 2021'!A:C,3,FALSE),0),0)</f>
        <v>0</v>
      </c>
      <c r="L616" s="28"/>
      <c r="M616" s="28">
        <f>IF(F616="I",IFERROR(VLOOKUP(C616,'BG 2021'!A:D,4,FALSE),0),0)</f>
        <v>0</v>
      </c>
      <c r="N616" s="28"/>
      <c r="O616" s="35"/>
      <c r="P616" s="28"/>
      <c r="Q616" s="28"/>
      <c r="R616" s="28"/>
    </row>
    <row r="617" spans="1:18" s="165" customFormat="1">
      <c r="A617" s="160" t="s">
        <v>8</v>
      </c>
      <c r="B617" s="160" t="s">
        <v>895</v>
      </c>
      <c r="C617" s="161">
        <v>2110161101</v>
      </c>
      <c r="D617" s="160" t="s">
        <v>651</v>
      </c>
      <c r="E617" s="162" t="s">
        <v>6</v>
      </c>
      <c r="F617" s="162" t="s">
        <v>180</v>
      </c>
      <c r="G617" s="163">
        <f>IF(F617="I",IFERROR(VLOOKUP(C617,'BG 122022'!B:D,3,FALSE),0),0)</f>
        <v>779999</v>
      </c>
      <c r="H617" s="164"/>
      <c r="I617" s="164">
        <f>IF(F617="I",IFERROR(VLOOKUP(C617,'BG 122022'!B:E,4,FALSE),0),0)</f>
        <v>106.27</v>
      </c>
      <c r="J617" s="164"/>
      <c r="K617" s="163">
        <f>IF(F617="I",IFERROR(VLOOKUP(C617,'BG 2021'!A:C,3,FALSE),0),0)</f>
        <v>0</v>
      </c>
      <c r="L617" s="164"/>
      <c r="M617" s="164">
        <f>IF(F617="I",IFERROR(VLOOKUP(C617,'BG 2021'!A:D,4,FALSE),0),0)</f>
        <v>0</v>
      </c>
      <c r="N617" s="164"/>
      <c r="O617" s="163"/>
      <c r="P617" s="164"/>
      <c r="Q617" s="164"/>
      <c r="R617" s="164"/>
    </row>
    <row r="618" spans="1:18" hidden="1">
      <c r="A618" s="125" t="s">
        <v>8</v>
      </c>
      <c r="B618" s="125"/>
      <c r="C618" s="126">
        <v>2110161102</v>
      </c>
      <c r="D618" s="125" t="s">
        <v>652</v>
      </c>
      <c r="E618" s="27" t="s">
        <v>0</v>
      </c>
      <c r="F618" s="27" t="s">
        <v>180</v>
      </c>
      <c r="G618" s="35">
        <f>IF(F618="I",IFERROR(VLOOKUP(C618,'BG 122022'!B:D,3,FALSE),0),0)</f>
        <v>0</v>
      </c>
      <c r="H618" s="28"/>
      <c r="I618" s="28">
        <f>IF(F618="I",IFERROR(VLOOKUP(C618,'BG 122022'!B:E,4,FALSE),0),0)</f>
        <v>0</v>
      </c>
      <c r="J618" s="28"/>
      <c r="K618" s="35">
        <f>IF(F618="I",IFERROR(VLOOKUP(C618,'BG 2021'!A:C,3,FALSE),0),0)</f>
        <v>0</v>
      </c>
      <c r="L618" s="28"/>
      <c r="M618" s="28">
        <f>IF(F618="I",IFERROR(VLOOKUP(C618,'BG 2021'!A:D,4,FALSE),0),0)</f>
        <v>0</v>
      </c>
      <c r="N618" s="28"/>
      <c r="O618" s="35"/>
      <c r="P618" s="28"/>
      <c r="Q618" s="28"/>
      <c r="R618" s="28"/>
    </row>
    <row r="619" spans="1:18" hidden="1">
      <c r="A619" s="125" t="s">
        <v>8</v>
      </c>
      <c r="B619" s="125"/>
      <c r="C619" s="126">
        <v>21102</v>
      </c>
      <c r="D619" s="125" t="s">
        <v>653</v>
      </c>
      <c r="E619" s="27" t="s">
        <v>6</v>
      </c>
      <c r="F619" s="27" t="s">
        <v>179</v>
      </c>
      <c r="G619" s="35">
        <f>IF(F619="I",IFERROR(VLOOKUP(C619,'BG 122022'!B:D,3,FALSE),0),0)</f>
        <v>0</v>
      </c>
      <c r="H619" s="28"/>
      <c r="I619" s="28">
        <f>IF(F619="I",IFERROR(VLOOKUP(C619,'BG 122022'!B:E,4,FALSE),0),0)</f>
        <v>0</v>
      </c>
      <c r="J619" s="28"/>
      <c r="K619" s="35">
        <f>IF(F619="I",IFERROR(VLOOKUP(C619,'BG 2021'!A:C,3,FALSE),0),0)</f>
        <v>0</v>
      </c>
      <c r="L619" s="28"/>
      <c r="M619" s="28">
        <f>IF(F619="I",IFERROR(VLOOKUP(C619,'BG 2021'!A:D,4,FALSE),0),0)</f>
        <v>0</v>
      </c>
      <c r="N619" s="28"/>
      <c r="O619" s="35"/>
      <c r="P619" s="28"/>
      <c r="Q619" s="28"/>
      <c r="R619" s="28"/>
    </row>
    <row r="620" spans="1:18" hidden="1">
      <c r="A620" s="125" t="s">
        <v>8</v>
      </c>
      <c r="B620" s="125"/>
      <c r="C620" s="126">
        <v>211021</v>
      </c>
      <c r="D620" s="125" t="s">
        <v>653</v>
      </c>
      <c r="E620" s="27" t="s">
        <v>6</v>
      </c>
      <c r="F620" s="27" t="s">
        <v>179</v>
      </c>
      <c r="G620" s="35">
        <f>IF(F620="I",IFERROR(VLOOKUP(C620,'BG 122022'!B:D,3,FALSE),0),0)</f>
        <v>0</v>
      </c>
      <c r="H620" s="28"/>
      <c r="I620" s="28">
        <f>IF(F620="I",IFERROR(VLOOKUP(C620,'BG 122022'!B:E,4,FALSE),0),0)</f>
        <v>0</v>
      </c>
      <c r="J620" s="28"/>
      <c r="K620" s="35">
        <f>IF(F620="I",IFERROR(VLOOKUP(C620,'BG 2021'!A:C,3,FALSE),0),0)</f>
        <v>0</v>
      </c>
      <c r="L620" s="28"/>
      <c r="M620" s="28">
        <f>IF(F620="I",IFERROR(VLOOKUP(C620,'BG 2021'!A:D,4,FALSE),0),0)</f>
        <v>0</v>
      </c>
      <c r="N620" s="28"/>
      <c r="O620" s="35"/>
      <c r="P620" s="28"/>
      <c r="Q620" s="28"/>
      <c r="R620" s="28"/>
    </row>
    <row r="621" spans="1:18" hidden="1">
      <c r="A621" s="125" t="s">
        <v>8</v>
      </c>
      <c r="B621" s="125"/>
      <c r="C621" s="126">
        <v>2110211</v>
      </c>
      <c r="D621" s="125" t="s">
        <v>653</v>
      </c>
      <c r="E621" s="27" t="s">
        <v>6</v>
      </c>
      <c r="F621" s="27" t="s">
        <v>179</v>
      </c>
      <c r="G621" s="35">
        <f>IF(F621="I",IFERROR(VLOOKUP(C621,'BG 122022'!B:D,3,FALSE),0),0)</f>
        <v>0</v>
      </c>
      <c r="H621" s="28"/>
      <c r="I621" s="28">
        <f>IF(F621="I",IFERROR(VLOOKUP(C621,'BG 122022'!B:E,4,FALSE),0),0)</f>
        <v>0</v>
      </c>
      <c r="J621" s="28"/>
      <c r="K621" s="35">
        <f>IF(F621="I",IFERROR(VLOOKUP(C621,'BG 2021'!A:C,3,FALSE),0),0)</f>
        <v>0</v>
      </c>
      <c r="L621" s="28"/>
      <c r="M621" s="28">
        <f>IF(F621="I",IFERROR(VLOOKUP(C621,'BG 2021'!A:D,4,FALSE),0),0)</f>
        <v>0</v>
      </c>
      <c r="N621" s="28"/>
      <c r="O621" s="35"/>
      <c r="P621" s="28"/>
      <c r="Q621" s="28"/>
      <c r="R621" s="28"/>
    </row>
    <row r="622" spans="1:18" hidden="1">
      <c r="A622" s="125" t="s">
        <v>8</v>
      </c>
      <c r="B622" s="125"/>
      <c r="C622" s="126">
        <v>21102111</v>
      </c>
      <c r="D622" s="125" t="s">
        <v>653</v>
      </c>
      <c r="E622" s="27" t="s">
        <v>6</v>
      </c>
      <c r="F622" s="27" t="s">
        <v>179</v>
      </c>
      <c r="G622" s="35">
        <f>IF(F622="I",IFERROR(VLOOKUP(C622,'BG 122022'!B:D,3,FALSE),0),0)</f>
        <v>0</v>
      </c>
      <c r="H622" s="28"/>
      <c r="I622" s="28">
        <f>IF(F622="I",IFERROR(VLOOKUP(C622,'BG 122022'!B:E,4,FALSE),0),0)</f>
        <v>0</v>
      </c>
      <c r="J622" s="28"/>
      <c r="K622" s="35">
        <f>IF(F622="I",IFERROR(VLOOKUP(C622,'BG 2021'!A:C,3,FALSE),0),0)</f>
        <v>0</v>
      </c>
      <c r="L622" s="28"/>
      <c r="M622" s="28">
        <f>IF(F622="I",IFERROR(VLOOKUP(C622,'BG 2021'!A:D,4,FALSE),0),0)</f>
        <v>0</v>
      </c>
      <c r="N622" s="28"/>
      <c r="O622" s="35"/>
      <c r="P622" s="28"/>
      <c r="Q622" s="28"/>
      <c r="R622" s="28"/>
    </row>
    <row r="623" spans="1:18" hidden="1">
      <c r="A623" s="125" t="s">
        <v>8</v>
      </c>
      <c r="B623" s="125"/>
      <c r="C623" s="126">
        <v>2110211101</v>
      </c>
      <c r="D623" s="125" t="s">
        <v>654</v>
      </c>
      <c r="E623" s="27" t="s">
        <v>6</v>
      </c>
      <c r="F623" s="27" t="s">
        <v>180</v>
      </c>
      <c r="G623" s="35">
        <f>IF(F623="I",IFERROR(VLOOKUP(C623,'BG 122022'!B:D,3,FALSE),0),0)</f>
        <v>0</v>
      </c>
      <c r="H623" s="28"/>
      <c r="I623" s="28">
        <f>IF(F623="I",IFERROR(VLOOKUP(C623,'BG 122022'!B:E,4,FALSE),0),0)</f>
        <v>0</v>
      </c>
      <c r="J623" s="28"/>
      <c r="K623" s="35">
        <f>IF(F623="I",IFERROR(VLOOKUP(C623,'BG 2021'!A:C,3,FALSE),0),0)</f>
        <v>0</v>
      </c>
      <c r="L623" s="28"/>
      <c r="M623" s="28">
        <f>IF(F623="I",IFERROR(VLOOKUP(C623,'BG 2021'!A:D,4,FALSE),0),0)</f>
        <v>0</v>
      </c>
      <c r="N623" s="28"/>
      <c r="O623" s="35"/>
      <c r="P623" s="28"/>
      <c r="Q623" s="28"/>
      <c r="R623" s="28"/>
    </row>
    <row r="624" spans="1:18" hidden="1">
      <c r="A624" s="125" t="s">
        <v>8</v>
      </c>
      <c r="B624" s="125"/>
      <c r="C624" s="126">
        <v>2110211102</v>
      </c>
      <c r="D624" s="125" t="s">
        <v>655</v>
      </c>
      <c r="E624" s="27" t="s">
        <v>0</v>
      </c>
      <c r="F624" s="27" t="s">
        <v>180</v>
      </c>
      <c r="G624" s="35">
        <f>IF(F624="I",IFERROR(VLOOKUP(C624,'BG 122022'!B:D,3,FALSE),0),0)</f>
        <v>0</v>
      </c>
      <c r="H624" s="28"/>
      <c r="I624" s="28">
        <f>IF(F624="I",IFERROR(VLOOKUP(C624,'BG 122022'!B:E,4,FALSE),0),0)</f>
        <v>0</v>
      </c>
      <c r="J624" s="28"/>
      <c r="K624" s="35">
        <f>IF(F624="I",IFERROR(VLOOKUP(C624,'BG 2021'!A:C,3,FALSE),0),0)</f>
        <v>0</v>
      </c>
      <c r="L624" s="28"/>
      <c r="M624" s="28">
        <f>IF(F624="I",IFERROR(VLOOKUP(C624,'BG 2021'!A:D,4,FALSE),0),0)</f>
        <v>0</v>
      </c>
      <c r="N624" s="28"/>
      <c r="O624" s="35"/>
      <c r="P624" s="28"/>
      <c r="Q624" s="28"/>
      <c r="R624" s="28"/>
    </row>
    <row r="625" spans="1:18" hidden="1">
      <c r="A625" s="125" t="s">
        <v>8</v>
      </c>
      <c r="B625" s="125"/>
      <c r="C625" s="126">
        <v>213</v>
      </c>
      <c r="D625" s="125" t="s">
        <v>656</v>
      </c>
      <c r="E625" s="27" t="s">
        <v>6</v>
      </c>
      <c r="F625" s="27" t="s">
        <v>179</v>
      </c>
      <c r="G625" s="35">
        <f>IF(F625="I",IFERROR(VLOOKUP(C625,'BG 122022'!B:D,3,FALSE),0),0)</f>
        <v>0</v>
      </c>
      <c r="H625" s="28"/>
      <c r="I625" s="28">
        <f>IF(F625="I",IFERROR(VLOOKUP(C625,'BG 122022'!B:E,4,FALSE),0),0)</f>
        <v>0</v>
      </c>
      <c r="J625" s="28"/>
      <c r="K625" s="35">
        <f>IF(F625="I",IFERROR(VLOOKUP(C625,'BG 2021'!A:C,3,FALSE),0),0)</f>
        <v>0</v>
      </c>
      <c r="L625" s="28"/>
      <c r="M625" s="28">
        <f>IF(F625="I",IFERROR(VLOOKUP(C625,'BG 2021'!A:D,4,FALSE),0),0)</f>
        <v>0</v>
      </c>
      <c r="N625" s="28"/>
      <c r="O625" s="35"/>
      <c r="P625" s="28"/>
      <c r="Q625" s="28"/>
      <c r="R625" s="28"/>
    </row>
    <row r="626" spans="1:18" hidden="1">
      <c r="A626" s="125" t="s">
        <v>8</v>
      </c>
      <c r="B626" s="125"/>
      <c r="C626" s="126">
        <v>21301</v>
      </c>
      <c r="D626" s="125" t="s">
        <v>657</v>
      </c>
      <c r="E626" s="27" t="s">
        <v>6</v>
      </c>
      <c r="F626" s="27" t="s">
        <v>179</v>
      </c>
      <c r="G626" s="35">
        <f>IF(F626="I",IFERROR(VLOOKUP(C626,'BG 122022'!B:D,3,FALSE),0),0)</f>
        <v>0</v>
      </c>
      <c r="H626" s="28"/>
      <c r="I626" s="28">
        <f>IF(F626="I",IFERROR(VLOOKUP(C626,'BG 122022'!B:E,4,FALSE),0),0)</f>
        <v>0</v>
      </c>
      <c r="J626" s="28"/>
      <c r="K626" s="35">
        <f>IF(F626="I",IFERROR(VLOOKUP(C626,'BG 2021'!A:C,3,FALSE),0),0)</f>
        <v>0</v>
      </c>
      <c r="L626" s="28"/>
      <c r="M626" s="28">
        <f>IF(F626="I",IFERROR(VLOOKUP(C626,'BG 2021'!A:D,4,FALSE),0),0)</f>
        <v>0</v>
      </c>
      <c r="N626" s="28"/>
      <c r="O626" s="35"/>
      <c r="P626" s="28"/>
      <c r="Q626" s="28"/>
      <c r="R626" s="28"/>
    </row>
    <row r="627" spans="1:18" hidden="1">
      <c r="A627" s="125" t="s">
        <v>8</v>
      </c>
      <c r="B627" s="125"/>
      <c r="C627" s="126">
        <v>213011</v>
      </c>
      <c r="D627" s="125" t="s">
        <v>221</v>
      </c>
      <c r="E627" s="27" t="s">
        <v>6</v>
      </c>
      <c r="F627" s="27" t="s">
        <v>179</v>
      </c>
      <c r="G627" s="35">
        <f>IF(F627="I",IFERROR(VLOOKUP(C627,'BG 122022'!B:D,3,FALSE),0),0)</f>
        <v>0</v>
      </c>
      <c r="H627" s="28"/>
      <c r="I627" s="28">
        <f>IF(F627="I",IFERROR(VLOOKUP(C627,'BG 122022'!B:E,4,FALSE),0),0)</f>
        <v>0</v>
      </c>
      <c r="J627" s="28"/>
      <c r="K627" s="35">
        <f>IF(F627="I",IFERROR(VLOOKUP(C627,'BG 2021'!A:C,3,FALSE),0),0)</f>
        <v>0</v>
      </c>
      <c r="L627" s="28"/>
      <c r="M627" s="28">
        <f>IF(F627="I",IFERROR(VLOOKUP(C627,'BG 2021'!A:D,4,FALSE),0),0)</f>
        <v>0</v>
      </c>
      <c r="N627" s="28"/>
      <c r="O627" s="35"/>
      <c r="P627" s="28"/>
      <c r="Q627" s="28"/>
      <c r="R627" s="28"/>
    </row>
    <row r="628" spans="1:18" hidden="1">
      <c r="A628" s="125" t="s">
        <v>8</v>
      </c>
      <c r="B628" s="125"/>
      <c r="C628" s="126">
        <v>2130111</v>
      </c>
      <c r="D628" s="125" t="s">
        <v>658</v>
      </c>
      <c r="E628" s="27" t="s">
        <v>6</v>
      </c>
      <c r="F628" s="27" t="s">
        <v>179</v>
      </c>
      <c r="G628" s="35">
        <f>IF(F628="I",IFERROR(VLOOKUP(C628,'BG 122022'!B:D,3,FALSE),0),0)</f>
        <v>0</v>
      </c>
      <c r="H628" s="28"/>
      <c r="I628" s="28">
        <f>IF(F628="I",IFERROR(VLOOKUP(C628,'BG 122022'!B:E,4,FALSE),0),0)</f>
        <v>0</v>
      </c>
      <c r="J628" s="28"/>
      <c r="K628" s="35">
        <f>IF(F628="I",IFERROR(VLOOKUP(C628,'BG 2021'!A:C,3,FALSE),0),0)</f>
        <v>0</v>
      </c>
      <c r="L628" s="28"/>
      <c r="M628" s="28">
        <f>IF(F628="I",IFERROR(VLOOKUP(C628,'BG 2021'!A:D,4,FALSE),0),0)</f>
        <v>0</v>
      </c>
      <c r="N628" s="28"/>
      <c r="O628" s="35"/>
      <c r="P628" s="28"/>
      <c r="Q628" s="28"/>
      <c r="R628" s="28"/>
    </row>
    <row r="629" spans="1:18" hidden="1">
      <c r="A629" s="125" t="s">
        <v>8</v>
      </c>
      <c r="B629" s="125"/>
      <c r="C629" s="126">
        <v>21301111</v>
      </c>
      <c r="D629" s="125" t="s">
        <v>659</v>
      </c>
      <c r="E629" s="27" t="s">
        <v>6</v>
      </c>
      <c r="F629" s="27" t="s">
        <v>179</v>
      </c>
      <c r="G629" s="35">
        <f>IF(F629="I",IFERROR(VLOOKUP(C629,'BG 122022'!B:D,3,FALSE),0),0)</f>
        <v>0</v>
      </c>
      <c r="H629" s="28"/>
      <c r="I629" s="28">
        <f>IF(F629="I",IFERROR(VLOOKUP(C629,'BG 122022'!B:E,4,FALSE),0),0)</f>
        <v>0</v>
      </c>
      <c r="J629" s="28"/>
      <c r="K629" s="35">
        <f>IF(F629="I",IFERROR(VLOOKUP(C629,'BG 2021'!A:C,3,FALSE),0),0)</f>
        <v>0</v>
      </c>
      <c r="L629" s="28"/>
      <c r="M629" s="28">
        <f>IF(F629="I",IFERROR(VLOOKUP(C629,'BG 2021'!A:D,4,FALSE),0),0)</f>
        <v>0</v>
      </c>
      <c r="N629" s="28"/>
      <c r="O629" s="35"/>
      <c r="P629" s="28"/>
      <c r="Q629" s="28"/>
      <c r="R629" s="28"/>
    </row>
    <row r="630" spans="1:18" hidden="1">
      <c r="A630" s="125" t="s">
        <v>8</v>
      </c>
      <c r="B630" s="125"/>
      <c r="C630" s="126">
        <v>2130111101</v>
      </c>
      <c r="D630" s="125" t="s">
        <v>52</v>
      </c>
      <c r="E630" s="27" t="s">
        <v>6</v>
      </c>
      <c r="F630" s="27" t="s">
        <v>180</v>
      </c>
      <c r="G630" s="35">
        <f>IF(F630="I",IFERROR(VLOOKUP(C630,'BG 122022'!B:D,3,FALSE),0),0)</f>
        <v>0</v>
      </c>
      <c r="H630" s="28"/>
      <c r="I630" s="28">
        <f>IF(F630="I",IFERROR(VLOOKUP(C630,'BG 122022'!B:E,4,FALSE),0),0)</f>
        <v>0</v>
      </c>
      <c r="J630" s="28"/>
      <c r="K630" s="35">
        <f>IF(F630="I",IFERROR(VLOOKUP(C630,'BG 2021'!A:C,3,FALSE),0),0)</f>
        <v>0</v>
      </c>
      <c r="L630" s="28"/>
      <c r="M630" s="28">
        <f>IF(F630="I",IFERROR(VLOOKUP(C630,'BG 2021'!A:D,4,FALSE),0),0)</f>
        <v>0</v>
      </c>
      <c r="N630" s="28"/>
      <c r="O630" s="35"/>
      <c r="P630" s="28"/>
      <c r="Q630" s="28"/>
      <c r="R630" s="28"/>
    </row>
    <row r="631" spans="1:18" hidden="1">
      <c r="A631" s="125" t="s">
        <v>8</v>
      </c>
      <c r="B631" s="125"/>
      <c r="C631" s="126">
        <v>2130111102</v>
      </c>
      <c r="D631" s="125" t="s">
        <v>660</v>
      </c>
      <c r="E631" s="27" t="s">
        <v>6</v>
      </c>
      <c r="F631" s="27" t="s">
        <v>180</v>
      </c>
      <c r="G631" s="35">
        <f>IF(F631="I",IFERROR(VLOOKUP(C631,'BG 122022'!B:D,3,FALSE),0),0)</f>
        <v>0</v>
      </c>
      <c r="H631" s="28"/>
      <c r="I631" s="28">
        <f>IF(F631="I",IFERROR(VLOOKUP(C631,'BG 122022'!B:E,4,FALSE),0),0)</f>
        <v>0</v>
      </c>
      <c r="J631" s="28"/>
      <c r="K631" s="35">
        <f>IF(F631="I",IFERROR(VLOOKUP(C631,'BG 2021'!A:C,3,FALSE),0),0)</f>
        <v>0</v>
      </c>
      <c r="L631" s="28"/>
      <c r="M631" s="28">
        <f>IF(F631="I",IFERROR(VLOOKUP(C631,'BG 2021'!A:D,4,FALSE),0),0)</f>
        <v>0</v>
      </c>
      <c r="N631" s="28"/>
      <c r="O631" s="35"/>
      <c r="P631" s="28"/>
      <c r="Q631" s="28"/>
      <c r="R631" s="28"/>
    </row>
    <row r="632" spans="1:18" hidden="1">
      <c r="A632" s="125" t="s">
        <v>8</v>
      </c>
      <c r="B632" s="125"/>
      <c r="C632" s="126">
        <v>21301112</v>
      </c>
      <c r="D632" s="125" t="s">
        <v>661</v>
      </c>
      <c r="E632" s="27" t="s">
        <v>6</v>
      </c>
      <c r="F632" s="27" t="s">
        <v>179</v>
      </c>
      <c r="G632" s="35">
        <f>IF(F632="I",IFERROR(VLOOKUP(C632,'BG 122022'!B:D,3,FALSE),0),0)</f>
        <v>0</v>
      </c>
      <c r="H632" s="28"/>
      <c r="I632" s="28">
        <f>IF(F632="I",IFERROR(VLOOKUP(C632,'BG 122022'!B:E,4,FALSE),0),0)</f>
        <v>0</v>
      </c>
      <c r="J632" s="28"/>
      <c r="K632" s="35">
        <f>IF(F632="I",IFERROR(VLOOKUP(C632,'BG 2021'!A:C,3,FALSE),0),0)</f>
        <v>0</v>
      </c>
      <c r="L632" s="28"/>
      <c r="M632" s="28">
        <f>IF(F632="I",IFERROR(VLOOKUP(C632,'BG 2021'!A:D,4,FALSE),0),0)</f>
        <v>0</v>
      </c>
      <c r="N632" s="28"/>
      <c r="O632" s="35"/>
      <c r="P632" s="28"/>
      <c r="Q632" s="28"/>
      <c r="R632" s="28"/>
    </row>
    <row r="633" spans="1:18" hidden="1">
      <c r="A633" s="125" t="s">
        <v>8</v>
      </c>
      <c r="B633" s="125"/>
      <c r="C633" s="126">
        <v>2130111201</v>
      </c>
      <c r="D633" s="125" t="s">
        <v>52</v>
      </c>
      <c r="E633" s="27" t="s">
        <v>0</v>
      </c>
      <c r="F633" s="27" t="s">
        <v>180</v>
      </c>
      <c r="G633" s="35">
        <f>IF(F633="I",IFERROR(VLOOKUP(C633,'BG 122022'!B:D,3,FALSE),0),0)</f>
        <v>0</v>
      </c>
      <c r="H633" s="28"/>
      <c r="I633" s="28">
        <f>IF(F633="I",IFERROR(VLOOKUP(C633,'BG 122022'!B:E,4,FALSE),0),0)</f>
        <v>0</v>
      </c>
      <c r="J633" s="28"/>
      <c r="K633" s="35">
        <f>IF(F633="I",IFERROR(VLOOKUP(C633,'BG 2021'!A:C,3,FALSE),0),0)</f>
        <v>0</v>
      </c>
      <c r="L633" s="28"/>
      <c r="M633" s="28">
        <f>IF(F633="I",IFERROR(VLOOKUP(C633,'BG 2021'!A:D,4,FALSE),0),0)</f>
        <v>0</v>
      </c>
      <c r="N633" s="28"/>
      <c r="O633" s="35"/>
      <c r="P633" s="28"/>
      <c r="Q633" s="28"/>
      <c r="R633" s="28"/>
    </row>
    <row r="634" spans="1:18" hidden="1">
      <c r="A634" s="125" t="s">
        <v>8</v>
      </c>
      <c r="B634" s="125"/>
      <c r="C634" s="126">
        <v>2130111202</v>
      </c>
      <c r="D634" s="125" t="s">
        <v>660</v>
      </c>
      <c r="E634" s="27" t="s">
        <v>6</v>
      </c>
      <c r="F634" s="27" t="s">
        <v>180</v>
      </c>
      <c r="G634" s="35">
        <f>IF(F634="I",IFERROR(VLOOKUP(C634,'BG 122022'!B:D,3,FALSE),0),0)</f>
        <v>0</v>
      </c>
      <c r="H634" s="28"/>
      <c r="I634" s="28">
        <f>IF(F634="I",IFERROR(VLOOKUP(C634,'BG 122022'!B:E,4,FALSE),0),0)</f>
        <v>0</v>
      </c>
      <c r="J634" s="28"/>
      <c r="K634" s="35">
        <f>IF(F634="I",IFERROR(VLOOKUP(C634,'BG 2021'!A:C,3,FALSE),0),0)</f>
        <v>0</v>
      </c>
      <c r="L634" s="28"/>
      <c r="M634" s="28">
        <f>IF(F634="I",IFERROR(VLOOKUP(C634,'BG 2021'!A:D,4,FALSE),0),0)</f>
        <v>0</v>
      </c>
      <c r="N634" s="28"/>
      <c r="O634" s="35"/>
      <c r="P634" s="28"/>
      <c r="Q634" s="28"/>
      <c r="R634" s="28"/>
    </row>
    <row r="635" spans="1:18" hidden="1">
      <c r="A635" s="125" t="s">
        <v>8</v>
      </c>
      <c r="B635" s="125"/>
      <c r="C635" s="126">
        <v>21301113</v>
      </c>
      <c r="D635" s="125" t="s">
        <v>1188</v>
      </c>
      <c r="E635" s="27" t="s">
        <v>6</v>
      </c>
      <c r="F635" s="27" t="s">
        <v>179</v>
      </c>
      <c r="G635" s="35">
        <f>IF(F635="I",IFERROR(VLOOKUP(C635,'BG 122022'!B:D,3,FALSE),0),0)</f>
        <v>0</v>
      </c>
      <c r="H635" s="28"/>
      <c r="I635" s="28">
        <f>IF(F635="I",IFERROR(VLOOKUP(C635,'BG 122022'!B:E,4,FALSE),0),0)</f>
        <v>0</v>
      </c>
      <c r="J635" s="28"/>
      <c r="K635" s="35">
        <f>IF(F635="I",IFERROR(VLOOKUP(C635,'BG 2021'!A:C,3,FALSE),0),0)</f>
        <v>0</v>
      </c>
      <c r="L635" s="28"/>
      <c r="M635" s="28">
        <f>IF(F635="I",IFERROR(VLOOKUP(C635,'BG 2021'!A:D,4,FALSE),0),0)</f>
        <v>0</v>
      </c>
      <c r="N635" s="28"/>
      <c r="O635" s="35"/>
      <c r="P635" s="28"/>
      <c r="Q635" s="28"/>
      <c r="R635" s="28"/>
    </row>
    <row r="636" spans="1:18" s="165" customFormat="1" hidden="1">
      <c r="A636" s="160" t="s">
        <v>8</v>
      </c>
      <c r="B636" s="160" t="s">
        <v>221</v>
      </c>
      <c r="C636" s="161">
        <v>2130111301</v>
      </c>
      <c r="D636" s="160" t="s">
        <v>52</v>
      </c>
      <c r="E636" s="162" t="s">
        <v>6</v>
      </c>
      <c r="F636" s="162" t="s">
        <v>180</v>
      </c>
      <c r="G636" s="163">
        <f>IF(F636="I",IFERROR(VLOOKUP(C636,'BG 122022'!B:D,3,FALSE),0),0)</f>
        <v>0</v>
      </c>
      <c r="H636" s="164"/>
      <c r="I636" s="164">
        <f>IF(F636="I",IFERROR(VLOOKUP(C636,'BG 122022'!B:E,4,FALSE),0),0)</f>
        <v>0</v>
      </c>
      <c r="J636" s="164"/>
      <c r="K636" s="163">
        <f>IF(F636="I",IFERROR(VLOOKUP(C636,'BG 2021'!A:C,3,FALSE),0),0)</f>
        <v>6642589630</v>
      </c>
      <c r="L636" s="164"/>
      <c r="M636" s="164">
        <f>IF(F636="I",IFERROR(VLOOKUP(C636,'BG 2021'!A:D,4,FALSE),0),0)</f>
        <v>964455.33000000007</v>
      </c>
      <c r="N636" s="164"/>
      <c r="O636" s="163"/>
      <c r="P636" s="164"/>
      <c r="Q636" s="164"/>
      <c r="R636" s="164"/>
    </row>
    <row r="637" spans="1:18" s="165" customFormat="1" hidden="1">
      <c r="A637" s="160" t="s">
        <v>8</v>
      </c>
      <c r="B637" s="160" t="s">
        <v>221</v>
      </c>
      <c r="C637" s="161">
        <v>2130111302</v>
      </c>
      <c r="D637" s="160" t="s">
        <v>51</v>
      </c>
      <c r="E637" s="162" t="s">
        <v>0</v>
      </c>
      <c r="F637" s="162" t="s">
        <v>180</v>
      </c>
      <c r="G637" s="163">
        <f>IF(F637="I",IFERROR(VLOOKUP(C637,'BG 122022'!B:D,3,FALSE),0),0)</f>
        <v>0</v>
      </c>
      <c r="H637" s="164"/>
      <c r="I637" s="164">
        <f>IF(F637="I",IFERROR(VLOOKUP(C637,'BG 122022'!B:E,4,FALSE),0),0)</f>
        <v>0</v>
      </c>
      <c r="J637" s="164"/>
      <c r="K637" s="163">
        <f>IF(F637="I",IFERROR(VLOOKUP(C637,'BG 2021'!A:C,3,FALSE),0),0)</f>
        <v>8256418209</v>
      </c>
      <c r="L637" s="164"/>
      <c r="M637" s="164">
        <f>IF(F637="I",IFERROR(VLOOKUP(C637,'BG 2021'!A:D,4,FALSE),0),0)</f>
        <v>1198771.4100000001</v>
      </c>
      <c r="N637" s="164"/>
      <c r="O637" s="163"/>
      <c r="P637" s="164"/>
      <c r="Q637" s="164"/>
      <c r="R637" s="164"/>
    </row>
    <row r="638" spans="1:18" hidden="1">
      <c r="A638" s="125" t="s">
        <v>8</v>
      </c>
      <c r="B638" s="125"/>
      <c r="C638" s="126">
        <v>2130112</v>
      </c>
      <c r="D638" s="125" t="s">
        <v>662</v>
      </c>
      <c r="E638" s="27" t="s">
        <v>6</v>
      </c>
      <c r="F638" s="27" t="s">
        <v>179</v>
      </c>
      <c r="G638" s="35">
        <f>IF(F638="I",IFERROR(VLOOKUP(C638,'BG 122022'!B:D,3,FALSE),0),0)</f>
        <v>0</v>
      </c>
      <c r="H638" s="28"/>
      <c r="I638" s="28">
        <f>IF(F638="I",IFERROR(VLOOKUP(C638,'BG 122022'!B:E,4,FALSE),0),0)</f>
        <v>0</v>
      </c>
      <c r="J638" s="28"/>
      <c r="K638" s="35">
        <f>IF(F638="I",IFERROR(VLOOKUP(C638,'BG 2021'!A:C,3,FALSE),0),0)</f>
        <v>0</v>
      </c>
      <c r="L638" s="28"/>
      <c r="M638" s="28">
        <f>IF(F638="I",IFERROR(VLOOKUP(C638,'BG 2021'!A:D,4,FALSE),0),0)</f>
        <v>0</v>
      </c>
      <c r="N638" s="28"/>
      <c r="O638" s="35"/>
      <c r="P638" s="28"/>
      <c r="Q638" s="28"/>
      <c r="R638" s="28"/>
    </row>
    <row r="639" spans="1:18" hidden="1">
      <c r="A639" s="125" t="s">
        <v>8</v>
      </c>
      <c r="B639" s="125"/>
      <c r="C639" s="126">
        <v>21301121</v>
      </c>
      <c r="D639" s="125" t="s">
        <v>659</v>
      </c>
      <c r="E639" s="27" t="s">
        <v>6</v>
      </c>
      <c r="F639" s="27" t="s">
        <v>179</v>
      </c>
      <c r="G639" s="35">
        <f>IF(F639="I",IFERROR(VLOOKUP(C639,'BG 122022'!B:D,3,FALSE),0),0)</f>
        <v>0</v>
      </c>
      <c r="H639" s="28"/>
      <c r="I639" s="28">
        <f>IF(F639="I",IFERROR(VLOOKUP(C639,'BG 122022'!B:E,4,FALSE),0),0)</f>
        <v>0</v>
      </c>
      <c r="J639" s="28"/>
      <c r="K639" s="35">
        <f>IF(F639="I",IFERROR(VLOOKUP(C639,'BG 2021'!A:C,3,FALSE),0),0)</f>
        <v>0</v>
      </c>
      <c r="L639" s="28"/>
      <c r="M639" s="28">
        <f>IF(F639="I",IFERROR(VLOOKUP(C639,'BG 2021'!A:D,4,FALSE),0),0)</f>
        <v>0</v>
      </c>
      <c r="N639" s="28"/>
      <c r="O639" s="35"/>
      <c r="P639" s="28"/>
      <c r="Q639" s="28"/>
      <c r="R639" s="28"/>
    </row>
    <row r="640" spans="1:18" hidden="1">
      <c r="A640" s="125" t="s">
        <v>8</v>
      </c>
      <c r="B640" s="125"/>
      <c r="C640" s="126">
        <v>2130112101</v>
      </c>
      <c r="D640" s="125" t="s">
        <v>52</v>
      </c>
      <c r="E640" s="27" t="s">
        <v>6</v>
      </c>
      <c r="F640" s="27" t="s">
        <v>180</v>
      </c>
      <c r="G640" s="35">
        <f>IF(F640="I",IFERROR(VLOOKUP(C640,'BG 122022'!B:D,3,FALSE),0),0)</f>
        <v>0</v>
      </c>
      <c r="H640" s="28"/>
      <c r="I640" s="28">
        <f>IF(F640="I",IFERROR(VLOOKUP(C640,'BG 122022'!B:E,4,FALSE),0),0)</f>
        <v>0</v>
      </c>
      <c r="J640" s="28"/>
      <c r="K640" s="35">
        <f>IF(F640="I",IFERROR(VLOOKUP(C640,'BG 2021'!A:C,3,FALSE),0),0)</f>
        <v>0</v>
      </c>
      <c r="L640" s="28"/>
      <c r="M640" s="28">
        <f>IF(F640="I",IFERROR(VLOOKUP(C640,'BG 2021'!A:D,4,FALSE),0),0)</f>
        <v>0</v>
      </c>
      <c r="N640" s="28"/>
      <c r="O640" s="35"/>
      <c r="P640" s="28"/>
      <c r="Q640" s="28"/>
      <c r="R640" s="28"/>
    </row>
    <row r="641" spans="1:18" hidden="1">
      <c r="A641" s="125" t="s">
        <v>8</v>
      </c>
      <c r="B641" s="125"/>
      <c r="C641" s="126">
        <v>2130112102</v>
      </c>
      <c r="D641" s="125" t="s">
        <v>660</v>
      </c>
      <c r="E641" s="27" t="s">
        <v>6</v>
      </c>
      <c r="F641" s="27" t="s">
        <v>180</v>
      </c>
      <c r="G641" s="35">
        <f>IF(F641="I",IFERROR(VLOOKUP(C641,'BG 122022'!B:D,3,FALSE),0),0)</f>
        <v>0</v>
      </c>
      <c r="H641" s="28"/>
      <c r="I641" s="28">
        <f>IF(F641="I",IFERROR(VLOOKUP(C641,'BG 122022'!B:E,4,FALSE),0),0)</f>
        <v>0</v>
      </c>
      <c r="J641" s="28"/>
      <c r="K641" s="35">
        <f>IF(F641="I",IFERROR(VLOOKUP(C641,'BG 2021'!A:C,3,FALSE),0),0)</f>
        <v>0</v>
      </c>
      <c r="L641" s="28"/>
      <c r="M641" s="28">
        <f>IF(F641="I",IFERROR(VLOOKUP(C641,'BG 2021'!A:D,4,FALSE),0),0)</f>
        <v>0</v>
      </c>
      <c r="N641" s="28"/>
      <c r="O641" s="35"/>
      <c r="P641" s="28"/>
      <c r="Q641" s="28"/>
      <c r="R641" s="28"/>
    </row>
    <row r="642" spans="1:18" hidden="1">
      <c r="A642" s="125" t="s">
        <v>8</v>
      </c>
      <c r="B642" s="125"/>
      <c r="C642" s="126">
        <v>21301122</v>
      </c>
      <c r="D642" s="125" t="s">
        <v>661</v>
      </c>
      <c r="E642" s="27" t="s">
        <v>6</v>
      </c>
      <c r="F642" s="27" t="s">
        <v>179</v>
      </c>
      <c r="G642" s="35">
        <f>IF(F642="I",IFERROR(VLOOKUP(C642,'BG 122022'!B:D,3,FALSE),0),0)</f>
        <v>0</v>
      </c>
      <c r="H642" s="28"/>
      <c r="I642" s="28">
        <f>IF(F642="I",IFERROR(VLOOKUP(C642,'BG 122022'!B:E,4,FALSE),0),0)</f>
        <v>0</v>
      </c>
      <c r="J642" s="28"/>
      <c r="K642" s="35">
        <f>IF(F642="I",IFERROR(VLOOKUP(C642,'BG 2021'!A:C,3,FALSE),0),0)</f>
        <v>0</v>
      </c>
      <c r="L642" s="28"/>
      <c r="M642" s="28">
        <f>IF(F642="I",IFERROR(VLOOKUP(C642,'BG 2021'!A:D,4,FALSE),0),0)</f>
        <v>0</v>
      </c>
      <c r="N642" s="28"/>
      <c r="O642" s="35"/>
      <c r="P642" s="28"/>
      <c r="Q642" s="28"/>
      <c r="R642" s="28"/>
    </row>
    <row r="643" spans="1:18" hidden="1">
      <c r="A643" s="125" t="s">
        <v>8</v>
      </c>
      <c r="B643" s="125"/>
      <c r="C643" s="126">
        <v>2130112201</v>
      </c>
      <c r="D643" s="125" t="s">
        <v>52</v>
      </c>
      <c r="E643" s="27" t="s">
        <v>6</v>
      </c>
      <c r="F643" s="27" t="s">
        <v>180</v>
      </c>
      <c r="G643" s="35">
        <f>IF(F643="I",IFERROR(VLOOKUP(C643,'BG 122022'!B:D,3,FALSE),0),0)</f>
        <v>0</v>
      </c>
      <c r="H643" s="28"/>
      <c r="I643" s="28">
        <f>IF(F643="I",IFERROR(VLOOKUP(C643,'BG 122022'!B:E,4,FALSE),0),0)</f>
        <v>0</v>
      </c>
      <c r="J643" s="28"/>
      <c r="K643" s="35">
        <f>IF(F643="I",IFERROR(VLOOKUP(C643,'BG 2021'!A:C,3,FALSE),0),0)</f>
        <v>0</v>
      </c>
      <c r="L643" s="28"/>
      <c r="M643" s="28">
        <f>IF(F643="I",IFERROR(VLOOKUP(C643,'BG 2021'!A:D,4,FALSE),0),0)</f>
        <v>0</v>
      </c>
      <c r="N643" s="28"/>
      <c r="O643" s="35"/>
      <c r="P643" s="28"/>
      <c r="Q643" s="28"/>
      <c r="R643" s="28"/>
    </row>
    <row r="644" spans="1:18" hidden="1">
      <c r="A644" s="125" t="s">
        <v>8</v>
      </c>
      <c r="B644" s="125"/>
      <c r="C644" s="126">
        <v>2130112202</v>
      </c>
      <c r="D644" s="125" t="s">
        <v>660</v>
      </c>
      <c r="E644" s="27" t="s">
        <v>6</v>
      </c>
      <c r="F644" s="27" t="s">
        <v>180</v>
      </c>
      <c r="G644" s="35">
        <f>IF(F644="I",IFERROR(VLOOKUP(C644,'BG 122022'!B:D,3,FALSE),0),0)</f>
        <v>0</v>
      </c>
      <c r="H644" s="28"/>
      <c r="I644" s="28">
        <f>IF(F644="I",IFERROR(VLOOKUP(C644,'BG 122022'!B:E,4,FALSE),0),0)</f>
        <v>0</v>
      </c>
      <c r="J644" s="28"/>
      <c r="K644" s="35">
        <f>IF(F644="I",IFERROR(VLOOKUP(C644,'BG 2021'!A:C,3,FALSE),0),0)</f>
        <v>0</v>
      </c>
      <c r="L644" s="28"/>
      <c r="M644" s="28">
        <f>IF(F644="I",IFERROR(VLOOKUP(C644,'BG 2021'!A:D,4,FALSE),0),0)</f>
        <v>0</v>
      </c>
      <c r="N644" s="28"/>
      <c r="O644" s="35"/>
      <c r="P644" s="28"/>
      <c r="Q644" s="28"/>
      <c r="R644" s="28"/>
    </row>
    <row r="645" spans="1:18" hidden="1">
      <c r="A645" s="125" t="s">
        <v>8</v>
      </c>
      <c r="B645" s="125"/>
      <c r="C645" s="126">
        <v>21302</v>
      </c>
      <c r="D645" s="125" t="s">
        <v>663</v>
      </c>
      <c r="E645" s="27" t="s">
        <v>6</v>
      </c>
      <c r="F645" s="27" t="s">
        <v>179</v>
      </c>
      <c r="G645" s="35">
        <f>IF(F645="I",IFERROR(VLOOKUP(C645,'BG 122022'!B:D,3,FALSE),0),0)</f>
        <v>0</v>
      </c>
      <c r="H645" s="28"/>
      <c r="I645" s="28">
        <f>IF(F645="I",IFERROR(VLOOKUP(C645,'BG 122022'!B:E,4,FALSE),0),0)</f>
        <v>0</v>
      </c>
      <c r="J645" s="28"/>
      <c r="K645" s="35">
        <f>IF(F645="I",IFERROR(VLOOKUP(C645,'BG 2021'!A:C,3,FALSE),0),0)</f>
        <v>0</v>
      </c>
      <c r="L645" s="28"/>
      <c r="M645" s="28">
        <f>IF(F645="I",IFERROR(VLOOKUP(C645,'BG 2021'!A:D,4,FALSE),0),0)</f>
        <v>0</v>
      </c>
      <c r="N645" s="28"/>
      <c r="O645" s="35"/>
      <c r="P645" s="28"/>
      <c r="Q645" s="28"/>
      <c r="R645" s="28"/>
    </row>
    <row r="646" spans="1:18" hidden="1">
      <c r="A646" s="125" t="s">
        <v>8</v>
      </c>
      <c r="B646" s="125"/>
      <c r="C646" s="126">
        <v>213021</v>
      </c>
      <c r="D646" s="125" t="s">
        <v>663</v>
      </c>
      <c r="E646" s="27" t="s">
        <v>6</v>
      </c>
      <c r="F646" s="27" t="s">
        <v>179</v>
      </c>
      <c r="G646" s="35">
        <f>IF(F646="I",IFERROR(VLOOKUP(C646,'BG 122022'!B:D,3,FALSE),0),0)</f>
        <v>0</v>
      </c>
      <c r="H646" s="28"/>
      <c r="I646" s="28">
        <f>IF(F646="I",IFERROR(VLOOKUP(C646,'BG 122022'!B:E,4,FALSE),0),0)</f>
        <v>0</v>
      </c>
      <c r="J646" s="28"/>
      <c r="K646" s="35">
        <f>IF(F646="I",IFERROR(VLOOKUP(C646,'BG 2021'!A:C,3,FALSE),0),0)</f>
        <v>0</v>
      </c>
      <c r="L646" s="28"/>
      <c r="M646" s="28">
        <f>IF(F646="I",IFERROR(VLOOKUP(C646,'BG 2021'!A:D,4,FALSE),0),0)</f>
        <v>0</v>
      </c>
      <c r="N646" s="28"/>
      <c r="O646" s="35"/>
      <c r="P646" s="28"/>
      <c r="Q646" s="28"/>
      <c r="R646" s="28"/>
    </row>
    <row r="647" spans="1:18" hidden="1">
      <c r="A647" s="125" t="s">
        <v>8</v>
      </c>
      <c r="B647" s="125"/>
      <c r="C647" s="126">
        <v>2130211</v>
      </c>
      <c r="D647" s="125" t="s">
        <v>664</v>
      </c>
      <c r="E647" s="27" t="s">
        <v>6</v>
      </c>
      <c r="F647" s="27" t="s">
        <v>179</v>
      </c>
      <c r="G647" s="35">
        <f>IF(F647="I",IFERROR(VLOOKUP(C647,'BG 122022'!B:D,3,FALSE),0),0)</f>
        <v>0</v>
      </c>
      <c r="H647" s="28"/>
      <c r="I647" s="28">
        <f>IF(F647="I",IFERROR(VLOOKUP(C647,'BG 122022'!B:E,4,FALSE),0),0)</f>
        <v>0</v>
      </c>
      <c r="J647" s="28"/>
      <c r="K647" s="35">
        <f>IF(F647="I",IFERROR(VLOOKUP(C647,'BG 2021'!A:C,3,FALSE),0),0)</f>
        <v>0</v>
      </c>
      <c r="L647" s="28"/>
      <c r="M647" s="28">
        <f>IF(F647="I",IFERROR(VLOOKUP(C647,'BG 2021'!A:D,4,FALSE),0),0)</f>
        <v>0</v>
      </c>
      <c r="N647" s="28"/>
      <c r="O647" s="35"/>
      <c r="P647" s="28"/>
      <c r="Q647" s="28"/>
      <c r="R647" s="28"/>
    </row>
    <row r="648" spans="1:18" hidden="1">
      <c r="A648" s="125" t="s">
        <v>8</v>
      </c>
      <c r="B648" s="125"/>
      <c r="C648" s="126">
        <v>21302111</v>
      </c>
      <c r="D648" s="125" t="s">
        <v>664</v>
      </c>
      <c r="E648" s="27" t="s">
        <v>6</v>
      </c>
      <c r="F648" s="27" t="s">
        <v>179</v>
      </c>
      <c r="G648" s="35">
        <f>IF(F648="I",IFERROR(VLOOKUP(C648,'BG 122022'!B:D,3,FALSE),0),0)</f>
        <v>0</v>
      </c>
      <c r="H648" s="28"/>
      <c r="I648" s="28">
        <f>IF(F648="I",IFERROR(VLOOKUP(C648,'BG 122022'!B:E,4,FALSE),0),0)</f>
        <v>0</v>
      </c>
      <c r="J648" s="28"/>
      <c r="K648" s="35">
        <f>IF(F648="I",IFERROR(VLOOKUP(C648,'BG 2021'!A:C,3,FALSE),0),0)</f>
        <v>0</v>
      </c>
      <c r="L648" s="28"/>
      <c r="M648" s="28">
        <f>IF(F648="I",IFERROR(VLOOKUP(C648,'BG 2021'!A:D,4,FALSE),0),0)</f>
        <v>0</v>
      </c>
      <c r="N648" s="28"/>
      <c r="O648" s="35"/>
      <c r="P648" s="28"/>
      <c r="Q648" s="28"/>
      <c r="R648" s="28"/>
    </row>
    <row r="649" spans="1:18" hidden="1">
      <c r="A649" s="125" t="s">
        <v>8</v>
      </c>
      <c r="B649" s="125"/>
      <c r="C649" s="126">
        <v>2130211101</v>
      </c>
      <c r="D649" s="125" t="s">
        <v>665</v>
      </c>
      <c r="E649" s="27" t="s">
        <v>6</v>
      </c>
      <c r="F649" s="27" t="s">
        <v>180</v>
      </c>
      <c r="G649" s="35">
        <f>IF(F649="I",IFERROR(VLOOKUP(C649,'BG 122022'!B:D,3,FALSE),0),0)</f>
        <v>0</v>
      </c>
      <c r="H649" s="28"/>
      <c r="I649" s="28">
        <f>IF(F649="I",IFERROR(VLOOKUP(C649,'BG 122022'!B:E,4,FALSE),0),0)</f>
        <v>0</v>
      </c>
      <c r="J649" s="28"/>
      <c r="K649" s="35">
        <f>IF(F649="I",IFERROR(VLOOKUP(C649,'BG 2021'!A:C,3,FALSE),0),0)</f>
        <v>0</v>
      </c>
      <c r="L649" s="28"/>
      <c r="M649" s="28">
        <f>IF(F649="I",IFERROR(VLOOKUP(C649,'BG 2021'!A:D,4,FALSE),0),0)</f>
        <v>0</v>
      </c>
      <c r="N649" s="28"/>
      <c r="O649" s="35"/>
      <c r="P649" s="28"/>
      <c r="Q649" s="28"/>
      <c r="R649" s="28"/>
    </row>
    <row r="650" spans="1:18" hidden="1">
      <c r="A650" s="125" t="s">
        <v>8</v>
      </c>
      <c r="B650" s="125"/>
      <c r="C650" s="126">
        <v>2130211102</v>
      </c>
      <c r="D650" s="125" t="s">
        <v>666</v>
      </c>
      <c r="E650" s="27" t="s">
        <v>0</v>
      </c>
      <c r="F650" s="27" t="s">
        <v>180</v>
      </c>
      <c r="G650" s="35">
        <f>IF(F650="I",IFERROR(VLOOKUP(C650,'BG 122022'!B:D,3,FALSE),0),0)</f>
        <v>0</v>
      </c>
      <c r="H650" s="28"/>
      <c r="I650" s="28">
        <f>IF(F650="I",IFERROR(VLOOKUP(C650,'BG 122022'!B:E,4,FALSE),0),0)</f>
        <v>0</v>
      </c>
      <c r="J650" s="28"/>
      <c r="K650" s="35">
        <f>IF(F650="I",IFERROR(VLOOKUP(C650,'BG 2021'!A:C,3,FALSE),0),0)</f>
        <v>0</v>
      </c>
      <c r="L650" s="28"/>
      <c r="M650" s="28">
        <f>IF(F650="I",IFERROR(VLOOKUP(C650,'BG 2021'!A:D,4,FALSE),0),0)</f>
        <v>0</v>
      </c>
      <c r="N650" s="28"/>
      <c r="O650" s="35"/>
      <c r="P650" s="28"/>
      <c r="Q650" s="28"/>
      <c r="R650" s="28"/>
    </row>
    <row r="651" spans="1:18" hidden="1">
      <c r="A651" s="125" t="s">
        <v>8</v>
      </c>
      <c r="B651" s="125"/>
      <c r="C651" s="126">
        <v>2130212</v>
      </c>
      <c r="D651" s="125" t="s">
        <v>667</v>
      </c>
      <c r="E651" s="27" t="s">
        <v>6</v>
      </c>
      <c r="F651" s="27" t="s">
        <v>179</v>
      </c>
      <c r="G651" s="35">
        <f>IF(F651="I",IFERROR(VLOOKUP(C651,'BG 122022'!B:D,3,FALSE),0),0)</f>
        <v>0</v>
      </c>
      <c r="H651" s="28"/>
      <c r="I651" s="28">
        <f>IF(F651="I",IFERROR(VLOOKUP(C651,'BG 122022'!B:E,4,FALSE),0),0)</f>
        <v>0</v>
      </c>
      <c r="J651" s="28"/>
      <c r="K651" s="35">
        <f>IF(F651="I",IFERROR(VLOOKUP(C651,'BG 2021'!A:C,3,FALSE),0),0)</f>
        <v>0</v>
      </c>
      <c r="L651" s="28"/>
      <c r="M651" s="28">
        <f>IF(F651="I",IFERROR(VLOOKUP(C651,'BG 2021'!A:D,4,FALSE),0),0)</f>
        <v>0</v>
      </c>
      <c r="N651" s="28"/>
      <c r="O651" s="35"/>
      <c r="P651" s="28"/>
      <c r="Q651" s="28"/>
      <c r="R651" s="28"/>
    </row>
    <row r="652" spans="1:18" hidden="1">
      <c r="A652" s="125" t="s">
        <v>8</v>
      </c>
      <c r="B652" s="125"/>
      <c r="C652" s="126">
        <v>21302121</v>
      </c>
      <c r="D652" s="125" t="s">
        <v>668</v>
      </c>
      <c r="E652" s="27" t="s">
        <v>6</v>
      </c>
      <c r="F652" s="27" t="s">
        <v>179</v>
      </c>
      <c r="G652" s="35">
        <f>IF(F652="I",IFERROR(VLOOKUP(C652,'BG 122022'!B:D,3,FALSE),0),0)</f>
        <v>0</v>
      </c>
      <c r="H652" s="28"/>
      <c r="I652" s="28">
        <f>IF(F652="I",IFERROR(VLOOKUP(C652,'BG 122022'!B:E,4,FALSE),0),0)</f>
        <v>0</v>
      </c>
      <c r="J652" s="28"/>
      <c r="K652" s="35">
        <f>IF(F652="I",IFERROR(VLOOKUP(C652,'BG 2021'!A:C,3,FALSE),0),0)</f>
        <v>0</v>
      </c>
      <c r="L652" s="28"/>
      <c r="M652" s="28">
        <f>IF(F652="I",IFERROR(VLOOKUP(C652,'BG 2021'!A:D,4,FALSE),0),0)</f>
        <v>0</v>
      </c>
      <c r="N652" s="28"/>
      <c r="O652" s="35"/>
      <c r="P652" s="28"/>
      <c r="Q652" s="28"/>
      <c r="R652" s="28"/>
    </row>
    <row r="653" spans="1:18" hidden="1">
      <c r="A653" s="125" t="s">
        <v>8</v>
      </c>
      <c r="B653" s="125"/>
      <c r="C653" s="126">
        <v>2130212101</v>
      </c>
      <c r="D653" s="125" t="s">
        <v>668</v>
      </c>
      <c r="E653" s="27" t="s">
        <v>6</v>
      </c>
      <c r="F653" s="27" t="s">
        <v>180</v>
      </c>
      <c r="G653" s="35">
        <f>IF(F653="I",IFERROR(VLOOKUP(C653,'BG 122022'!B:D,3,FALSE),0),0)</f>
        <v>0</v>
      </c>
      <c r="H653" s="28"/>
      <c r="I653" s="28">
        <f>IF(F653="I",IFERROR(VLOOKUP(C653,'BG 122022'!B:E,4,FALSE),0),0)</f>
        <v>0</v>
      </c>
      <c r="J653" s="28"/>
      <c r="K653" s="35">
        <f>IF(F653="I",IFERROR(VLOOKUP(C653,'BG 2021'!A:C,3,FALSE),0),0)</f>
        <v>0</v>
      </c>
      <c r="L653" s="28"/>
      <c r="M653" s="28">
        <f>IF(F653="I",IFERROR(VLOOKUP(C653,'BG 2021'!A:D,4,FALSE),0),0)</f>
        <v>0</v>
      </c>
      <c r="N653" s="28"/>
      <c r="O653" s="35"/>
      <c r="P653" s="28"/>
      <c r="Q653" s="28"/>
      <c r="R653" s="28"/>
    </row>
    <row r="654" spans="1:18" hidden="1">
      <c r="A654" s="125" t="s">
        <v>8</v>
      </c>
      <c r="B654" s="125"/>
      <c r="C654" s="126">
        <v>2130212102</v>
      </c>
      <c r="D654" s="125" t="s">
        <v>668</v>
      </c>
      <c r="E654" s="27" t="s">
        <v>6</v>
      </c>
      <c r="F654" s="27" t="s">
        <v>180</v>
      </c>
      <c r="G654" s="35">
        <f>IF(F654="I",IFERROR(VLOOKUP(C654,'BG 122022'!B:D,3,FALSE),0),0)</f>
        <v>0</v>
      </c>
      <c r="H654" s="28"/>
      <c r="I654" s="28">
        <f>IF(F654="I",IFERROR(VLOOKUP(C654,'BG 122022'!B:E,4,FALSE),0),0)</f>
        <v>0</v>
      </c>
      <c r="J654" s="28"/>
      <c r="K654" s="35">
        <f>IF(F654="I",IFERROR(VLOOKUP(C654,'BG 2021'!A:C,3,FALSE),0),0)</f>
        <v>0</v>
      </c>
      <c r="L654" s="28"/>
      <c r="M654" s="28">
        <f>IF(F654="I",IFERROR(VLOOKUP(C654,'BG 2021'!A:D,4,FALSE),0),0)</f>
        <v>0</v>
      </c>
      <c r="N654" s="28"/>
      <c r="O654" s="35"/>
      <c r="P654" s="28"/>
      <c r="Q654" s="28"/>
      <c r="R654" s="28"/>
    </row>
    <row r="655" spans="1:18" hidden="1">
      <c r="A655" s="125" t="s">
        <v>8</v>
      </c>
      <c r="B655" s="125"/>
      <c r="C655" s="126">
        <v>21302122</v>
      </c>
      <c r="D655" s="125" t="s">
        <v>669</v>
      </c>
      <c r="E655" s="27" t="s">
        <v>6</v>
      </c>
      <c r="F655" s="27" t="s">
        <v>179</v>
      </c>
      <c r="G655" s="35">
        <f>IF(F655="I",IFERROR(VLOOKUP(C655,'BG 122022'!B:D,3,FALSE),0),0)</f>
        <v>0</v>
      </c>
      <c r="H655" s="28"/>
      <c r="I655" s="28">
        <f>IF(F655="I",IFERROR(VLOOKUP(C655,'BG 122022'!B:E,4,FALSE),0),0)</f>
        <v>0</v>
      </c>
      <c r="J655" s="28"/>
      <c r="K655" s="35">
        <f>IF(F655="I",IFERROR(VLOOKUP(C655,'BG 2021'!A:C,3,FALSE),0),0)</f>
        <v>0</v>
      </c>
      <c r="L655" s="28"/>
      <c r="M655" s="28">
        <f>IF(F655="I",IFERROR(VLOOKUP(C655,'BG 2021'!A:D,4,FALSE),0),0)</f>
        <v>0</v>
      </c>
      <c r="N655" s="28"/>
      <c r="O655" s="35"/>
      <c r="P655" s="28"/>
      <c r="Q655" s="28"/>
      <c r="R655" s="28"/>
    </row>
    <row r="656" spans="1:18" hidden="1">
      <c r="A656" s="125" t="s">
        <v>8</v>
      </c>
      <c r="B656" s="125"/>
      <c r="C656" s="126">
        <v>2130212201</v>
      </c>
      <c r="D656" s="125" t="s">
        <v>669</v>
      </c>
      <c r="E656" s="27" t="s">
        <v>6</v>
      </c>
      <c r="F656" s="27" t="s">
        <v>180</v>
      </c>
      <c r="G656" s="35">
        <f>IF(F656="I",IFERROR(VLOOKUP(C656,'BG 122022'!B:D,3,FALSE),0),0)</f>
        <v>0</v>
      </c>
      <c r="H656" s="28"/>
      <c r="I656" s="28">
        <f>IF(F656="I",IFERROR(VLOOKUP(C656,'BG 122022'!B:E,4,FALSE),0),0)</f>
        <v>0</v>
      </c>
      <c r="J656" s="28"/>
      <c r="K656" s="35">
        <f>IF(F656="I",IFERROR(VLOOKUP(C656,'BG 2021'!A:C,3,FALSE),0),0)</f>
        <v>0</v>
      </c>
      <c r="L656" s="28"/>
      <c r="M656" s="28">
        <f>IF(F656="I",IFERROR(VLOOKUP(C656,'BG 2021'!A:D,4,FALSE),0),0)</f>
        <v>0</v>
      </c>
      <c r="N656" s="28"/>
      <c r="O656" s="35"/>
      <c r="P656" s="28"/>
      <c r="Q656" s="28"/>
      <c r="R656" s="28"/>
    </row>
    <row r="657" spans="1:18" hidden="1">
      <c r="A657" s="125" t="s">
        <v>8</v>
      </c>
      <c r="B657" s="125"/>
      <c r="C657" s="126">
        <v>2130212202</v>
      </c>
      <c r="D657" s="125" t="s">
        <v>669</v>
      </c>
      <c r="E657" s="27" t="s">
        <v>6</v>
      </c>
      <c r="F657" s="27" t="s">
        <v>180</v>
      </c>
      <c r="G657" s="35">
        <f>IF(F657="I",IFERROR(VLOOKUP(C657,'BG 122022'!B:D,3,FALSE),0),0)</f>
        <v>0</v>
      </c>
      <c r="H657" s="28"/>
      <c r="I657" s="28">
        <f>IF(F657="I",IFERROR(VLOOKUP(C657,'BG 122022'!B:E,4,FALSE),0),0)</f>
        <v>0</v>
      </c>
      <c r="J657" s="28"/>
      <c r="K657" s="35">
        <f>IF(F657="I",IFERROR(VLOOKUP(C657,'BG 2021'!A:C,3,FALSE),0),0)</f>
        <v>0</v>
      </c>
      <c r="L657" s="28"/>
      <c r="M657" s="28">
        <f>IF(F657="I",IFERROR(VLOOKUP(C657,'BG 2021'!A:D,4,FALSE),0),0)</f>
        <v>0</v>
      </c>
      <c r="N657" s="28"/>
      <c r="O657" s="35"/>
      <c r="P657" s="28"/>
      <c r="Q657" s="28"/>
      <c r="R657" s="28"/>
    </row>
    <row r="658" spans="1:18" hidden="1">
      <c r="A658" s="125" t="s">
        <v>8</v>
      </c>
      <c r="B658" s="125"/>
      <c r="C658" s="126">
        <v>21303</v>
      </c>
      <c r="D658" s="125" t="s">
        <v>95</v>
      </c>
      <c r="E658" s="27" t="s">
        <v>6</v>
      </c>
      <c r="F658" s="27" t="s">
        <v>179</v>
      </c>
      <c r="G658" s="35">
        <f>IF(F658="I",IFERROR(VLOOKUP(C658,'BG 122022'!B:D,3,FALSE),0),0)</f>
        <v>0</v>
      </c>
      <c r="H658" s="28"/>
      <c r="I658" s="28">
        <f>IF(F658="I",IFERROR(VLOOKUP(C658,'BG 122022'!B:E,4,FALSE),0),0)</f>
        <v>0</v>
      </c>
      <c r="J658" s="28"/>
      <c r="K658" s="35">
        <f>IF(F658="I",IFERROR(VLOOKUP(C658,'BG 2021'!A:C,3,FALSE),0),0)</f>
        <v>0</v>
      </c>
      <c r="L658" s="28"/>
      <c r="M658" s="28">
        <f>IF(F658="I",IFERROR(VLOOKUP(C658,'BG 2021'!A:D,4,FALSE),0),0)</f>
        <v>0</v>
      </c>
      <c r="N658" s="28"/>
      <c r="O658" s="35"/>
      <c r="P658" s="28"/>
      <c r="Q658" s="28"/>
      <c r="R658" s="28"/>
    </row>
    <row r="659" spans="1:18" hidden="1">
      <c r="A659" s="125" t="s">
        <v>8</v>
      </c>
      <c r="B659" s="125"/>
      <c r="C659" s="126">
        <v>213031</v>
      </c>
      <c r="D659" s="125" t="s">
        <v>670</v>
      </c>
      <c r="E659" s="27" t="s">
        <v>6</v>
      </c>
      <c r="F659" s="27" t="s">
        <v>179</v>
      </c>
      <c r="G659" s="35">
        <f>IF(F659="I",IFERROR(VLOOKUP(C659,'BG 122022'!B:D,3,FALSE),0),0)</f>
        <v>0</v>
      </c>
      <c r="H659" s="28"/>
      <c r="I659" s="28">
        <f>IF(F659="I",IFERROR(VLOOKUP(C659,'BG 122022'!B:E,4,FALSE),0),0)</f>
        <v>0</v>
      </c>
      <c r="J659" s="28"/>
      <c r="K659" s="35">
        <f>IF(F659="I",IFERROR(VLOOKUP(C659,'BG 2021'!A:C,3,FALSE),0),0)</f>
        <v>0</v>
      </c>
      <c r="L659" s="28"/>
      <c r="M659" s="28">
        <f>IF(F659="I",IFERROR(VLOOKUP(C659,'BG 2021'!A:D,4,FALSE),0),0)</f>
        <v>0</v>
      </c>
      <c r="N659" s="28"/>
      <c r="O659" s="35"/>
      <c r="P659" s="28"/>
      <c r="Q659" s="28"/>
      <c r="R659" s="28"/>
    </row>
    <row r="660" spans="1:18" hidden="1">
      <c r="A660" s="125" t="s">
        <v>8</v>
      </c>
      <c r="B660" s="125"/>
      <c r="C660" s="126">
        <v>2130311</v>
      </c>
      <c r="D660" s="125" t="s">
        <v>671</v>
      </c>
      <c r="E660" s="27" t="s">
        <v>6</v>
      </c>
      <c r="F660" s="27" t="s">
        <v>179</v>
      </c>
      <c r="G660" s="35">
        <f>IF(F660="I",IFERROR(VLOOKUP(C660,'BG 122022'!B:D,3,FALSE),0),0)</f>
        <v>0</v>
      </c>
      <c r="H660" s="28"/>
      <c r="I660" s="28">
        <f>IF(F660="I",IFERROR(VLOOKUP(C660,'BG 122022'!B:E,4,FALSE),0),0)</f>
        <v>0</v>
      </c>
      <c r="J660" s="28"/>
      <c r="K660" s="35">
        <f>IF(F660="I",IFERROR(VLOOKUP(C660,'BG 2021'!A:C,3,FALSE),0),0)</f>
        <v>0</v>
      </c>
      <c r="L660" s="28"/>
      <c r="M660" s="28">
        <f>IF(F660="I",IFERROR(VLOOKUP(C660,'BG 2021'!A:D,4,FALSE),0),0)</f>
        <v>0</v>
      </c>
      <c r="N660" s="28"/>
      <c r="O660" s="35"/>
      <c r="P660" s="28"/>
      <c r="Q660" s="28"/>
      <c r="R660" s="28"/>
    </row>
    <row r="661" spans="1:18" hidden="1">
      <c r="A661" s="125" t="s">
        <v>8</v>
      </c>
      <c r="B661" s="125"/>
      <c r="C661" s="126">
        <v>21303111</v>
      </c>
      <c r="D661" s="125" t="s">
        <v>672</v>
      </c>
      <c r="E661" s="27" t="s">
        <v>6</v>
      </c>
      <c r="F661" s="27" t="s">
        <v>179</v>
      </c>
      <c r="G661" s="35">
        <f>IF(F661="I",IFERROR(VLOOKUP(C661,'BG 122022'!B:D,3,FALSE),0),0)</f>
        <v>0</v>
      </c>
      <c r="H661" s="28"/>
      <c r="I661" s="28">
        <f>IF(F661="I",IFERROR(VLOOKUP(C661,'BG 122022'!B:E,4,FALSE),0),0)</f>
        <v>0</v>
      </c>
      <c r="J661" s="28"/>
      <c r="K661" s="35">
        <f>IF(F661="I",IFERROR(VLOOKUP(C661,'BG 2021'!A:C,3,FALSE),0),0)</f>
        <v>0</v>
      </c>
      <c r="L661" s="28"/>
      <c r="M661" s="28">
        <f>IF(F661="I",IFERROR(VLOOKUP(C661,'BG 2021'!A:D,4,FALSE),0),0)</f>
        <v>0</v>
      </c>
      <c r="N661" s="28"/>
      <c r="O661" s="35"/>
      <c r="P661" s="28"/>
      <c r="Q661" s="28"/>
      <c r="R661" s="28"/>
    </row>
    <row r="662" spans="1:18" s="165" customFormat="1">
      <c r="A662" s="160" t="s">
        <v>8</v>
      </c>
      <c r="B662" s="160" t="s">
        <v>1155</v>
      </c>
      <c r="C662" s="161">
        <v>2130311101</v>
      </c>
      <c r="D662" s="160" t="s">
        <v>673</v>
      </c>
      <c r="E662" s="162" t="s">
        <v>6</v>
      </c>
      <c r="F662" s="162" t="s">
        <v>180</v>
      </c>
      <c r="G662" s="163">
        <f>IF(F662="I",IFERROR(VLOOKUP(C662,'BG 122022'!B:D,3,FALSE),0),0)</f>
        <v>10186797</v>
      </c>
      <c r="H662" s="164"/>
      <c r="I662" s="164">
        <f>IF(F662="I",IFERROR(VLOOKUP(C662,'BG 122022'!B:E,4,FALSE),0),0)</f>
        <v>1387.92</v>
      </c>
      <c r="J662" s="164"/>
      <c r="K662" s="163">
        <f>IF(F662="I",IFERROR(VLOOKUP(C662,'BG 2021'!A:C,3,FALSE),0),0)</f>
        <v>0</v>
      </c>
      <c r="L662" s="164"/>
      <c r="M662" s="164">
        <f>IF(F662="I",IFERROR(VLOOKUP(C662,'BG 2021'!A:D,4,FALSE),0),0)</f>
        <v>0</v>
      </c>
      <c r="N662" s="164"/>
      <c r="O662" s="163"/>
      <c r="P662" s="164"/>
      <c r="Q662" s="164"/>
      <c r="R662" s="164"/>
    </row>
    <row r="663" spans="1:18" s="165" customFormat="1">
      <c r="A663" s="160" t="s">
        <v>8</v>
      </c>
      <c r="B663" s="160" t="s">
        <v>1155</v>
      </c>
      <c r="C663" s="161">
        <v>2130311102</v>
      </c>
      <c r="D663" s="160" t="s">
        <v>674</v>
      </c>
      <c r="E663" s="162" t="s">
        <v>0</v>
      </c>
      <c r="F663" s="162" t="s">
        <v>180</v>
      </c>
      <c r="G663" s="163">
        <f>IF(F663="I",IFERROR(VLOOKUP(C663,'BG 122022'!B:D,3,FALSE),0),0)</f>
        <v>72926831</v>
      </c>
      <c r="H663" s="164"/>
      <c r="I663" s="164">
        <f>IF(F663="I",IFERROR(VLOOKUP(C663,'BG 122022'!B:E,4,FALSE),0),0)</f>
        <v>9936.0500000000011</v>
      </c>
      <c r="J663" s="164"/>
      <c r="K663" s="163">
        <f>IF(F663="I",IFERROR(VLOOKUP(C663,'BG 2021'!A:C,3,FALSE),0),0)</f>
        <v>0</v>
      </c>
      <c r="L663" s="164"/>
      <c r="M663" s="164">
        <f>IF(F663="I",IFERROR(VLOOKUP(C663,'BG 2021'!A:D,4,FALSE),0),0)</f>
        <v>0</v>
      </c>
      <c r="N663" s="164"/>
      <c r="O663" s="163"/>
      <c r="P663" s="164"/>
      <c r="Q663" s="164"/>
      <c r="R663" s="164"/>
    </row>
    <row r="664" spans="1:18" hidden="1">
      <c r="A664" s="125" t="s">
        <v>8</v>
      </c>
      <c r="B664" s="125"/>
      <c r="C664" s="126">
        <v>21303112</v>
      </c>
      <c r="D664" s="125" t="s">
        <v>675</v>
      </c>
      <c r="E664" s="27" t="s">
        <v>6</v>
      </c>
      <c r="F664" s="27" t="s">
        <v>179</v>
      </c>
      <c r="G664" s="35">
        <f>IF(F664="I",IFERROR(VLOOKUP(C664,'BG 122022'!B:D,3,FALSE),0),0)</f>
        <v>0</v>
      </c>
      <c r="H664" s="28"/>
      <c r="I664" s="28">
        <f>IF(F664="I",IFERROR(VLOOKUP(C664,'BG 122022'!B:E,4,FALSE),0),0)</f>
        <v>0</v>
      </c>
      <c r="J664" s="28"/>
      <c r="K664" s="35">
        <f>IF(F664="I",IFERROR(VLOOKUP(C664,'BG 2021'!A:C,3,FALSE),0),0)</f>
        <v>0</v>
      </c>
      <c r="L664" s="28"/>
      <c r="M664" s="28">
        <f>IF(F664="I",IFERROR(VLOOKUP(C664,'BG 2021'!A:D,4,FALSE),0),0)</f>
        <v>0</v>
      </c>
      <c r="N664" s="28"/>
      <c r="O664" s="35"/>
      <c r="P664" s="28"/>
      <c r="Q664" s="28"/>
      <c r="R664" s="28"/>
    </row>
    <row r="665" spans="1:18" s="165" customFormat="1">
      <c r="A665" s="160" t="s">
        <v>8</v>
      </c>
      <c r="B665" s="160" t="s">
        <v>1155</v>
      </c>
      <c r="C665" s="161">
        <v>2130311201</v>
      </c>
      <c r="D665" s="160" t="s">
        <v>676</v>
      </c>
      <c r="E665" s="162" t="s">
        <v>6</v>
      </c>
      <c r="F665" s="162" t="s">
        <v>180</v>
      </c>
      <c r="G665" s="163">
        <f>IF(F665="I",IFERROR(VLOOKUP(C665,'BG 122022'!B:D,3,FALSE),0),0)</f>
        <v>-9685807</v>
      </c>
      <c r="H665" s="164"/>
      <c r="I665" s="164">
        <f>IF(F665="I",IFERROR(VLOOKUP(C665,'BG 122022'!B:E,4,FALSE),0),0)</f>
        <v>-1319.66</v>
      </c>
      <c r="J665" s="164"/>
      <c r="K665" s="163">
        <f>IF(F665="I",IFERROR(VLOOKUP(C665,'BG 2021'!A:C,3,FALSE),0),0)</f>
        <v>0</v>
      </c>
      <c r="L665" s="164"/>
      <c r="M665" s="164">
        <f>IF(F665="I",IFERROR(VLOOKUP(C665,'BG 2021'!A:D,4,FALSE),0),0)</f>
        <v>0</v>
      </c>
      <c r="N665" s="164"/>
      <c r="O665" s="163"/>
      <c r="P665" s="164"/>
      <c r="Q665" s="164"/>
      <c r="R665" s="164"/>
    </row>
    <row r="666" spans="1:18" s="165" customFormat="1">
      <c r="A666" s="160" t="s">
        <v>8</v>
      </c>
      <c r="B666" s="160" t="s">
        <v>1155</v>
      </c>
      <c r="C666" s="161">
        <v>2130311202</v>
      </c>
      <c r="D666" s="160" t="s">
        <v>677</v>
      </c>
      <c r="E666" s="162" t="s">
        <v>0</v>
      </c>
      <c r="F666" s="162" t="s">
        <v>180</v>
      </c>
      <c r="G666" s="163">
        <f>IF(F666="I",IFERROR(VLOOKUP(C666,'BG 122022'!B:D,3,FALSE),0),0)</f>
        <v>-66842653</v>
      </c>
      <c r="H666" s="164"/>
      <c r="I666" s="164">
        <f>IF(F666="I",IFERROR(VLOOKUP(C666,'BG 122022'!B:E,4,FALSE),0),0)</f>
        <v>-9107.1000000000022</v>
      </c>
      <c r="J666" s="164"/>
      <c r="K666" s="163">
        <f>IF(F666="I",IFERROR(VLOOKUP(C666,'BG 2021'!A:C,3,FALSE),0),0)</f>
        <v>0</v>
      </c>
      <c r="L666" s="164"/>
      <c r="M666" s="164">
        <f>IF(F666="I",IFERROR(VLOOKUP(C666,'BG 2021'!A:D,4,FALSE),0),0)</f>
        <v>0</v>
      </c>
      <c r="N666" s="164"/>
      <c r="O666" s="163"/>
      <c r="P666" s="164"/>
      <c r="Q666" s="164"/>
      <c r="R666" s="164"/>
    </row>
    <row r="667" spans="1:18" hidden="1">
      <c r="A667" s="125" t="s">
        <v>8</v>
      </c>
      <c r="B667" s="125"/>
      <c r="C667" s="126">
        <v>21303113</v>
      </c>
      <c r="D667" s="125" t="s">
        <v>678</v>
      </c>
      <c r="E667" s="27" t="s">
        <v>6</v>
      </c>
      <c r="F667" s="27" t="s">
        <v>179</v>
      </c>
      <c r="G667" s="35">
        <f>IF(F667="I",IFERROR(VLOOKUP(C667,'BG 122022'!B:D,3,FALSE),0),0)</f>
        <v>0</v>
      </c>
      <c r="H667" s="28"/>
      <c r="I667" s="28">
        <f>IF(F667="I",IFERROR(VLOOKUP(C667,'BG 122022'!B:E,4,FALSE),0),0)</f>
        <v>0</v>
      </c>
      <c r="J667" s="28"/>
      <c r="K667" s="35">
        <f>IF(F667="I",IFERROR(VLOOKUP(C667,'BG 2021'!A:C,3,FALSE),0),0)</f>
        <v>0</v>
      </c>
      <c r="L667" s="28"/>
      <c r="M667" s="28">
        <f>IF(F667="I",IFERROR(VLOOKUP(C667,'BG 2021'!A:D,4,FALSE),0),0)</f>
        <v>0</v>
      </c>
      <c r="N667" s="28"/>
      <c r="O667" s="35"/>
      <c r="P667" s="28"/>
      <c r="Q667" s="28"/>
      <c r="R667" s="28"/>
    </row>
    <row r="668" spans="1:18" s="165" customFormat="1">
      <c r="A668" s="160" t="s">
        <v>8</v>
      </c>
      <c r="B668" s="160" t="s">
        <v>1155</v>
      </c>
      <c r="C668" s="161">
        <v>2130311301</v>
      </c>
      <c r="D668" s="160" t="s">
        <v>679</v>
      </c>
      <c r="E668" s="162" t="s">
        <v>6</v>
      </c>
      <c r="F668" s="162" t="s">
        <v>180</v>
      </c>
      <c r="G668" s="163">
        <f>IF(F668="I",IFERROR(VLOOKUP(C668,'BG 122022'!B:D,3,FALSE),0),0)</f>
        <v>658959863</v>
      </c>
      <c r="H668" s="164"/>
      <c r="I668" s="164">
        <f>IF(F668="I",IFERROR(VLOOKUP(C668,'BG 122022'!B:E,4,FALSE),0),0)</f>
        <v>89781.2</v>
      </c>
      <c r="J668" s="164"/>
      <c r="K668" s="163">
        <f>IF(F668="I",IFERROR(VLOOKUP(C668,'BG 2021'!A:C,3,FALSE),0),0)</f>
        <v>0</v>
      </c>
      <c r="L668" s="164"/>
      <c r="M668" s="164">
        <f>IF(F668="I",IFERROR(VLOOKUP(C668,'BG 2021'!A:D,4,FALSE),0),0)</f>
        <v>0</v>
      </c>
      <c r="N668" s="164"/>
      <c r="O668" s="163"/>
      <c r="P668" s="164"/>
      <c r="Q668" s="164"/>
      <c r="R668" s="164"/>
    </row>
    <row r="669" spans="1:18" s="165" customFormat="1">
      <c r="A669" s="160" t="s">
        <v>8</v>
      </c>
      <c r="B669" s="160" t="s">
        <v>1155</v>
      </c>
      <c r="C669" s="161">
        <v>2130311302</v>
      </c>
      <c r="D669" s="160" t="s">
        <v>680</v>
      </c>
      <c r="E669" s="162" t="s">
        <v>0</v>
      </c>
      <c r="F669" s="162" t="s">
        <v>180</v>
      </c>
      <c r="G669" s="163">
        <f>IF(F669="I",IFERROR(VLOOKUP(C669,'BG 122022'!B:D,3,FALSE),0),0)</f>
        <v>7549632731</v>
      </c>
      <c r="H669" s="164"/>
      <c r="I669" s="164">
        <f>IF(F669="I",IFERROR(VLOOKUP(C669,'BG 122022'!B:E,4,FALSE),0),0)</f>
        <v>1028613.57</v>
      </c>
      <c r="J669" s="164"/>
      <c r="K669" s="163">
        <f>IF(F669="I",IFERROR(VLOOKUP(C669,'BG 2021'!A:C,3,FALSE),0),0)</f>
        <v>0</v>
      </c>
      <c r="L669" s="164"/>
      <c r="M669" s="164">
        <f>IF(F669="I",IFERROR(VLOOKUP(C669,'BG 2021'!A:D,4,FALSE),0),0)</f>
        <v>0</v>
      </c>
      <c r="N669" s="164"/>
      <c r="O669" s="163"/>
      <c r="P669" s="164"/>
      <c r="Q669" s="164"/>
      <c r="R669" s="164"/>
    </row>
    <row r="670" spans="1:18" hidden="1">
      <c r="A670" s="125" t="s">
        <v>8</v>
      </c>
      <c r="B670" s="125"/>
      <c r="C670" s="126">
        <v>21304</v>
      </c>
      <c r="D670" s="125" t="s">
        <v>1476</v>
      </c>
      <c r="E670" s="27" t="s">
        <v>6</v>
      </c>
      <c r="F670" s="27" t="s">
        <v>179</v>
      </c>
      <c r="G670" s="35">
        <f>IF(F670="I",IFERROR(VLOOKUP(C670,'BG 122022'!B:D,3,FALSE),0),0)</f>
        <v>0</v>
      </c>
      <c r="H670" s="28"/>
      <c r="I670" s="28">
        <f>IF(F670="I",IFERROR(VLOOKUP(C670,'BG 122022'!B:E,4,FALSE),0),0)</f>
        <v>0</v>
      </c>
      <c r="J670" s="28"/>
      <c r="K670" s="35">
        <f>IF(F670="I",IFERROR(VLOOKUP(C670,'BG 2021'!A:C,3,FALSE),0),0)</f>
        <v>0</v>
      </c>
      <c r="L670" s="28"/>
      <c r="M670" s="28">
        <f>IF(F670="I",IFERROR(VLOOKUP(C670,'BG 2021'!A:D,4,FALSE),0),0)</f>
        <v>0</v>
      </c>
      <c r="N670" s="28"/>
      <c r="O670" s="35"/>
      <c r="P670" s="28"/>
      <c r="Q670" s="28"/>
      <c r="R670" s="28"/>
    </row>
    <row r="671" spans="1:18" hidden="1">
      <c r="A671" s="125" t="s">
        <v>8</v>
      </c>
      <c r="B671" s="125"/>
      <c r="C671" s="126">
        <v>213041</v>
      </c>
      <c r="D671" s="125" t="s">
        <v>1477</v>
      </c>
      <c r="E671" s="27" t="s">
        <v>6</v>
      </c>
      <c r="F671" s="27" t="s">
        <v>179</v>
      </c>
      <c r="G671" s="35">
        <f>IF(F671="I",IFERROR(VLOOKUP(C671,'BG 122022'!B:D,3,FALSE),0),0)</f>
        <v>0</v>
      </c>
      <c r="H671" s="28"/>
      <c r="I671" s="28">
        <f>IF(F671="I",IFERROR(VLOOKUP(C671,'BG 122022'!B:E,4,FALSE),0),0)</f>
        <v>0</v>
      </c>
      <c r="J671" s="28"/>
      <c r="K671" s="35">
        <f>IF(F671="I",IFERROR(VLOOKUP(C671,'BG 2021'!A:C,3,FALSE),0),0)</f>
        <v>0</v>
      </c>
      <c r="L671" s="28"/>
      <c r="M671" s="28">
        <f>IF(F671="I",IFERROR(VLOOKUP(C671,'BG 2021'!A:D,4,FALSE),0),0)</f>
        <v>0</v>
      </c>
      <c r="N671" s="28"/>
      <c r="O671" s="35"/>
      <c r="P671" s="28"/>
      <c r="Q671" s="28"/>
      <c r="R671" s="28"/>
    </row>
    <row r="672" spans="1:18" hidden="1">
      <c r="A672" s="125" t="s">
        <v>8</v>
      </c>
      <c r="B672" s="125"/>
      <c r="C672" s="126">
        <v>2130411</v>
      </c>
      <c r="D672" s="125" t="s">
        <v>1478</v>
      </c>
      <c r="E672" s="27" t="s">
        <v>6</v>
      </c>
      <c r="F672" s="27" t="s">
        <v>179</v>
      </c>
      <c r="G672" s="35">
        <f>IF(F672="I",IFERROR(VLOOKUP(C672,'BG 122022'!B:D,3,FALSE),0),0)</f>
        <v>0</v>
      </c>
      <c r="H672" s="28"/>
      <c r="I672" s="28">
        <f>IF(F672="I",IFERROR(VLOOKUP(C672,'BG 122022'!B:E,4,FALSE),0),0)</f>
        <v>0</v>
      </c>
      <c r="J672" s="28"/>
      <c r="K672" s="35">
        <f>IF(F672="I",IFERROR(VLOOKUP(C672,'BG 2021'!A:C,3,FALSE),0),0)</f>
        <v>0</v>
      </c>
      <c r="L672" s="28"/>
      <c r="M672" s="28">
        <f>IF(F672="I",IFERROR(VLOOKUP(C672,'BG 2021'!A:D,4,FALSE),0),0)</f>
        <v>0</v>
      </c>
      <c r="N672" s="28"/>
      <c r="O672" s="35"/>
      <c r="P672" s="28"/>
      <c r="Q672" s="28"/>
      <c r="R672" s="28"/>
    </row>
    <row r="673" spans="1:18" hidden="1">
      <c r="A673" s="125" t="s">
        <v>8</v>
      </c>
      <c r="B673" s="125"/>
      <c r="C673" s="126">
        <v>21304111</v>
      </c>
      <c r="D673" s="125" t="s">
        <v>1487</v>
      </c>
      <c r="E673" s="27" t="s">
        <v>6</v>
      </c>
      <c r="F673" s="27" t="s">
        <v>179</v>
      </c>
      <c r="G673" s="35">
        <f>IF(F673="I",IFERROR(VLOOKUP(C673,'BG 122022'!B:D,3,FALSE),0),0)</f>
        <v>0</v>
      </c>
      <c r="H673" s="28"/>
      <c r="I673" s="28">
        <f>IF(F673="I",IFERROR(VLOOKUP(C673,'BG 122022'!B:E,4,FALSE),0),0)</f>
        <v>0</v>
      </c>
      <c r="J673" s="28"/>
      <c r="K673" s="35">
        <f>IF(F673="I",IFERROR(VLOOKUP(C673,'BG 2021'!A:C,3,FALSE),0),0)</f>
        <v>0</v>
      </c>
      <c r="L673" s="28"/>
      <c r="M673" s="28">
        <f>IF(F673="I",IFERROR(VLOOKUP(C673,'BG 2021'!A:D,4,FALSE),0),0)</f>
        <v>0</v>
      </c>
      <c r="N673" s="28"/>
      <c r="O673" s="35"/>
      <c r="P673" s="28"/>
      <c r="Q673" s="28"/>
      <c r="R673" s="28"/>
    </row>
    <row r="674" spans="1:18" s="203" customFormat="1">
      <c r="A674" s="208" t="s">
        <v>8</v>
      </c>
      <c r="B674" s="208" t="s">
        <v>1155</v>
      </c>
      <c r="C674" s="207">
        <v>2130411101</v>
      </c>
      <c r="D674" s="208" t="s">
        <v>1488</v>
      </c>
      <c r="E674" s="206" t="s">
        <v>6</v>
      </c>
      <c r="F674" s="206" t="s">
        <v>180</v>
      </c>
      <c r="G674" s="205">
        <f>IF(F674="I",IFERROR(VLOOKUP(C674,'BG 122022'!B:D,3,FALSE),0),0)</f>
        <v>12109592</v>
      </c>
      <c r="H674" s="204"/>
      <c r="I674" s="204">
        <f>IF(F674="I",IFERROR(VLOOKUP(C674,'BG 122022'!B:E,4,FALSE),0),0)</f>
        <v>1649.89</v>
      </c>
      <c r="J674" s="204"/>
      <c r="K674" s="205">
        <f>IF(F674="I",IFERROR(VLOOKUP(C674,'BG 2021'!A:C,3,FALSE),0),0)</f>
        <v>0</v>
      </c>
      <c r="L674" s="204"/>
      <c r="M674" s="204">
        <f>IF(F674="I",IFERROR(VLOOKUP(C674,'BG 2021'!A:D,4,FALSE),0),0)</f>
        <v>0</v>
      </c>
      <c r="N674" s="204"/>
      <c r="O674" s="205"/>
      <c r="P674" s="204"/>
      <c r="Q674" s="204"/>
      <c r="R674" s="204"/>
    </row>
    <row r="675" spans="1:18" s="203" customFormat="1">
      <c r="A675" s="208" t="s">
        <v>8</v>
      </c>
      <c r="B675" s="208" t="s">
        <v>1155</v>
      </c>
      <c r="C675" s="207">
        <v>2130411102</v>
      </c>
      <c r="D675" s="208" t="s">
        <v>1489</v>
      </c>
      <c r="E675" s="206" t="s">
        <v>6</v>
      </c>
      <c r="F675" s="206" t="s">
        <v>180</v>
      </c>
      <c r="G675" s="205">
        <f>IF(F675="I",IFERROR(VLOOKUP(C675,'BG 122022'!B:D,3,FALSE),0),0)</f>
        <v>-6054796</v>
      </c>
      <c r="H675" s="204"/>
      <c r="I675" s="204">
        <f>IF(F675="I",IFERROR(VLOOKUP(C675,'BG 122022'!B:E,4,FALSE),0),0)</f>
        <v>-824.94999999999982</v>
      </c>
      <c r="J675" s="204"/>
      <c r="K675" s="205">
        <f>IF(F675="I",IFERROR(VLOOKUP(C675,'BG 2021'!A:C,3,FALSE),0),0)</f>
        <v>0</v>
      </c>
      <c r="L675" s="204"/>
      <c r="M675" s="204">
        <f>IF(F675="I",IFERROR(VLOOKUP(C675,'BG 2021'!A:D,4,FALSE),0),0)</f>
        <v>0</v>
      </c>
      <c r="N675" s="204"/>
      <c r="O675" s="205"/>
      <c r="P675" s="204"/>
      <c r="Q675" s="204"/>
      <c r="R675" s="204"/>
    </row>
    <row r="676" spans="1:18" hidden="1">
      <c r="A676" s="125" t="s">
        <v>8</v>
      </c>
      <c r="B676" s="125"/>
      <c r="C676" s="126">
        <v>214</v>
      </c>
      <c r="D676" s="125" t="s">
        <v>10</v>
      </c>
      <c r="E676" s="27" t="s">
        <v>6</v>
      </c>
      <c r="F676" s="27" t="s">
        <v>179</v>
      </c>
      <c r="G676" s="35">
        <f>IF(F676="I",IFERROR(VLOOKUP(C676,'BG 122022'!B:D,3,FALSE),0),0)</f>
        <v>0</v>
      </c>
      <c r="H676" s="28"/>
      <c r="I676" s="28">
        <f>IF(F676="I",IFERROR(VLOOKUP(C676,'BG 122022'!B:E,4,FALSE),0),0)</f>
        <v>0</v>
      </c>
      <c r="J676" s="28"/>
      <c r="K676" s="35">
        <f>IF(F676="I",IFERROR(VLOOKUP(C676,'BG 2021'!A:C,3,FALSE),0),0)</f>
        <v>0</v>
      </c>
      <c r="L676" s="28"/>
      <c r="M676" s="28">
        <f>IF(F676="I",IFERROR(VLOOKUP(C676,'BG 2021'!A:D,4,FALSE),0),0)</f>
        <v>0</v>
      </c>
      <c r="N676" s="28"/>
      <c r="O676" s="35"/>
      <c r="P676" s="28"/>
      <c r="Q676" s="28"/>
      <c r="R676" s="28"/>
    </row>
    <row r="677" spans="1:18" hidden="1">
      <c r="A677" s="125" t="s">
        <v>8</v>
      </c>
      <c r="B677" s="125"/>
      <c r="C677" s="126">
        <v>21401</v>
      </c>
      <c r="D677" s="125" t="s">
        <v>331</v>
      </c>
      <c r="E677" s="27" t="s">
        <v>6</v>
      </c>
      <c r="F677" s="27" t="s">
        <v>179</v>
      </c>
      <c r="G677" s="35">
        <f>IF(F677="I",IFERROR(VLOOKUP(C677,'BG 122022'!B:D,3,FALSE),0),0)</f>
        <v>0</v>
      </c>
      <c r="H677" s="28"/>
      <c r="I677" s="28">
        <f>IF(F677="I",IFERROR(VLOOKUP(C677,'BG 122022'!B:E,4,FALSE),0),0)</f>
        <v>0</v>
      </c>
      <c r="J677" s="28"/>
      <c r="K677" s="35">
        <f>IF(F677="I",IFERROR(VLOOKUP(C677,'BG 2021'!A:C,3,FALSE),0),0)</f>
        <v>0</v>
      </c>
      <c r="L677" s="28"/>
      <c r="M677" s="28">
        <f>IF(F677="I",IFERROR(VLOOKUP(C677,'BG 2021'!A:D,4,FALSE),0),0)</f>
        <v>0</v>
      </c>
      <c r="N677" s="28"/>
      <c r="O677" s="35"/>
      <c r="P677" s="28"/>
      <c r="Q677" s="28"/>
      <c r="R677" s="28"/>
    </row>
    <row r="678" spans="1:18" hidden="1">
      <c r="A678" s="125" t="s">
        <v>8</v>
      </c>
      <c r="B678" s="125"/>
      <c r="C678" s="126">
        <v>214011</v>
      </c>
      <c r="D678" s="125" t="s">
        <v>331</v>
      </c>
      <c r="E678" s="27" t="s">
        <v>6</v>
      </c>
      <c r="F678" s="27" t="s">
        <v>179</v>
      </c>
      <c r="G678" s="35">
        <f>IF(F678="I",IFERROR(VLOOKUP(C678,'BG 122022'!B:D,3,FALSE),0),0)</f>
        <v>0</v>
      </c>
      <c r="H678" s="28"/>
      <c r="I678" s="28">
        <f>IF(F678="I",IFERROR(VLOOKUP(C678,'BG 122022'!B:E,4,FALSE),0),0)</f>
        <v>0</v>
      </c>
      <c r="J678" s="28"/>
      <c r="K678" s="35">
        <f>IF(F678="I",IFERROR(VLOOKUP(C678,'BG 2021'!A:C,3,FALSE),0),0)</f>
        <v>0</v>
      </c>
      <c r="L678" s="28"/>
      <c r="M678" s="28">
        <f>IF(F678="I",IFERROR(VLOOKUP(C678,'BG 2021'!A:D,4,FALSE),0),0)</f>
        <v>0</v>
      </c>
      <c r="N678" s="28"/>
      <c r="O678" s="35"/>
      <c r="P678" s="28"/>
      <c r="Q678" s="28"/>
      <c r="R678" s="28"/>
    </row>
    <row r="679" spans="1:18" hidden="1">
      <c r="A679" s="125" t="s">
        <v>8</v>
      </c>
      <c r="B679" s="125"/>
      <c r="C679" s="126">
        <v>2140111</v>
      </c>
      <c r="D679" s="125" t="s">
        <v>331</v>
      </c>
      <c r="E679" s="27" t="s">
        <v>6</v>
      </c>
      <c r="F679" s="27" t="s">
        <v>179</v>
      </c>
      <c r="G679" s="35">
        <f>IF(F679="I",IFERROR(VLOOKUP(C679,'BG 122022'!B:D,3,FALSE),0),0)</f>
        <v>0</v>
      </c>
      <c r="H679" s="28"/>
      <c r="I679" s="28">
        <f>IF(F679="I",IFERROR(VLOOKUP(C679,'BG 122022'!B:E,4,FALSE),0),0)</f>
        <v>0</v>
      </c>
      <c r="J679" s="28"/>
      <c r="K679" s="35">
        <f>IF(F679="I",IFERROR(VLOOKUP(C679,'BG 2021'!A:C,3,FALSE),0),0)</f>
        <v>0</v>
      </c>
      <c r="L679" s="28"/>
      <c r="M679" s="28">
        <f>IF(F679="I",IFERROR(VLOOKUP(C679,'BG 2021'!A:D,4,FALSE),0),0)</f>
        <v>0</v>
      </c>
      <c r="N679" s="28"/>
      <c r="O679" s="35"/>
      <c r="P679" s="28"/>
      <c r="Q679" s="28"/>
      <c r="R679" s="28"/>
    </row>
    <row r="680" spans="1:18" hidden="1">
      <c r="A680" s="125" t="s">
        <v>8</v>
      </c>
      <c r="B680" s="125"/>
      <c r="C680" s="126">
        <v>21401111</v>
      </c>
      <c r="D680" s="125" t="s">
        <v>332</v>
      </c>
      <c r="E680" s="27" t="s">
        <v>6</v>
      </c>
      <c r="F680" s="27" t="s">
        <v>179</v>
      </c>
      <c r="G680" s="35">
        <f>IF(F680="I",IFERROR(VLOOKUP(C680,'BG 122022'!B:D,3,FALSE),0),0)</f>
        <v>0</v>
      </c>
      <c r="H680" s="28"/>
      <c r="I680" s="28">
        <f>IF(F680="I",IFERROR(VLOOKUP(C680,'BG 122022'!B:E,4,FALSE),0),0)</f>
        <v>0</v>
      </c>
      <c r="J680" s="28"/>
      <c r="K680" s="35">
        <f>IF(F680="I",IFERROR(VLOOKUP(C680,'BG 2021'!A:C,3,FALSE),0),0)</f>
        <v>0</v>
      </c>
      <c r="L680" s="28"/>
      <c r="M680" s="28">
        <f>IF(F680="I",IFERROR(VLOOKUP(C680,'BG 2021'!A:D,4,FALSE),0),0)</f>
        <v>0</v>
      </c>
      <c r="N680" s="28"/>
      <c r="O680" s="35"/>
      <c r="P680" s="28"/>
      <c r="Q680" s="28"/>
      <c r="R680" s="28"/>
    </row>
    <row r="681" spans="1:18" hidden="1">
      <c r="A681" s="125" t="s">
        <v>8</v>
      </c>
      <c r="B681" s="125"/>
      <c r="C681" s="126">
        <v>2140111101</v>
      </c>
      <c r="D681" s="125" t="s">
        <v>681</v>
      </c>
      <c r="E681" s="27" t="s">
        <v>6</v>
      </c>
      <c r="F681" s="27" t="s">
        <v>180</v>
      </c>
      <c r="G681" s="35">
        <f>IF(F681="I",IFERROR(VLOOKUP(C681,'BG 122022'!B:D,3,FALSE),0),0)</f>
        <v>0</v>
      </c>
      <c r="H681" s="28"/>
      <c r="I681" s="28">
        <f>IF(F681="I",IFERROR(VLOOKUP(C681,'BG 122022'!B:E,4,FALSE),0),0)</f>
        <v>0</v>
      </c>
      <c r="J681" s="28"/>
      <c r="K681" s="35">
        <f>IF(F681="I",IFERROR(VLOOKUP(C681,'BG 2021'!A:C,3,FALSE),0),0)</f>
        <v>0</v>
      </c>
      <c r="L681" s="28"/>
      <c r="M681" s="28">
        <f>IF(F681="I",IFERROR(VLOOKUP(C681,'BG 2021'!A:D,4,FALSE),0),0)</f>
        <v>0</v>
      </c>
      <c r="N681" s="28"/>
      <c r="O681" s="35"/>
      <c r="P681" s="28"/>
      <c r="Q681" s="28"/>
      <c r="R681" s="28"/>
    </row>
    <row r="682" spans="1:18" hidden="1">
      <c r="A682" s="125" t="s">
        <v>8</v>
      </c>
      <c r="B682" s="125" t="s">
        <v>202</v>
      </c>
      <c r="C682" s="126">
        <v>2140111102</v>
      </c>
      <c r="D682" s="125" t="s">
        <v>274</v>
      </c>
      <c r="E682" s="27" t="s">
        <v>6</v>
      </c>
      <c r="F682" s="27" t="s">
        <v>180</v>
      </c>
      <c r="G682" s="35">
        <f>IF(F682="I",IFERROR(VLOOKUP(C682,'BG 122022'!B:D,3,FALSE),0),0)</f>
        <v>0</v>
      </c>
      <c r="H682" s="28"/>
      <c r="I682" s="28">
        <f>IF(F682="I",IFERROR(VLOOKUP(C682,'BG 122022'!B:E,4,FALSE),0),0)</f>
        <v>0</v>
      </c>
      <c r="J682" s="28"/>
      <c r="K682" s="35">
        <f>IF(F682="I",IFERROR(VLOOKUP(C682,'BG 2021'!A:C,3,FALSE),0),0)</f>
        <v>0</v>
      </c>
      <c r="L682" s="28"/>
      <c r="M682" s="28">
        <f>IF(F682="I",IFERROR(VLOOKUP(C682,'BG 2021'!A:D,4,FALSE),0),0)</f>
        <v>0</v>
      </c>
      <c r="N682" s="28"/>
      <c r="O682" s="35"/>
      <c r="P682" s="28"/>
      <c r="Q682" s="28"/>
      <c r="R682" s="28"/>
    </row>
    <row r="683" spans="1:18" s="165" customFormat="1">
      <c r="A683" s="160" t="s">
        <v>8</v>
      </c>
      <c r="B683" s="160" t="s">
        <v>202</v>
      </c>
      <c r="C683" s="161">
        <v>2140111103</v>
      </c>
      <c r="D683" s="160" t="s">
        <v>275</v>
      </c>
      <c r="E683" s="162" t="s">
        <v>6</v>
      </c>
      <c r="F683" s="162" t="s">
        <v>180</v>
      </c>
      <c r="G683" s="163">
        <f>IF(F683="I",IFERROR(VLOOKUP(C683,'BG 122022'!B:D,3,FALSE),0),0)</f>
        <v>134876733</v>
      </c>
      <c r="H683" s="164"/>
      <c r="I683" s="164">
        <f>IF(F683="I",IFERROR(VLOOKUP(C683,'BG 122022'!B:E,4,FALSE),0),0)</f>
        <v>18376.53</v>
      </c>
      <c r="J683" s="164"/>
      <c r="K683" s="163">
        <f>IF(F683="I",IFERROR(VLOOKUP(C683,'BG 2021'!A:C,3,FALSE),0),0)</f>
        <v>70209301</v>
      </c>
      <c r="L683" s="164"/>
      <c r="M683" s="164">
        <f>IF(F683="I",IFERROR(VLOOKUP(C683,'BG 2021'!A:D,4,FALSE),0),0)</f>
        <v>10193.880000000005</v>
      </c>
      <c r="N683" s="164"/>
      <c r="O683" s="163"/>
      <c r="P683" s="164"/>
      <c r="Q683" s="164"/>
      <c r="R683" s="164"/>
    </row>
    <row r="684" spans="1:18" hidden="1">
      <c r="A684" s="125" t="s">
        <v>8</v>
      </c>
      <c r="B684" s="125"/>
      <c r="C684" s="126">
        <v>2140111104</v>
      </c>
      <c r="D684" s="125" t="s">
        <v>682</v>
      </c>
      <c r="E684" s="27" t="s">
        <v>6</v>
      </c>
      <c r="F684" s="27" t="s">
        <v>180</v>
      </c>
      <c r="G684" s="35">
        <f>IF(F684="I",IFERROR(VLOOKUP(C684,'BG 122022'!B:D,3,FALSE),0),0)</f>
        <v>0</v>
      </c>
      <c r="H684" s="28"/>
      <c r="I684" s="28">
        <f>IF(F684="I",IFERROR(VLOOKUP(C684,'BG 122022'!B:E,4,FALSE),0),0)</f>
        <v>0</v>
      </c>
      <c r="J684" s="28"/>
      <c r="K684" s="35">
        <f>IF(F684="I",IFERROR(VLOOKUP(C684,'BG 2021'!A:C,3,FALSE),0),0)</f>
        <v>0</v>
      </c>
      <c r="L684" s="28"/>
      <c r="M684" s="28">
        <f>IF(F684="I",IFERROR(VLOOKUP(C684,'BG 2021'!A:D,4,FALSE),0),0)</f>
        <v>0</v>
      </c>
      <c r="N684" s="28"/>
      <c r="O684" s="35"/>
      <c r="P684" s="28"/>
      <c r="Q684" s="28"/>
      <c r="R684" s="28"/>
    </row>
    <row r="685" spans="1:18" s="165" customFormat="1" hidden="1">
      <c r="A685" s="160" t="s">
        <v>8</v>
      </c>
      <c r="B685" s="160" t="s">
        <v>202</v>
      </c>
      <c r="C685" s="161">
        <v>2140111105</v>
      </c>
      <c r="D685" s="160" t="s">
        <v>276</v>
      </c>
      <c r="E685" s="162" t="s">
        <v>6</v>
      </c>
      <c r="F685" s="162" t="s">
        <v>180</v>
      </c>
      <c r="G685" s="163">
        <f>IF(F685="I",IFERROR(VLOOKUP(C685,'BG 122022'!B:D,3,FALSE),0),0)</f>
        <v>0</v>
      </c>
      <c r="H685" s="164"/>
      <c r="I685" s="164">
        <f>IF(F685="I",IFERROR(VLOOKUP(C685,'BG 122022'!B:E,4,FALSE),0),0)</f>
        <v>0</v>
      </c>
      <c r="J685" s="164"/>
      <c r="K685" s="163">
        <f>IF(F685="I",IFERROR(VLOOKUP(C685,'BG 2021'!A:C,3,FALSE),0),0)</f>
        <v>0</v>
      </c>
      <c r="L685" s="164"/>
      <c r="M685" s="164">
        <f>IF(F685="I",IFERROR(VLOOKUP(C685,'BG 2021'!A:D,4,FALSE),0),0)</f>
        <v>0</v>
      </c>
      <c r="N685" s="164"/>
      <c r="O685" s="163"/>
      <c r="P685" s="164"/>
      <c r="Q685" s="164"/>
      <c r="R685" s="164"/>
    </row>
    <row r="686" spans="1:18" hidden="1">
      <c r="A686" s="125" t="s">
        <v>8</v>
      </c>
      <c r="B686" s="125"/>
      <c r="C686" s="126">
        <v>2140111106</v>
      </c>
      <c r="D686" s="125" t="s">
        <v>683</v>
      </c>
      <c r="E686" s="27" t="s">
        <v>6</v>
      </c>
      <c r="F686" s="27" t="s">
        <v>180</v>
      </c>
      <c r="G686" s="35">
        <f>IF(F686="I",IFERROR(VLOOKUP(C686,'BG 122022'!B:D,3,FALSE),0),0)</f>
        <v>0</v>
      </c>
      <c r="H686" s="28"/>
      <c r="I686" s="28">
        <f>IF(F686="I",IFERROR(VLOOKUP(C686,'BG 122022'!B:E,4,FALSE),0),0)</f>
        <v>0</v>
      </c>
      <c r="J686" s="28"/>
      <c r="K686" s="35">
        <f>IF(F686="I",IFERROR(VLOOKUP(C686,'BG 2021'!A:C,3,FALSE),0),0)</f>
        <v>0</v>
      </c>
      <c r="L686" s="28"/>
      <c r="M686" s="28">
        <f>IF(F686="I",IFERROR(VLOOKUP(C686,'BG 2021'!A:D,4,FALSE),0),0)</f>
        <v>0</v>
      </c>
      <c r="N686" s="28"/>
      <c r="O686" s="35"/>
      <c r="P686" s="28"/>
      <c r="Q686" s="28"/>
      <c r="R686" s="28"/>
    </row>
    <row r="687" spans="1:18" hidden="1">
      <c r="A687" s="125" t="s">
        <v>8</v>
      </c>
      <c r="B687" s="125"/>
      <c r="C687" s="126">
        <v>2140111107</v>
      </c>
      <c r="D687" s="125" t="s">
        <v>684</v>
      </c>
      <c r="E687" s="27" t="s">
        <v>6</v>
      </c>
      <c r="F687" s="27" t="s">
        <v>180</v>
      </c>
      <c r="G687" s="35">
        <f>IF(F687="I",IFERROR(VLOOKUP(C687,'BG 122022'!B:D,3,FALSE),0),0)</f>
        <v>0</v>
      </c>
      <c r="H687" s="28"/>
      <c r="I687" s="28">
        <f>IF(F687="I",IFERROR(VLOOKUP(C687,'BG 122022'!B:E,4,FALSE),0),0)</f>
        <v>0</v>
      </c>
      <c r="J687" s="28"/>
      <c r="K687" s="35">
        <f>IF(F687="I",IFERROR(VLOOKUP(C687,'BG 2021'!A:C,3,FALSE),0),0)</f>
        <v>0</v>
      </c>
      <c r="L687" s="28"/>
      <c r="M687" s="28">
        <f>IF(F687="I",IFERROR(VLOOKUP(C687,'BG 2021'!A:D,4,FALSE),0),0)</f>
        <v>0</v>
      </c>
      <c r="N687" s="28"/>
      <c r="O687" s="35"/>
      <c r="P687" s="28"/>
      <c r="Q687" s="28"/>
      <c r="R687" s="28"/>
    </row>
    <row r="688" spans="1:18" hidden="1">
      <c r="A688" s="125" t="s">
        <v>8</v>
      </c>
      <c r="B688" s="125"/>
      <c r="C688" s="126">
        <v>2140111108</v>
      </c>
      <c r="D688" s="125" t="s">
        <v>685</v>
      </c>
      <c r="E688" s="27" t="s">
        <v>6</v>
      </c>
      <c r="F688" s="27" t="s">
        <v>180</v>
      </c>
      <c r="G688" s="35">
        <f>IF(F688="I",IFERROR(VLOOKUP(C688,'BG 122022'!B:D,3,FALSE),0),0)</f>
        <v>0</v>
      </c>
      <c r="H688" s="28"/>
      <c r="I688" s="28">
        <f>IF(F688="I",IFERROR(VLOOKUP(C688,'BG 122022'!B:E,4,FALSE),0),0)</f>
        <v>0</v>
      </c>
      <c r="J688" s="28"/>
      <c r="K688" s="35">
        <f>IF(F688="I",IFERROR(VLOOKUP(C688,'BG 2021'!A:C,3,FALSE),0),0)</f>
        <v>0</v>
      </c>
      <c r="L688" s="28"/>
      <c r="M688" s="28">
        <f>IF(F688="I",IFERROR(VLOOKUP(C688,'BG 2021'!A:D,4,FALSE),0),0)</f>
        <v>0</v>
      </c>
      <c r="N688" s="28"/>
      <c r="O688" s="35"/>
      <c r="P688" s="28"/>
      <c r="Q688" s="28"/>
      <c r="R688" s="28"/>
    </row>
    <row r="689" spans="1:18" hidden="1">
      <c r="A689" s="125" t="s">
        <v>8</v>
      </c>
      <c r="B689" s="125" t="s">
        <v>202</v>
      </c>
      <c r="C689" s="126">
        <v>2140111109</v>
      </c>
      <c r="D689" s="125" t="s">
        <v>277</v>
      </c>
      <c r="E689" s="27" t="s">
        <v>6</v>
      </c>
      <c r="F689" s="27" t="s">
        <v>180</v>
      </c>
      <c r="G689" s="35">
        <f>IF(F689="I",IFERROR(VLOOKUP(C689,'BG 122022'!B:D,3,FALSE),0),0)</f>
        <v>0</v>
      </c>
      <c r="H689" s="28"/>
      <c r="I689" s="28">
        <f>IF(F689="I",IFERROR(VLOOKUP(C689,'BG 122022'!B:E,4,FALSE),0),0)</f>
        <v>0</v>
      </c>
      <c r="J689" s="28"/>
      <c r="K689" s="35">
        <f>IF(F689="I",IFERROR(VLOOKUP(C689,'BG 2021'!A:C,3,FALSE),0),0)</f>
        <v>0</v>
      </c>
      <c r="L689" s="28"/>
      <c r="M689" s="28">
        <f>IF(F689="I",IFERROR(VLOOKUP(C689,'BG 2021'!A:D,4,FALSE),0),0)</f>
        <v>0</v>
      </c>
      <c r="N689" s="28"/>
      <c r="O689" s="35"/>
      <c r="P689" s="28"/>
      <c r="Q689" s="28"/>
      <c r="R689" s="28"/>
    </row>
    <row r="690" spans="1:18" hidden="1">
      <c r="A690" s="125" t="s">
        <v>8</v>
      </c>
      <c r="B690" s="125" t="s">
        <v>202</v>
      </c>
      <c r="C690" s="126">
        <v>2140111110</v>
      </c>
      <c r="D690" s="125" t="s">
        <v>101</v>
      </c>
      <c r="E690" s="27" t="s">
        <v>6</v>
      </c>
      <c r="F690" s="27" t="s">
        <v>180</v>
      </c>
      <c r="G690" s="35">
        <f>IF(F690="I",IFERROR(VLOOKUP(C690,'BG 122022'!B:D,3,FALSE),0),0)</f>
        <v>0</v>
      </c>
      <c r="H690" s="28"/>
      <c r="I690" s="28">
        <f>IF(F690="I",IFERROR(VLOOKUP(C690,'BG 122022'!B:E,4,FALSE),0),0)</f>
        <v>0</v>
      </c>
      <c r="J690" s="28"/>
      <c r="K690" s="35">
        <f>IF(F690="I",IFERROR(VLOOKUP(C690,'BG 2021'!A:C,3,FALSE),0),0)</f>
        <v>0</v>
      </c>
      <c r="L690" s="28"/>
      <c r="M690" s="28">
        <f>IF(F690="I",IFERROR(VLOOKUP(C690,'BG 2021'!A:D,4,FALSE),0),0)</f>
        <v>0</v>
      </c>
      <c r="N690" s="28"/>
      <c r="O690" s="35"/>
      <c r="P690" s="28"/>
      <c r="Q690" s="28"/>
      <c r="R690" s="28"/>
    </row>
    <row r="691" spans="1:18" s="165" customFormat="1">
      <c r="A691" s="160" t="s">
        <v>8</v>
      </c>
      <c r="B691" s="160" t="s">
        <v>202</v>
      </c>
      <c r="C691" s="161">
        <v>2140111111</v>
      </c>
      <c r="D691" s="160" t="s">
        <v>1079</v>
      </c>
      <c r="E691" s="162" t="s">
        <v>6</v>
      </c>
      <c r="F691" s="162" t="s">
        <v>180</v>
      </c>
      <c r="G691" s="163">
        <f>IF(F691="I",IFERROR(VLOOKUP(C691,'BG 122022'!B:D,3,FALSE),0),0)</f>
        <v>305715600</v>
      </c>
      <c r="H691" s="164"/>
      <c r="I691" s="164">
        <f>IF(F691="I",IFERROR(VLOOKUP(C691,'BG 122022'!B:E,4,FALSE),0),0)</f>
        <v>41652.78</v>
      </c>
      <c r="J691" s="164"/>
      <c r="K691" s="163">
        <f>IF(F691="I",IFERROR(VLOOKUP(C691,'BG 2021'!A:C,3,FALSE),0),0)</f>
        <v>669698125</v>
      </c>
      <c r="L691" s="164"/>
      <c r="M691" s="164">
        <f>IF(F691="I",IFERROR(VLOOKUP(C691,'BG 2021'!A:D,4,FALSE),0),0)</f>
        <v>97235.260000000009</v>
      </c>
      <c r="N691" s="164"/>
      <c r="O691" s="163"/>
      <c r="P691" s="164"/>
      <c r="Q691" s="164"/>
      <c r="R691" s="164"/>
    </row>
    <row r="692" spans="1:18" s="165" customFormat="1">
      <c r="A692" s="160" t="s">
        <v>8</v>
      </c>
      <c r="B692" s="160" t="s">
        <v>202</v>
      </c>
      <c r="C692" s="161">
        <v>2140111112</v>
      </c>
      <c r="D692" s="160" t="s">
        <v>1080</v>
      </c>
      <c r="E692" s="162" t="s">
        <v>6</v>
      </c>
      <c r="F692" s="162" t="s">
        <v>180</v>
      </c>
      <c r="G692" s="163">
        <f>IF(F692="I",IFERROR(VLOOKUP(C692,'BG 122022'!B:D,3,FALSE),0),0)</f>
        <v>81520374</v>
      </c>
      <c r="H692" s="164"/>
      <c r="I692" s="164">
        <f>IF(F692="I",IFERROR(VLOOKUP(C692,'BG 122022'!B:E,4,FALSE),0),0)</f>
        <v>11106.89</v>
      </c>
      <c r="J692" s="164"/>
      <c r="K692" s="163">
        <f>IF(F692="I",IFERROR(VLOOKUP(C692,'BG 2021'!A:C,3,FALSE),0),0)</f>
        <v>139771803</v>
      </c>
      <c r="L692" s="164"/>
      <c r="M692" s="164">
        <f>IF(F692="I",IFERROR(VLOOKUP(C692,'BG 2021'!A:D,4,FALSE),0),0)</f>
        <v>20293.84</v>
      </c>
      <c r="N692" s="164"/>
      <c r="O692" s="163"/>
      <c r="P692" s="164"/>
      <c r="Q692" s="164"/>
      <c r="R692" s="164"/>
    </row>
    <row r="693" spans="1:18" hidden="1">
      <c r="A693" s="125" t="s">
        <v>8</v>
      </c>
      <c r="B693" s="125"/>
      <c r="C693" s="126">
        <v>21402</v>
      </c>
      <c r="D693" s="125" t="s">
        <v>686</v>
      </c>
      <c r="E693" s="27" t="s">
        <v>6</v>
      </c>
      <c r="F693" s="27" t="s">
        <v>179</v>
      </c>
      <c r="G693" s="35">
        <f>IF(F693="I",IFERROR(VLOOKUP(C693,'BG 122022'!B:D,3,FALSE),0),0)</f>
        <v>0</v>
      </c>
      <c r="H693" s="28"/>
      <c r="I693" s="28">
        <f>IF(F693="I",IFERROR(VLOOKUP(C693,'BG 122022'!B:E,4,FALSE),0),0)</f>
        <v>0</v>
      </c>
      <c r="J693" s="28"/>
      <c r="K693" s="35">
        <f>IF(F693="I",IFERROR(VLOOKUP(C693,'BG 2021'!A:C,3,FALSE),0),0)</f>
        <v>0</v>
      </c>
      <c r="L693" s="28"/>
      <c r="M693" s="28">
        <f>IF(F693="I",IFERROR(VLOOKUP(C693,'BG 2021'!A:D,4,FALSE),0),0)</f>
        <v>0</v>
      </c>
      <c r="N693" s="28"/>
      <c r="O693" s="35"/>
      <c r="P693" s="28"/>
      <c r="Q693" s="28"/>
      <c r="R693" s="28"/>
    </row>
    <row r="694" spans="1:18" hidden="1">
      <c r="A694" s="125" t="s">
        <v>8</v>
      </c>
      <c r="B694" s="125"/>
      <c r="C694" s="126">
        <v>214021</v>
      </c>
      <c r="D694" s="125" t="s">
        <v>686</v>
      </c>
      <c r="E694" s="27" t="s">
        <v>6</v>
      </c>
      <c r="F694" s="27" t="s">
        <v>179</v>
      </c>
      <c r="G694" s="35">
        <f>IF(F694="I",IFERROR(VLOOKUP(C694,'BG 122022'!B:D,3,FALSE),0),0)</f>
        <v>0</v>
      </c>
      <c r="H694" s="28"/>
      <c r="I694" s="28">
        <f>IF(F694="I",IFERROR(VLOOKUP(C694,'BG 122022'!B:E,4,FALSE),0),0)</f>
        <v>0</v>
      </c>
      <c r="J694" s="28"/>
      <c r="K694" s="35">
        <f>IF(F694="I",IFERROR(VLOOKUP(C694,'BG 2021'!A:C,3,FALSE),0),0)</f>
        <v>0</v>
      </c>
      <c r="L694" s="28"/>
      <c r="M694" s="28">
        <f>IF(F694="I",IFERROR(VLOOKUP(C694,'BG 2021'!A:D,4,FALSE),0),0)</f>
        <v>0</v>
      </c>
      <c r="N694" s="28"/>
      <c r="O694" s="35"/>
      <c r="P694" s="28"/>
      <c r="Q694" s="28"/>
      <c r="R694" s="28"/>
    </row>
    <row r="695" spans="1:18" hidden="1">
      <c r="A695" s="125" t="s">
        <v>8</v>
      </c>
      <c r="B695" s="125"/>
      <c r="C695" s="126">
        <v>2140211</v>
      </c>
      <c r="D695" s="125" t="s">
        <v>686</v>
      </c>
      <c r="E695" s="27" t="s">
        <v>6</v>
      </c>
      <c r="F695" s="27" t="s">
        <v>179</v>
      </c>
      <c r="G695" s="35">
        <f>IF(F695="I",IFERROR(VLOOKUP(C695,'BG 122022'!B:D,3,FALSE),0),0)</f>
        <v>0</v>
      </c>
      <c r="H695" s="28"/>
      <c r="I695" s="28">
        <f>IF(F695="I",IFERROR(VLOOKUP(C695,'BG 122022'!B:E,4,FALSE),0),0)</f>
        <v>0</v>
      </c>
      <c r="J695" s="28"/>
      <c r="K695" s="35">
        <f>IF(F695="I",IFERROR(VLOOKUP(C695,'BG 2021'!A:C,3,FALSE),0),0)</f>
        <v>0</v>
      </c>
      <c r="L695" s="28"/>
      <c r="M695" s="28">
        <f>IF(F695="I",IFERROR(VLOOKUP(C695,'BG 2021'!A:D,4,FALSE),0),0)</f>
        <v>0</v>
      </c>
      <c r="N695" s="28"/>
      <c r="O695" s="35"/>
      <c r="P695" s="28"/>
      <c r="Q695" s="28"/>
      <c r="R695" s="28"/>
    </row>
    <row r="696" spans="1:18" hidden="1">
      <c r="A696" s="125" t="s">
        <v>8</v>
      </c>
      <c r="B696" s="125"/>
      <c r="C696" s="126">
        <v>21402111</v>
      </c>
      <c r="D696" s="125" t="s">
        <v>686</v>
      </c>
      <c r="E696" s="27" t="s">
        <v>6</v>
      </c>
      <c r="F696" s="27" t="s">
        <v>179</v>
      </c>
      <c r="G696" s="35">
        <f>IF(F696="I",IFERROR(VLOOKUP(C696,'BG 122022'!B:D,3,FALSE),0),0)</f>
        <v>0</v>
      </c>
      <c r="H696" s="28"/>
      <c r="I696" s="28">
        <f>IF(F696="I",IFERROR(VLOOKUP(C696,'BG 122022'!B:E,4,FALSE),0),0)</f>
        <v>0</v>
      </c>
      <c r="J696" s="28"/>
      <c r="K696" s="35">
        <f>IF(F696="I",IFERROR(VLOOKUP(C696,'BG 2021'!A:C,3,FALSE),0),0)</f>
        <v>0</v>
      </c>
      <c r="L696" s="28"/>
      <c r="M696" s="28">
        <f>IF(F696="I",IFERROR(VLOOKUP(C696,'BG 2021'!A:D,4,FALSE),0),0)</f>
        <v>0</v>
      </c>
      <c r="N696" s="28"/>
      <c r="O696" s="35"/>
      <c r="P696" s="28"/>
      <c r="Q696" s="28"/>
      <c r="R696" s="28"/>
    </row>
    <row r="697" spans="1:18" s="165" customFormat="1" hidden="1">
      <c r="A697" s="160" t="s">
        <v>8</v>
      </c>
      <c r="B697" s="160" t="s">
        <v>985</v>
      </c>
      <c r="C697" s="161">
        <v>2140211101</v>
      </c>
      <c r="D697" s="160" t="s">
        <v>60</v>
      </c>
      <c r="E697" s="162" t="s">
        <v>6</v>
      </c>
      <c r="F697" s="162" t="s">
        <v>180</v>
      </c>
      <c r="G697" s="163">
        <f>IF(F697="I",IFERROR(VLOOKUP(C697,'BG 122022'!B:D,3,FALSE),0),0)</f>
        <v>0</v>
      </c>
      <c r="H697" s="164"/>
      <c r="I697" s="164">
        <f>IF(F697="I",IFERROR(VLOOKUP(C697,'BG 122022'!B:E,4,FALSE),0),0)</f>
        <v>0</v>
      </c>
      <c r="J697" s="164"/>
      <c r="K697" s="163">
        <f>IF(F697="I",IFERROR(VLOOKUP(C697,'BG 2021'!A:C,3,FALSE),0),0)</f>
        <v>7098211</v>
      </c>
      <c r="L697" s="164"/>
      <c r="M697" s="164">
        <f>IF(F697="I",IFERROR(VLOOKUP(C697,'BG 2021'!A:D,4,FALSE),0),0)</f>
        <v>1030.6100000000006</v>
      </c>
      <c r="N697" s="164"/>
      <c r="O697" s="163"/>
      <c r="P697" s="164"/>
      <c r="Q697" s="164"/>
      <c r="R697" s="164"/>
    </row>
    <row r="698" spans="1:18" hidden="1">
      <c r="A698" s="125" t="s">
        <v>8</v>
      </c>
      <c r="B698" s="125"/>
      <c r="C698" s="126">
        <v>2140211102</v>
      </c>
      <c r="D698" s="125" t="s">
        <v>687</v>
      </c>
      <c r="E698" s="27" t="s">
        <v>6</v>
      </c>
      <c r="F698" s="27" t="s">
        <v>180</v>
      </c>
      <c r="G698" s="35">
        <f>IF(F698="I",IFERROR(VLOOKUP(C698,'BG 122022'!B:D,3,FALSE),0),0)</f>
        <v>0</v>
      </c>
      <c r="H698" s="28"/>
      <c r="I698" s="28">
        <f>IF(F698="I",IFERROR(VLOOKUP(C698,'BG 122022'!B:E,4,FALSE),0),0)</f>
        <v>0</v>
      </c>
      <c r="J698" s="28"/>
      <c r="K698" s="35">
        <f>IF(F698="I",IFERROR(VLOOKUP(C698,'BG 2021'!A:C,3,FALSE),0),0)</f>
        <v>0</v>
      </c>
      <c r="L698" s="28"/>
      <c r="M698" s="28">
        <f>IF(F698="I",IFERROR(VLOOKUP(C698,'BG 2021'!A:D,4,FALSE),0),0)</f>
        <v>0</v>
      </c>
      <c r="N698" s="28"/>
      <c r="O698" s="35"/>
      <c r="P698" s="28"/>
      <c r="Q698" s="28"/>
      <c r="R698" s="28"/>
    </row>
    <row r="699" spans="1:18" hidden="1">
      <c r="A699" s="125" t="s">
        <v>8</v>
      </c>
      <c r="B699" s="125"/>
      <c r="C699" s="126">
        <v>2140211103</v>
      </c>
      <c r="D699" s="125" t="s">
        <v>688</v>
      </c>
      <c r="E699" s="27" t="s">
        <v>6</v>
      </c>
      <c r="F699" s="27" t="s">
        <v>180</v>
      </c>
      <c r="G699" s="35">
        <f>IF(F699="I",IFERROR(VLOOKUP(C699,'BG 122022'!B:D,3,FALSE),0),0)</f>
        <v>0</v>
      </c>
      <c r="H699" s="28"/>
      <c r="I699" s="28">
        <f>IF(F699="I",IFERROR(VLOOKUP(C699,'BG 122022'!B:E,4,FALSE),0),0)</f>
        <v>0</v>
      </c>
      <c r="J699" s="28"/>
      <c r="K699" s="35">
        <f>IF(F699="I",IFERROR(VLOOKUP(C699,'BG 2021'!A:C,3,FALSE),0),0)</f>
        <v>0</v>
      </c>
      <c r="L699" s="28"/>
      <c r="M699" s="28">
        <f>IF(F699="I",IFERROR(VLOOKUP(C699,'BG 2021'!A:D,4,FALSE),0),0)</f>
        <v>0</v>
      </c>
      <c r="N699" s="28"/>
      <c r="O699" s="35"/>
      <c r="P699" s="28"/>
      <c r="Q699" s="28"/>
      <c r="R699" s="28"/>
    </row>
    <row r="700" spans="1:18" hidden="1">
      <c r="A700" s="125" t="s">
        <v>8</v>
      </c>
      <c r="B700" s="125" t="s">
        <v>203</v>
      </c>
      <c r="C700" s="126">
        <v>2140211104</v>
      </c>
      <c r="D700" s="125" t="s">
        <v>689</v>
      </c>
      <c r="E700" s="27" t="s">
        <v>6</v>
      </c>
      <c r="F700" s="27" t="s">
        <v>180</v>
      </c>
      <c r="G700" s="35">
        <f>IF(F700="I",IFERROR(VLOOKUP(C700,'BG 122022'!B:D,3,FALSE),0),0)</f>
        <v>0</v>
      </c>
      <c r="H700" s="28"/>
      <c r="I700" s="28">
        <f>IF(F700="I",IFERROR(VLOOKUP(C700,'BG 122022'!B:E,4,FALSE),0),0)</f>
        <v>0</v>
      </c>
      <c r="J700" s="28"/>
      <c r="K700" s="35">
        <f>IF(F700="I",IFERROR(VLOOKUP(C700,'BG 2021'!A:C,3,FALSE),0),0)</f>
        <v>0</v>
      </c>
      <c r="L700" s="28"/>
      <c r="M700" s="28">
        <f>IF(F700="I",IFERROR(VLOOKUP(C700,'BG 2021'!A:D,4,FALSE),0),0)</f>
        <v>0</v>
      </c>
      <c r="N700" s="28"/>
      <c r="O700" s="35"/>
      <c r="P700" s="28"/>
      <c r="Q700" s="28"/>
      <c r="R700" s="28"/>
    </row>
    <row r="701" spans="1:18" s="165" customFormat="1">
      <c r="A701" s="160" t="s">
        <v>8</v>
      </c>
      <c r="B701" s="160" t="s">
        <v>1199</v>
      </c>
      <c r="C701" s="161">
        <v>2140211105</v>
      </c>
      <c r="D701" s="160" t="s">
        <v>690</v>
      </c>
      <c r="E701" s="162" t="s">
        <v>6</v>
      </c>
      <c r="F701" s="162" t="s">
        <v>180</v>
      </c>
      <c r="G701" s="163">
        <f>IF(F701="I",IFERROR(VLOOKUP(C701,'BG 122022'!B:D,3,FALSE),0),0)</f>
        <v>69218500</v>
      </c>
      <c r="H701" s="164"/>
      <c r="I701" s="164">
        <f>IF(F701="I",IFERROR(VLOOKUP(C701,'BG 122022'!B:E,4,FALSE),0),0)</f>
        <v>9430.8000000000011</v>
      </c>
      <c r="J701" s="164"/>
      <c r="K701" s="163">
        <f>IF(F701="I",IFERROR(VLOOKUP(C701,'BG 2021'!A:C,3,FALSE),0),0)</f>
        <v>20511000</v>
      </c>
      <c r="L701" s="164"/>
      <c r="M701" s="164">
        <f>IF(F701="I",IFERROR(VLOOKUP(C701,'BG 2021'!A:D,4,FALSE),0),0)</f>
        <v>2978.05</v>
      </c>
      <c r="N701" s="164"/>
      <c r="O701" s="163"/>
      <c r="P701" s="164"/>
      <c r="Q701" s="164"/>
      <c r="R701" s="164"/>
    </row>
    <row r="702" spans="1:18" s="165" customFormat="1">
      <c r="A702" s="160" t="s">
        <v>8</v>
      </c>
      <c r="B702" s="160" t="s">
        <v>1200</v>
      </c>
      <c r="C702" s="161">
        <v>2140211106</v>
      </c>
      <c r="D702" s="160" t="s">
        <v>691</v>
      </c>
      <c r="E702" s="162" t="s">
        <v>6</v>
      </c>
      <c r="F702" s="162" t="s">
        <v>180</v>
      </c>
      <c r="G702" s="163">
        <f>IF(F702="I",IFERROR(VLOOKUP(C702,'BG 122022'!B:D,3,FALSE),0),0)</f>
        <v>32649541</v>
      </c>
      <c r="H702" s="164"/>
      <c r="I702" s="164">
        <f>IF(F702="I",IFERROR(VLOOKUP(C702,'BG 122022'!B:E,4,FALSE),0),0)</f>
        <v>4448.3999999999978</v>
      </c>
      <c r="J702" s="164"/>
      <c r="K702" s="163">
        <f>IF(F702="I",IFERROR(VLOOKUP(C702,'BG 2021'!A:C,3,FALSE),0),0)</f>
        <v>9664868</v>
      </c>
      <c r="L702" s="164"/>
      <c r="M702" s="164">
        <f>IF(F702="I",IFERROR(VLOOKUP(C702,'BG 2021'!A:D,4,FALSE),0),0)</f>
        <v>1403.27</v>
      </c>
      <c r="N702" s="164"/>
      <c r="O702" s="163"/>
      <c r="P702" s="164"/>
      <c r="Q702" s="164"/>
      <c r="R702" s="164"/>
    </row>
    <row r="703" spans="1:18" hidden="1">
      <c r="A703" s="125" t="s">
        <v>8</v>
      </c>
      <c r="B703" s="125"/>
      <c r="C703" s="126">
        <v>2140211107</v>
      </c>
      <c r="D703" s="125" t="s">
        <v>692</v>
      </c>
      <c r="E703" s="27" t="s">
        <v>6</v>
      </c>
      <c r="F703" s="27" t="s">
        <v>180</v>
      </c>
      <c r="G703" s="35">
        <f>IF(F703="I",IFERROR(VLOOKUP(C703,'BG 122022'!B:D,3,FALSE),0),0)</f>
        <v>0</v>
      </c>
      <c r="H703" s="28"/>
      <c r="I703" s="28">
        <f>IF(F703="I",IFERROR(VLOOKUP(C703,'BG 122022'!B:E,4,FALSE),0),0)</f>
        <v>0</v>
      </c>
      <c r="J703" s="28"/>
      <c r="K703" s="35">
        <f>IF(F703="I",IFERROR(VLOOKUP(C703,'BG 2021'!A:C,3,FALSE),0),0)</f>
        <v>0</v>
      </c>
      <c r="L703" s="28"/>
      <c r="M703" s="28">
        <f>IF(F703="I",IFERROR(VLOOKUP(C703,'BG 2021'!A:D,4,FALSE),0),0)</f>
        <v>0</v>
      </c>
      <c r="N703" s="28"/>
      <c r="O703" s="35"/>
      <c r="P703" s="28"/>
      <c r="Q703" s="28"/>
      <c r="R703" s="28"/>
    </row>
    <row r="704" spans="1:18" hidden="1">
      <c r="A704" s="125" t="s">
        <v>8</v>
      </c>
      <c r="B704" s="125"/>
      <c r="C704" s="126">
        <v>2140211108</v>
      </c>
      <c r="D704" s="125" t="s">
        <v>693</v>
      </c>
      <c r="E704" s="27" t="s">
        <v>6</v>
      </c>
      <c r="F704" s="27" t="s">
        <v>180</v>
      </c>
      <c r="G704" s="35">
        <f>IF(F704="I",IFERROR(VLOOKUP(C704,'BG 122022'!B:D,3,FALSE),0),0)</f>
        <v>0</v>
      </c>
      <c r="H704" s="28"/>
      <c r="I704" s="28">
        <f>IF(F704="I",IFERROR(VLOOKUP(C704,'BG 122022'!B:E,4,FALSE),0),0)</f>
        <v>0</v>
      </c>
      <c r="J704" s="28"/>
      <c r="K704" s="35">
        <f>IF(F704="I",IFERROR(VLOOKUP(C704,'BG 2021'!A:C,3,FALSE),0),0)</f>
        <v>0</v>
      </c>
      <c r="L704" s="28"/>
      <c r="M704" s="28">
        <f>IF(F704="I",IFERROR(VLOOKUP(C704,'BG 2021'!A:D,4,FALSE),0),0)</f>
        <v>0</v>
      </c>
      <c r="N704" s="28"/>
      <c r="O704" s="35"/>
      <c r="P704" s="28"/>
      <c r="Q704" s="28"/>
      <c r="R704" s="28"/>
    </row>
    <row r="705" spans="1:18" hidden="1">
      <c r="A705" s="125" t="s">
        <v>8</v>
      </c>
      <c r="B705" s="125"/>
      <c r="C705" s="126">
        <v>21403</v>
      </c>
      <c r="D705" s="125" t="s">
        <v>125</v>
      </c>
      <c r="E705" s="27" t="s">
        <v>6</v>
      </c>
      <c r="F705" s="27" t="s">
        <v>179</v>
      </c>
      <c r="G705" s="35">
        <f>IF(F705="I",IFERROR(VLOOKUP(C705,'BG 122022'!B:D,3,FALSE),0),0)</f>
        <v>0</v>
      </c>
      <c r="H705" s="28"/>
      <c r="I705" s="28">
        <f>IF(F705="I",IFERROR(VLOOKUP(C705,'BG 122022'!B:E,4,FALSE),0),0)</f>
        <v>0</v>
      </c>
      <c r="J705" s="28"/>
      <c r="K705" s="35">
        <f>IF(F705="I",IFERROR(VLOOKUP(C705,'BG 2021'!A:C,3,FALSE),0),0)</f>
        <v>0</v>
      </c>
      <c r="L705" s="28"/>
      <c r="M705" s="28">
        <f>IF(F705="I",IFERROR(VLOOKUP(C705,'BG 2021'!A:D,4,FALSE),0),0)</f>
        <v>0</v>
      </c>
      <c r="N705" s="28"/>
      <c r="O705" s="35"/>
      <c r="P705" s="28"/>
      <c r="Q705" s="28"/>
      <c r="R705" s="28"/>
    </row>
    <row r="706" spans="1:18" hidden="1">
      <c r="A706" s="125" t="s">
        <v>8</v>
      </c>
      <c r="B706" s="125"/>
      <c r="C706" s="126">
        <v>214031</v>
      </c>
      <c r="D706" s="125" t="s">
        <v>333</v>
      </c>
      <c r="E706" s="27" t="s">
        <v>6</v>
      </c>
      <c r="F706" s="27" t="s">
        <v>179</v>
      </c>
      <c r="G706" s="35">
        <f>IF(F706="I",IFERROR(VLOOKUP(C706,'BG 122022'!B:D,3,FALSE),0),0)</f>
        <v>0</v>
      </c>
      <c r="H706" s="28"/>
      <c r="I706" s="28">
        <f>IF(F706="I",IFERROR(VLOOKUP(C706,'BG 122022'!B:E,4,FALSE),0),0)</f>
        <v>0</v>
      </c>
      <c r="J706" s="28"/>
      <c r="K706" s="35">
        <f>IF(F706="I",IFERROR(VLOOKUP(C706,'BG 2021'!A:C,3,FALSE),0),0)</f>
        <v>0</v>
      </c>
      <c r="L706" s="28"/>
      <c r="M706" s="28">
        <f>IF(F706="I",IFERROR(VLOOKUP(C706,'BG 2021'!A:D,4,FALSE),0),0)</f>
        <v>0</v>
      </c>
      <c r="N706" s="28"/>
      <c r="O706" s="35"/>
      <c r="P706" s="28"/>
      <c r="Q706" s="28"/>
      <c r="R706" s="28"/>
    </row>
    <row r="707" spans="1:18" hidden="1">
      <c r="A707" s="125" t="s">
        <v>8</v>
      </c>
      <c r="B707" s="125"/>
      <c r="C707" s="126">
        <v>2140311</v>
      </c>
      <c r="D707" s="125" t="s">
        <v>333</v>
      </c>
      <c r="E707" s="27" t="s">
        <v>6</v>
      </c>
      <c r="F707" s="27" t="s">
        <v>179</v>
      </c>
      <c r="G707" s="35">
        <f>IF(F707="I",IFERROR(VLOOKUP(C707,'BG 122022'!B:D,3,FALSE),0),0)</f>
        <v>0</v>
      </c>
      <c r="H707" s="28"/>
      <c r="I707" s="28">
        <f>IF(F707="I",IFERROR(VLOOKUP(C707,'BG 122022'!B:E,4,FALSE),0),0)</f>
        <v>0</v>
      </c>
      <c r="J707" s="28"/>
      <c r="K707" s="35">
        <f>IF(F707="I",IFERROR(VLOOKUP(C707,'BG 2021'!A:C,3,FALSE),0),0)</f>
        <v>0</v>
      </c>
      <c r="L707" s="28"/>
      <c r="M707" s="28">
        <f>IF(F707="I",IFERROR(VLOOKUP(C707,'BG 2021'!A:D,4,FALSE),0),0)</f>
        <v>0</v>
      </c>
      <c r="N707" s="28"/>
      <c r="O707" s="35"/>
      <c r="P707" s="28"/>
      <c r="Q707" s="28"/>
      <c r="R707" s="28"/>
    </row>
    <row r="708" spans="1:18" hidden="1">
      <c r="A708" s="125" t="s">
        <v>8</v>
      </c>
      <c r="B708" s="125"/>
      <c r="C708" s="126">
        <v>21403111</v>
      </c>
      <c r="D708" s="125" t="s">
        <v>333</v>
      </c>
      <c r="E708" s="27" t="s">
        <v>6</v>
      </c>
      <c r="F708" s="27" t="s">
        <v>179</v>
      </c>
      <c r="G708" s="35">
        <f>IF(F708="I",IFERROR(VLOOKUP(C708,'BG 122022'!B:D,3,FALSE),0),0)</f>
        <v>0</v>
      </c>
      <c r="H708" s="28"/>
      <c r="I708" s="28">
        <f>IF(F708="I",IFERROR(VLOOKUP(C708,'BG 122022'!B:E,4,FALSE),0),0)</f>
        <v>0</v>
      </c>
      <c r="J708" s="28"/>
      <c r="K708" s="35">
        <f>IF(F708="I",IFERROR(VLOOKUP(C708,'BG 2021'!A:C,3,FALSE),0),0)</f>
        <v>0</v>
      </c>
      <c r="L708" s="28"/>
      <c r="M708" s="28">
        <f>IF(F708="I",IFERROR(VLOOKUP(C708,'BG 2021'!A:D,4,FALSE),0),0)</f>
        <v>0</v>
      </c>
      <c r="N708" s="28"/>
      <c r="O708" s="35"/>
      <c r="P708" s="28"/>
      <c r="Q708" s="28"/>
      <c r="R708" s="28"/>
    </row>
    <row r="709" spans="1:18" hidden="1">
      <c r="A709" s="125" t="s">
        <v>8</v>
      </c>
      <c r="B709" s="125" t="s">
        <v>202</v>
      </c>
      <c r="C709" s="126">
        <v>2140311101</v>
      </c>
      <c r="D709" s="125" t="s">
        <v>694</v>
      </c>
      <c r="E709" s="27" t="s">
        <v>0</v>
      </c>
      <c r="F709" s="27" t="s">
        <v>180</v>
      </c>
      <c r="G709" s="35">
        <f>IF(F709="I",IFERROR(VLOOKUP(C709,'BG 122022'!B:D,3,FALSE),0),0)</f>
        <v>0</v>
      </c>
      <c r="H709" s="28"/>
      <c r="I709" s="28">
        <f>IF(F709="I",IFERROR(VLOOKUP(C709,'BG 122022'!B:E,4,FALSE),0),0)</f>
        <v>0</v>
      </c>
      <c r="J709" s="28"/>
      <c r="K709" s="35">
        <f>IF(F709="I",IFERROR(VLOOKUP(C709,'BG 2021'!A:C,3,FALSE),0),0)</f>
        <v>0</v>
      </c>
      <c r="L709" s="28"/>
      <c r="M709" s="28">
        <f>IF(F709="I",IFERROR(VLOOKUP(C709,'BG 2021'!A:D,4,FALSE),0),0)</f>
        <v>0</v>
      </c>
      <c r="N709" s="28"/>
      <c r="O709" s="35"/>
      <c r="P709" s="28"/>
      <c r="Q709" s="28"/>
      <c r="R709" s="28"/>
    </row>
    <row r="710" spans="1:18" hidden="1">
      <c r="A710" s="125" t="s">
        <v>8</v>
      </c>
      <c r="B710" s="125"/>
      <c r="C710" s="126">
        <v>2140311102</v>
      </c>
      <c r="D710" s="125" t="s">
        <v>695</v>
      </c>
      <c r="E710" s="27" t="s">
        <v>6</v>
      </c>
      <c r="F710" s="27" t="s">
        <v>180</v>
      </c>
      <c r="G710" s="35">
        <f>IF(F710="I",IFERROR(VLOOKUP(C710,'BG 122022'!B:D,3,FALSE),0),0)</f>
        <v>0</v>
      </c>
      <c r="H710" s="28"/>
      <c r="I710" s="28">
        <f>IF(F710="I",IFERROR(VLOOKUP(C710,'BG 122022'!B:E,4,FALSE),0),0)</f>
        <v>0</v>
      </c>
      <c r="J710" s="28"/>
      <c r="K710" s="35">
        <f>IF(F710="I",IFERROR(VLOOKUP(C710,'BG 2021'!A:C,3,FALSE),0),0)</f>
        <v>0</v>
      </c>
      <c r="L710" s="28"/>
      <c r="M710" s="28">
        <f>IF(F710="I",IFERROR(VLOOKUP(C710,'BG 2021'!A:D,4,FALSE),0),0)</f>
        <v>0</v>
      </c>
      <c r="N710" s="28"/>
      <c r="O710" s="35"/>
      <c r="P710" s="28"/>
      <c r="Q710" s="28"/>
      <c r="R710" s="28"/>
    </row>
    <row r="711" spans="1:18" hidden="1">
      <c r="A711" s="125" t="s">
        <v>8</v>
      </c>
      <c r="B711" s="125"/>
      <c r="C711" s="126">
        <v>2140311103</v>
      </c>
      <c r="D711" s="125" t="s">
        <v>696</v>
      </c>
      <c r="E711" s="27" t="s">
        <v>6</v>
      </c>
      <c r="F711" s="27" t="s">
        <v>180</v>
      </c>
      <c r="G711" s="35">
        <f>IF(F711="I",IFERROR(VLOOKUP(C711,'BG 122022'!B:D,3,FALSE),0),0)</f>
        <v>0</v>
      </c>
      <c r="H711" s="28"/>
      <c r="I711" s="28">
        <f>IF(F711="I",IFERROR(VLOOKUP(C711,'BG 122022'!B:E,4,FALSE),0),0)</f>
        <v>0</v>
      </c>
      <c r="J711" s="28"/>
      <c r="K711" s="35">
        <f>IF(F711="I",IFERROR(VLOOKUP(C711,'BG 2021'!A:C,3,FALSE),0),0)</f>
        <v>0</v>
      </c>
      <c r="L711" s="28"/>
      <c r="M711" s="28">
        <f>IF(F711="I",IFERROR(VLOOKUP(C711,'BG 2021'!A:D,4,FALSE),0),0)</f>
        <v>0</v>
      </c>
      <c r="N711" s="28"/>
      <c r="O711" s="35"/>
      <c r="P711" s="28"/>
      <c r="Q711" s="28"/>
      <c r="R711" s="28"/>
    </row>
    <row r="712" spans="1:18" hidden="1">
      <c r="A712" s="125" t="s">
        <v>8</v>
      </c>
      <c r="B712" s="125"/>
      <c r="C712" s="126">
        <v>2140311104</v>
      </c>
      <c r="D712" s="125" t="s">
        <v>697</v>
      </c>
      <c r="E712" s="27" t="s">
        <v>6</v>
      </c>
      <c r="F712" s="27" t="s">
        <v>180</v>
      </c>
      <c r="G712" s="35">
        <f>IF(F712="I",IFERROR(VLOOKUP(C712,'BG 122022'!B:D,3,FALSE),0),0)</f>
        <v>0</v>
      </c>
      <c r="H712" s="28"/>
      <c r="I712" s="28">
        <f>IF(F712="I",IFERROR(VLOOKUP(C712,'BG 122022'!B:E,4,FALSE),0),0)</f>
        <v>0</v>
      </c>
      <c r="J712" s="28"/>
      <c r="K712" s="35">
        <f>IF(F712="I",IFERROR(VLOOKUP(C712,'BG 2021'!A:C,3,FALSE),0),0)</f>
        <v>0</v>
      </c>
      <c r="L712" s="28"/>
      <c r="M712" s="28">
        <f>IF(F712="I",IFERROR(VLOOKUP(C712,'BG 2021'!A:D,4,FALSE),0),0)</f>
        <v>0</v>
      </c>
      <c r="N712" s="28"/>
      <c r="O712" s="35"/>
      <c r="P712" s="28"/>
      <c r="Q712" s="28"/>
      <c r="R712" s="28"/>
    </row>
    <row r="713" spans="1:18" hidden="1">
      <c r="A713" s="125" t="s">
        <v>8</v>
      </c>
      <c r="B713" s="125" t="s">
        <v>202</v>
      </c>
      <c r="C713" s="126">
        <v>2140311197</v>
      </c>
      <c r="D713" s="125" t="s">
        <v>1268</v>
      </c>
      <c r="E713" s="27" t="s">
        <v>6</v>
      </c>
      <c r="F713" s="27" t="s">
        <v>180</v>
      </c>
      <c r="G713" s="35">
        <f>IF(F713="I",IFERROR(VLOOKUP(C713,'BG 122022'!B:D,3,FALSE),0),0)</f>
        <v>0</v>
      </c>
      <c r="H713" s="28"/>
      <c r="I713" s="28">
        <f>IF(F713="I",IFERROR(VLOOKUP(C713,'BG 122022'!B:E,4,FALSE),0),0)</f>
        <v>0</v>
      </c>
      <c r="J713" s="28"/>
      <c r="K713" s="35">
        <f>IF(F713="I",IFERROR(VLOOKUP(C713,'BG 2021'!A:C,3,FALSE),0),0)</f>
        <v>0</v>
      </c>
      <c r="L713" s="28"/>
      <c r="M713" s="28">
        <f>IF(F713="I",IFERROR(VLOOKUP(C713,'BG 2021'!A:D,4,FALSE),0),0)</f>
        <v>0</v>
      </c>
      <c r="N713" s="28"/>
      <c r="O713" s="35"/>
      <c r="P713" s="28"/>
      <c r="Q713" s="28"/>
      <c r="R713" s="28"/>
    </row>
    <row r="714" spans="1:18" s="165" customFormat="1" hidden="1">
      <c r="A714" s="160" t="s">
        <v>8</v>
      </c>
      <c r="B714" s="160" t="s">
        <v>202</v>
      </c>
      <c r="C714" s="161">
        <v>2140311198</v>
      </c>
      <c r="D714" s="160" t="s">
        <v>1344</v>
      </c>
      <c r="E714" s="162" t="s">
        <v>6</v>
      </c>
      <c r="F714" s="162" t="s">
        <v>180</v>
      </c>
      <c r="G714" s="163">
        <f>IF(F714="I",IFERROR(VLOOKUP(C714,'BG 122022'!B:D,3,FALSE),0),0)</f>
        <v>0</v>
      </c>
      <c r="H714" s="164"/>
      <c r="I714" s="164">
        <f>IF(F714="I",IFERROR(VLOOKUP(C714,'BG 122022'!B:E,4,FALSE),0),0)</f>
        <v>0</v>
      </c>
      <c r="J714" s="164"/>
      <c r="K714" s="163">
        <f>IF(F714="I",IFERROR(VLOOKUP(C714,'BG 2021'!A:C,3,FALSE),0),0)</f>
        <v>0</v>
      </c>
      <c r="L714" s="164"/>
      <c r="M714" s="164">
        <f>IF(F714="I",IFERROR(VLOOKUP(C714,'BG 2021'!A:D,4,FALSE),0),0)</f>
        <v>0</v>
      </c>
      <c r="N714" s="164"/>
      <c r="O714" s="163"/>
      <c r="P714" s="164"/>
      <c r="Q714" s="164"/>
      <c r="R714" s="164"/>
    </row>
    <row r="715" spans="1:18" hidden="1">
      <c r="A715" s="125" t="s">
        <v>8</v>
      </c>
      <c r="B715" s="125" t="s">
        <v>202</v>
      </c>
      <c r="C715" s="126">
        <v>2140311199</v>
      </c>
      <c r="D715" s="125" t="s">
        <v>1361</v>
      </c>
      <c r="E715" s="27" t="s">
        <v>0</v>
      </c>
      <c r="F715" s="27" t="s">
        <v>180</v>
      </c>
      <c r="G715" s="35">
        <f>IF(F715="I",IFERROR(VLOOKUP(C715,'BG 122022'!B:D,3,FALSE),0),0)</f>
        <v>0</v>
      </c>
      <c r="H715" s="28"/>
      <c r="I715" s="28">
        <f>IF(F715="I",IFERROR(VLOOKUP(C715,'BG 122022'!B:E,4,FALSE),0),0)</f>
        <v>0</v>
      </c>
      <c r="J715" s="28"/>
      <c r="K715" s="35">
        <f>IF(F715="I",IFERROR(VLOOKUP(C715,'BG 2021'!A:C,3,FALSE),0),0)</f>
        <v>0</v>
      </c>
      <c r="L715" s="28"/>
      <c r="M715" s="28">
        <f>IF(F715="I",IFERROR(VLOOKUP(C715,'BG 2021'!A:D,4,FALSE),0),0)</f>
        <v>0</v>
      </c>
      <c r="N715" s="28"/>
      <c r="O715" s="35"/>
      <c r="P715" s="28"/>
      <c r="Q715" s="28"/>
      <c r="R715" s="28"/>
    </row>
    <row r="716" spans="1:18" hidden="1">
      <c r="A716" s="125" t="s">
        <v>8</v>
      </c>
      <c r="B716" s="125"/>
      <c r="C716" s="126">
        <v>21404</v>
      </c>
      <c r="D716" s="125" t="s">
        <v>277</v>
      </c>
      <c r="E716" s="27" t="s">
        <v>6</v>
      </c>
      <c r="F716" s="27" t="s">
        <v>179</v>
      </c>
      <c r="G716" s="35">
        <f>IF(F716="I",IFERROR(VLOOKUP(C716,'BG 122022'!B:D,3,FALSE),0),0)</f>
        <v>0</v>
      </c>
      <c r="H716" s="28"/>
      <c r="I716" s="28">
        <f>IF(F716="I",IFERROR(VLOOKUP(C716,'BG 122022'!B:E,4,FALSE),0),0)</f>
        <v>0</v>
      </c>
      <c r="J716" s="28"/>
      <c r="K716" s="35">
        <f>IF(F716="I",IFERROR(VLOOKUP(C716,'BG 2021'!A:C,3,FALSE),0),0)</f>
        <v>0</v>
      </c>
      <c r="L716" s="28"/>
      <c r="M716" s="28">
        <f>IF(F716="I",IFERROR(VLOOKUP(C716,'BG 2021'!A:D,4,FALSE),0),0)</f>
        <v>0</v>
      </c>
      <c r="N716" s="28"/>
      <c r="O716" s="35"/>
      <c r="P716" s="28"/>
      <c r="Q716" s="28"/>
      <c r="R716" s="28"/>
    </row>
    <row r="717" spans="1:18" hidden="1">
      <c r="A717" s="125" t="s">
        <v>8</v>
      </c>
      <c r="B717" s="125"/>
      <c r="C717" s="126">
        <v>214041</v>
      </c>
      <c r="D717" s="125" t="s">
        <v>277</v>
      </c>
      <c r="E717" s="27" t="s">
        <v>6</v>
      </c>
      <c r="F717" s="27" t="s">
        <v>179</v>
      </c>
      <c r="G717" s="35">
        <f>IF(F717="I",IFERROR(VLOOKUP(C717,'BG 122022'!B:D,3,FALSE),0),0)</f>
        <v>0</v>
      </c>
      <c r="H717" s="28"/>
      <c r="I717" s="28">
        <f>IF(F717="I",IFERROR(VLOOKUP(C717,'BG 122022'!B:E,4,FALSE),0),0)</f>
        <v>0</v>
      </c>
      <c r="J717" s="28"/>
      <c r="K717" s="35">
        <f>IF(F717="I",IFERROR(VLOOKUP(C717,'BG 2021'!A:C,3,FALSE),0),0)</f>
        <v>0</v>
      </c>
      <c r="L717" s="28"/>
      <c r="M717" s="28">
        <f>IF(F717="I",IFERROR(VLOOKUP(C717,'BG 2021'!A:D,4,FALSE),0),0)</f>
        <v>0</v>
      </c>
      <c r="N717" s="28"/>
      <c r="O717" s="35"/>
      <c r="P717" s="28"/>
      <c r="Q717" s="28"/>
      <c r="R717" s="28"/>
    </row>
    <row r="718" spans="1:18" hidden="1">
      <c r="A718" s="125" t="s">
        <v>8</v>
      </c>
      <c r="B718" s="125"/>
      <c r="C718" s="126">
        <v>2140411</v>
      </c>
      <c r="D718" s="125" t="s">
        <v>277</v>
      </c>
      <c r="E718" s="27" t="s">
        <v>6</v>
      </c>
      <c r="F718" s="27" t="s">
        <v>179</v>
      </c>
      <c r="G718" s="35">
        <f>IF(F718="I",IFERROR(VLOOKUP(C718,'BG 122022'!B:D,3,FALSE),0),0)</f>
        <v>0</v>
      </c>
      <c r="H718" s="28"/>
      <c r="I718" s="28">
        <f>IF(F718="I",IFERROR(VLOOKUP(C718,'BG 122022'!B:E,4,FALSE),0),0)</f>
        <v>0</v>
      </c>
      <c r="J718" s="28"/>
      <c r="K718" s="35">
        <f>IF(F718="I",IFERROR(VLOOKUP(C718,'BG 2021'!A:C,3,FALSE),0),0)</f>
        <v>0</v>
      </c>
      <c r="L718" s="28"/>
      <c r="M718" s="28">
        <f>IF(F718="I",IFERROR(VLOOKUP(C718,'BG 2021'!A:D,4,FALSE),0),0)</f>
        <v>0</v>
      </c>
      <c r="N718" s="28"/>
      <c r="O718" s="35"/>
      <c r="P718" s="28"/>
      <c r="Q718" s="28"/>
      <c r="R718" s="28"/>
    </row>
    <row r="719" spans="1:18" hidden="1">
      <c r="A719" s="125" t="s">
        <v>8</v>
      </c>
      <c r="B719" s="125"/>
      <c r="C719" s="126">
        <v>21404111</v>
      </c>
      <c r="D719" s="125" t="s">
        <v>277</v>
      </c>
      <c r="E719" s="27" t="s">
        <v>6</v>
      </c>
      <c r="F719" s="27" t="s">
        <v>179</v>
      </c>
      <c r="G719" s="35">
        <f>IF(F719="I",IFERROR(VLOOKUP(C719,'BG 122022'!B:D,3,FALSE),0),0)</f>
        <v>0</v>
      </c>
      <c r="H719" s="28"/>
      <c r="I719" s="28">
        <f>IF(F719="I",IFERROR(VLOOKUP(C719,'BG 122022'!B:E,4,FALSE),0),0)</f>
        <v>0</v>
      </c>
      <c r="J719" s="28"/>
      <c r="K719" s="35">
        <f>IF(F719="I",IFERROR(VLOOKUP(C719,'BG 2021'!A:C,3,FALSE),0),0)</f>
        <v>0</v>
      </c>
      <c r="L719" s="28"/>
      <c r="M719" s="28">
        <f>IF(F719="I",IFERROR(VLOOKUP(C719,'BG 2021'!A:D,4,FALSE),0),0)</f>
        <v>0</v>
      </c>
      <c r="N719" s="28"/>
      <c r="O719" s="35"/>
      <c r="P719" s="28"/>
      <c r="Q719" s="28"/>
      <c r="R719" s="28"/>
    </row>
    <row r="720" spans="1:18" hidden="1">
      <c r="A720" s="125" t="s">
        <v>8</v>
      </c>
      <c r="B720" s="125"/>
      <c r="C720" s="126">
        <v>2140411101</v>
      </c>
      <c r="D720" s="125" t="s">
        <v>698</v>
      </c>
      <c r="E720" s="27" t="s">
        <v>6</v>
      </c>
      <c r="F720" s="27" t="s">
        <v>180</v>
      </c>
      <c r="G720" s="35">
        <f>IF(F720="I",IFERROR(VLOOKUP(C720,'BG 122022'!B:D,3,FALSE),0),0)</f>
        <v>0</v>
      </c>
      <c r="H720" s="28"/>
      <c r="I720" s="28">
        <f>IF(F720="I",IFERROR(VLOOKUP(C720,'BG 122022'!B:E,4,FALSE),0),0)</f>
        <v>0</v>
      </c>
      <c r="J720" s="28"/>
      <c r="K720" s="35">
        <f>IF(F720="I",IFERROR(VLOOKUP(C720,'BG 2021'!A:C,3,FALSE),0),0)</f>
        <v>0</v>
      </c>
      <c r="L720" s="28"/>
      <c r="M720" s="28">
        <f>IF(F720="I",IFERROR(VLOOKUP(C720,'BG 2021'!A:D,4,FALSE),0),0)</f>
        <v>0</v>
      </c>
      <c r="N720" s="28"/>
      <c r="O720" s="35"/>
      <c r="P720" s="28"/>
      <c r="Q720" s="28"/>
      <c r="R720" s="28"/>
    </row>
    <row r="721" spans="1:18" hidden="1">
      <c r="A721" s="125" t="s">
        <v>8</v>
      </c>
      <c r="B721" s="125"/>
      <c r="C721" s="126">
        <v>2140411102</v>
      </c>
      <c r="D721" s="125" t="s">
        <v>699</v>
      </c>
      <c r="E721" s="27" t="s">
        <v>6</v>
      </c>
      <c r="F721" s="27" t="s">
        <v>180</v>
      </c>
      <c r="G721" s="35">
        <f>IF(F721="I",IFERROR(VLOOKUP(C721,'BG 122022'!B:D,3,FALSE),0),0)</f>
        <v>0</v>
      </c>
      <c r="H721" s="28"/>
      <c r="I721" s="28">
        <f>IF(F721="I",IFERROR(VLOOKUP(C721,'BG 122022'!B:E,4,FALSE),0),0)</f>
        <v>0</v>
      </c>
      <c r="J721" s="28"/>
      <c r="K721" s="35">
        <f>IF(F721="I",IFERROR(VLOOKUP(C721,'BG 2021'!A:C,3,FALSE),0),0)</f>
        <v>0</v>
      </c>
      <c r="L721" s="28"/>
      <c r="M721" s="28">
        <f>IF(F721="I",IFERROR(VLOOKUP(C721,'BG 2021'!A:D,4,FALSE),0),0)</f>
        <v>0</v>
      </c>
      <c r="N721" s="28"/>
      <c r="O721" s="35"/>
      <c r="P721" s="28"/>
      <c r="Q721" s="28"/>
      <c r="R721" s="28"/>
    </row>
    <row r="722" spans="1:18" hidden="1">
      <c r="A722" s="125" t="s">
        <v>8</v>
      </c>
      <c r="B722" s="125"/>
      <c r="C722" s="126">
        <v>2140411103</v>
      </c>
      <c r="D722" s="125" t="s">
        <v>700</v>
      </c>
      <c r="E722" s="27" t="s">
        <v>6</v>
      </c>
      <c r="F722" s="27" t="s">
        <v>180</v>
      </c>
      <c r="G722" s="35">
        <f>IF(F722="I",IFERROR(VLOOKUP(C722,'BG 122022'!B:D,3,FALSE),0),0)</f>
        <v>0</v>
      </c>
      <c r="H722" s="28"/>
      <c r="I722" s="28">
        <f>IF(F722="I",IFERROR(VLOOKUP(C722,'BG 122022'!B:E,4,FALSE),0),0)</f>
        <v>0</v>
      </c>
      <c r="J722" s="28"/>
      <c r="K722" s="35">
        <f>IF(F722="I",IFERROR(VLOOKUP(C722,'BG 2021'!A:C,3,FALSE),0),0)</f>
        <v>0</v>
      </c>
      <c r="L722" s="28"/>
      <c r="M722" s="28">
        <f>IF(F722="I",IFERROR(VLOOKUP(C722,'BG 2021'!A:D,4,FALSE),0),0)</f>
        <v>0</v>
      </c>
      <c r="N722" s="28"/>
      <c r="O722" s="35"/>
      <c r="P722" s="28"/>
      <c r="Q722" s="28"/>
      <c r="R722" s="28"/>
    </row>
    <row r="723" spans="1:18" hidden="1">
      <c r="A723" s="125" t="s">
        <v>8</v>
      </c>
      <c r="B723" s="125"/>
      <c r="C723" s="126">
        <v>2140411104</v>
      </c>
      <c r="D723" s="125" t="s">
        <v>701</v>
      </c>
      <c r="E723" s="27" t="s">
        <v>6</v>
      </c>
      <c r="F723" s="27" t="s">
        <v>180</v>
      </c>
      <c r="G723" s="35">
        <f>IF(F723="I",IFERROR(VLOOKUP(C723,'BG 122022'!B:D,3,FALSE),0),0)</f>
        <v>0</v>
      </c>
      <c r="H723" s="28"/>
      <c r="I723" s="28">
        <f>IF(F723="I",IFERROR(VLOOKUP(C723,'BG 122022'!B:E,4,FALSE),0),0)</f>
        <v>0</v>
      </c>
      <c r="J723" s="28"/>
      <c r="K723" s="35">
        <f>IF(F723="I",IFERROR(VLOOKUP(C723,'BG 2021'!A:C,3,FALSE),0),0)</f>
        <v>0</v>
      </c>
      <c r="L723" s="28"/>
      <c r="M723" s="28">
        <f>IF(F723="I",IFERROR(VLOOKUP(C723,'BG 2021'!A:D,4,FALSE),0),0)</f>
        <v>0</v>
      </c>
      <c r="N723" s="28"/>
      <c r="O723" s="35"/>
      <c r="P723" s="28"/>
      <c r="Q723" s="28"/>
      <c r="R723" s="28"/>
    </row>
    <row r="724" spans="1:18" hidden="1">
      <c r="A724" s="125" t="s">
        <v>8</v>
      </c>
      <c r="B724" s="125"/>
      <c r="C724" s="126">
        <v>2140411105</v>
      </c>
      <c r="D724" s="125" t="s">
        <v>702</v>
      </c>
      <c r="E724" s="27" t="s">
        <v>6</v>
      </c>
      <c r="F724" s="27" t="s">
        <v>180</v>
      </c>
      <c r="G724" s="35">
        <f>IF(F724="I",IFERROR(VLOOKUP(C724,'BG 122022'!B:D,3,FALSE),0),0)</f>
        <v>0</v>
      </c>
      <c r="H724" s="28"/>
      <c r="I724" s="28">
        <f>IF(F724="I",IFERROR(VLOOKUP(C724,'BG 122022'!B:E,4,FALSE),0),0)</f>
        <v>0</v>
      </c>
      <c r="J724" s="28"/>
      <c r="K724" s="35">
        <f>IF(F724="I",IFERROR(VLOOKUP(C724,'BG 2021'!A:C,3,FALSE),0),0)</f>
        <v>0</v>
      </c>
      <c r="L724" s="28"/>
      <c r="M724" s="28">
        <f>IF(F724="I",IFERROR(VLOOKUP(C724,'BG 2021'!A:D,4,FALSE),0),0)</f>
        <v>0</v>
      </c>
      <c r="N724" s="28"/>
      <c r="O724" s="35"/>
      <c r="P724" s="28"/>
      <c r="Q724" s="28"/>
      <c r="R724" s="28"/>
    </row>
    <row r="725" spans="1:18" hidden="1">
      <c r="A725" s="125" t="s">
        <v>8</v>
      </c>
      <c r="B725" s="125"/>
      <c r="C725" s="126">
        <v>2140411106</v>
      </c>
      <c r="D725" s="125" t="s">
        <v>703</v>
      </c>
      <c r="E725" s="27" t="s">
        <v>6</v>
      </c>
      <c r="F725" s="27" t="s">
        <v>180</v>
      </c>
      <c r="G725" s="35">
        <f>IF(F725="I",IFERROR(VLOOKUP(C725,'BG 122022'!B:D,3,FALSE),0),0)</f>
        <v>0</v>
      </c>
      <c r="H725" s="28"/>
      <c r="I725" s="28">
        <f>IF(F725="I",IFERROR(VLOOKUP(C725,'BG 122022'!B:E,4,FALSE),0),0)</f>
        <v>0</v>
      </c>
      <c r="J725" s="28"/>
      <c r="K725" s="35">
        <f>IF(F725="I",IFERROR(VLOOKUP(C725,'BG 2021'!A:C,3,FALSE),0),0)</f>
        <v>0</v>
      </c>
      <c r="L725" s="28"/>
      <c r="M725" s="28">
        <f>IF(F725="I",IFERROR(VLOOKUP(C725,'BG 2021'!A:D,4,FALSE),0),0)</f>
        <v>0</v>
      </c>
      <c r="N725" s="28"/>
      <c r="O725" s="35"/>
      <c r="P725" s="28"/>
      <c r="Q725" s="28"/>
      <c r="R725" s="28"/>
    </row>
    <row r="726" spans="1:18" hidden="1">
      <c r="A726" s="125" t="s">
        <v>8</v>
      </c>
      <c r="B726" s="125"/>
      <c r="C726" s="126">
        <v>2140411107</v>
      </c>
      <c r="D726" s="125" t="s">
        <v>704</v>
      </c>
      <c r="E726" s="27" t="s">
        <v>6</v>
      </c>
      <c r="F726" s="27" t="s">
        <v>180</v>
      </c>
      <c r="G726" s="35">
        <f>IF(F726="I",IFERROR(VLOOKUP(C726,'BG 122022'!B:D,3,FALSE),0),0)</f>
        <v>0</v>
      </c>
      <c r="H726" s="28"/>
      <c r="I726" s="28">
        <f>IF(F726="I",IFERROR(VLOOKUP(C726,'BG 122022'!B:E,4,FALSE),0),0)</f>
        <v>0</v>
      </c>
      <c r="J726" s="28"/>
      <c r="K726" s="35">
        <f>IF(F726="I",IFERROR(VLOOKUP(C726,'BG 2021'!A:C,3,FALSE),0),0)</f>
        <v>0</v>
      </c>
      <c r="L726" s="28"/>
      <c r="M726" s="28">
        <f>IF(F726="I",IFERROR(VLOOKUP(C726,'BG 2021'!A:D,4,FALSE),0),0)</f>
        <v>0</v>
      </c>
      <c r="N726" s="28"/>
      <c r="O726" s="35"/>
      <c r="P726" s="28"/>
      <c r="Q726" s="28"/>
      <c r="R726" s="28"/>
    </row>
    <row r="727" spans="1:18" hidden="1">
      <c r="A727" s="125" t="s">
        <v>8</v>
      </c>
      <c r="B727" s="125"/>
      <c r="C727" s="126">
        <v>2140411108</v>
      </c>
      <c r="D727" s="125" t="s">
        <v>705</v>
      </c>
      <c r="E727" s="27" t="s">
        <v>6</v>
      </c>
      <c r="F727" s="27" t="s">
        <v>180</v>
      </c>
      <c r="G727" s="35">
        <f>IF(F727="I",IFERROR(VLOOKUP(C727,'BG 122022'!B:D,3,FALSE),0),0)</f>
        <v>0</v>
      </c>
      <c r="H727" s="28"/>
      <c r="I727" s="28">
        <f>IF(F727="I",IFERROR(VLOOKUP(C727,'BG 122022'!B:E,4,FALSE),0),0)</f>
        <v>0</v>
      </c>
      <c r="J727" s="28"/>
      <c r="K727" s="35">
        <f>IF(F727="I",IFERROR(VLOOKUP(C727,'BG 2021'!A:C,3,FALSE),0),0)</f>
        <v>0</v>
      </c>
      <c r="L727" s="28"/>
      <c r="M727" s="28">
        <f>IF(F727="I",IFERROR(VLOOKUP(C727,'BG 2021'!A:D,4,FALSE),0),0)</f>
        <v>0</v>
      </c>
      <c r="N727" s="28"/>
      <c r="O727" s="35"/>
      <c r="P727" s="28"/>
      <c r="Q727" s="28"/>
      <c r="R727" s="28"/>
    </row>
    <row r="728" spans="1:18" hidden="1">
      <c r="A728" s="125" t="s">
        <v>8</v>
      </c>
      <c r="B728" s="125"/>
      <c r="C728" s="126">
        <v>2140411109</v>
      </c>
      <c r="D728" s="125" t="s">
        <v>706</v>
      </c>
      <c r="E728" s="27" t="s">
        <v>6</v>
      </c>
      <c r="F728" s="27" t="s">
        <v>180</v>
      </c>
      <c r="G728" s="35">
        <f>IF(F728="I",IFERROR(VLOOKUP(C728,'BG 122022'!B:D,3,FALSE),0),0)</f>
        <v>0</v>
      </c>
      <c r="H728" s="28"/>
      <c r="I728" s="28">
        <f>IF(F728="I",IFERROR(VLOOKUP(C728,'BG 122022'!B:E,4,FALSE),0),0)</f>
        <v>0</v>
      </c>
      <c r="J728" s="28"/>
      <c r="K728" s="35">
        <f>IF(F728="I",IFERROR(VLOOKUP(C728,'BG 2021'!A:C,3,FALSE),0),0)</f>
        <v>0</v>
      </c>
      <c r="L728" s="28"/>
      <c r="M728" s="28">
        <f>IF(F728="I",IFERROR(VLOOKUP(C728,'BG 2021'!A:D,4,FALSE),0),0)</f>
        <v>0</v>
      </c>
      <c r="N728" s="28"/>
      <c r="O728" s="35"/>
      <c r="P728" s="28"/>
      <c r="Q728" s="28"/>
      <c r="R728" s="28"/>
    </row>
    <row r="729" spans="1:18" hidden="1">
      <c r="A729" s="125" t="s">
        <v>8</v>
      </c>
      <c r="B729" s="125"/>
      <c r="C729" s="126">
        <v>2140411110</v>
      </c>
      <c r="D729" s="125" t="s">
        <v>707</v>
      </c>
      <c r="E729" s="27" t="s">
        <v>6</v>
      </c>
      <c r="F729" s="27" t="s">
        <v>180</v>
      </c>
      <c r="G729" s="35">
        <f>IF(F729="I",IFERROR(VLOOKUP(C729,'BG 122022'!B:D,3,FALSE),0),0)</f>
        <v>0</v>
      </c>
      <c r="H729" s="28"/>
      <c r="I729" s="28">
        <f>IF(F729="I",IFERROR(VLOOKUP(C729,'BG 122022'!B:E,4,FALSE),0),0)</f>
        <v>0</v>
      </c>
      <c r="J729" s="28"/>
      <c r="K729" s="35">
        <f>IF(F729="I",IFERROR(VLOOKUP(C729,'BG 2021'!A:C,3,FALSE),0),0)</f>
        <v>0</v>
      </c>
      <c r="L729" s="28"/>
      <c r="M729" s="28">
        <f>IF(F729="I",IFERROR(VLOOKUP(C729,'BG 2021'!A:D,4,FALSE),0),0)</f>
        <v>0</v>
      </c>
      <c r="N729" s="28"/>
      <c r="O729" s="35"/>
      <c r="P729" s="28"/>
      <c r="Q729" s="28"/>
      <c r="R729" s="28"/>
    </row>
    <row r="730" spans="1:18" hidden="1">
      <c r="A730" s="125" t="s">
        <v>8</v>
      </c>
      <c r="B730" s="125"/>
      <c r="C730" s="126">
        <v>2140411111</v>
      </c>
      <c r="D730" s="125" t="s">
        <v>708</v>
      </c>
      <c r="E730" s="27" t="s">
        <v>6</v>
      </c>
      <c r="F730" s="27" t="s">
        <v>180</v>
      </c>
      <c r="G730" s="35">
        <f>IF(F730="I",IFERROR(VLOOKUP(C730,'BG 122022'!B:D,3,FALSE),0),0)</f>
        <v>0</v>
      </c>
      <c r="H730" s="28"/>
      <c r="I730" s="28">
        <f>IF(F730="I",IFERROR(VLOOKUP(C730,'BG 122022'!B:E,4,FALSE),0),0)</f>
        <v>0</v>
      </c>
      <c r="J730" s="28"/>
      <c r="K730" s="35">
        <f>IF(F730="I",IFERROR(VLOOKUP(C730,'BG 2021'!A:C,3,FALSE),0),0)</f>
        <v>0</v>
      </c>
      <c r="L730" s="28"/>
      <c r="M730" s="28">
        <f>IF(F730="I",IFERROR(VLOOKUP(C730,'BG 2021'!A:D,4,FALSE),0),0)</f>
        <v>0</v>
      </c>
      <c r="N730" s="28"/>
      <c r="O730" s="35"/>
      <c r="P730" s="28"/>
      <c r="Q730" s="28"/>
      <c r="R730" s="28"/>
    </row>
    <row r="731" spans="1:18" hidden="1">
      <c r="A731" s="125" t="s">
        <v>8</v>
      </c>
      <c r="B731" s="125"/>
      <c r="C731" s="126">
        <v>2140411112</v>
      </c>
      <c r="D731" s="125" t="s">
        <v>709</v>
      </c>
      <c r="E731" s="27" t="s">
        <v>6</v>
      </c>
      <c r="F731" s="27" t="s">
        <v>180</v>
      </c>
      <c r="G731" s="35">
        <f>IF(F731="I",IFERROR(VLOOKUP(C731,'BG 122022'!B:D,3,FALSE),0),0)</f>
        <v>0</v>
      </c>
      <c r="H731" s="28"/>
      <c r="I731" s="28">
        <f>IF(F731="I",IFERROR(VLOOKUP(C731,'BG 122022'!B:E,4,FALSE),0),0)</f>
        <v>0</v>
      </c>
      <c r="J731" s="28"/>
      <c r="K731" s="35">
        <f>IF(F731="I",IFERROR(VLOOKUP(C731,'BG 2021'!A:C,3,FALSE),0),0)</f>
        <v>0</v>
      </c>
      <c r="L731" s="28"/>
      <c r="M731" s="28">
        <f>IF(F731="I",IFERROR(VLOOKUP(C731,'BG 2021'!A:D,4,FALSE),0),0)</f>
        <v>0</v>
      </c>
      <c r="N731" s="28"/>
      <c r="O731" s="35"/>
      <c r="P731" s="28"/>
      <c r="Q731" s="28"/>
      <c r="R731" s="28"/>
    </row>
    <row r="732" spans="1:18" hidden="1">
      <c r="A732" s="125" t="s">
        <v>8</v>
      </c>
      <c r="B732" s="125"/>
      <c r="C732" s="126">
        <v>21405</v>
      </c>
      <c r="D732" s="125" t="s">
        <v>125</v>
      </c>
      <c r="E732" s="27" t="s">
        <v>6</v>
      </c>
      <c r="F732" s="27" t="s">
        <v>179</v>
      </c>
      <c r="G732" s="35">
        <f>IF(F732="I",IFERROR(VLOOKUP(C732,'BG 122022'!B:D,3,FALSE),0),0)</f>
        <v>0</v>
      </c>
      <c r="H732" s="28"/>
      <c r="I732" s="28">
        <f>IF(F732="I",IFERROR(VLOOKUP(C732,'BG 122022'!B:E,4,FALSE),0),0)</f>
        <v>0</v>
      </c>
      <c r="J732" s="28"/>
      <c r="K732" s="35">
        <f>IF(F732="I",IFERROR(VLOOKUP(C732,'BG 2021'!A:C,3,FALSE),0),0)</f>
        <v>0</v>
      </c>
      <c r="L732" s="28"/>
      <c r="M732" s="28">
        <f>IF(F732="I",IFERROR(VLOOKUP(C732,'BG 2021'!A:D,4,FALSE),0),0)</f>
        <v>0</v>
      </c>
      <c r="N732" s="28"/>
      <c r="O732" s="35"/>
      <c r="P732" s="28"/>
      <c r="Q732" s="28"/>
      <c r="R732" s="28"/>
    </row>
    <row r="733" spans="1:18" hidden="1">
      <c r="A733" s="125" t="s">
        <v>8</v>
      </c>
      <c r="B733" s="125"/>
      <c r="C733" s="126">
        <v>214051</v>
      </c>
      <c r="D733" s="125" t="s">
        <v>125</v>
      </c>
      <c r="E733" s="27" t="s">
        <v>6</v>
      </c>
      <c r="F733" s="27" t="s">
        <v>179</v>
      </c>
      <c r="G733" s="35">
        <f>IF(F733="I",IFERROR(VLOOKUP(C733,'BG 122022'!B:D,3,FALSE),0),0)</f>
        <v>0</v>
      </c>
      <c r="H733" s="28"/>
      <c r="I733" s="28">
        <f>IF(F733="I",IFERROR(VLOOKUP(C733,'BG 122022'!B:E,4,FALSE),0),0)</f>
        <v>0</v>
      </c>
      <c r="J733" s="28"/>
      <c r="K733" s="35">
        <f>IF(F733="I",IFERROR(VLOOKUP(C733,'BG 2021'!A:C,3,FALSE),0),0)</f>
        <v>0</v>
      </c>
      <c r="L733" s="28"/>
      <c r="M733" s="28">
        <f>IF(F733="I",IFERROR(VLOOKUP(C733,'BG 2021'!A:D,4,FALSE),0),0)</f>
        <v>0</v>
      </c>
      <c r="N733" s="28"/>
      <c r="O733" s="35"/>
      <c r="P733" s="28"/>
      <c r="Q733" s="28"/>
      <c r="R733" s="28"/>
    </row>
    <row r="734" spans="1:18" hidden="1">
      <c r="A734" s="125" t="s">
        <v>8</v>
      </c>
      <c r="B734" s="125"/>
      <c r="C734" s="126">
        <v>2140511</v>
      </c>
      <c r="D734" s="125" t="s">
        <v>125</v>
      </c>
      <c r="E734" s="27" t="s">
        <v>6</v>
      </c>
      <c r="F734" s="27" t="s">
        <v>179</v>
      </c>
      <c r="G734" s="35">
        <f>IF(F734="I",IFERROR(VLOOKUP(C734,'BG 122022'!B:D,3,FALSE),0),0)</f>
        <v>0</v>
      </c>
      <c r="H734" s="28"/>
      <c r="I734" s="28">
        <f>IF(F734="I",IFERROR(VLOOKUP(C734,'BG 122022'!B:E,4,FALSE),0),0)</f>
        <v>0</v>
      </c>
      <c r="J734" s="28"/>
      <c r="K734" s="35">
        <f>IF(F734="I",IFERROR(VLOOKUP(C734,'BG 2021'!A:C,3,FALSE),0),0)</f>
        <v>0</v>
      </c>
      <c r="L734" s="28"/>
      <c r="M734" s="28">
        <f>IF(F734="I",IFERROR(VLOOKUP(C734,'BG 2021'!A:D,4,FALSE),0),0)</f>
        <v>0</v>
      </c>
      <c r="N734" s="28"/>
      <c r="O734" s="35"/>
      <c r="P734" s="28"/>
      <c r="Q734" s="28"/>
      <c r="R734" s="28"/>
    </row>
    <row r="735" spans="1:18" hidden="1">
      <c r="A735" s="125" t="s">
        <v>8</v>
      </c>
      <c r="B735" s="125"/>
      <c r="C735" s="126">
        <v>21405111</v>
      </c>
      <c r="D735" s="125" t="s">
        <v>955</v>
      </c>
      <c r="E735" s="27" t="s">
        <v>6</v>
      </c>
      <c r="F735" s="27" t="s">
        <v>179</v>
      </c>
      <c r="G735" s="35">
        <f>IF(F735="I",IFERROR(VLOOKUP(C735,'BG 122022'!B:D,3,FALSE),0),0)</f>
        <v>0</v>
      </c>
      <c r="H735" s="28"/>
      <c r="I735" s="28">
        <f>IF(F735="I",IFERROR(VLOOKUP(C735,'BG 122022'!B:E,4,FALSE),0),0)</f>
        <v>0</v>
      </c>
      <c r="J735" s="28"/>
      <c r="K735" s="35">
        <f>IF(F735="I",IFERROR(VLOOKUP(C735,'BG 2021'!A:C,3,FALSE),0),0)</f>
        <v>0</v>
      </c>
      <c r="L735" s="28"/>
      <c r="M735" s="28">
        <f>IF(F735="I",IFERROR(VLOOKUP(C735,'BG 2021'!A:D,4,FALSE),0),0)</f>
        <v>0</v>
      </c>
      <c r="N735" s="28"/>
      <c r="O735" s="35"/>
      <c r="P735" s="28"/>
      <c r="Q735" s="28"/>
      <c r="R735" s="28"/>
    </row>
    <row r="736" spans="1:18" s="165" customFormat="1">
      <c r="A736" s="160" t="s">
        <v>8</v>
      </c>
      <c r="B736" s="160" t="s">
        <v>202</v>
      </c>
      <c r="C736" s="161">
        <v>2140511101</v>
      </c>
      <c r="D736" s="160" t="s">
        <v>956</v>
      </c>
      <c r="E736" s="162" t="s">
        <v>6</v>
      </c>
      <c r="F736" s="162" t="s">
        <v>180</v>
      </c>
      <c r="G736" s="163">
        <f>IF(F736="I",IFERROR(VLOOKUP(C736,'BG 122022'!B:D,3,FALSE),0),0)</f>
        <v>2909197</v>
      </c>
      <c r="H736" s="164"/>
      <c r="I736" s="164">
        <f>IF(F736="I",IFERROR(VLOOKUP(C736,'BG 122022'!B:E,4,FALSE),0),0)</f>
        <v>396.36500000000001</v>
      </c>
      <c r="J736" s="164"/>
      <c r="K736" s="163">
        <f>IF(F736="I",IFERROR(VLOOKUP(C736,'BG 2021'!A:C,3,FALSE),0),0)</f>
        <v>2387712</v>
      </c>
      <c r="L736" s="164"/>
      <c r="M736" s="164">
        <f>IF(F736="I",IFERROR(VLOOKUP(C736,'BG 2021'!A:D,4,FALSE),0),0)</f>
        <v>346.67999999999847</v>
      </c>
      <c r="N736" s="164"/>
      <c r="O736" s="163"/>
      <c r="P736" s="164"/>
      <c r="Q736" s="164"/>
      <c r="R736" s="164"/>
    </row>
    <row r="737" spans="1:18" s="165" customFormat="1">
      <c r="A737" s="160" t="s">
        <v>8</v>
      </c>
      <c r="B737" s="160" t="s">
        <v>202</v>
      </c>
      <c r="C737" s="161">
        <v>2140511102</v>
      </c>
      <c r="D737" s="160" t="s">
        <v>957</v>
      </c>
      <c r="E737" s="162" t="s">
        <v>0</v>
      </c>
      <c r="F737" s="162" t="s">
        <v>180</v>
      </c>
      <c r="G737" s="163">
        <f>IF(F737="I",IFERROR(VLOOKUP(C737,'BG 122022'!B:D,3,FALSE),0),0)</f>
        <v>172775</v>
      </c>
      <c r="H737" s="164"/>
      <c r="I737" s="164">
        <f>IF(F737="I",IFERROR(VLOOKUP(C737,'BG 122022'!B:E,4,FALSE),0),0)</f>
        <v>23.539999999999964</v>
      </c>
      <c r="J737" s="164"/>
      <c r="K737" s="163">
        <f>IF(F737="I",IFERROR(VLOOKUP(C737,'BG 2021'!A:C,3,FALSE),0),0)</f>
        <v>6637732</v>
      </c>
      <c r="L737" s="164"/>
      <c r="M737" s="164">
        <f>IF(F737="I",IFERROR(VLOOKUP(C737,'BG 2021'!A:D,4,FALSE),0),0)</f>
        <v>963.75</v>
      </c>
      <c r="N737" s="164"/>
      <c r="O737" s="163"/>
      <c r="P737" s="164"/>
      <c r="Q737" s="164"/>
      <c r="R737" s="164"/>
    </row>
    <row r="738" spans="1:18" hidden="1">
      <c r="A738" s="125" t="s">
        <v>8</v>
      </c>
      <c r="B738" s="125"/>
      <c r="C738" s="126">
        <v>21405112</v>
      </c>
      <c r="D738" s="125" t="s">
        <v>958</v>
      </c>
      <c r="E738" s="27" t="s">
        <v>6</v>
      </c>
      <c r="F738" s="27" t="s">
        <v>179</v>
      </c>
      <c r="G738" s="35">
        <f>IF(F738="I",IFERROR(VLOOKUP(C738,'BG 122022'!B:D,3,FALSE),0),0)</f>
        <v>0</v>
      </c>
      <c r="H738" s="28"/>
      <c r="I738" s="28">
        <f>IF(F738="I",IFERROR(VLOOKUP(C738,'BG 122022'!B:E,4,FALSE),0),0)</f>
        <v>0</v>
      </c>
      <c r="J738" s="28"/>
      <c r="K738" s="35">
        <f>IF(F738="I",IFERROR(VLOOKUP(C738,'BG 2021'!A:C,3,FALSE),0),0)</f>
        <v>0</v>
      </c>
      <c r="L738" s="28"/>
      <c r="M738" s="28">
        <f>IF(F738="I",IFERROR(VLOOKUP(C738,'BG 2021'!A:D,4,FALSE),0),0)</f>
        <v>0</v>
      </c>
      <c r="N738" s="28"/>
      <c r="O738" s="35"/>
      <c r="P738" s="28"/>
      <c r="Q738" s="28"/>
      <c r="R738" s="28"/>
    </row>
    <row r="739" spans="1:18" hidden="1">
      <c r="A739" s="125" t="s">
        <v>8</v>
      </c>
      <c r="B739" s="125" t="s">
        <v>202</v>
      </c>
      <c r="C739" s="126">
        <v>2140511202</v>
      </c>
      <c r="D739" s="125" t="s">
        <v>959</v>
      </c>
      <c r="E739" s="27" t="s">
        <v>0</v>
      </c>
      <c r="F739" s="27" t="s">
        <v>180</v>
      </c>
      <c r="G739" s="35">
        <f>IF(F739="I",IFERROR(VLOOKUP(C739,'BG 122022'!B:D,3,FALSE),0),0)</f>
        <v>0</v>
      </c>
      <c r="H739" s="28"/>
      <c r="I739" s="28">
        <f>IF(F739="I",IFERROR(VLOOKUP(C739,'BG 122022'!B:E,4,FALSE),0),0)</f>
        <v>0</v>
      </c>
      <c r="J739" s="28"/>
      <c r="K739" s="35">
        <f>IF(F739="I",IFERROR(VLOOKUP(C739,'BG 2021'!A:C,3,FALSE),0),0)</f>
        <v>0</v>
      </c>
      <c r="L739" s="28"/>
      <c r="M739" s="28">
        <f>IF(F739="I",IFERROR(VLOOKUP(C739,'BG 2021'!A:D,4,FALSE),0),0)</f>
        <v>0</v>
      </c>
      <c r="N739" s="28"/>
      <c r="O739" s="35"/>
      <c r="P739" s="28"/>
      <c r="Q739" s="28"/>
      <c r="R739" s="28"/>
    </row>
    <row r="740" spans="1:18" hidden="1">
      <c r="A740" s="125" t="s">
        <v>8</v>
      </c>
      <c r="B740" s="125"/>
      <c r="C740" s="126">
        <v>217</v>
      </c>
      <c r="D740" s="125" t="s">
        <v>710</v>
      </c>
      <c r="E740" s="27" t="s">
        <v>6</v>
      </c>
      <c r="F740" s="27" t="s">
        <v>179</v>
      </c>
      <c r="G740" s="35">
        <f>IF(F740="I",IFERROR(VLOOKUP(C740,'BG 122022'!B:D,3,FALSE),0),0)</f>
        <v>0</v>
      </c>
      <c r="H740" s="28"/>
      <c r="I740" s="28">
        <f>IF(F740="I",IFERROR(VLOOKUP(C740,'BG 122022'!B:E,4,FALSE),0),0)</f>
        <v>0</v>
      </c>
      <c r="J740" s="28"/>
      <c r="K740" s="35">
        <f>IF(F740="I",IFERROR(VLOOKUP(C740,'BG 2021'!A:C,3,FALSE),0),0)</f>
        <v>0</v>
      </c>
      <c r="L740" s="28"/>
      <c r="M740" s="28">
        <f>IF(F740="I",IFERROR(VLOOKUP(C740,'BG 2021'!A:D,4,FALSE),0),0)</f>
        <v>0</v>
      </c>
      <c r="N740" s="28"/>
      <c r="O740" s="35"/>
      <c r="P740" s="28"/>
      <c r="Q740" s="28"/>
      <c r="R740" s="28"/>
    </row>
    <row r="741" spans="1:18" hidden="1">
      <c r="A741" s="125" t="s">
        <v>8</v>
      </c>
      <c r="B741" s="125"/>
      <c r="C741" s="126">
        <v>219</v>
      </c>
      <c r="D741" s="125" t="s">
        <v>710</v>
      </c>
      <c r="E741" s="27" t="s">
        <v>6</v>
      </c>
      <c r="F741" s="27" t="s">
        <v>179</v>
      </c>
      <c r="G741" s="35">
        <f>IF(F741="I",IFERROR(VLOOKUP(C741,'BG 122022'!B:D,3,FALSE),0),0)</f>
        <v>0</v>
      </c>
      <c r="H741" s="28"/>
      <c r="I741" s="28">
        <f>IF(F741="I",IFERROR(VLOOKUP(C741,'BG 122022'!B:E,4,FALSE),0),0)</f>
        <v>0</v>
      </c>
      <c r="J741" s="28"/>
      <c r="K741" s="35">
        <f>IF(F741="I",IFERROR(VLOOKUP(C741,'BG 2021'!A:C,3,FALSE),0),0)</f>
        <v>0</v>
      </c>
      <c r="L741" s="28"/>
      <c r="M741" s="28">
        <f>IF(F741="I",IFERROR(VLOOKUP(C741,'BG 2021'!A:D,4,FALSE),0),0)</f>
        <v>0</v>
      </c>
      <c r="N741" s="28"/>
      <c r="O741" s="35"/>
      <c r="P741" s="28"/>
      <c r="Q741" s="28"/>
      <c r="R741" s="28"/>
    </row>
    <row r="742" spans="1:18" hidden="1">
      <c r="A742" s="125" t="s">
        <v>8</v>
      </c>
      <c r="B742" s="125"/>
      <c r="C742" s="126">
        <v>21901</v>
      </c>
      <c r="D742" s="125" t="s">
        <v>641</v>
      </c>
      <c r="E742" s="27" t="s">
        <v>6</v>
      </c>
      <c r="F742" s="27" t="s">
        <v>179</v>
      </c>
      <c r="G742" s="35">
        <f>IF(F742="I",IFERROR(VLOOKUP(C742,'BG 122022'!B:D,3,FALSE),0),0)</f>
        <v>0</v>
      </c>
      <c r="H742" s="28"/>
      <c r="I742" s="28">
        <f>IF(F742="I",IFERROR(VLOOKUP(C742,'BG 122022'!B:E,4,FALSE),0),0)</f>
        <v>0</v>
      </c>
      <c r="J742" s="28"/>
      <c r="K742" s="35">
        <f>IF(F742="I",IFERROR(VLOOKUP(C742,'BG 2021'!A:C,3,FALSE),0),0)</f>
        <v>0</v>
      </c>
      <c r="L742" s="28"/>
      <c r="M742" s="28">
        <f>IF(F742="I",IFERROR(VLOOKUP(C742,'BG 2021'!A:D,4,FALSE),0),0)</f>
        <v>0</v>
      </c>
      <c r="N742" s="28"/>
      <c r="O742" s="35"/>
      <c r="P742" s="28"/>
      <c r="Q742" s="28"/>
      <c r="R742" s="28"/>
    </row>
    <row r="743" spans="1:18" hidden="1">
      <c r="A743" s="125" t="s">
        <v>8</v>
      </c>
      <c r="B743" s="125"/>
      <c r="C743" s="126">
        <v>22</v>
      </c>
      <c r="D743" s="125" t="s">
        <v>66</v>
      </c>
      <c r="E743" s="27" t="s">
        <v>6</v>
      </c>
      <c r="F743" s="27" t="s">
        <v>179</v>
      </c>
      <c r="G743" s="35">
        <f>IF(F743="I",IFERROR(VLOOKUP(C743,'BG 122022'!B:D,3,FALSE),0),0)</f>
        <v>0</v>
      </c>
      <c r="H743" s="28"/>
      <c r="I743" s="28">
        <f>IF(F743="I",IFERROR(VLOOKUP(C743,'BG 122022'!B:E,4,FALSE),0),0)</f>
        <v>0</v>
      </c>
      <c r="J743" s="28"/>
      <c r="K743" s="35">
        <f>IF(F743="I",IFERROR(VLOOKUP(C743,'BG 2021'!A:C,3,FALSE),0),0)</f>
        <v>0</v>
      </c>
      <c r="L743" s="28"/>
      <c r="M743" s="28">
        <f>IF(F743="I",IFERROR(VLOOKUP(C743,'BG 2021'!A:D,4,FALSE),0),0)</f>
        <v>0</v>
      </c>
      <c r="N743" s="28"/>
      <c r="O743" s="35"/>
      <c r="P743" s="28"/>
      <c r="Q743" s="28"/>
      <c r="R743" s="28"/>
    </row>
    <row r="744" spans="1:18" hidden="1">
      <c r="A744" s="125" t="s">
        <v>8</v>
      </c>
      <c r="B744" s="125"/>
      <c r="C744" s="126">
        <v>222</v>
      </c>
      <c r="D744" s="125" t="s">
        <v>711</v>
      </c>
      <c r="E744" s="27" t="s">
        <v>6</v>
      </c>
      <c r="F744" s="27" t="s">
        <v>179</v>
      </c>
      <c r="G744" s="35">
        <f>IF(F744="I",IFERROR(VLOOKUP(C744,'BG 122022'!B:D,3,FALSE),0),0)</f>
        <v>0</v>
      </c>
      <c r="H744" s="28"/>
      <c r="I744" s="28">
        <f>IF(F744="I",IFERROR(VLOOKUP(C744,'BG 122022'!B:E,4,FALSE),0),0)</f>
        <v>0</v>
      </c>
      <c r="J744" s="28"/>
      <c r="K744" s="35">
        <f>IF(F744="I",IFERROR(VLOOKUP(C744,'BG 2021'!A:C,3,FALSE),0),0)</f>
        <v>0</v>
      </c>
      <c r="L744" s="28"/>
      <c r="M744" s="28">
        <f>IF(F744="I",IFERROR(VLOOKUP(C744,'BG 2021'!A:D,4,FALSE),0),0)</f>
        <v>0</v>
      </c>
      <c r="N744" s="28"/>
      <c r="O744" s="35"/>
      <c r="P744" s="28"/>
      <c r="Q744" s="28"/>
      <c r="R744" s="28"/>
    </row>
    <row r="745" spans="1:18" hidden="1">
      <c r="A745" s="125" t="s">
        <v>8</v>
      </c>
      <c r="B745" s="125"/>
      <c r="C745" s="126">
        <v>22201</v>
      </c>
      <c r="D745" s="125" t="s">
        <v>663</v>
      </c>
      <c r="E745" s="27" t="s">
        <v>6</v>
      </c>
      <c r="F745" s="27" t="s">
        <v>179</v>
      </c>
      <c r="G745" s="35">
        <f>IF(F745="I",IFERROR(VLOOKUP(C745,'BG 122022'!B:D,3,FALSE),0),0)</f>
        <v>0</v>
      </c>
      <c r="H745" s="28"/>
      <c r="I745" s="28">
        <f>IF(F745="I",IFERROR(VLOOKUP(C745,'BG 122022'!B:E,4,FALSE),0),0)</f>
        <v>0</v>
      </c>
      <c r="J745" s="28"/>
      <c r="K745" s="35">
        <f>IF(F745="I",IFERROR(VLOOKUP(C745,'BG 2021'!A:C,3,FALSE),0),0)</f>
        <v>0</v>
      </c>
      <c r="L745" s="28"/>
      <c r="M745" s="28">
        <f>IF(F745="I",IFERROR(VLOOKUP(C745,'BG 2021'!A:D,4,FALSE),0),0)</f>
        <v>0</v>
      </c>
      <c r="N745" s="28"/>
      <c r="O745" s="35"/>
      <c r="P745" s="28"/>
      <c r="Q745" s="28"/>
      <c r="R745" s="28"/>
    </row>
    <row r="746" spans="1:18" hidden="1">
      <c r="A746" s="125" t="s">
        <v>8</v>
      </c>
      <c r="B746" s="125"/>
      <c r="C746" s="126">
        <v>222011</v>
      </c>
      <c r="D746" s="125" t="s">
        <v>663</v>
      </c>
      <c r="E746" s="27" t="s">
        <v>6</v>
      </c>
      <c r="F746" s="27" t="s">
        <v>179</v>
      </c>
      <c r="G746" s="35">
        <f>IF(F746="I",IFERROR(VLOOKUP(C746,'BG 122022'!B:D,3,FALSE),0),0)</f>
        <v>0</v>
      </c>
      <c r="H746" s="28"/>
      <c r="I746" s="28">
        <f>IF(F746="I",IFERROR(VLOOKUP(C746,'BG 122022'!B:E,4,FALSE),0),0)</f>
        <v>0</v>
      </c>
      <c r="J746" s="28"/>
      <c r="K746" s="35">
        <f>IF(F746="I",IFERROR(VLOOKUP(C746,'BG 2021'!A:C,3,FALSE),0),0)</f>
        <v>0</v>
      </c>
      <c r="L746" s="28"/>
      <c r="M746" s="28">
        <f>IF(F746="I",IFERROR(VLOOKUP(C746,'BG 2021'!A:D,4,FALSE),0),0)</f>
        <v>0</v>
      </c>
      <c r="N746" s="28"/>
      <c r="O746" s="35"/>
      <c r="P746" s="28"/>
      <c r="Q746" s="28"/>
      <c r="R746" s="28"/>
    </row>
    <row r="747" spans="1:18" hidden="1">
      <c r="A747" s="125" t="s">
        <v>8</v>
      </c>
      <c r="B747" s="125"/>
      <c r="C747" s="126">
        <v>2220111</v>
      </c>
      <c r="D747" s="125" t="s">
        <v>664</v>
      </c>
      <c r="E747" s="27" t="s">
        <v>6</v>
      </c>
      <c r="F747" s="27" t="s">
        <v>179</v>
      </c>
      <c r="G747" s="35">
        <f>IF(F747="I",IFERROR(VLOOKUP(C747,'BG 122022'!B:D,3,FALSE),0),0)</f>
        <v>0</v>
      </c>
      <c r="H747" s="28"/>
      <c r="I747" s="28">
        <f>IF(F747="I",IFERROR(VLOOKUP(C747,'BG 122022'!B:E,4,FALSE),0),0)</f>
        <v>0</v>
      </c>
      <c r="J747" s="28"/>
      <c r="K747" s="35">
        <f>IF(F747="I",IFERROR(VLOOKUP(C747,'BG 2021'!A:C,3,FALSE),0),0)</f>
        <v>0</v>
      </c>
      <c r="L747" s="28"/>
      <c r="M747" s="28">
        <f>IF(F747="I",IFERROR(VLOOKUP(C747,'BG 2021'!A:D,4,FALSE),0),0)</f>
        <v>0</v>
      </c>
      <c r="N747" s="28"/>
      <c r="O747" s="35"/>
      <c r="P747" s="28"/>
      <c r="Q747" s="28"/>
      <c r="R747" s="28"/>
    </row>
    <row r="748" spans="1:18" hidden="1">
      <c r="A748" s="125" t="s">
        <v>8</v>
      </c>
      <c r="B748" s="125"/>
      <c r="C748" s="126">
        <v>22201111</v>
      </c>
      <c r="D748" s="125" t="s">
        <v>664</v>
      </c>
      <c r="E748" s="27" t="s">
        <v>6</v>
      </c>
      <c r="F748" s="27" t="s">
        <v>179</v>
      </c>
      <c r="G748" s="35">
        <f>IF(F748="I",IFERROR(VLOOKUP(C748,'BG 122022'!B:D,3,FALSE),0),0)</f>
        <v>0</v>
      </c>
      <c r="H748" s="28"/>
      <c r="I748" s="28">
        <f>IF(F748="I",IFERROR(VLOOKUP(C748,'BG 122022'!B:E,4,FALSE),0),0)</f>
        <v>0</v>
      </c>
      <c r="J748" s="28"/>
      <c r="K748" s="35">
        <f>IF(F748="I",IFERROR(VLOOKUP(C748,'BG 2021'!A:C,3,FALSE),0),0)</f>
        <v>0</v>
      </c>
      <c r="L748" s="28"/>
      <c r="M748" s="28">
        <f>IF(F748="I",IFERROR(VLOOKUP(C748,'BG 2021'!A:D,4,FALSE),0),0)</f>
        <v>0</v>
      </c>
      <c r="N748" s="28"/>
      <c r="O748" s="35"/>
      <c r="P748" s="28"/>
      <c r="Q748" s="28"/>
      <c r="R748" s="28"/>
    </row>
    <row r="749" spans="1:18" hidden="1">
      <c r="A749" s="125" t="s">
        <v>8</v>
      </c>
      <c r="B749" s="125"/>
      <c r="C749" s="126">
        <v>2220111101</v>
      </c>
      <c r="D749" s="125" t="s">
        <v>665</v>
      </c>
      <c r="E749" s="27" t="s">
        <v>6</v>
      </c>
      <c r="F749" s="27" t="s">
        <v>180</v>
      </c>
      <c r="G749" s="35">
        <f>IF(F749="I",IFERROR(VLOOKUP(C749,'BG 122022'!B:D,3,FALSE),0),0)</f>
        <v>0</v>
      </c>
      <c r="H749" s="28"/>
      <c r="I749" s="28">
        <f>IF(F749="I",IFERROR(VLOOKUP(C749,'BG 122022'!B:E,4,FALSE),0),0)</f>
        <v>0</v>
      </c>
      <c r="J749" s="28"/>
      <c r="K749" s="35">
        <f>IF(F749="I",IFERROR(VLOOKUP(C749,'BG 2021'!A:C,3,FALSE),0),0)</f>
        <v>0</v>
      </c>
      <c r="L749" s="28"/>
      <c r="M749" s="28">
        <f>IF(F749="I",IFERROR(VLOOKUP(C749,'BG 2021'!A:D,4,FALSE),0),0)</f>
        <v>0</v>
      </c>
      <c r="N749" s="28"/>
      <c r="O749" s="35"/>
      <c r="P749" s="28"/>
      <c r="Q749" s="28"/>
      <c r="R749" s="28"/>
    </row>
    <row r="750" spans="1:18" hidden="1">
      <c r="A750" s="125" t="s">
        <v>8</v>
      </c>
      <c r="B750" s="125"/>
      <c r="C750" s="126">
        <v>2220111102</v>
      </c>
      <c r="D750" s="125" t="s">
        <v>666</v>
      </c>
      <c r="E750" s="27" t="s">
        <v>0</v>
      </c>
      <c r="F750" s="27" t="s">
        <v>180</v>
      </c>
      <c r="G750" s="35">
        <f>IF(F750="I",IFERROR(VLOOKUP(C750,'BG 122022'!B:D,3,FALSE),0),0)</f>
        <v>0</v>
      </c>
      <c r="H750" s="28"/>
      <c r="I750" s="28">
        <f>IF(F750="I",IFERROR(VLOOKUP(C750,'BG 122022'!B:E,4,FALSE),0),0)</f>
        <v>0</v>
      </c>
      <c r="J750" s="28"/>
      <c r="K750" s="35">
        <f>IF(F750="I",IFERROR(VLOOKUP(C750,'BG 2021'!A:C,3,FALSE),0),0)</f>
        <v>0</v>
      </c>
      <c r="L750" s="28"/>
      <c r="M750" s="28">
        <f>IF(F750="I",IFERROR(VLOOKUP(C750,'BG 2021'!A:D,4,FALSE),0),0)</f>
        <v>0</v>
      </c>
      <c r="N750" s="28"/>
      <c r="O750" s="35"/>
      <c r="P750" s="28"/>
      <c r="Q750" s="28"/>
      <c r="R750" s="28"/>
    </row>
    <row r="751" spans="1:18" hidden="1">
      <c r="A751" s="125" t="s">
        <v>8</v>
      </c>
      <c r="B751" s="125"/>
      <c r="C751" s="126">
        <v>2220112</v>
      </c>
      <c r="D751" s="125" t="s">
        <v>667</v>
      </c>
      <c r="E751" s="27" t="s">
        <v>6</v>
      </c>
      <c r="F751" s="27" t="s">
        <v>179</v>
      </c>
      <c r="G751" s="35">
        <f>IF(F751="I",IFERROR(VLOOKUP(C751,'BG 122022'!B:D,3,FALSE),0),0)</f>
        <v>0</v>
      </c>
      <c r="H751" s="28"/>
      <c r="I751" s="28">
        <f>IF(F751="I",IFERROR(VLOOKUP(C751,'BG 122022'!B:E,4,FALSE),0),0)</f>
        <v>0</v>
      </c>
      <c r="J751" s="28"/>
      <c r="K751" s="35">
        <f>IF(F751="I",IFERROR(VLOOKUP(C751,'BG 2021'!A:C,3,FALSE),0),0)</f>
        <v>0</v>
      </c>
      <c r="L751" s="28"/>
      <c r="M751" s="28">
        <f>IF(F751="I",IFERROR(VLOOKUP(C751,'BG 2021'!A:D,4,FALSE),0),0)</f>
        <v>0</v>
      </c>
      <c r="N751" s="28"/>
      <c r="O751" s="35"/>
      <c r="P751" s="28"/>
      <c r="Q751" s="28"/>
      <c r="R751" s="28"/>
    </row>
    <row r="752" spans="1:18" hidden="1">
      <c r="A752" s="125" t="s">
        <v>8</v>
      </c>
      <c r="B752" s="125"/>
      <c r="C752" s="126">
        <v>22201121</v>
      </c>
      <c r="D752" s="125" t="s">
        <v>668</v>
      </c>
      <c r="E752" s="27" t="s">
        <v>6</v>
      </c>
      <c r="F752" s="27" t="s">
        <v>179</v>
      </c>
      <c r="G752" s="35">
        <f>IF(F752="I",IFERROR(VLOOKUP(C752,'BG 122022'!B:D,3,FALSE),0),0)</f>
        <v>0</v>
      </c>
      <c r="H752" s="28"/>
      <c r="I752" s="28">
        <f>IF(F752="I",IFERROR(VLOOKUP(C752,'BG 122022'!B:E,4,FALSE),0),0)</f>
        <v>0</v>
      </c>
      <c r="J752" s="28"/>
      <c r="K752" s="35">
        <f>IF(F752="I",IFERROR(VLOOKUP(C752,'BG 2021'!A:C,3,FALSE),0),0)</f>
        <v>0</v>
      </c>
      <c r="L752" s="28"/>
      <c r="M752" s="28">
        <f>IF(F752="I",IFERROR(VLOOKUP(C752,'BG 2021'!A:D,4,FALSE),0),0)</f>
        <v>0</v>
      </c>
      <c r="N752" s="28"/>
      <c r="O752" s="35"/>
      <c r="P752" s="28"/>
      <c r="Q752" s="28"/>
      <c r="R752" s="28"/>
    </row>
    <row r="753" spans="1:18" hidden="1">
      <c r="A753" s="125" t="s">
        <v>8</v>
      </c>
      <c r="B753" s="125"/>
      <c r="C753" s="126">
        <v>2220112101</v>
      </c>
      <c r="D753" s="125" t="s">
        <v>668</v>
      </c>
      <c r="E753" s="27" t="s">
        <v>6</v>
      </c>
      <c r="F753" s="27" t="s">
        <v>180</v>
      </c>
      <c r="G753" s="35">
        <f>IF(F753="I",IFERROR(VLOOKUP(C753,'BG 122022'!B:D,3,FALSE),0),0)</f>
        <v>0</v>
      </c>
      <c r="H753" s="28"/>
      <c r="I753" s="28">
        <f>IF(F753="I",IFERROR(VLOOKUP(C753,'BG 122022'!B:E,4,FALSE),0),0)</f>
        <v>0</v>
      </c>
      <c r="J753" s="28"/>
      <c r="K753" s="35">
        <f>IF(F753="I",IFERROR(VLOOKUP(C753,'BG 2021'!A:C,3,FALSE),0),0)</f>
        <v>0</v>
      </c>
      <c r="L753" s="28"/>
      <c r="M753" s="28">
        <f>IF(F753="I",IFERROR(VLOOKUP(C753,'BG 2021'!A:D,4,FALSE),0),0)</f>
        <v>0</v>
      </c>
      <c r="N753" s="28"/>
      <c r="O753" s="35"/>
      <c r="P753" s="28"/>
      <c r="Q753" s="28"/>
      <c r="R753" s="28"/>
    </row>
    <row r="754" spans="1:18" hidden="1">
      <c r="A754" s="125" t="s">
        <v>8</v>
      </c>
      <c r="B754" s="125"/>
      <c r="C754" s="126">
        <v>2220112102</v>
      </c>
      <c r="D754" s="125" t="s">
        <v>668</v>
      </c>
      <c r="E754" s="27" t="s">
        <v>6</v>
      </c>
      <c r="F754" s="27" t="s">
        <v>180</v>
      </c>
      <c r="G754" s="35">
        <f>IF(F754="I",IFERROR(VLOOKUP(C754,'BG 122022'!B:D,3,FALSE),0),0)</f>
        <v>0</v>
      </c>
      <c r="H754" s="28"/>
      <c r="I754" s="28">
        <f>IF(F754="I",IFERROR(VLOOKUP(C754,'BG 122022'!B:E,4,FALSE),0),0)</f>
        <v>0</v>
      </c>
      <c r="J754" s="28"/>
      <c r="K754" s="35">
        <f>IF(F754="I",IFERROR(VLOOKUP(C754,'BG 2021'!A:C,3,FALSE),0),0)</f>
        <v>0</v>
      </c>
      <c r="L754" s="28"/>
      <c r="M754" s="28">
        <f>IF(F754="I",IFERROR(VLOOKUP(C754,'BG 2021'!A:D,4,FALSE),0),0)</f>
        <v>0</v>
      </c>
      <c r="N754" s="28"/>
      <c r="O754" s="35"/>
      <c r="P754" s="28"/>
      <c r="Q754" s="28"/>
      <c r="R754" s="28"/>
    </row>
    <row r="755" spans="1:18" hidden="1">
      <c r="A755" s="125" t="s">
        <v>8</v>
      </c>
      <c r="B755" s="125"/>
      <c r="C755" s="126">
        <v>22201122</v>
      </c>
      <c r="D755" s="125" t="s">
        <v>669</v>
      </c>
      <c r="E755" s="27" t="s">
        <v>6</v>
      </c>
      <c r="F755" s="27" t="s">
        <v>179</v>
      </c>
      <c r="G755" s="35">
        <f>IF(F755="I",IFERROR(VLOOKUP(C755,'BG 122022'!B:D,3,FALSE),0),0)</f>
        <v>0</v>
      </c>
      <c r="H755" s="28"/>
      <c r="I755" s="28">
        <f>IF(F755="I",IFERROR(VLOOKUP(C755,'BG 122022'!B:E,4,FALSE),0),0)</f>
        <v>0</v>
      </c>
      <c r="J755" s="28"/>
      <c r="K755" s="35">
        <f>IF(F755="I",IFERROR(VLOOKUP(C755,'BG 2021'!A:C,3,FALSE),0),0)</f>
        <v>0</v>
      </c>
      <c r="L755" s="28"/>
      <c r="M755" s="28">
        <f>IF(F755="I",IFERROR(VLOOKUP(C755,'BG 2021'!A:D,4,FALSE),0),0)</f>
        <v>0</v>
      </c>
      <c r="N755" s="28"/>
      <c r="O755" s="35"/>
      <c r="P755" s="28"/>
      <c r="Q755" s="28"/>
      <c r="R755" s="28"/>
    </row>
    <row r="756" spans="1:18" hidden="1">
      <c r="A756" s="125" t="s">
        <v>8</v>
      </c>
      <c r="B756" s="125"/>
      <c r="C756" s="126">
        <v>2220112201</v>
      </c>
      <c r="D756" s="125" t="s">
        <v>669</v>
      </c>
      <c r="E756" s="27" t="s">
        <v>6</v>
      </c>
      <c r="F756" s="27" t="s">
        <v>180</v>
      </c>
      <c r="G756" s="35">
        <f>IF(F756="I",IFERROR(VLOOKUP(C756,'BG 122022'!B:D,3,FALSE),0),0)</f>
        <v>0</v>
      </c>
      <c r="H756" s="28"/>
      <c r="I756" s="28">
        <f>IF(F756="I",IFERROR(VLOOKUP(C756,'BG 122022'!B:E,4,FALSE),0),0)</f>
        <v>0</v>
      </c>
      <c r="J756" s="28"/>
      <c r="K756" s="35">
        <f>IF(F756="I",IFERROR(VLOOKUP(C756,'BG 2021'!A:C,3,FALSE),0),0)</f>
        <v>0</v>
      </c>
      <c r="L756" s="28"/>
      <c r="M756" s="28">
        <f>IF(F756="I",IFERROR(VLOOKUP(C756,'BG 2021'!A:D,4,FALSE),0),0)</f>
        <v>0</v>
      </c>
      <c r="N756" s="28"/>
      <c r="O756" s="35"/>
      <c r="P756" s="28"/>
      <c r="Q756" s="28"/>
      <c r="R756" s="28"/>
    </row>
    <row r="757" spans="1:18" hidden="1">
      <c r="A757" s="125" t="s">
        <v>8</v>
      </c>
      <c r="B757" s="125"/>
      <c r="C757" s="126">
        <v>2220112202</v>
      </c>
      <c r="D757" s="125" t="s">
        <v>669</v>
      </c>
      <c r="E757" s="27" t="s">
        <v>6</v>
      </c>
      <c r="F757" s="27" t="s">
        <v>180</v>
      </c>
      <c r="G757" s="35">
        <f>IF(F757="I",IFERROR(VLOOKUP(C757,'BG 122022'!B:D,3,FALSE),0),0)</f>
        <v>0</v>
      </c>
      <c r="H757" s="28"/>
      <c r="I757" s="28">
        <f>IF(F757="I",IFERROR(VLOOKUP(C757,'BG 122022'!B:E,4,FALSE),0),0)</f>
        <v>0</v>
      </c>
      <c r="J757" s="28"/>
      <c r="K757" s="35">
        <f>IF(F757="I",IFERROR(VLOOKUP(C757,'BG 2021'!A:C,3,FALSE),0),0)</f>
        <v>0</v>
      </c>
      <c r="L757" s="28"/>
      <c r="M757" s="28">
        <f>IF(F757="I",IFERROR(VLOOKUP(C757,'BG 2021'!A:D,4,FALSE),0),0)</f>
        <v>0</v>
      </c>
      <c r="N757" s="28"/>
      <c r="O757" s="35"/>
      <c r="P757" s="28"/>
      <c r="Q757" s="28"/>
      <c r="R757" s="28"/>
    </row>
    <row r="758" spans="1:18" hidden="1">
      <c r="A758" s="125" t="s">
        <v>8</v>
      </c>
      <c r="B758" s="125"/>
      <c r="C758" s="126">
        <v>229</v>
      </c>
      <c r="D758" s="125" t="s">
        <v>710</v>
      </c>
      <c r="E758" s="27" t="s">
        <v>6</v>
      </c>
      <c r="F758" s="27" t="s">
        <v>179</v>
      </c>
      <c r="G758" s="35">
        <f>IF(F758="I",IFERROR(VLOOKUP(C758,'BG 122022'!B:D,3,FALSE),0),0)</f>
        <v>0</v>
      </c>
      <c r="H758" s="28"/>
      <c r="I758" s="28">
        <f>IF(F758="I",IFERROR(VLOOKUP(C758,'BG 122022'!B:E,4,FALSE),0),0)</f>
        <v>0</v>
      </c>
      <c r="J758" s="28"/>
      <c r="K758" s="35">
        <f>IF(F758="I",IFERROR(VLOOKUP(C758,'BG 2021'!A:C,3,FALSE),0),0)</f>
        <v>0</v>
      </c>
      <c r="L758" s="28"/>
      <c r="M758" s="28">
        <f>IF(F758="I",IFERROR(VLOOKUP(C758,'BG 2021'!A:D,4,FALSE),0),0)</f>
        <v>0</v>
      </c>
      <c r="N758" s="28"/>
      <c r="O758" s="35"/>
      <c r="P758" s="28"/>
      <c r="Q758" s="28"/>
      <c r="R758" s="28"/>
    </row>
    <row r="759" spans="1:18" hidden="1">
      <c r="A759" s="125" t="s">
        <v>8</v>
      </c>
      <c r="B759" s="125"/>
      <c r="C759" s="126">
        <v>22901</v>
      </c>
      <c r="D759" s="125" t="s">
        <v>641</v>
      </c>
      <c r="E759" s="27" t="s">
        <v>6</v>
      </c>
      <c r="F759" s="27" t="s">
        <v>179</v>
      </c>
      <c r="G759" s="35">
        <f>IF(F759="I",IFERROR(VLOOKUP(C759,'BG 122022'!B:D,3,FALSE),0),0)</f>
        <v>0</v>
      </c>
      <c r="H759" s="28"/>
      <c r="I759" s="28">
        <f>IF(F759="I",IFERROR(VLOOKUP(C759,'BG 122022'!B:E,4,FALSE),0),0)</f>
        <v>0</v>
      </c>
      <c r="J759" s="28"/>
      <c r="K759" s="35">
        <f>IF(F759="I",IFERROR(VLOOKUP(C759,'BG 2021'!A:C,3,FALSE),0),0)</f>
        <v>0</v>
      </c>
      <c r="L759" s="28"/>
      <c r="M759" s="28">
        <f>IF(F759="I",IFERROR(VLOOKUP(C759,'BG 2021'!A:D,4,FALSE),0),0)</f>
        <v>0</v>
      </c>
      <c r="N759" s="28"/>
      <c r="O759" s="35"/>
      <c r="P759" s="28"/>
      <c r="Q759" s="28"/>
      <c r="R759" s="28"/>
    </row>
    <row r="760" spans="1:18" hidden="1">
      <c r="A760" s="215"/>
      <c r="B760" s="215"/>
      <c r="C760" s="214"/>
      <c r="D760" s="215"/>
      <c r="E760" s="213"/>
      <c r="F760" s="213"/>
      <c r="G760" s="212"/>
      <c r="H760" s="211"/>
      <c r="I760" s="211"/>
      <c r="J760" s="211"/>
      <c r="K760" s="212"/>
      <c r="L760" s="211"/>
      <c r="M760" s="211"/>
      <c r="N760" s="211"/>
      <c r="O760" s="212"/>
      <c r="P760" s="211"/>
      <c r="Q760" s="211"/>
      <c r="R760" s="211"/>
    </row>
    <row r="761" spans="1:18" hidden="1">
      <c r="A761" s="125" t="s">
        <v>19</v>
      </c>
      <c r="B761" s="125"/>
      <c r="C761" s="126">
        <v>3</v>
      </c>
      <c r="D761" s="125" t="s">
        <v>21</v>
      </c>
      <c r="E761" s="27" t="s">
        <v>6</v>
      </c>
      <c r="F761" s="27" t="s">
        <v>179</v>
      </c>
      <c r="G761" s="35">
        <f>IF(F761="I",IFERROR(VLOOKUP(C761,'BG 122022'!B:D,3,FALSE),0),0)</f>
        <v>0</v>
      </c>
      <c r="H761" s="28"/>
      <c r="I761" s="28">
        <f>IF(F761="I",IFERROR(VLOOKUP(C761,'BG 122022'!B:E,4,FALSE),0),0)</f>
        <v>0</v>
      </c>
      <c r="J761" s="28"/>
      <c r="K761" s="35">
        <f>IF(F761="I",IFERROR(VLOOKUP(C761,'BG 2021'!A:C,3,FALSE),0),0)</f>
        <v>0</v>
      </c>
      <c r="L761" s="28"/>
      <c r="M761" s="28">
        <f>IF(F761="I",IFERROR(VLOOKUP(C761,'BG 2021'!A:D,4,FALSE),0),0)</f>
        <v>0</v>
      </c>
      <c r="N761" s="28"/>
      <c r="O761" s="35"/>
      <c r="P761" s="28"/>
      <c r="Q761" s="28"/>
      <c r="R761" s="28"/>
    </row>
    <row r="762" spans="1:18" hidden="1">
      <c r="A762" s="125" t="s">
        <v>19</v>
      </c>
      <c r="B762" s="125"/>
      <c r="C762" s="126">
        <v>301</v>
      </c>
      <c r="D762" s="125" t="s">
        <v>105</v>
      </c>
      <c r="E762" s="27" t="s">
        <v>6</v>
      </c>
      <c r="F762" s="27" t="s">
        <v>179</v>
      </c>
      <c r="G762" s="35">
        <f>IF(F762="I",IFERROR(VLOOKUP(C762,'BG 122022'!B:D,3,FALSE),0),0)</f>
        <v>0</v>
      </c>
      <c r="H762" s="28"/>
      <c r="I762" s="28">
        <f>IF(F762="I",IFERROR(VLOOKUP(C762,'BG 122022'!B:E,4,FALSE),0),0)</f>
        <v>0</v>
      </c>
      <c r="J762" s="28"/>
      <c r="K762" s="35">
        <f>IF(F762="I",IFERROR(VLOOKUP(C762,'BG 2021'!A:C,3,FALSE),0),0)</f>
        <v>0</v>
      </c>
      <c r="L762" s="28"/>
      <c r="M762" s="28">
        <f>IF(F762="I",IFERROR(VLOOKUP(C762,'BG 2021'!A:D,4,FALSE),0),0)</f>
        <v>0</v>
      </c>
      <c r="N762" s="28"/>
      <c r="O762" s="35"/>
      <c r="P762" s="28"/>
      <c r="Q762" s="28"/>
      <c r="R762" s="28"/>
    </row>
    <row r="763" spans="1:18" hidden="1">
      <c r="A763" s="125" t="s">
        <v>19</v>
      </c>
      <c r="B763" s="125"/>
      <c r="C763" s="126">
        <v>3011</v>
      </c>
      <c r="D763" s="125" t="s">
        <v>334</v>
      </c>
      <c r="E763" s="27" t="s">
        <v>6</v>
      </c>
      <c r="F763" s="27" t="s">
        <v>179</v>
      </c>
      <c r="G763" s="35">
        <f>IF(F763="I",IFERROR(VLOOKUP(C763,'BG 122022'!B:D,3,FALSE),0),0)</f>
        <v>0</v>
      </c>
      <c r="H763" s="28"/>
      <c r="I763" s="28">
        <f>IF(F763="I",IFERROR(VLOOKUP(C763,'BG 122022'!B:E,4,FALSE),0),0)</f>
        <v>0</v>
      </c>
      <c r="J763" s="28"/>
      <c r="K763" s="35">
        <f>IF(F763="I",IFERROR(VLOOKUP(C763,'BG 2021'!A:C,3,FALSE),0),0)</f>
        <v>0</v>
      </c>
      <c r="L763" s="28"/>
      <c r="M763" s="28">
        <f>IF(F763="I",IFERROR(VLOOKUP(C763,'BG 2021'!A:D,4,FALSE),0),0)</f>
        <v>0</v>
      </c>
      <c r="N763" s="28"/>
      <c r="O763" s="35"/>
      <c r="P763" s="28"/>
      <c r="Q763" s="28"/>
      <c r="R763" s="28"/>
    </row>
    <row r="764" spans="1:18" hidden="1">
      <c r="A764" s="125" t="s">
        <v>19</v>
      </c>
      <c r="B764" s="125"/>
      <c r="C764" s="126">
        <v>30111</v>
      </c>
      <c r="D764" s="125" t="s">
        <v>334</v>
      </c>
      <c r="E764" s="27" t="s">
        <v>6</v>
      </c>
      <c r="F764" s="27" t="s">
        <v>179</v>
      </c>
      <c r="G764" s="35">
        <f>IF(F764="I",IFERROR(VLOOKUP(C764,'BG 122022'!B:D,3,FALSE),0),0)</f>
        <v>0</v>
      </c>
      <c r="H764" s="28"/>
      <c r="I764" s="28">
        <f>IF(F764="I",IFERROR(VLOOKUP(C764,'BG 122022'!B:E,4,FALSE),0),0)</f>
        <v>0</v>
      </c>
      <c r="J764" s="28"/>
      <c r="K764" s="35">
        <f>IF(F764="I",IFERROR(VLOOKUP(C764,'BG 2021'!A:C,3,FALSE),0),0)</f>
        <v>0</v>
      </c>
      <c r="L764" s="28"/>
      <c r="M764" s="28">
        <f>IF(F764="I",IFERROR(VLOOKUP(C764,'BG 2021'!A:D,4,FALSE),0),0)</f>
        <v>0</v>
      </c>
      <c r="N764" s="28"/>
      <c r="O764" s="35"/>
      <c r="P764" s="28"/>
      <c r="Q764" s="28"/>
      <c r="R764" s="28"/>
    </row>
    <row r="765" spans="1:18" hidden="1">
      <c r="A765" s="125" t="s">
        <v>19</v>
      </c>
      <c r="B765" s="125"/>
      <c r="C765" s="126">
        <v>301111</v>
      </c>
      <c r="D765" s="125" t="s">
        <v>712</v>
      </c>
      <c r="E765" s="27" t="s">
        <v>6</v>
      </c>
      <c r="F765" s="27" t="s">
        <v>179</v>
      </c>
      <c r="G765" s="35">
        <f>IF(F765="I",IFERROR(VLOOKUP(C765,'BG 122022'!B:D,3,FALSE),0),0)</f>
        <v>0</v>
      </c>
      <c r="H765" s="28"/>
      <c r="I765" s="28">
        <f>IF(F765="I",IFERROR(VLOOKUP(C765,'BG 122022'!B:E,4,FALSE),0),0)</f>
        <v>0</v>
      </c>
      <c r="J765" s="28"/>
      <c r="K765" s="35">
        <f>IF(F765="I",IFERROR(VLOOKUP(C765,'BG 2021'!A:C,3,FALSE),0),0)</f>
        <v>0</v>
      </c>
      <c r="L765" s="28"/>
      <c r="M765" s="28">
        <f>IF(F765="I",IFERROR(VLOOKUP(C765,'BG 2021'!A:D,4,FALSE),0),0)</f>
        <v>0</v>
      </c>
      <c r="N765" s="28"/>
      <c r="O765" s="35"/>
      <c r="P765" s="28"/>
      <c r="Q765" s="28"/>
      <c r="R765" s="28"/>
    </row>
    <row r="766" spans="1:18" hidden="1">
      <c r="A766" s="125" t="s">
        <v>19</v>
      </c>
      <c r="B766" s="125"/>
      <c r="C766" s="126">
        <v>3011111</v>
      </c>
      <c r="D766" s="125" t="s">
        <v>712</v>
      </c>
      <c r="E766" s="27" t="s">
        <v>6</v>
      </c>
      <c r="F766" s="27" t="s">
        <v>179</v>
      </c>
      <c r="G766" s="35">
        <f>IF(F766="I",IFERROR(VLOOKUP(C766,'BG 122022'!B:D,3,FALSE),0),0)</f>
        <v>0</v>
      </c>
      <c r="H766" s="28"/>
      <c r="I766" s="28">
        <f>IF(F766="I",IFERROR(VLOOKUP(C766,'BG 122022'!B:E,4,FALSE),0),0)</f>
        <v>0</v>
      </c>
      <c r="J766" s="28"/>
      <c r="K766" s="35">
        <f>IF(F766="I",IFERROR(VLOOKUP(C766,'BG 2021'!A:C,3,FALSE),0),0)</f>
        <v>0</v>
      </c>
      <c r="L766" s="28"/>
      <c r="M766" s="28">
        <f>IF(F766="I",IFERROR(VLOOKUP(C766,'BG 2021'!A:D,4,FALSE),0),0)</f>
        <v>0</v>
      </c>
      <c r="N766" s="28"/>
      <c r="O766" s="35"/>
      <c r="P766" s="28"/>
      <c r="Q766" s="28"/>
      <c r="R766" s="28"/>
    </row>
    <row r="767" spans="1:18" hidden="1">
      <c r="A767" s="125" t="s">
        <v>19</v>
      </c>
      <c r="B767" s="125"/>
      <c r="C767" s="126">
        <v>30111111</v>
      </c>
      <c r="D767" s="125" t="s">
        <v>712</v>
      </c>
      <c r="E767" s="27" t="s">
        <v>6</v>
      </c>
      <c r="F767" s="27" t="s">
        <v>179</v>
      </c>
      <c r="G767" s="35">
        <f>IF(F767="I",IFERROR(VLOOKUP(C767,'BG 122022'!B:D,3,FALSE),0),0)</f>
        <v>0</v>
      </c>
      <c r="H767" s="28"/>
      <c r="I767" s="28">
        <f>IF(F767="I",IFERROR(VLOOKUP(C767,'BG 122022'!B:E,4,FALSE),0),0)</f>
        <v>0</v>
      </c>
      <c r="J767" s="28"/>
      <c r="K767" s="35">
        <f>IF(F767="I",IFERROR(VLOOKUP(C767,'BG 2021'!A:C,3,FALSE),0),0)</f>
        <v>0</v>
      </c>
      <c r="L767" s="28"/>
      <c r="M767" s="28">
        <f>IF(F767="I",IFERROR(VLOOKUP(C767,'BG 2021'!A:D,4,FALSE),0),0)</f>
        <v>0</v>
      </c>
      <c r="N767" s="28"/>
      <c r="O767" s="35"/>
      <c r="P767" s="28"/>
      <c r="Q767" s="28"/>
      <c r="R767" s="28"/>
    </row>
    <row r="768" spans="1:18" hidden="1">
      <c r="A768" s="125" t="s">
        <v>19</v>
      </c>
      <c r="B768" s="125"/>
      <c r="C768" s="126">
        <v>3011111101</v>
      </c>
      <c r="D768" s="125" t="s">
        <v>712</v>
      </c>
      <c r="E768" s="27" t="s">
        <v>6</v>
      </c>
      <c r="F768" s="27" t="s">
        <v>180</v>
      </c>
      <c r="G768" s="35">
        <f>IF(F768="I",IFERROR(VLOOKUP(C768,'BG 122022'!B:D,3,FALSE),0),0)</f>
        <v>0</v>
      </c>
      <c r="H768" s="28"/>
      <c r="I768" s="28">
        <f>IF(F768="I",IFERROR(VLOOKUP(C768,'BG 122022'!B:E,4,FALSE),0),0)</f>
        <v>0</v>
      </c>
      <c r="J768" s="28"/>
      <c r="K768" s="35">
        <f>IF(F768="I",IFERROR(VLOOKUP(C768,'BG 2021'!A:C,3,FALSE),0),0)</f>
        <v>0</v>
      </c>
      <c r="L768" s="28"/>
      <c r="M768" s="28">
        <f>IF(F768="I",IFERROR(VLOOKUP(C768,'BG 2021'!A:D,4,FALSE),0),0)</f>
        <v>0</v>
      </c>
      <c r="N768" s="28"/>
      <c r="O768" s="35"/>
      <c r="P768" s="28"/>
      <c r="Q768" s="28"/>
      <c r="R768" s="28"/>
    </row>
    <row r="769" spans="1:18" hidden="1">
      <c r="A769" s="125" t="s">
        <v>19</v>
      </c>
      <c r="B769" s="125"/>
      <c r="C769" s="126">
        <v>301112</v>
      </c>
      <c r="D769" s="125" t="s">
        <v>106</v>
      </c>
      <c r="E769" s="27" t="s">
        <v>6</v>
      </c>
      <c r="F769" s="27" t="s">
        <v>179</v>
      </c>
      <c r="G769" s="35">
        <f>IF(F769="I",IFERROR(VLOOKUP(C769,'BG 122022'!B:D,3,FALSE),0),0)</f>
        <v>0</v>
      </c>
      <c r="H769" s="28"/>
      <c r="I769" s="28">
        <f>IF(F769="I",IFERROR(VLOOKUP(C769,'BG 122022'!B:E,4,FALSE),0),0)</f>
        <v>0</v>
      </c>
      <c r="J769" s="28"/>
      <c r="K769" s="35">
        <f>IF(F769="I",IFERROR(VLOOKUP(C769,'BG 2021'!A:C,3,FALSE),0),0)</f>
        <v>0</v>
      </c>
      <c r="L769" s="28"/>
      <c r="M769" s="28">
        <f>IF(F769="I",IFERROR(VLOOKUP(C769,'BG 2021'!A:D,4,FALSE),0),0)</f>
        <v>0</v>
      </c>
      <c r="N769" s="28"/>
      <c r="O769" s="35"/>
      <c r="P769" s="28"/>
      <c r="Q769" s="28"/>
      <c r="R769" s="28"/>
    </row>
    <row r="770" spans="1:18" hidden="1">
      <c r="A770" s="125" t="s">
        <v>19</v>
      </c>
      <c r="B770" s="125"/>
      <c r="C770" s="126">
        <v>3011121</v>
      </c>
      <c r="D770" s="125" t="s">
        <v>106</v>
      </c>
      <c r="E770" s="27" t="s">
        <v>6</v>
      </c>
      <c r="F770" s="27" t="s">
        <v>179</v>
      </c>
      <c r="G770" s="35">
        <f>IF(F770="I",IFERROR(VLOOKUP(C770,'BG 122022'!B:D,3,FALSE),0),0)</f>
        <v>0</v>
      </c>
      <c r="H770" s="28"/>
      <c r="I770" s="28">
        <f>IF(F770="I",IFERROR(VLOOKUP(C770,'BG 122022'!B:E,4,FALSE),0),0)</f>
        <v>0</v>
      </c>
      <c r="J770" s="28"/>
      <c r="K770" s="35">
        <f>IF(F770="I",IFERROR(VLOOKUP(C770,'BG 2021'!A:C,3,FALSE),0),0)</f>
        <v>0</v>
      </c>
      <c r="L770" s="28"/>
      <c r="M770" s="28">
        <f>IF(F770="I",IFERROR(VLOOKUP(C770,'BG 2021'!A:D,4,FALSE),0),0)</f>
        <v>0</v>
      </c>
      <c r="N770" s="28"/>
      <c r="O770" s="35"/>
      <c r="P770" s="28"/>
      <c r="Q770" s="28"/>
      <c r="R770" s="28"/>
    </row>
    <row r="771" spans="1:18" hidden="1">
      <c r="A771" s="125" t="s">
        <v>19</v>
      </c>
      <c r="B771" s="125"/>
      <c r="C771" s="126">
        <v>30111211</v>
      </c>
      <c r="D771" s="125" t="s">
        <v>106</v>
      </c>
      <c r="E771" s="27" t="s">
        <v>6</v>
      </c>
      <c r="F771" s="27" t="s">
        <v>179</v>
      </c>
      <c r="G771" s="35">
        <f>IF(F771="I",IFERROR(VLOOKUP(C771,'BG 122022'!B:D,3,FALSE),0),0)</f>
        <v>0</v>
      </c>
      <c r="H771" s="28"/>
      <c r="I771" s="28">
        <f>IF(F771="I",IFERROR(VLOOKUP(C771,'BG 122022'!B:E,4,FALSE),0),0)</f>
        <v>0</v>
      </c>
      <c r="J771" s="28"/>
      <c r="K771" s="35">
        <f>IF(F771="I",IFERROR(VLOOKUP(C771,'BG 2021'!A:C,3,FALSE),0),0)</f>
        <v>0</v>
      </c>
      <c r="L771" s="28"/>
      <c r="M771" s="28">
        <f>IF(F771="I",IFERROR(VLOOKUP(C771,'BG 2021'!A:D,4,FALSE),0),0)</f>
        <v>0</v>
      </c>
      <c r="N771" s="28"/>
      <c r="O771" s="35"/>
      <c r="P771" s="28"/>
      <c r="Q771" s="28"/>
      <c r="R771" s="28"/>
    </row>
    <row r="772" spans="1:18" s="165" customFormat="1" hidden="1">
      <c r="A772" s="160" t="s">
        <v>19</v>
      </c>
      <c r="B772" s="160" t="s">
        <v>897</v>
      </c>
      <c r="C772" s="161">
        <v>3011121101</v>
      </c>
      <c r="D772" s="160" t="s">
        <v>278</v>
      </c>
      <c r="E772" s="162" t="s">
        <v>6</v>
      </c>
      <c r="F772" s="162" t="s">
        <v>180</v>
      </c>
      <c r="G772" s="163">
        <f>IF(F772="I",IFERROR(VLOOKUP(C772,'BG 122022'!B:D,3,FALSE),0),0)</f>
        <v>18200000000</v>
      </c>
      <c r="H772" s="164"/>
      <c r="I772" s="164">
        <f>IF(F772="I",IFERROR(VLOOKUP(C772,'BG 122022'!B:E,4,FALSE),0),0)</f>
        <v>2605980.7050000001</v>
      </c>
      <c r="J772" s="164"/>
      <c r="K772" s="163">
        <f>IF(F772="I",IFERROR(VLOOKUP(C772,'BG 2021'!A:C,3,FALSE),0),0)</f>
        <v>18200000000</v>
      </c>
      <c r="L772" s="164"/>
      <c r="M772" s="164">
        <f>IF(F772="I",IFERROR(VLOOKUP(C772,'BG 2021'!A:D,4,FALSE),0),0)</f>
        <v>2605980.71</v>
      </c>
      <c r="N772" s="164"/>
      <c r="O772" s="163"/>
      <c r="P772" s="164"/>
      <c r="Q772" s="164"/>
      <c r="R772" s="164"/>
    </row>
    <row r="773" spans="1:18" hidden="1">
      <c r="A773" s="125" t="s">
        <v>19</v>
      </c>
      <c r="B773" s="125"/>
      <c r="C773" s="126">
        <v>3011121102</v>
      </c>
      <c r="D773" s="125" t="s">
        <v>713</v>
      </c>
      <c r="E773" s="27" t="s">
        <v>6</v>
      </c>
      <c r="F773" s="27" t="s">
        <v>180</v>
      </c>
      <c r="G773" s="35">
        <f>IF(F773="I",IFERROR(VLOOKUP(C773,'BG 122022'!B:D,3,FALSE),0),0)</f>
        <v>0</v>
      </c>
      <c r="H773" s="28"/>
      <c r="I773" s="28">
        <f>IF(F773="I",IFERROR(VLOOKUP(C773,'BG 122022'!B:E,4,FALSE),0),0)</f>
        <v>0</v>
      </c>
      <c r="J773" s="28"/>
      <c r="K773" s="35">
        <f>IF(F773="I",IFERROR(VLOOKUP(C773,'BG 2021'!A:C,3,FALSE),0),0)</f>
        <v>0</v>
      </c>
      <c r="L773" s="28"/>
      <c r="M773" s="28">
        <f>IF(F773="I",IFERROR(VLOOKUP(C773,'BG 2021'!A:D,4,FALSE),0),0)</f>
        <v>0</v>
      </c>
      <c r="N773" s="28"/>
      <c r="O773" s="35"/>
      <c r="P773" s="28"/>
      <c r="Q773" s="28"/>
      <c r="R773" s="28"/>
    </row>
    <row r="774" spans="1:18" hidden="1">
      <c r="A774" s="125" t="s">
        <v>19</v>
      </c>
      <c r="B774" s="125"/>
      <c r="C774" s="126">
        <v>3011121103</v>
      </c>
      <c r="D774" s="125" t="s">
        <v>279</v>
      </c>
      <c r="E774" s="27" t="s">
        <v>6</v>
      </c>
      <c r="F774" s="27" t="s">
        <v>180</v>
      </c>
      <c r="G774" s="35">
        <f>IF(F774="I",IFERROR(VLOOKUP(C774,'BG 122022'!B:D,3,FALSE),0),0)</f>
        <v>0</v>
      </c>
      <c r="H774" s="28"/>
      <c r="I774" s="28">
        <f>IF(F774="I",IFERROR(VLOOKUP(C774,'BG 122022'!B:E,4,FALSE),0),0)</f>
        <v>0</v>
      </c>
      <c r="J774" s="28"/>
      <c r="K774" s="35">
        <f>IF(F774="I",IFERROR(VLOOKUP(C774,'BG 2021'!A:C,3,FALSE),0),0)</f>
        <v>0</v>
      </c>
      <c r="L774" s="28"/>
      <c r="M774" s="28">
        <f>IF(F774="I",IFERROR(VLOOKUP(C774,'BG 2021'!A:D,4,FALSE),0),0)</f>
        <v>0</v>
      </c>
      <c r="N774" s="28"/>
      <c r="O774" s="35"/>
      <c r="P774" s="28"/>
      <c r="Q774" s="28"/>
      <c r="R774" s="28"/>
    </row>
    <row r="775" spans="1:18" hidden="1">
      <c r="A775" s="125" t="s">
        <v>19</v>
      </c>
      <c r="B775" s="125"/>
      <c r="C775" s="126">
        <v>301113</v>
      </c>
      <c r="D775" s="125" t="s">
        <v>714</v>
      </c>
      <c r="E775" s="27" t="s">
        <v>6</v>
      </c>
      <c r="F775" s="27" t="s">
        <v>179</v>
      </c>
      <c r="G775" s="35">
        <f>IF(F775="I",IFERROR(VLOOKUP(C775,'BG 122022'!B:D,3,FALSE),0),0)</f>
        <v>0</v>
      </c>
      <c r="H775" s="28"/>
      <c r="I775" s="28">
        <f>IF(F775="I",IFERROR(VLOOKUP(C775,'BG 122022'!B:E,4,FALSE),0),0)</f>
        <v>0</v>
      </c>
      <c r="J775" s="28"/>
      <c r="K775" s="35">
        <f>IF(F775="I",IFERROR(VLOOKUP(C775,'BG 2021'!A:C,3,FALSE),0),0)</f>
        <v>0</v>
      </c>
      <c r="L775" s="28"/>
      <c r="M775" s="28">
        <f>IF(F775="I",IFERROR(VLOOKUP(C775,'BG 2021'!A:D,4,FALSE),0),0)</f>
        <v>0</v>
      </c>
      <c r="N775" s="28"/>
      <c r="O775" s="35"/>
      <c r="P775" s="28"/>
      <c r="Q775" s="28"/>
      <c r="R775" s="28"/>
    </row>
    <row r="776" spans="1:18" hidden="1">
      <c r="A776" s="125" t="s">
        <v>19</v>
      </c>
      <c r="B776" s="125"/>
      <c r="C776" s="126">
        <v>3011131</v>
      </c>
      <c r="D776" s="125" t="s">
        <v>714</v>
      </c>
      <c r="E776" s="27" t="s">
        <v>6</v>
      </c>
      <c r="F776" s="27" t="s">
        <v>179</v>
      </c>
      <c r="G776" s="35">
        <f>IF(F776="I",IFERROR(VLOOKUP(C776,'BG 122022'!B:D,3,FALSE),0),0)</f>
        <v>0</v>
      </c>
      <c r="H776" s="28"/>
      <c r="I776" s="28">
        <f>IF(F776="I",IFERROR(VLOOKUP(C776,'BG 122022'!B:E,4,FALSE),0),0)</f>
        <v>0</v>
      </c>
      <c r="J776" s="28"/>
      <c r="K776" s="35">
        <f>IF(F776="I",IFERROR(VLOOKUP(C776,'BG 2021'!A:C,3,FALSE),0),0)</f>
        <v>0</v>
      </c>
      <c r="L776" s="28"/>
      <c r="M776" s="28">
        <f>IF(F776="I",IFERROR(VLOOKUP(C776,'BG 2021'!A:D,4,FALSE),0),0)</f>
        <v>0</v>
      </c>
      <c r="N776" s="28"/>
      <c r="O776" s="35"/>
      <c r="P776" s="28"/>
      <c r="Q776" s="28"/>
      <c r="R776" s="28"/>
    </row>
    <row r="777" spans="1:18" hidden="1">
      <c r="A777" s="125" t="s">
        <v>19</v>
      </c>
      <c r="B777" s="125"/>
      <c r="C777" s="126">
        <v>30111311</v>
      </c>
      <c r="D777" s="125" t="s">
        <v>714</v>
      </c>
      <c r="E777" s="27" t="s">
        <v>6</v>
      </c>
      <c r="F777" s="27" t="s">
        <v>179</v>
      </c>
      <c r="G777" s="35">
        <f>IF(F777="I",IFERROR(VLOOKUP(C777,'BG 122022'!B:D,3,FALSE),0),0)</f>
        <v>0</v>
      </c>
      <c r="H777" s="28"/>
      <c r="I777" s="28">
        <f>IF(F777="I",IFERROR(VLOOKUP(C777,'BG 122022'!B:E,4,FALSE),0),0)</f>
        <v>0</v>
      </c>
      <c r="J777" s="28"/>
      <c r="K777" s="35">
        <f>IF(F777="I",IFERROR(VLOOKUP(C777,'BG 2021'!A:C,3,FALSE),0),0)</f>
        <v>0</v>
      </c>
      <c r="L777" s="28"/>
      <c r="M777" s="28">
        <f>IF(F777="I",IFERROR(VLOOKUP(C777,'BG 2021'!A:D,4,FALSE),0),0)</f>
        <v>0</v>
      </c>
      <c r="N777" s="28"/>
      <c r="O777" s="35"/>
      <c r="P777" s="28"/>
      <c r="Q777" s="28"/>
      <c r="R777" s="28"/>
    </row>
    <row r="778" spans="1:18" hidden="1">
      <c r="A778" s="125" t="s">
        <v>19</v>
      </c>
      <c r="B778" s="125"/>
      <c r="C778" s="126">
        <v>3011131101</v>
      </c>
      <c r="D778" s="125" t="s">
        <v>714</v>
      </c>
      <c r="E778" s="27" t="s">
        <v>6</v>
      </c>
      <c r="F778" s="27" t="s">
        <v>180</v>
      </c>
      <c r="G778" s="35">
        <f>IF(F778="I",IFERROR(VLOOKUP(C778,'BG 122022'!B:D,3,FALSE),0),0)</f>
        <v>0</v>
      </c>
      <c r="H778" s="28"/>
      <c r="I778" s="28">
        <f>IF(F778="I",IFERROR(VLOOKUP(C778,'BG 122022'!B:E,4,FALSE),0),0)</f>
        <v>0</v>
      </c>
      <c r="J778" s="28"/>
      <c r="K778" s="35">
        <f>IF(F778="I",IFERROR(VLOOKUP(C778,'BG 2021'!A:C,3,FALSE),0),0)</f>
        <v>0</v>
      </c>
      <c r="L778" s="28"/>
      <c r="M778" s="28">
        <f>IF(F778="I",IFERROR(VLOOKUP(C778,'BG 2021'!A:D,4,FALSE),0),0)</f>
        <v>0</v>
      </c>
      <c r="N778" s="28"/>
      <c r="O778" s="35"/>
      <c r="P778" s="28"/>
      <c r="Q778" s="28"/>
      <c r="R778" s="28"/>
    </row>
    <row r="779" spans="1:18" hidden="1">
      <c r="A779" s="125" t="s">
        <v>19</v>
      </c>
      <c r="B779" s="125"/>
      <c r="C779" s="126">
        <v>3011131102</v>
      </c>
      <c r="D779" s="125" t="s">
        <v>715</v>
      </c>
      <c r="E779" s="27" t="s">
        <v>6</v>
      </c>
      <c r="F779" s="27" t="s">
        <v>180</v>
      </c>
      <c r="G779" s="35">
        <f>IF(F779="I",IFERROR(VLOOKUP(C779,'BG 122022'!B:D,3,FALSE),0),0)</f>
        <v>0</v>
      </c>
      <c r="H779" s="28"/>
      <c r="I779" s="28">
        <f>IF(F779="I",IFERROR(VLOOKUP(C779,'BG 122022'!B:E,4,FALSE),0),0)</f>
        <v>0</v>
      </c>
      <c r="J779" s="28"/>
      <c r="K779" s="35">
        <f>IF(F779="I",IFERROR(VLOOKUP(C779,'BG 2021'!A:C,3,FALSE),0),0)</f>
        <v>0</v>
      </c>
      <c r="L779" s="28"/>
      <c r="M779" s="28">
        <f>IF(F779="I",IFERROR(VLOOKUP(C779,'BG 2021'!A:D,4,FALSE),0),0)</f>
        <v>0</v>
      </c>
      <c r="N779" s="28"/>
      <c r="O779" s="35"/>
      <c r="P779" s="28"/>
      <c r="Q779" s="28"/>
      <c r="R779" s="28"/>
    </row>
    <row r="780" spans="1:18" hidden="1">
      <c r="A780" s="125" t="s">
        <v>19</v>
      </c>
      <c r="B780" s="125"/>
      <c r="C780" s="126">
        <v>302</v>
      </c>
      <c r="D780" s="125" t="s">
        <v>335</v>
      </c>
      <c r="E780" s="27" t="s">
        <v>6</v>
      </c>
      <c r="F780" s="27" t="s">
        <v>179</v>
      </c>
      <c r="G780" s="35">
        <f>IF(F780="I",IFERROR(VLOOKUP(C780,'BG 122022'!B:D,3,FALSE),0),0)</f>
        <v>0</v>
      </c>
      <c r="H780" s="28"/>
      <c r="I780" s="28">
        <f>IF(F780="I",IFERROR(VLOOKUP(C780,'BG 122022'!B:E,4,FALSE),0),0)</f>
        <v>0</v>
      </c>
      <c r="J780" s="28"/>
      <c r="K780" s="35">
        <f>IF(F780="I",IFERROR(VLOOKUP(C780,'BG 2021'!A:C,3,FALSE),0),0)</f>
        <v>0</v>
      </c>
      <c r="L780" s="28"/>
      <c r="M780" s="28">
        <f>IF(F780="I",IFERROR(VLOOKUP(C780,'BG 2021'!A:D,4,FALSE),0),0)</f>
        <v>0</v>
      </c>
      <c r="N780" s="28"/>
      <c r="O780" s="35"/>
      <c r="P780" s="28"/>
      <c r="Q780" s="28"/>
      <c r="R780" s="28"/>
    </row>
    <row r="781" spans="1:18" hidden="1">
      <c r="A781" s="125" t="s">
        <v>19</v>
      </c>
      <c r="B781" s="125"/>
      <c r="C781" s="126">
        <v>3021</v>
      </c>
      <c r="D781" s="125" t="s">
        <v>279</v>
      </c>
      <c r="E781" s="27" t="s">
        <v>6</v>
      </c>
      <c r="F781" s="27" t="s">
        <v>179</v>
      </c>
      <c r="G781" s="35">
        <f>IF(F781="I",IFERROR(VLOOKUP(C781,'BG 122022'!B:D,3,FALSE),0),0)</f>
        <v>0</v>
      </c>
      <c r="H781" s="28"/>
      <c r="I781" s="28">
        <f>IF(F781="I",IFERROR(VLOOKUP(C781,'BG 122022'!B:E,4,FALSE),0),0)</f>
        <v>0</v>
      </c>
      <c r="J781" s="28"/>
      <c r="K781" s="35">
        <f>IF(F781="I",IFERROR(VLOOKUP(C781,'BG 2021'!A:C,3,FALSE),0),0)</f>
        <v>0</v>
      </c>
      <c r="L781" s="28"/>
      <c r="M781" s="28">
        <f>IF(F781="I",IFERROR(VLOOKUP(C781,'BG 2021'!A:D,4,FALSE),0),0)</f>
        <v>0</v>
      </c>
      <c r="N781" s="28"/>
      <c r="O781" s="35"/>
      <c r="P781" s="28"/>
      <c r="Q781" s="28"/>
      <c r="R781" s="28"/>
    </row>
    <row r="782" spans="1:18" hidden="1">
      <c r="A782" s="125" t="s">
        <v>19</v>
      </c>
      <c r="B782" s="125"/>
      <c r="C782" s="126">
        <v>30211</v>
      </c>
      <c r="D782" s="125" t="s">
        <v>279</v>
      </c>
      <c r="E782" s="27" t="s">
        <v>6</v>
      </c>
      <c r="F782" s="27" t="s">
        <v>179</v>
      </c>
      <c r="G782" s="35">
        <f>IF(F782="I",IFERROR(VLOOKUP(C782,'BG 122022'!B:D,3,FALSE),0),0)</f>
        <v>0</v>
      </c>
      <c r="H782" s="28"/>
      <c r="I782" s="28">
        <f>IF(F782="I",IFERROR(VLOOKUP(C782,'BG 122022'!B:E,4,FALSE),0),0)</f>
        <v>0</v>
      </c>
      <c r="J782" s="28"/>
      <c r="K782" s="35">
        <f>IF(F782="I",IFERROR(VLOOKUP(C782,'BG 2021'!A:C,3,FALSE),0),0)</f>
        <v>0</v>
      </c>
      <c r="L782" s="28"/>
      <c r="M782" s="28">
        <f>IF(F782="I",IFERROR(VLOOKUP(C782,'BG 2021'!A:D,4,FALSE),0),0)</f>
        <v>0</v>
      </c>
      <c r="N782" s="28"/>
      <c r="O782" s="35"/>
      <c r="P782" s="28"/>
      <c r="Q782" s="28"/>
      <c r="R782" s="28"/>
    </row>
    <row r="783" spans="1:18" hidden="1">
      <c r="A783" s="125" t="s">
        <v>19</v>
      </c>
      <c r="B783" s="125"/>
      <c r="C783" s="126">
        <v>302111</v>
      </c>
      <c r="D783" s="125" t="s">
        <v>279</v>
      </c>
      <c r="E783" s="27" t="s">
        <v>6</v>
      </c>
      <c r="F783" s="27" t="s">
        <v>179</v>
      </c>
      <c r="G783" s="35">
        <f>IF(F783="I",IFERROR(VLOOKUP(C783,'BG 122022'!B:D,3,FALSE),0),0)</f>
        <v>0</v>
      </c>
      <c r="H783" s="28"/>
      <c r="I783" s="28">
        <f>IF(F783="I",IFERROR(VLOOKUP(C783,'BG 122022'!B:E,4,FALSE),0),0)</f>
        <v>0</v>
      </c>
      <c r="J783" s="28"/>
      <c r="K783" s="35">
        <f>IF(F783="I",IFERROR(VLOOKUP(C783,'BG 2021'!A:C,3,FALSE),0),0)</f>
        <v>0</v>
      </c>
      <c r="L783" s="28"/>
      <c r="M783" s="28">
        <f>IF(F783="I",IFERROR(VLOOKUP(C783,'BG 2021'!A:D,4,FALSE),0),0)</f>
        <v>0</v>
      </c>
      <c r="N783" s="28"/>
      <c r="O783" s="35"/>
      <c r="P783" s="28"/>
      <c r="Q783" s="28"/>
      <c r="R783" s="28"/>
    </row>
    <row r="784" spans="1:18" hidden="1">
      <c r="A784" s="125" t="s">
        <v>19</v>
      </c>
      <c r="B784" s="125"/>
      <c r="C784" s="126">
        <v>3021111</v>
      </c>
      <c r="D784" s="125" t="s">
        <v>279</v>
      </c>
      <c r="E784" s="27" t="s">
        <v>6</v>
      </c>
      <c r="F784" s="27" t="s">
        <v>179</v>
      </c>
      <c r="G784" s="35">
        <f>IF(F784="I",IFERROR(VLOOKUP(C784,'BG 122022'!B:D,3,FALSE),0),0)</f>
        <v>0</v>
      </c>
      <c r="H784" s="28"/>
      <c r="I784" s="28">
        <f>IF(F784="I",IFERROR(VLOOKUP(C784,'BG 122022'!B:E,4,FALSE),0),0)</f>
        <v>0</v>
      </c>
      <c r="J784" s="28"/>
      <c r="K784" s="35">
        <f>IF(F784="I",IFERROR(VLOOKUP(C784,'BG 2021'!A:C,3,FALSE),0),0)</f>
        <v>0</v>
      </c>
      <c r="L784" s="28"/>
      <c r="M784" s="28">
        <f>IF(F784="I",IFERROR(VLOOKUP(C784,'BG 2021'!A:D,4,FALSE),0),0)</f>
        <v>0</v>
      </c>
      <c r="N784" s="28"/>
      <c r="O784" s="35"/>
      <c r="P784" s="28"/>
      <c r="Q784" s="28"/>
      <c r="R784" s="28"/>
    </row>
    <row r="785" spans="1:18" hidden="1">
      <c r="A785" s="125" t="s">
        <v>19</v>
      </c>
      <c r="B785" s="125"/>
      <c r="C785" s="126">
        <v>30211111</v>
      </c>
      <c r="D785" s="125" t="s">
        <v>279</v>
      </c>
      <c r="E785" s="27" t="s">
        <v>6</v>
      </c>
      <c r="F785" s="27" t="s">
        <v>179</v>
      </c>
      <c r="G785" s="35">
        <f>IF(F785="I",IFERROR(VLOOKUP(C785,'BG 122022'!B:D,3,FALSE),0),0)</f>
        <v>0</v>
      </c>
      <c r="H785" s="28"/>
      <c r="I785" s="28">
        <f>IF(F785="I",IFERROR(VLOOKUP(C785,'BG 122022'!B:E,4,FALSE),0),0)</f>
        <v>0</v>
      </c>
      <c r="J785" s="28"/>
      <c r="K785" s="35">
        <f>IF(F785="I",IFERROR(VLOOKUP(C785,'BG 2021'!A:C,3,FALSE),0),0)</f>
        <v>0</v>
      </c>
      <c r="L785" s="28"/>
      <c r="M785" s="28">
        <f>IF(F785="I",IFERROR(VLOOKUP(C785,'BG 2021'!A:D,4,FALSE),0),0)</f>
        <v>0</v>
      </c>
      <c r="N785" s="28"/>
      <c r="O785" s="35"/>
      <c r="P785" s="28"/>
      <c r="Q785" s="28"/>
      <c r="R785" s="28"/>
    </row>
    <row r="786" spans="1:18" s="165" customFormat="1" hidden="1">
      <c r="A786" s="160" t="s">
        <v>19</v>
      </c>
      <c r="B786" s="160" t="s">
        <v>279</v>
      </c>
      <c r="C786" s="161">
        <v>3021111101</v>
      </c>
      <c r="D786" s="160" t="s">
        <v>279</v>
      </c>
      <c r="E786" s="162" t="s">
        <v>6</v>
      </c>
      <c r="F786" s="162" t="s">
        <v>180</v>
      </c>
      <c r="G786" s="163">
        <f>IF(F786="I",IFERROR(VLOOKUP(C786,'BG 122022'!B:D,3,FALSE),0),0)</f>
        <v>637857678</v>
      </c>
      <c r="H786" s="164"/>
      <c r="I786" s="164">
        <f>IF(F786="I",IFERROR(VLOOKUP(C786,'BG 122022'!B:E,4,FALSE),0),0)</f>
        <v>91749.82</v>
      </c>
      <c r="J786" s="164"/>
      <c r="K786" s="163">
        <f>IF(F786="I",IFERROR(VLOOKUP(C786,'BG 2021'!A:C,3,FALSE),0),0)</f>
        <v>637857678</v>
      </c>
      <c r="L786" s="164"/>
      <c r="M786" s="164">
        <f>IF(F786="I",IFERROR(VLOOKUP(C786,'BG 2021'!A:D,4,FALSE),0),0)</f>
        <v>91749.82</v>
      </c>
      <c r="N786" s="164"/>
      <c r="O786" s="163"/>
      <c r="P786" s="164"/>
      <c r="Q786" s="164"/>
      <c r="R786" s="164"/>
    </row>
    <row r="787" spans="1:18" hidden="1">
      <c r="A787" s="125" t="s">
        <v>19</v>
      </c>
      <c r="B787" s="125"/>
      <c r="C787" s="126">
        <v>303</v>
      </c>
      <c r="D787" s="125" t="s">
        <v>12</v>
      </c>
      <c r="E787" s="27" t="s">
        <v>6</v>
      </c>
      <c r="F787" s="27" t="s">
        <v>179</v>
      </c>
      <c r="G787" s="35">
        <f>IF(F787="I",IFERROR(VLOOKUP(C787,'BG 122022'!B:D,3,FALSE),0),0)</f>
        <v>0</v>
      </c>
      <c r="H787" s="28"/>
      <c r="I787" s="28">
        <f>IF(F787="I",IFERROR(VLOOKUP(C787,'BG 122022'!B:E,4,FALSE),0),0)</f>
        <v>0</v>
      </c>
      <c r="J787" s="28"/>
      <c r="K787" s="35">
        <f>IF(F787="I",IFERROR(VLOOKUP(C787,'BG 2021'!A:C,3,FALSE),0),0)</f>
        <v>0</v>
      </c>
      <c r="L787" s="28"/>
      <c r="M787" s="28">
        <f>IF(F787="I",IFERROR(VLOOKUP(C787,'BG 2021'!A:D,4,FALSE),0),0)</f>
        <v>0</v>
      </c>
      <c r="N787" s="28"/>
      <c r="O787" s="35"/>
      <c r="P787" s="28"/>
      <c r="Q787" s="28"/>
      <c r="R787" s="28"/>
    </row>
    <row r="788" spans="1:18" hidden="1">
      <c r="A788" s="125" t="s">
        <v>19</v>
      </c>
      <c r="B788" s="125"/>
      <c r="C788" s="126">
        <v>3031</v>
      </c>
      <c r="D788" s="125" t="s">
        <v>124</v>
      </c>
      <c r="E788" s="27" t="s">
        <v>6</v>
      </c>
      <c r="F788" s="27" t="s">
        <v>179</v>
      </c>
      <c r="G788" s="35">
        <f>IF(F788="I",IFERROR(VLOOKUP(C788,'BG 122022'!B:D,3,FALSE),0),0)</f>
        <v>0</v>
      </c>
      <c r="H788" s="28"/>
      <c r="I788" s="28">
        <f>IF(F788="I",IFERROR(VLOOKUP(C788,'BG 122022'!B:E,4,FALSE),0),0)</f>
        <v>0</v>
      </c>
      <c r="J788" s="28"/>
      <c r="K788" s="35">
        <f>IF(F788="I",IFERROR(VLOOKUP(C788,'BG 2021'!A:C,3,FALSE),0),0)</f>
        <v>0</v>
      </c>
      <c r="L788" s="28"/>
      <c r="M788" s="28">
        <f>IF(F788="I",IFERROR(VLOOKUP(C788,'BG 2021'!A:D,4,FALSE),0),0)</f>
        <v>0</v>
      </c>
      <c r="N788" s="28"/>
      <c r="O788" s="35"/>
      <c r="P788" s="28"/>
      <c r="Q788" s="28"/>
      <c r="R788" s="28"/>
    </row>
    <row r="789" spans="1:18" hidden="1">
      <c r="A789" s="125" t="s">
        <v>19</v>
      </c>
      <c r="B789" s="125"/>
      <c r="C789" s="126">
        <v>30311</v>
      </c>
      <c r="D789" s="125" t="s">
        <v>124</v>
      </c>
      <c r="E789" s="27" t="s">
        <v>6</v>
      </c>
      <c r="F789" s="27" t="s">
        <v>179</v>
      </c>
      <c r="G789" s="35">
        <f>IF(F789="I",IFERROR(VLOOKUP(C789,'BG 122022'!B:D,3,FALSE),0),0)</f>
        <v>0</v>
      </c>
      <c r="H789" s="28"/>
      <c r="I789" s="28">
        <f>IF(F789="I",IFERROR(VLOOKUP(C789,'BG 122022'!B:E,4,FALSE),0),0)</f>
        <v>0</v>
      </c>
      <c r="J789" s="28"/>
      <c r="K789" s="35">
        <f>IF(F789="I",IFERROR(VLOOKUP(C789,'BG 2021'!A:C,3,FALSE),0),0)</f>
        <v>0</v>
      </c>
      <c r="L789" s="28"/>
      <c r="M789" s="28">
        <f>IF(F789="I",IFERROR(VLOOKUP(C789,'BG 2021'!A:D,4,FALSE),0),0)</f>
        <v>0</v>
      </c>
      <c r="N789" s="28"/>
      <c r="O789" s="35"/>
      <c r="P789" s="28"/>
      <c r="Q789" s="28"/>
      <c r="R789" s="28"/>
    </row>
    <row r="790" spans="1:18" hidden="1">
      <c r="A790" s="125" t="s">
        <v>19</v>
      </c>
      <c r="B790" s="125"/>
      <c r="C790" s="126">
        <v>303111</v>
      </c>
      <c r="D790" s="125" t="s">
        <v>124</v>
      </c>
      <c r="E790" s="27" t="s">
        <v>6</v>
      </c>
      <c r="F790" s="27" t="s">
        <v>179</v>
      </c>
      <c r="G790" s="35">
        <f>IF(F790="I",IFERROR(VLOOKUP(C790,'BG 122022'!B:D,3,FALSE),0),0)</f>
        <v>0</v>
      </c>
      <c r="H790" s="28"/>
      <c r="I790" s="28">
        <f>IF(F790="I",IFERROR(VLOOKUP(C790,'BG 122022'!B:E,4,FALSE),0),0)</f>
        <v>0</v>
      </c>
      <c r="J790" s="28"/>
      <c r="K790" s="35">
        <f>IF(F790="I",IFERROR(VLOOKUP(C790,'BG 2021'!A:C,3,FALSE),0),0)</f>
        <v>0</v>
      </c>
      <c r="L790" s="28"/>
      <c r="M790" s="28">
        <f>IF(F790="I",IFERROR(VLOOKUP(C790,'BG 2021'!A:D,4,FALSE),0),0)</f>
        <v>0</v>
      </c>
      <c r="N790" s="28"/>
      <c r="O790" s="35"/>
      <c r="P790" s="28"/>
      <c r="Q790" s="28"/>
      <c r="R790" s="28"/>
    </row>
    <row r="791" spans="1:18" hidden="1">
      <c r="A791" s="125" t="s">
        <v>19</v>
      </c>
      <c r="B791" s="125"/>
      <c r="C791" s="126">
        <v>3031111</v>
      </c>
      <c r="D791" s="125" t="s">
        <v>124</v>
      </c>
      <c r="E791" s="27" t="s">
        <v>6</v>
      </c>
      <c r="F791" s="27" t="s">
        <v>179</v>
      </c>
      <c r="G791" s="35">
        <f>IF(F791="I",IFERROR(VLOOKUP(C791,'BG 122022'!B:D,3,FALSE),0),0)</f>
        <v>0</v>
      </c>
      <c r="H791" s="28"/>
      <c r="I791" s="28">
        <f>IF(F791="I",IFERROR(VLOOKUP(C791,'BG 122022'!B:E,4,FALSE),0),0)</f>
        <v>0</v>
      </c>
      <c r="J791" s="28"/>
      <c r="K791" s="35">
        <f>IF(F791="I",IFERROR(VLOOKUP(C791,'BG 2021'!A:C,3,FALSE),0),0)</f>
        <v>0</v>
      </c>
      <c r="L791" s="28"/>
      <c r="M791" s="28">
        <f>IF(F791="I",IFERROR(VLOOKUP(C791,'BG 2021'!A:D,4,FALSE),0),0)</f>
        <v>0</v>
      </c>
      <c r="N791" s="28"/>
      <c r="O791" s="35"/>
      <c r="P791" s="28"/>
      <c r="Q791" s="28"/>
      <c r="R791" s="28"/>
    </row>
    <row r="792" spans="1:18" hidden="1">
      <c r="A792" s="125" t="s">
        <v>19</v>
      </c>
      <c r="B792" s="125"/>
      <c r="C792" s="126">
        <v>30311111</v>
      </c>
      <c r="D792" s="125" t="s">
        <v>124</v>
      </c>
      <c r="E792" s="27" t="s">
        <v>6</v>
      </c>
      <c r="F792" s="27" t="s">
        <v>179</v>
      </c>
      <c r="G792" s="35">
        <f>IF(F792="I",IFERROR(VLOOKUP(C792,'BG 122022'!B:D,3,FALSE),0),0)</f>
        <v>0</v>
      </c>
      <c r="H792" s="28"/>
      <c r="I792" s="28">
        <f>IF(F792="I",IFERROR(VLOOKUP(C792,'BG 122022'!B:E,4,FALSE),0),0)</f>
        <v>0</v>
      </c>
      <c r="J792" s="28"/>
      <c r="K792" s="35">
        <f>IF(F792="I",IFERROR(VLOOKUP(C792,'BG 2021'!A:C,3,FALSE),0),0)</f>
        <v>0</v>
      </c>
      <c r="L792" s="28"/>
      <c r="M792" s="28">
        <f>IF(F792="I",IFERROR(VLOOKUP(C792,'BG 2021'!A:D,4,FALSE),0),0)</f>
        <v>0</v>
      </c>
      <c r="N792" s="28"/>
      <c r="O792" s="35"/>
      <c r="P792" s="28"/>
      <c r="Q792" s="28"/>
      <c r="R792" s="28"/>
    </row>
    <row r="793" spans="1:18" hidden="1">
      <c r="A793" s="125" t="s">
        <v>19</v>
      </c>
      <c r="B793" s="125"/>
      <c r="C793" s="126">
        <v>3031111101</v>
      </c>
      <c r="D793" s="125" t="s">
        <v>716</v>
      </c>
      <c r="E793" s="27" t="s">
        <v>6</v>
      </c>
      <c r="F793" s="27" t="s">
        <v>180</v>
      </c>
      <c r="G793" s="35">
        <f>IF(F793="I",IFERROR(VLOOKUP(C793,'BG 122022'!B:D,3,FALSE),0),0)</f>
        <v>0</v>
      </c>
      <c r="H793" s="28"/>
      <c r="I793" s="28">
        <f>IF(F793="I",IFERROR(VLOOKUP(C793,'BG 122022'!B:E,4,FALSE),0),0)</f>
        <v>0</v>
      </c>
      <c r="J793" s="28"/>
      <c r="K793" s="35">
        <f>IF(F793="I",IFERROR(VLOOKUP(C793,'BG 2021'!A:C,3,FALSE),0),0)</f>
        <v>0</v>
      </c>
      <c r="L793" s="28"/>
      <c r="M793" s="28">
        <f>IF(F793="I",IFERROR(VLOOKUP(C793,'BG 2021'!A:D,4,FALSE),0),0)</f>
        <v>0</v>
      </c>
      <c r="N793" s="28"/>
      <c r="O793" s="35"/>
      <c r="P793" s="28"/>
      <c r="Q793" s="28"/>
      <c r="R793" s="28"/>
    </row>
    <row r="794" spans="1:18" hidden="1">
      <c r="A794" s="125" t="s">
        <v>19</v>
      </c>
      <c r="B794" s="125"/>
      <c r="C794" s="126">
        <v>3031111102</v>
      </c>
      <c r="D794" s="125" t="s">
        <v>717</v>
      </c>
      <c r="E794" s="27" t="s">
        <v>6</v>
      </c>
      <c r="F794" s="27" t="s">
        <v>180</v>
      </c>
      <c r="G794" s="35">
        <f>IF(F794="I",IFERROR(VLOOKUP(C794,'BG 122022'!B:D,3,FALSE),0),0)</f>
        <v>0</v>
      </c>
      <c r="H794" s="28"/>
      <c r="I794" s="28">
        <f>IF(F794="I",IFERROR(VLOOKUP(C794,'BG 122022'!B:E,4,FALSE),0),0)</f>
        <v>0</v>
      </c>
      <c r="J794" s="28"/>
      <c r="K794" s="35">
        <f>IF(F794="I",IFERROR(VLOOKUP(C794,'BG 2021'!A:C,3,FALSE),0),0)</f>
        <v>0</v>
      </c>
      <c r="L794" s="28"/>
      <c r="M794" s="28">
        <f>IF(F794="I",IFERROR(VLOOKUP(C794,'BG 2021'!A:D,4,FALSE),0),0)</f>
        <v>0</v>
      </c>
      <c r="N794" s="28"/>
      <c r="O794" s="35"/>
      <c r="P794" s="28"/>
      <c r="Q794" s="28"/>
      <c r="R794" s="28"/>
    </row>
    <row r="795" spans="1:18" hidden="1">
      <c r="A795" s="125" t="s">
        <v>19</v>
      </c>
      <c r="B795" s="125"/>
      <c r="C795" s="126">
        <v>3031111103</v>
      </c>
      <c r="D795" s="125" t="s">
        <v>718</v>
      </c>
      <c r="E795" s="27" t="s">
        <v>6</v>
      </c>
      <c r="F795" s="27" t="s">
        <v>180</v>
      </c>
      <c r="G795" s="35">
        <f>IF(F795="I",IFERROR(VLOOKUP(C795,'BG 122022'!B:D,3,FALSE),0),0)</f>
        <v>0</v>
      </c>
      <c r="H795" s="28"/>
      <c r="I795" s="28">
        <f>IF(F795="I",IFERROR(VLOOKUP(C795,'BG 122022'!B:E,4,FALSE),0),0)</f>
        <v>0</v>
      </c>
      <c r="J795" s="28"/>
      <c r="K795" s="35">
        <f>IF(F795="I",IFERROR(VLOOKUP(C795,'BG 2021'!A:C,3,FALSE),0),0)</f>
        <v>0</v>
      </c>
      <c r="L795" s="28"/>
      <c r="M795" s="28">
        <f>IF(F795="I",IFERROR(VLOOKUP(C795,'BG 2021'!A:D,4,FALSE),0),0)</f>
        <v>0</v>
      </c>
      <c r="N795" s="28"/>
      <c r="O795" s="35"/>
      <c r="P795" s="28"/>
      <c r="Q795" s="28"/>
      <c r="R795" s="28"/>
    </row>
    <row r="796" spans="1:18" hidden="1">
      <c r="A796" s="125" t="s">
        <v>19</v>
      </c>
      <c r="B796" s="125"/>
      <c r="C796" s="126">
        <v>3031111104</v>
      </c>
      <c r="D796" s="125" t="s">
        <v>719</v>
      </c>
      <c r="E796" s="27" t="s">
        <v>6</v>
      </c>
      <c r="F796" s="27" t="s">
        <v>180</v>
      </c>
      <c r="G796" s="35">
        <f>IF(F796="I",IFERROR(VLOOKUP(C796,'BG 122022'!B:D,3,FALSE),0),0)</f>
        <v>0</v>
      </c>
      <c r="H796" s="28"/>
      <c r="I796" s="28">
        <f>IF(F796="I",IFERROR(VLOOKUP(C796,'BG 122022'!B:E,4,FALSE),0),0)</f>
        <v>0</v>
      </c>
      <c r="J796" s="28"/>
      <c r="K796" s="35">
        <f>IF(F796="I",IFERROR(VLOOKUP(C796,'BG 2021'!A:C,3,FALSE),0),0)</f>
        <v>0</v>
      </c>
      <c r="L796" s="28"/>
      <c r="M796" s="28">
        <f>IF(F796="I",IFERROR(VLOOKUP(C796,'BG 2021'!A:D,4,FALSE),0),0)</f>
        <v>0</v>
      </c>
      <c r="N796" s="28"/>
      <c r="O796" s="35"/>
      <c r="P796" s="28"/>
      <c r="Q796" s="28"/>
      <c r="R796" s="28"/>
    </row>
    <row r="797" spans="1:18" hidden="1">
      <c r="A797" s="125" t="s">
        <v>19</v>
      </c>
      <c r="B797" s="125"/>
      <c r="C797" s="126">
        <v>304</v>
      </c>
      <c r="D797" s="125" t="s">
        <v>81</v>
      </c>
      <c r="E797" s="27" t="s">
        <v>6</v>
      </c>
      <c r="F797" s="27" t="s">
        <v>179</v>
      </c>
      <c r="G797" s="35">
        <f>IF(F797="I",IFERROR(VLOOKUP(C797,'BG 122022'!B:D,3,FALSE),0),0)</f>
        <v>0</v>
      </c>
      <c r="H797" s="28"/>
      <c r="I797" s="28">
        <f>IF(F797="I",IFERROR(VLOOKUP(C797,'BG 122022'!B:E,4,FALSE),0),0)</f>
        <v>0</v>
      </c>
      <c r="J797" s="28"/>
      <c r="K797" s="35">
        <f>IF(F797="I",IFERROR(VLOOKUP(C797,'BG 2021'!A:C,3,FALSE),0),0)</f>
        <v>0</v>
      </c>
      <c r="L797" s="28"/>
      <c r="M797" s="28">
        <f>IF(F797="I",IFERROR(VLOOKUP(C797,'BG 2021'!A:D,4,FALSE),0),0)</f>
        <v>0</v>
      </c>
      <c r="N797" s="28"/>
      <c r="O797" s="35"/>
      <c r="P797" s="28"/>
      <c r="Q797" s="28"/>
      <c r="R797" s="28"/>
    </row>
    <row r="798" spans="1:18" hidden="1">
      <c r="A798" s="125" t="s">
        <v>19</v>
      </c>
      <c r="B798" s="125"/>
      <c r="C798" s="126">
        <v>3041</v>
      </c>
      <c r="D798" s="125" t="s">
        <v>336</v>
      </c>
      <c r="E798" s="27" t="s">
        <v>6</v>
      </c>
      <c r="F798" s="27" t="s">
        <v>179</v>
      </c>
      <c r="G798" s="35">
        <f>IF(F798="I",IFERROR(VLOOKUP(C798,'BG 122022'!B:D,3,FALSE),0),0)</f>
        <v>0</v>
      </c>
      <c r="H798" s="28"/>
      <c r="I798" s="28">
        <f>IF(F798="I",IFERROR(VLOOKUP(C798,'BG 122022'!B:E,4,FALSE),0),0)</f>
        <v>0</v>
      </c>
      <c r="J798" s="28"/>
      <c r="K798" s="35">
        <f>IF(F798="I",IFERROR(VLOOKUP(C798,'BG 2021'!A:C,3,FALSE),0),0)</f>
        <v>0</v>
      </c>
      <c r="L798" s="28"/>
      <c r="M798" s="28">
        <f>IF(F798="I",IFERROR(VLOOKUP(C798,'BG 2021'!A:D,4,FALSE),0),0)</f>
        <v>0</v>
      </c>
      <c r="N798" s="28"/>
      <c r="O798" s="35"/>
      <c r="P798" s="28"/>
      <c r="Q798" s="28"/>
      <c r="R798" s="28"/>
    </row>
    <row r="799" spans="1:18" hidden="1">
      <c r="A799" s="125" t="s">
        <v>19</v>
      </c>
      <c r="B799" s="125"/>
      <c r="C799" s="126">
        <v>30411</v>
      </c>
      <c r="D799" s="125" t="s">
        <v>336</v>
      </c>
      <c r="E799" s="27" t="s">
        <v>6</v>
      </c>
      <c r="F799" s="27" t="s">
        <v>179</v>
      </c>
      <c r="G799" s="35">
        <f>IF(F799="I",IFERROR(VLOOKUP(C799,'BG 122022'!B:D,3,FALSE),0),0)</f>
        <v>0</v>
      </c>
      <c r="H799" s="28"/>
      <c r="I799" s="28">
        <f>IF(F799="I",IFERROR(VLOOKUP(C799,'BG 122022'!B:E,4,FALSE),0),0)</f>
        <v>0</v>
      </c>
      <c r="J799" s="28"/>
      <c r="K799" s="35">
        <f>IF(F799="I",IFERROR(VLOOKUP(C799,'BG 2021'!A:C,3,FALSE),0),0)</f>
        <v>0</v>
      </c>
      <c r="L799" s="28"/>
      <c r="M799" s="28">
        <f>IF(F799="I",IFERROR(VLOOKUP(C799,'BG 2021'!A:D,4,FALSE),0),0)</f>
        <v>0</v>
      </c>
      <c r="N799" s="28"/>
      <c r="O799" s="35"/>
      <c r="P799" s="28"/>
      <c r="Q799" s="28"/>
      <c r="R799" s="28"/>
    </row>
    <row r="800" spans="1:18" hidden="1">
      <c r="A800" s="125" t="s">
        <v>19</v>
      </c>
      <c r="B800" s="125"/>
      <c r="C800" s="126">
        <v>304111</v>
      </c>
      <c r="D800" s="125" t="s">
        <v>336</v>
      </c>
      <c r="E800" s="27" t="s">
        <v>6</v>
      </c>
      <c r="F800" s="27" t="s">
        <v>179</v>
      </c>
      <c r="G800" s="35">
        <f>IF(F800="I",IFERROR(VLOOKUP(C800,'BG 122022'!B:D,3,FALSE),0),0)</f>
        <v>0</v>
      </c>
      <c r="H800" s="28"/>
      <c r="I800" s="28">
        <f>IF(F800="I",IFERROR(VLOOKUP(C800,'BG 122022'!B:E,4,FALSE),0),0)</f>
        <v>0</v>
      </c>
      <c r="J800" s="28"/>
      <c r="K800" s="35">
        <f>IF(F800="I",IFERROR(VLOOKUP(C800,'BG 2021'!A:C,3,FALSE),0),0)</f>
        <v>0</v>
      </c>
      <c r="L800" s="28"/>
      <c r="M800" s="28">
        <f>IF(F800="I",IFERROR(VLOOKUP(C800,'BG 2021'!A:D,4,FALSE),0),0)</f>
        <v>0</v>
      </c>
      <c r="N800" s="28"/>
      <c r="O800" s="35"/>
      <c r="P800" s="28"/>
      <c r="Q800" s="28"/>
      <c r="R800" s="28"/>
    </row>
    <row r="801" spans="1:18" hidden="1">
      <c r="A801" s="125" t="s">
        <v>19</v>
      </c>
      <c r="B801" s="125"/>
      <c r="C801" s="126">
        <v>3041111</v>
      </c>
      <c r="D801" s="125" t="s">
        <v>336</v>
      </c>
      <c r="E801" s="27" t="s">
        <v>6</v>
      </c>
      <c r="F801" s="27" t="s">
        <v>179</v>
      </c>
      <c r="G801" s="35">
        <f>IF(F801="I",IFERROR(VLOOKUP(C801,'BG 122022'!B:D,3,FALSE),0),0)</f>
        <v>0</v>
      </c>
      <c r="H801" s="28"/>
      <c r="I801" s="28">
        <f>IF(F801="I",IFERROR(VLOOKUP(C801,'BG 122022'!B:E,4,FALSE),0),0)</f>
        <v>0</v>
      </c>
      <c r="J801" s="28"/>
      <c r="K801" s="35">
        <f>IF(F801="I",IFERROR(VLOOKUP(C801,'BG 2021'!A:C,3,FALSE),0),0)</f>
        <v>0</v>
      </c>
      <c r="L801" s="28"/>
      <c r="M801" s="28">
        <f>IF(F801="I",IFERROR(VLOOKUP(C801,'BG 2021'!A:D,4,FALSE),0),0)</f>
        <v>0</v>
      </c>
      <c r="N801" s="28"/>
      <c r="O801" s="35"/>
      <c r="P801" s="28"/>
      <c r="Q801" s="28"/>
      <c r="R801" s="28"/>
    </row>
    <row r="802" spans="1:18" hidden="1">
      <c r="A802" s="125" t="s">
        <v>19</v>
      </c>
      <c r="B802" s="125"/>
      <c r="C802" s="126">
        <v>30411111</v>
      </c>
      <c r="D802" s="125" t="s">
        <v>336</v>
      </c>
      <c r="E802" s="27" t="s">
        <v>6</v>
      </c>
      <c r="F802" s="27" t="s">
        <v>179</v>
      </c>
      <c r="G802" s="35">
        <f>IF(F802="I",IFERROR(VLOOKUP(C802,'BG 122022'!B:D,3,FALSE),0),0)</f>
        <v>0</v>
      </c>
      <c r="H802" s="28"/>
      <c r="I802" s="28">
        <f>IF(F802="I",IFERROR(VLOOKUP(C802,'BG 122022'!B:E,4,FALSE),0),0)</f>
        <v>0</v>
      </c>
      <c r="J802" s="28"/>
      <c r="K802" s="35">
        <f>IF(F802="I",IFERROR(VLOOKUP(C802,'BG 2021'!A:C,3,FALSE),0),0)</f>
        <v>0</v>
      </c>
      <c r="L802" s="28"/>
      <c r="M802" s="28">
        <f>IF(F802="I",IFERROR(VLOOKUP(C802,'BG 2021'!A:D,4,FALSE),0),0)</f>
        <v>0</v>
      </c>
      <c r="N802" s="28"/>
      <c r="O802" s="35"/>
      <c r="P802" s="28"/>
      <c r="Q802" s="28"/>
      <c r="R802" s="28"/>
    </row>
    <row r="803" spans="1:18" s="165" customFormat="1" hidden="1">
      <c r="A803" s="160" t="s">
        <v>19</v>
      </c>
      <c r="B803" s="160" t="s">
        <v>107</v>
      </c>
      <c r="C803" s="161">
        <v>3041111101</v>
      </c>
      <c r="D803" s="160" t="s">
        <v>107</v>
      </c>
      <c r="E803" s="162" t="s">
        <v>6</v>
      </c>
      <c r="F803" s="162" t="s">
        <v>180</v>
      </c>
      <c r="G803" s="163">
        <f>IF(F803="I",IFERROR(VLOOKUP(C803,'BG 122022'!B:D,3,FALSE),0),0)</f>
        <v>-1721528850</v>
      </c>
      <c r="H803" s="164"/>
      <c r="I803" s="164">
        <f>IF(F803="I",IFERROR(VLOOKUP(C803,'BG 122022'!B:E,4,FALSE),0),0)</f>
        <v>-201042.61</v>
      </c>
      <c r="J803" s="164"/>
      <c r="K803" s="163">
        <f>IF(F803="I",IFERROR(VLOOKUP(C803,'BG 2021'!A:C,3,FALSE),0),0)</f>
        <v>-800236665</v>
      </c>
      <c r="L803" s="164"/>
      <c r="M803" s="164">
        <f>IF(F803="I",IFERROR(VLOOKUP(C803,'BG 2021'!A:D,4,FALSE),0),0)</f>
        <v>-80333.84</v>
      </c>
      <c r="N803" s="164"/>
      <c r="O803" s="163"/>
      <c r="P803" s="164"/>
      <c r="Q803" s="164"/>
      <c r="R803" s="164"/>
    </row>
    <row r="804" spans="1:18" s="165" customFormat="1" hidden="1">
      <c r="A804" s="160" t="s">
        <v>19</v>
      </c>
      <c r="B804" s="160" t="s">
        <v>108</v>
      </c>
      <c r="C804" s="161">
        <v>3041111102</v>
      </c>
      <c r="D804" s="160" t="s">
        <v>108</v>
      </c>
      <c r="E804" s="162" t="s">
        <v>6</v>
      </c>
      <c r="F804" s="162" t="s">
        <v>180</v>
      </c>
      <c r="G804" s="163">
        <f>IF(F804="I",IFERROR(VLOOKUP(C804,'BG 122022'!B:D,3,FALSE),0),0)</f>
        <v>-4220022608</v>
      </c>
      <c r="H804" s="164"/>
      <c r="I804" s="164">
        <f>IF(F804="I",IFERROR(VLOOKUP(C804,'BG 122022'!B:E,4,FALSE),0),0)</f>
        <v>-718497.03859999997</v>
      </c>
      <c r="J804" s="164"/>
      <c r="K804" s="163">
        <f>IF(F804="I",IFERROR(VLOOKUP(C804,'BG 2021'!A:C,3,FALSE),0),0)</f>
        <v>-911479993</v>
      </c>
      <c r="L804" s="164"/>
      <c r="M804" s="164">
        <f>IF(F804="I",IFERROR(VLOOKUP(C804,'BG 2021'!A:D,4,FALSE),0),0)</f>
        <v>-119315.834</v>
      </c>
      <c r="N804" s="164"/>
      <c r="O804" s="163"/>
      <c r="P804" s="164"/>
      <c r="Q804" s="164"/>
      <c r="R804" s="164"/>
    </row>
    <row r="805" spans="1:18" hidden="1">
      <c r="A805" s="215"/>
      <c r="B805" s="215"/>
      <c r="C805" s="214"/>
      <c r="D805" s="215"/>
      <c r="E805" s="213"/>
      <c r="F805" s="213"/>
      <c r="G805" s="212"/>
      <c r="H805" s="211"/>
      <c r="I805" s="211"/>
      <c r="J805" s="211"/>
      <c r="K805" s="212"/>
      <c r="L805" s="211"/>
      <c r="M805" s="211"/>
      <c r="N805" s="211"/>
      <c r="O805" s="212"/>
      <c r="P805" s="211"/>
      <c r="Q805" s="211"/>
      <c r="R805" s="211"/>
    </row>
    <row r="806" spans="1:18" hidden="1">
      <c r="A806" s="125" t="s">
        <v>109</v>
      </c>
      <c r="B806" s="125"/>
      <c r="C806" s="126">
        <v>4</v>
      </c>
      <c r="D806" s="125" t="s">
        <v>109</v>
      </c>
      <c r="E806" s="27" t="s">
        <v>6</v>
      </c>
      <c r="F806" s="27" t="s">
        <v>179</v>
      </c>
      <c r="G806" s="35">
        <f>IF(F806="I",IFERROR(VLOOKUP(C806,'BG 122022'!B:D,3,FALSE),0),0)</f>
        <v>0</v>
      </c>
      <c r="H806" s="28"/>
      <c r="I806" s="28">
        <f>IF(F806="I",IFERROR(VLOOKUP(C806,'BG 122022'!B:E,4,FALSE),0),0)</f>
        <v>0</v>
      </c>
      <c r="J806" s="28"/>
      <c r="K806" s="35"/>
      <c r="L806" s="28"/>
      <c r="M806" s="28"/>
      <c r="N806" s="28"/>
      <c r="O806" s="35">
        <f>IF(F806="I",IFERROR(VLOOKUP(C806,'BG 2021'!A:C,3,FALSE),0),0)</f>
        <v>0</v>
      </c>
      <c r="P806" s="28"/>
      <c r="Q806" s="28">
        <f>IF(F806="I",IFERROR(VLOOKUP(C806,'BG 2021'!A:D,4,FALSE),0),0)</f>
        <v>0</v>
      </c>
      <c r="R806" s="28"/>
    </row>
    <row r="807" spans="1:18" hidden="1">
      <c r="A807" s="125" t="s">
        <v>109</v>
      </c>
      <c r="B807" s="125"/>
      <c r="C807" s="126">
        <v>41</v>
      </c>
      <c r="D807" s="125" t="s">
        <v>14</v>
      </c>
      <c r="E807" s="27" t="s">
        <v>6</v>
      </c>
      <c r="F807" s="27" t="s">
        <v>179</v>
      </c>
      <c r="G807" s="35">
        <f>IF(F807="I",IFERROR(VLOOKUP(C807,'BG 122022'!B:D,3,FALSE),0),0)</f>
        <v>0</v>
      </c>
      <c r="H807" s="28"/>
      <c r="I807" s="28">
        <f>IF(F807="I",IFERROR(VLOOKUP(C807,'BG 122022'!B:E,4,FALSE),0),0)</f>
        <v>0</v>
      </c>
      <c r="J807" s="28"/>
      <c r="K807" s="35"/>
      <c r="L807" s="28"/>
      <c r="M807" s="28"/>
      <c r="N807" s="28"/>
      <c r="O807" s="35">
        <f>IF(F807="I",IFERROR(VLOOKUP(C807,'BG 2021'!A:C,3,FALSE),0),0)</f>
        <v>0</v>
      </c>
      <c r="P807" s="28"/>
      <c r="Q807" s="28">
        <f>IF(F807="I",IFERROR(VLOOKUP(C807,'BG 2021'!A:D,4,FALSE),0),0)</f>
        <v>0</v>
      </c>
      <c r="R807" s="28"/>
    </row>
    <row r="808" spans="1:18" hidden="1">
      <c r="A808" s="125" t="s">
        <v>109</v>
      </c>
      <c r="B808" s="125"/>
      <c r="C808" s="126">
        <v>411</v>
      </c>
      <c r="D808" s="125" t="s">
        <v>337</v>
      </c>
      <c r="E808" s="27" t="s">
        <v>6</v>
      </c>
      <c r="F808" s="27" t="s">
        <v>179</v>
      </c>
      <c r="G808" s="35">
        <f>IF(F808="I",IFERROR(VLOOKUP(C808,'BG 122022'!B:D,3,FALSE),0),0)</f>
        <v>0</v>
      </c>
      <c r="H808" s="28"/>
      <c r="I808" s="28">
        <f>IF(F808="I",IFERROR(VLOOKUP(C808,'BG 122022'!B:E,4,FALSE),0),0)</f>
        <v>0</v>
      </c>
      <c r="J808" s="28"/>
      <c r="K808" s="35"/>
      <c r="L808" s="28"/>
      <c r="M808" s="28"/>
      <c r="N808" s="28"/>
      <c r="O808" s="35">
        <f>IF(F808="I",IFERROR(VLOOKUP(C808,'BG 2021'!A:C,3,FALSE),0),0)</f>
        <v>0</v>
      </c>
      <c r="P808" s="28"/>
      <c r="Q808" s="28">
        <f>IF(F808="I",IFERROR(VLOOKUP(C808,'BG 2021'!A:D,4,FALSE),0),0)</f>
        <v>0</v>
      </c>
      <c r="R808" s="28"/>
    </row>
    <row r="809" spans="1:18" hidden="1">
      <c r="A809" s="125" t="s">
        <v>109</v>
      </c>
      <c r="B809" s="125"/>
      <c r="C809" s="126">
        <v>41101</v>
      </c>
      <c r="D809" s="125" t="s">
        <v>337</v>
      </c>
      <c r="E809" s="27" t="s">
        <v>6</v>
      </c>
      <c r="F809" s="27" t="s">
        <v>179</v>
      </c>
      <c r="G809" s="35">
        <f>IF(F809="I",IFERROR(VLOOKUP(C809,'BG 122022'!B:D,3,FALSE),0),0)</f>
        <v>0</v>
      </c>
      <c r="H809" s="28"/>
      <c r="I809" s="28">
        <f>IF(F809="I",IFERROR(VLOOKUP(C809,'BG 122022'!B:E,4,FALSE),0),0)</f>
        <v>0</v>
      </c>
      <c r="J809" s="28"/>
      <c r="K809" s="35"/>
      <c r="L809" s="28"/>
      <c r="M809" s="28"/>
      <c r="N809" s="28"/>
      <c r="O809" s="35">
        <f>IF(F809="I",IFERROR(VLOOKUP(C809,'BG 2021'!A:C,3,FALSE),0),0)</f>
        <v>0</v>
      </c>
      <c r="P809" s="28"/>
      <c r="Q809" s="28">
        <f>IF(F809="I",IFERROR(VLOOKUP(C809,'BG 2021'!A:D,4,FALSE),0),0)</f>
        <v>0</v>
      </c>
      <c r="R809" s="28"/>
    </row>
    <row r="810" spans="1:18" hidden="1">
      <c r="A810" s="125" t="s">
        <v>109</v>
      </c>
      <c r="B810" s="125"/>
      <c r="C810" s="126">
        <v>411011</v>
      </c>
      <c r="D810" s="125" t="s">
        <v>337</v>
      </c>
      <c r="E810" s="27" t="s">
        <v>6</v>
      </c>
      <c r="F810" s="27" t="s">
        <v>179</v>
      </c>
      <c r="G810" s="35">
        <f>IF(F810="I",IFERROR(VLOOKUP(C810,'BG 122022'!B:D,3,FALSE),0),0)</f>
        <v>0</v>
      </c>
      <c r="H810" s="28"/>
      <c r="I810" s="28">
        <f>IF(F810="I",IFERROR(VLOOKUP(C810,'BG 122022'!B:E,4,FALSE),0),0)</f>
        <v>0</v>
      </c>
      <c r="J810" s="28"/>
      <c r="K810" s="35"/>
      <c r="L810" s="28"/>
      <c r="M810" s="28"/>
      <c r="N810" s="28"/>
      <c r="O810" s="35">
        <f>IF(F810="I",IFERROR(VLOOKUP(C810,'BG 2021'!A:C,3,FALSE),0),0)</f>
        <v>0</v>
      </c>
      <c r="P810" s="28"/>
      <c r="Q810" s="28">
        <f>IF(F810="I",IFERROR(VLOOKUP(C810,'BG 2021'!A:D,4,FALSE),0),0)</f>
        <v>0</v>
      </c>
      <c r="R810" s="28"/>
    </row>
    <row r="811" spans="1:18" hidden="1">
      <c r="A811" s="125" t="s">
        <v>109</v>
      </c>
      <c r="B811" s="125"/>
      <c r="C811" s="126">
        <v>4110111</v>
      </c>
      <c r="D811" s="125" t="s">
        <v>68</v>
      </c>
      <c r="E811" s="27" t="s">
        <v>6</v>
      </c>
      <c r="F811" s="27" t="s">
        <v>179</v>
      </c>
      <c r="G811" s="35">
        <f>IF(F811="I",IFERROR(VLOOKUP(C811,'BG 122022'!B:D,3,FALSE),0),0)</f>
        <v>0</v>
      </c>
      <c r="H811" s="28"/>
      <c r="I811" s="28">
        <f>IF(F811="I",IFERROR(VLOOKUP(C811,'BG 122022'!B:E,4,FALSE),0),0)</f>
        <v>0</v>
      </c>
      <c r="J811" s="28"/>
      <c r="K811" s="35"/>
      <c r="L811" s="28"/>
      <c r="M811" s="28"/>
      <c r="N811" s="28"/>
      <c r="O811" s="35">
        <f>IF(F811="I",IFERROR(VLOOKUP(C811,'BG 2021'!A:C,3,FALSE),0),0)</f>
        <v>0</v>
      </c>
      <c r="P811" s="28"/>
      <c r="Q811" s="28">
        <f>IF(F811="I",IFERROR(VLOOKUP(C811,'BG 2021'!A:D,4,FALSE),0),0)</f>
        <v>0</v>
      </c>
      <c r="R811" s="28"/>
    </row>
    <row r="812" spans="1:18" hidden="1">
      <c r="A812" s="125" t="s">
        <v>109</v>
      </c>
      <c r="B812" s="125"/>
      <c r="C812" s="126">
        <v>41101111</v>
      </c>
      <c r="D812" s="125" t="s">
        <v>720</v>
      </c>
      <c r="E812" s="27" t="s">
        <v>6</v>
      </c>
      <c r="F812" s="27" t="s">
        <v>179</v>
      </c>
      <c r="G812" s="35">
        <f>IF(F812="I",IFERROR(VLOOKUP(C812,'BG 122022'!B:D,3,FALSE),0),0)</f>
        <v>0</v>
      </c>
      <c r="H812" s="28"/>
      <c r="I812" s="28">
        <f>IF(F812="I",IFERROR(VLOOKUP(C812,'BG 122022'!B:E,4,FALSE),0),0)</f>
        <v>0</v>
      </c>
      <c r="J812" s="28"/>
      <c r="K812" s="35"/>
      <c r="L812" s="28"/>
      <c r="M812" s="28"/>
      <c r="N812" s="28"/>
      <c r="O812" s="35">
        <f>IF(F812="I",IFERROR(VLOOKUP(C812,'BG 2021'!A:C,3,FALSE),0),0)</f>
        <v>0</v>
      </c>
      <c r="P812" s="28"/>
      <c r="Q812" s="28">
        <f>IF(F812="I",IFERROR(VLOOKUP(C812,'BG 2021'!A:D,4,FALSE),0),0)</f>
        <v>0</v>
      </c>
      <c r="R812" s="28"/>
    </row>
    <row r="813" spans="1:18" s="165" customFormat="1" hidden="1">
      <c r="A813" s="160" t="s">
        <v>109</v>
      </c>
      <c r="B813" s="160" t="s">
        <v>1038</v>
      </c>
      <c r="C813" s="161">
        <v>4110111101</v>
      </c>
      <c r="D813" s="160" t="s">
        <v>721</v>
      </c>
      <c r="E813" s="162" t="s">
        <v>6</v>
      </c>
      <c r="F813" s="162" t="s">
        <v>180</v>
      </c>
      <c r="G813" s="163">
        <f>IF(F813="I",IFERROR(VLOOKUP(C813,'BG 122022'!B:D,3,FALSE),0),0)</f>
        <v>44330983</v>
      </c>
      <c r="H813" s="164"/>
      <c r="I813" s="164">
        <f>IF(F813="I",IFERROR(VLOOKUP(C813,'BG 122022'!B:E,4,FALSE),0),0)</f>
        <v>6264.54</v>
      </c>
      <c r="J813" s="164"/>
      <c r="K813" s="163"/>
      <c r="L813" s="164"/>
      <c r="M813" s="164"/>
      <c r="N813" s="164"/>
      <c r="O813" s="163">
        <f>IF(F813="I",IFERROR(VLOOKUP(C813,'BG 2021'!A:C,3,FALSE),0),0)</f>
        <v>0</v>
      </c>
      <c r="P813" s="164"/>
      <c r="Q813" s="164">
        <f>IF(F813="I",IFERROR(VLOOKUP(C813,'BG 2021'!A:D,4,FALSE),0),0)</f>
        <v>0</v>
      </c>
      <c r="R813" s="164"/>
    </row>
    <row r="814" spans="1:18" s="165" customFormat="1" hidden="1">
      <c r="A814" s="160" t="s">
        <v>109</v>
      </c>
      <c r="B814" s="160" t="s">
        <v>1038</v>
      </c>
      <c r="C814" s="161">
        <v>4110111102</v>
      </c>
      <c r="D814" s="160" t="s">
        <v>722</v>
      </c>
      <c r="E814" s="162" t="s">
        <v>0</v>
      </c>
      <c r="F814" s="162" t="s">
        <v>180</v>
      </c>
      <c r="G814" s="163">
        <f>IF(F814="I",IFERROR(VLOOKUP(C814,'BG 122022'!B:D,3,FALSE),0),0)</f>
        <v>73761568</v>
      </c>
      <c r="H814" s="164"/>
      <c r="I814" s="164">
        <f>IF(F814="I",IFERROR(VLOOKUP(C814,'BG 122022'!B:E,4,FALSE),0),0)</f>
        <v>10422.549999999999</v>
      </c>
      <c r="J814" s="164"/>
      <c r="K814" s="163"/>
      <c r="L814" s="164"/>
      <c r="M814" s="164"/>
      <c r="N814" s="164"/>
      <c r="O814" s="163">
        <f>IF(F814="I",IFERROR(VLOOKUP(C814,'BG 2021'!A:C,3,FALSE),0),0)</f>
        <v>0</v>
      </c>
      <c r="P814" s="164"/>
      <c r="Q814" s="164">
        <f>IF(F814="I",IFERROR(VLOOKUP(C814,'BG 2021'!A:D,4,FALSE),0),0)</f>
        <v>0</v>
      </c>
      <c r="R814" s="164"/>
    </row>
    <row r="815" spans="1:18" hidden="1">
      <c r="A815" s="125" t="s">
        <v>109</v>
      </c>
      <c r="B815" s="125"/>
      <c r="C815" s="126">
        <v>41101112</v>
      </c>
      <c r="D815" s="125" t="s">
        <v>723</v>
      </c>
      <c r="E815" s="27" t="s">
        <v>6</v>
      </c>
      <c r="F815" s="27" t="s">
        <v>179</v>
      </c>
      <c r="G815" s="35">
        <f>IF(F815="I",IFERROR(VLOOKUP(C815,'BG 122022'!B:D,3,FALSE),0),0)</f>
        <v>0</v>
      </c>
      <c r="H815" s="28"/>
      <c r="I815" s="28">
        <f>IF(F815="I",IFERROR(VLOOKUP(C815,'BG 122022'!B:E,4,FALSE),0),0)</f>
        <v>0</v>
      </c>
      <c r="J815" s="28"/>
      <c r="K815" s="35"/>
      <c r="L815" s="28"/>
      <c r="M815" s="28"/>
      <c r="N815" s="28"/>
      <c r="O815" s="35">
        <f>IF(F815="I",IFERROR(VLOOKUP(C815,'BG 2021'!A:C,3,FALSE),0),0)</f>
        <v>0</v>
      </c>
      <c r="P815" s="28"/>
      <c r="Q815" s="28">
        <f>IF(F815="I",IFERROR(VLOOKUP(C815,'BG 2021'!A:D,4,FALSE),0),0)</f>
        <v>0</v>
      </c>
      <c r="R815" s="28"/>
    </row>
    <row r="816" spans="1:18" hidden="1">
      <c r="A816" s="125" t="s">
        <v>109</v>
      </c>
      <c r="B816" s="125"/>
      <c r="C816" s="126">
        <v>4110111201</v>
      </c>
      <c r="D816" s="125" t="s">
        <v>724</v>
      </c>
      <c r="E816" s="27" t="s">
        <v>6</v>
      </c>
      <c r="F816" s="27" t="s">
        <v>180</v>
      </c>
      <c r="G816" s="35">
        <f>IF(F816="I",IFERROR(VLOOKUP(C816,'BG 122022'!B:D,3,FALSE),0),0)</f>
        <v>0</v>
      </c>
      <c r="H816" s="28"/>
      <c r="I816" s="28">
        <f>IF(F816="I",IFERROR(VLOOKUP(C816,'BG 122022'!B:E,4,FALSE),0),0)</f>
        <v>0</v>
      </c>
      <c r="J816" s="28"/>
      <c r="K816" s="35"/>
      <c r="L816" s="28"/>
      <c r="M816" s="28"/>
      <c r="N816" s="28"/>
      <c r="O816" s="35">
        <f>IF(F816="I",IFERROR(VLOOKUP(C816,'BG 2021'!A:C,3,FALSE),0),0)</f>
        <v>0</v>
      </c>
      <c r="P816" s="28"/>
      <c r="Q816" s="28">
        <f>IF(F816="I",IFERROR(VLOOKUP(C816,'BG 2021'!A:D,4,FALSE),0),0)</f>
        <v>0</v>
      </c>
      <c r="R816" s="28"/>
    </row>
    <row r="817" spans="1:18" hidden="1">
      <c r="A817" s="125" t="s">
        <v>109</v>
      </c>
      <c r="B817" s="125"/>
      <c r="C817" s="126">
        <v>4110111202</v>
      </c>
      <c r="D817" s="125" t="s">
        <v>725</v>
      </c>
      <c r="E817" s="27" t="s">
        <v>0</v>
      </c>
      <c r="F817" s="27" t="s">
        <v>180</v>
      </c>
      <c r="G817" s="35">
        <f>IF(F817="I",IFERROR(VLOOKUP(C817,'BG 122022'!B:D,3,FALSE),0),0)</f>
        <v>0</v>
      </c>
      <c r="H817" s="28"/>
      <c r="I817" s="28">
        <f>IF(F817="I",IFERROR(VLOOKUP(C817,'BG 122022'!B:E,4,FALSE),0),0)</f>
        <v>0</v>
      </c>
      <c r="J817" s="28"/>
      <c r="K817" s="35"/>
      <c r="L817" s="28"/>
      <c r="M817" s="28"/>
      <c r="N817" s="28"/>
      <c r="O817" s="35">
        <f>IF(F817="I",IFERROR(VLOOKUP(C817,'BG 2021'!A:C,3,FALSE),0),0)</f>
        <v>0</v>
      </c>
      <c r="P817" s="28"/>
      <c r="Q817" s="28">
        <f>IF(F817="I",IFERROR(VLOOKUP(C817,'BG 2021'!A:D,4,FALSE),0),0)</f>
        <v>0</v>
      </c>
      <c r="R817" s="28"/>
    </row>
    <row r="818" spans="1:18" hidden="1">
      <c r="A818" s="125" t="s">
        <v>109</v>
      </c>
      <c r="B818" s="125"/>
      <c r="C818" s="126">
        <v>41101113</v>
      </c>
      <c r="D818" s="125" t="s">
        <v>726</v>
      </c>
      <c r="E818" s="27" t="s">
        <v>6</v>
      </c>
      <c r="F818" s="27" t="s">
        <v>179</v>
      </c>
      <c r="G818" s="35">
        <f>IF(F818="I",IFERROR(VLOOKUP(C818,'BG 122022'!B:D,3,FALSE),0),0)</f>
        <v>0</v>
      </c>
      <c r="H818" s="28"/>
      <c r="I818" s="28">
        <f>IF(F818="I",IFERROR(VLOOKUP(C818,'BG 122022'!B:E,4,FALSE),0),0)</f>
        <v>0</v>
      </c>
      <c r="J818" s="28"/>
      <c r="K818" s="35"/>
      <c r="L818" s="28"/>
      <c r="M818" s="28"/>
      <c r="N818" s="28"/>
      <c r="O818" s="35">
        <f>IF(F818="I",IFERROR(VLOOKUP(C818,'BG 2021'!A:C,3,FALSE),0),0)</f>
        <v>0</v>
      </c>
      <c r="P818" s="28"/>
      <c r="Q818" s="28">
        <f>IF(F818="I",IFERROR(VLOOKUP(C818,'BG 2021'!A:D,4,FALSE),0),0)</f>
        <v>0</v>
      </c>
      <c r="R818" s="28"/>
    </row>
    <row r="819" spans="1:18" hidden="1">
      <c r="A819" s="125" t="s">
        <v>109</v>
      </c>
      <c r="B819" s="125"/>
      <c r="C819" s="126">
        <v>4110111301</v>
      </c>
      <c r="D819" s="125" t="s">
        <v>727</v>
      </c>
      <c r="E819" s="27" t="s">
        <v>6</v>
      </c>
      <c r="F819" s="27" t="s">
        <v>180</v>
      </c>
      <c r="G819" s="35">
        <f>IF(F819="I",IFERROR(VLOOKUP(C819,'BG 122022'!B:D,3,FALSE),0),0)</f>
        <v>0</v>
      </c>
      <c r="H819" s="28"/>
      <c r="I819" s="28">
        <f>IF(F819="I",IFERROR(VLOOKUP(C819,'BG 122022'!B:E,4,FALSE),0),0)</f>
        <v>0</v>
      </c>
      <c r="J819" s="28"/>
      <c r="K819" s="35"/>
      <c r="L819" s="28"/>
      <c r="M819" s="28"/>
      <c r="N819" s="28"/>
      <c r="O819" s="35">
        <f>IF(F819="I",IFERROR(VLOOKUP(C819,'BG 2021'!A:C,3,FALSE),0),0)</f>
        <v>0</v>
      </c>
      <c r="P819" s="28"/>
      <c r="Q819" s="28">
        <f>IF(F819="I",IFERROR(VLOOKUP(C819,'BG 2021'!A:D,4,FALSE),0),0)</f>
        <v>0</v>
      </c>
      <c r="R819" s="28"/>
    </row>
    <row r="820" spans="1:18" hidden="1">
      <c r="A820" s="125" t="s">
        <v>109</v>
      </c>
      <c r="B820" s="125"/>
      <c r="C820" s="126">
        <v>4110111302</v>
      </c>
      <c r="D820" s="125" t="s">
        <v>728</v>
      </c>
      <c r="E820" s="27" t="s">
        <v>0</v>
      </c>
      <c r="F820" s="27" t="s">
        <v>180</v>
      </c>
      <c r="G820" s="35">
        <f>IF(F820="I",IFERROR(VLOOKUP(C820,'BG 122022'!B:D,3,FALSE),0),0)</f>
        <v>0</v>
      </c>
      <c r="H820" s="28"/>
      <c r="I820" s="28">
        <f>IF(F820="I",IFERROR(VLOOKUP(C820,'BG 122022'!B:E,4,FALSE),0),0)</f>
        <v>0</v>
      </c>
      <c r="J820" s="28"/>
      <c r="K820" s="35"/>
      <c r="L820" s="28"/>
      <c r="M820" s="28"/>
      <c r="N820" s="28"/>
      <c r="O820" s="35">
        <f>IF(F820="I",IFERROR(VLOOKUP(C820,'BG 2021'!A:C,3,FALSE),0),0)</f>
        <v>0</v>
      </c>
      <c r="P820" s="28"/>
      <c r="Q820" s="28">
        <f>IF(F820="I",IFERROR(VLOOKUP(C820,'BG 2021'!A:D,4,FALSE),0),0)</f>
        <v>0</v>
      </c>
      <c r="R820" s="28"/>
    </row>
    <row r="821" spans="1:18" hidden="1">
      <c r="A821" s="125" t="s">
        <v>109</v>
      </c>
      <c r="B821" s="125"/>
      <c r="C821" s="126">
        <v>4110112</v>
      </c>
      <c r="D821" s="125" t="s">
        <v>729</v>
      </c>
      <c r="E821" s="27" t="s">
        <v>6</v>
      </c>
      <c r="F821" s="27" t="s">
        <v>179</v>
      </c>
      <c r="G821" s="35">
        <f>IF(F821="I",IFERROR(VLOOKUP(C821,'BG 122022'!B:D,3,FALSE),0),0)</f>
        <v>0</v>
      </c>
      <c r="H821" s="28"/>
      <c r="I821" s="28">
        <f>IF(F821="I",IFERROR(VLOOKUP(C821,'BG 122022'!B:E,4,FALSE),0),0)</f>
        <v>0</v>
      </c>
      <c r="J821" s="28"/>
      <c r="K821" s="35"/>
      <c r="L821" s="28"/>
      <c r="M821" s="28"/>
      <c r="N821" s="28"/>
      <c r="O821" s="35">
        <f>IF(F821="I",IFERROR(VLOOKUP(C821,'BG 2021'!A:C,3,FALSE),0),0)</f>
        <v>0</v>
      </c>
      <c r="P821" s="28"/>
      <c r="Q821" s="28">
        <f>IF(F821="I",IFERROR(VLOOKUP(C821,'BG 2021'!A:D,4,FALSE),0),0)</f>
        <v>0</v>
      </c>
      <c r="R821" s="28"/>
    </row>
    <row r="822" spans="1:18" hidden="1">
      <c r="A822" s="125" t="s">
        <v>109</v>
      </c>
      <c r="B822" s="125"/>
      <c r="C822" s="126">
        <v>41101121</v>
      </c>
      <c r="D822" s="125" t="s">
        <v>720</v>
      </c>
      <c r="E822" s="27" t="s">
        <v>6</v>
      </c>
      <c r="F822" s="27" t="s">
        <v>179</v>
      </c>
      <c r="G822" s="35">
        <f>IF(F822="I",IFERROR(VLOOKUP(C822,'BG 122022'!B:D,3,FALSE),0),0)</f>
        <v>0</v>
      </c>
      <c r="H822" s="28"/>
      <c r="I822" s="28">
        <f>IF(F822="I",IFERROR(VLOOKUP(C822,'BG 122022'!B:E,4,FALSE),0),0)</f>
        <v>0</v>
      </c>
      <c r="J822" s="28"/>
      <c r="K822" s="35"/>
      <c r="L822" s="28"/>
      <c r="M822" s="28"/>
      <c r="N822" s="28"/>
      <c r="O822" s="35">
        <f>IF(F822="I",IFERROR(VLOOKUP(C822,'BG 2021'!A:C,3,FALSE),0),0)</f>
        <v>0</v>
      </c>
      <c r="P822" s="28"/>
      <c r="Q822" s="28">
        <f>IF(F822="I",IFERROR(VLOOKUP(C822,'BG 2021'!A:D,4,FALSE),0),0)</f>
        <v>0</v>
      </c>
      <c r="R822" s="28"/>
    </row>
    <row r="823" spans="1:18" s="165" customFormat="1" hidden="1">
      <c r="A823" s="160" t="s">
        <v>109</v>
      </c>
      <c r="B823" s="160" t="s">
        <v>1038</v>
      </c>
      <c r="C823" s="161">
        <v>4110112101</v>
      </c>
      <c r="D823" s="160" t="s">
        <v>960</v>
      </c>
      <c r="E823" s="162" t="s">
        <v>6</v>
      </c>
      <c r="F823" s="162" t="s">
        <v>180</v>
      </c>
      <c r="G823" s="163">
        <f>IF(F823="I",IFERROR(VLOOKUP(C823,'BG 122022'!B:D,3,FALSE),0),0)</f>
        <v>174699456</v>
      </c>
      <c r="H823" s="164"/>
      <c r="I823" s="164">
        <f>IF(F823="I",IFERROR(VLOOKUP(C823,'BG 122022'!B:E,4,FALSE),0),0)</f>
        <v>25083.73</v>
      </c>
      <c r="J823" s="164"/>
      <c r="K823" s="163"/>
      <c r="L823" s="164"/>
      <c r="M823" s="164"/>
      <c r="N823" s="164"/>
      <c r="O823" s="163">
        <f>IF(F823="I",IFERROR(VLOOKUP(C823,'BG 2021'!A:C,3,FALSE),0),0)</f>
        <v>337659539</v>
      </c>
      <c r="P823" s="164"/>
      <c r="Q823" s="164">
        <f>IF(F823="I",IFERROR(VLOOKUP(C823,'BG 2021'!A:D,4,FALSE),0),0)</f>
        <v>49874.75</v>
      </c>
      <c r="R823" s="164"/>
    </row>
    <row r="824" spans="1:18" s="165" customFormat="1" hidden="1">
      <c r="A824" s="160" t="s">
        <v>109</v>
      </c>
      <c r="B824" s="160" t="s">
        <v>1038</v>
      </c>
      <c r="C824" s="161">
        <v>4110112102</v>
      </c>
      <c r="D824" s="160" t="s">
        <v>961</v>
      </c>
      <c r="E824" s="162" t="s">
        <v>6</v>
      </c>
      <c r="F824" s="162" t="s">
        <v>180</v>
      </c>
      <c r="G824" s="163">
        <f>IF(F824="I",IFERROR(VLOOKUP(C824,'BG 122022'!B:D,3,FALSE),0),0)</f>
        <v>78116149</v>
      </c>
      <c r="H824" s="164"/>
      <c r="I824" s="164">
        <f>IF(F824="I",IFERROR(VLOOKUP(C824,'BG 122022'!B:E,4,FALSE),0),0)</f>
        <v>11185.13</v>
      </c>
      <c r="J824" s="164"/>
      <c r="K824" s="163"/>
      <c r="L824" s="164"/>
      <c r="M824" s="164"/>
      <c r="N824" s="164"/>
      <c r="O824" s="163">
        <f>IF(F824="I",IFERROR(VLOOKUP(C824,'BG 2021'!A:C,3,FALSE),0),0)</f>
        <v>1368255701</v>
      </c>
      <c r="P824" s="164"/>
      <c r="Q824" s="164">
        <f>IF(F824="I",IFERROR(VLOOKUP(C824,'BG 2021'!A:D,4,FALSE),0),0)</f>
        <v>204731.58</v>
      </c>
      <c r="R824" s="164"/>
    </row>
    <row r="825" spans="1:18" s="165" customFormat="1" hidden="1">
      <c r="A825" s="160" t="s">
        <v>109</v>
      </c>
      <c r="B825" s="160" t="s">
        <v>1038</v>
      </c>
      <c r="C825" s="161">
        <v>4110112103</v>
      </c>
      <c r="D825" s="160" t="s">
        <v>1081</v>
      </c>
      <c r="E825" s="162" t="s">
        <v>6</v>
      </c>
      <c r="F825" s="162" t="s">
        <v>180</v>
      </c>
      <c r="G825" s="163">
        <f>IF(F825="I",IFERROR(VLOOKUP(C825,'BG 122022'!B:D,3,FALSE),0),0)</f>
        <v>0</v>
      </c>
      <c r="H825" s="164"/>
      <c r="I825" s="164">
        <f>IF(F825="I",IFERROR(VLOOKUP(C825,'BG 122022'!B:E,4,FALSE),0),0)</f>
        <v>0</v>
      </c>
      <c r="J825" s="164"/>
      <c r="K825" s="163"/>
      <c r="L825" s="164"/>
      <c r="M825" s="164"/>
      <c r="N825" s="164"/>
      <c r="O825" s="163">
        <f>IF(F825="I",IFERROR(VLOOKUP(C825,'BG 2021'!A:C,3,FALSE),0),0)</f>
        <v>1316600</v>
      </c>
      <c r="P825" s="164"/>
      <c r="Q825" s="164">
        <f>IF(F825="I",IFERROR(VLOOKUP(C825,'BG 2021'!A:D,4,FALSE),0),0)</f>
        <v>193.47</v>
      </c>
      <c r="R825" s="164"/>
    </row>
    <row r="826" spans="1:18" s="165" customFormat="1" hidden="1">
      <c r="A826" s="160" t="s">
        <v>109</v>
      </c>
      <c r="B826" s="160" t="s">
        <v>1038</v>
      </c>
      <c r="C826" s="161">
        <v>4110112104</v>
      </c>
      <c r="D826" s="160" t="s">
        <v>1082</v>
      </c>
      <c r="E826" s="162" t="s">
        <v>6</v>
      </c>
      <c r="F826" s="162" t="s">
        <v>180</v>
      </c>
      <c r="G826" s="163">
        <f>IF(F826="I",IFERROR(VLOOKUP(C826,'BG 122022'!B:D,3,FALSE),0),0)</f>
        <v>0</v>
      </c>
      <c r="H826" s="164"/>
      <c r="I826" s="164">
        <f>IF(F826="I",IFERROR(VLOOKUP(C826,'BG 122022'!B:E,4,FALSE),0),0)</f>
        <v>0</v>
      </c>
      <c r="J826" s="164"/>
      <c r="K826" s="163"/>
      <c r="L826" s="164"/>
      <c r="M826" s="164"/>
      <c r="N826" s="164"/>
      <c r="O826" s="163">
        <f>IF(F826="I",IFERROR(VLOOKUP(C826,'BG 2021'!A:C,3,FALSE),0),0)</f>
        <v>459489</v>
      </c>
      <c r="P826" s="164"/>
      <c r="Q826" s="164">
        <f>IF(F826="I",IFERROR(VLOOKUP(C826,'BG 2021'!A:D,4,FALSE),0),0)</f>
        <v>67.75</v>
      </c>
      <c r="R826" s="164"/>
    </row>
    <row r="827" spans="1:18" s="165" customFormat="1" hidden="1">
      <c r="A827" s="160" t="s">
        <v>109</v>
      </c>
      <c r="B827" s="160" t="s">
        <v>1038</v>
      </c>
      <c r="C827" s="161">
        <v>4110112106</v>
      </c>
      <c r="D827" s="160" t="s">
        <v>1408</v>
      </c>
      <c r="E827" s="162" t="s">
        <v>6</v>
      </c>
      <c r="F827" s="162" t="s">
        <v>180</v>
      </c>
      <c r="G827" s="163">
        <f>IF(F827="I",IFERROR(VLOOKUP(C827,'BG 122022'!B:D,3,FALSE),0),0)</f>
        <v>34000000</v>
      </c>
      <c r="H827" s="164"/>
      <c r="I827" s="164">
        <f>IF(F827="I",IFERROR(VLOOKUP(C827,'BG 122022'!B:E,4,FALSE),0),0)</f>
        <v>4956.1899999999996</v>
      </c>
      <c r="J827" s="164"/>
      <c r="K827" s="163"/>
      <c r="L827" s="164"/>
      <c r="M827" s="164"/>
      <c r="N827" s="164"/>
      <c r="O827" s="163">
        <f>IF(F827="I",IFERROR(VLOOKUP(C827,'BG 2021'!A:C,3,FALSE),0),0)</f>
        <v>0</v>
      </c>
      <c r="P827" s="164"/>
      <c r="Q827" s="164">
        <f>IF(F827="I",IFERROR(VLOOKUP(C827,'BG 2021'!A:D,4,FALSE),0),0)</f>
        <v>0</v>
      </c>
      <c r="R827" s="164"/>
    </row>
    <row r="828" spans="1:18" s="165" customFormat="1" hidden="1">
      <c r="A828" s="160" t="s">
        <v>109</v>
      </c>
      <c r="B828" s="160" t="s">
        <v>1038</v>
      </c>
      <c r="C828" s="161">
        <v>4110112107</v>
      </c>
      <c r="D828" s="160" t="s">
        <v>1409</v>
      </c>
      <c r="E828" s="162" t="s">
        <v>6</v>
      </c>
      <c r="F828" s="162" t="s">
        <v>180</v>
      </c>
      <c r="G828" s="163">
        <f>IF(F828="I",IFERROR(VLOOKUP(C828,'BG 122022'!B:D,3,FALSE),0),0)</f>
        <v>27600000</v>
      </c>
      <c r="H828" s="164"/>
      <c r="I828" s="164">
        <f>IF(F828="I",IFERROR(VLOOKUP(C828,'BG 122022'!B:E,4,FALSE),0),0)</f>
        <v>4023.25</v>
      </c>
      <c r="J828" s="164"/>
      <c r="K828" s="163"/>
      <c r="L828" s="164"/>
      <c r="M828" s="164"/>
      <c r="N828" s="164"/>
      <c r="O828" s="163">
        <f>IF(F828="I",IFERROR(VLOOKUP(C828,'BG 2021'!A:C,3,FALSE),0),0)</f>
        <v>0</v>
      </c>
      <c r="P828" s="164"/>
      <c r="Q828" s="164">
        <f>IF(F828="I",IFERROR(VLOOKUP(C828,'BG 2021'!A:D,4,FALSE),0),0)</f>
        <v>0</v>
      </c>
      <c r="R828" s="164"/>
    </row>
    <row r="829" spans="1:18" hidden="1">
      <c r="A829" s="125" t="s">
        <v>109</v>
      </c>
      <c r="B829" s="125"/>
      <c r="C829" s="126">
        <v>41101122</v>
      </c>
      <c r="D829" s="125" t="s">
        <v>723</v>
      </c>
      <c r="E829" s="27" t="s">
        <v>6</v>
      </c>
      <c r="F829" s="27" t="s">
        <v>179</v>
      </c>
      <c r="G829" s="35">
        <f>IF(F829="I",IFERROR(VLOOKUP(C829,'BG 122022'!B:D,3,FALSE),0),0)</f>
        <v>0</v>
      </c>
      <c r="H829" s="28"/>
      <c r="I829" s="28">
        <f>IF(F829="I",IFERROR(VLOOKUP(C829,'BG 122022'!B:E,4,FALSE),0),0)</f>
        <v>0</v>
      </c>
      <c r="J829" s="28"/>
      <c r="K829" s="35"/>
      <c r="L829" s="28"/>
      <c r="M829" s="28"/>
      <c r="N829" s="28"/>
      <c r="O829" s="35">
        <f>IF(F829="I",IFERROR(VLOOKUP(C829,'BG 2021'!A:C,3,FALSE),0),0)</f>
        <v>0</v>
      </c>
      <c r="P829" s="28"/>
      <c r="Q829" s="28">
        <f>IF(F829="I",IFERROR(VLOOKUP(C829,'BG 2021'!A:D,4,FALSE),0),0)</f>
        <v>0</v>
      </c>
      <c r="R829" s="28"/>
    </row>
    <row r="830" spans="1:18" s="165" customFormat="1" hidden="1">
      <c r="A830" s="160" t="s">
        <v>109</v>
      </c>
      <c r="B830" s="160" t="s">
        <v>1038</v>
      </c>
      <c r="C830" s="161">
        <v>4110112201</v>
      </c>
      <c r="D830" s="160" t="s">
        <v>1014</v>
      </c>
      <c r="E830" s="162" t="s">
        <v>0</v>
      </c>
      <c r="F830" s="162" t="s">
        <v>180</v>
      </c>
      <c r="G830" s="163">
        <f>IF(F830="I",IFERROR(VLOOKUP(C830,'BG 122022'!B:D,3,FALSE),0),0)</f>
        <v>271588014</v>
      </c>
      <c r="H830" s="164"/>
      <c r="I830" s="164">
        <f>IF(F830="I",IFERROR(VLOOKUP(C830,'BG 122022'!B:E,4,FALSE),0),0)</f>
        <v>38664.46</v>
      </c>
      <c r="J830" s="164"/>
      <c r="K830" s="163"/>
      <c r="L830" s="164"/>
      <c r="M830" s="164"/>
      <c r="N830" s="164"/>
      <c r="O830" s="163">
        <f>IF(F830="I",IFERROR(VLOOKUP(C830,'BG 2021'!A:C,3,FALSE),0),0)</f>
        <v>29255297</v>
      </c>
      <c r="P830" s="164"/>
      <c r="Q830" s="164">
        <f>IF(F830="I",IFERROR(VLOOKUP(C830,'BG 2021'!A:D,4,FALSE),0),0)</f>
        <v>4330.8500000000004</v>
      </c>
      <c r="R830" s="164"/>
    </row>
    <row r="831" spans="1:18" s="165" customFormat="1" hidden="1">
      <c r="A831" s="160" t="s">
        <v>109</v>
      </c>
      <c r="B831" s="160" t="s">
        <v>1038</v>
      </c>
      <c r="C831" s="161">
        <v>4110112202</v>
      </c>
      <c r="D831" s="160" t="s">
        <v>725</v>
      </c>
      <c r="E831" s="162" t="s">
        <v>0</v>
      </c>
      <c r="F831" s="162" t="s">
        <v>180</v>
      </c>
      <c r="G831" s="163">
        <f>IF(F831="I",IFERROR(VLOOKUP(C831,'BG 122022'!B:D,3,FALSE),0),0)</f>
        <v>78366036</v>
      </c>
      <c r="H831" s="164"/>
      <c r="I831" s="164">
        <f>IF(F831="I",IFERROR(VLOOKUP(C831,'BG 122022'!B:E,4,FALSE),0),0)</f>
        <v>11003.89</v>
      </c>
      <c r="J831" s="164"/>
      <c r="K831" s="163"/>
      <c r="L831" s="164"/>
      <c r="M831" s="164"/>
      <c r="N831" s="164"/>
      <c r="O831" s="163">
        <f>IF(F831="I",IFERROR(VLOOKUP(C831,'BG 2021'!A:C,3,FALSE),0),0)</f>
        <v>7498167</v>
      </c>
      <c r="P831" s="164"/>
      <c r="Q831" s="164">
        <f>IF(F831="I",IFERROR(VLOOKUP(C831,'BG 2021'!A:D,4,FALSE),0),0)</f>
        <v>1109.3900000000001</v>
      </c>
      <c r="R831" s="164"/>
    </row>
    <row r="832" spans="1:18" s="165" customFormat="1" hidden="1">
      <c r="A832" s="160" t="s">
        <v>109</v>
      </c>
      <c r="B832" s="160" t="s">
        <v>1038</v>
      </c>
      <c r="C832" s="161">
        <v>4110112206</v>
      </c>
      <c r="D832" s="160" t="s">
        <v>1410</v>
      </c>
      <c r="E832" s="162" t="s">
        <v>0</v>
      </c>
      <c r="F832" s="162" t="s">
        <v>180</v>
      </c>
      <c r="G832" s="163">
        <f>IF(F832="I",IFERROR(VLOOKUP(C832,'BG 122022'!B:D,3,FALSE),0),0)</f>
        <v>169539728</v>
      </c>
      <c r="H832" s="164"/>
      <c r="I832" s="164">
        <f>IF(F832="I",IFERROR(VLOOKUP(C832,'BG 122022'!B:E,4,FALSE),0),0)</f>
        <v>24750</v>
      </c>
      <c r="J832" s="164"/>
      <c r="K832" s="163"/>
      <c r="L832" s="164"/>
      <c r="M832" s="164"/>
      <c r="N832" s="164"/>
      <c r="O832" s="163">
        <f>IF(F832="I",IFERROR(VLOOKUP(C832,'BG 2021'!A:C,3,FALSE),0),0)</f>
        <v>0</v>
      </c>
      <c r="P832" s="164"/>
      <c r="Q832" s="164">
        <f>IF(F832="I",IFERROR(VLOOKUP(C832,'BG 2021'!A:D,4,FALSE),0),0)</f>
        <v>0</v>
      </c>
      <c r="R832" s="164"/>
    </row>
    <row r="833" spans="1:18" s="165" customFormat="1" hidden="1">
      <c r="A833" s="160" t="s">
        <v>109</v>
      </c>
      <c r="B833" s="160" t="s">
        <v>1038</v>
      </c>
      <c r="C833" s="161">
        <v>4110112207</v>
      </c>
      <c r="D833" s="160" t="s">
        <v>1411</v>
      </c>
      <c r="E833" s="162" t="s">
        <v>0</v>
      </c>
      <c r="F833" s="162" t="s">
        <v>180</v>
      </c>
      <c r="G833" s="163">
        <f>IF(F833="I",IFERROR(VLOOKUP(C833,'BG 122022'!B:D,3,FALSE),0),0)</f>
        <v>139399333</v>
      </c>
      <c r="H833" s="164"/>
      <c r="I833" s="164">
        <f>IF(F833="I",IFERROR(VLOOKUP(C833,'BG 122022'!B:E,4,FALSE),0),0)</f>
        <v>20350</v>
      </c>
      <c r="J833" s="164"/>
      <c r="K833" s="163"/>
      <c r="L833" s="164"/>
      <c r="M833" s="164"/>
      <c r="N833" s="164"/>
      <c r="O833" s="163">
        <f>IF(F833="I",IFERROR(VLOOKUP(C833,'BG 2021'!A:C,3,FALSE),0),0)</f>
        <v>0</v>
      </c>
      <c r="P833" s="164"/>
      <c r="Q833" s="164">
        <f>IF(F833="I",IFERROR(VLOOKUP(C833,'BG 2021'!A:D,4,FALSE),0),0)</f>
        <v>0</v>
      </c>
      <c r="R833" s="164"/>
    </row>
    <row r="834" spans="1:18" s="165" customFormat="1" hidden="1">
      <c r="A834" s="160" t="s">
        <v>109</v>
      </c>
      <c r="B834" s="160" t="s">
        <v>1038</v>
      </c>
      <c r="C834" s="161">
        <v>4110112208</v>
      </c>
      <c r="D834" s="160" t="s">
        <v>1412</v>
      </c>
      <c r="E834" s="162" t="s">
        <v>0</v>
      </c>
      <c r="F834" s="162" t="s">
        <v>180</v>
      </c>
      <c r="G834" s="163">
        <f>IF(F834="I",IFERROR(VLOOKUP(C834,'BG 122022'!B:D,3,FALSE),0),0)</f>
        <v>102751350</v>
      </c>
      <c r="H834" s="164"/>
      <c r="I834" s="164">
        <f>IF(F834="I",IFERROR(VLOOKUP(C834,'BG 122022'!B:E,4,FALSE),0),0)</f>
        <v>15000</v>
      </c>
      <c r="J834" s="164"/>
      <c r="K834" s="163"/>
      <c r="L834" s="164"/>
      <c r="M834" s="164"/>
      <c r="N834" s="164"/>
      <c r="O834" s="163">
        <f>IF(F834="I",IFERROR(VLOOKUP(C834,'BG 2021'!A:C,3,FALSE),0),0)</f>
        <v>0</v>
      </c>
      <c r="P834" s="164"/>
      <c r="Q834" s="164">
        <f>IF(F834="I",IFERROR(VLOOKUP(C834,'BG 2021'!A:D,4,FALSE),0),0)</f>
        <v>0</v>
      </c>
      <c r="R834" s="164"/>
    </row>
    <row r="835" spans="1:18" hidden="1">
      <c r="A835" s="125" t="s">
        <v>109</v>
      </c>
      <c r="B835" s="125"/>
      <c r="C835" s="126">
        <v>4110114</v>
      </c>
      <c r="D835" s="125" t="s">
        <v>1346</v>
      </c>
      <c r="E835" s="27" t="s">
        <v>6</v>
      </c>
      <c r="F835" s="27" t="s">
        <v>179</v>
      </c>
      <c r="G835" s="35">
        <f>IF(F835="I",IFERROR(VLOOKUP(C835,'BG 122022'!B:D,3,FALSE),0),0)</f>
        <v>0</v>
      </c>
      <c r="H835" s="28"/>
      <c r="I835" s="28">
        <f>IF(F835="I",IFERROR(VLOOKUP(C835,'BG 122022'!B:E,4,FALSE),0),0)</f>
        <v>0</v>
      </c>
      <c r="J835" s="28"/>
      <c r="K835" s="35"/>
      <c r="L835" s="28"/>
      <c r="M835" s="28"/>
      <c r="N835" s="28"/>
      <c r="O835" s="35">
        <f>IF(F835="I",IFERROR(VLOOKUP(C835,'BG 2021'!A:C,3,FALSE),0),0)</f>
        <v>0</v>
      </c>
      <c r="P835" s="28"/>
      <c r="Q835" s="28">
        <f>IF(F835="I",IFERROR(VLOOKUP(C835,'BG 2021'!A:D,4,FALSE),0),0)</f>
        <v>0</v>
      </c>
      <c r="R835" s="28"/>
    </row>
    <row r="836" spans="1:18" hidden="1">
      <c r="A836" s="125" t="s">
        <v>109</v>
      </c>
      <c r="B836" s="125"/>
      <c r="C836" s="126">
        <v>41101141</v>
      </c>
      <c r="D836" s="125" t="s">
        <v>1346</v>
      </c>
      <c r="E836" s="27" t="s">
        <v>6</v>
      </c>
      <c r="F836" s="27" t="s">
        <v>179</v>
      </c>
      <c r="G836" s="35">
        <f>IF(F836="I",IFERROR(VLOOKUP(C836,'BG 122022'!B:D,3,FALSE),0),0)</f>
        <v>0</v>
      </c>
      <c r="H836" s="28"/>
      <c r="I836" s="28">
        <f>IF(F836="I",IFERROR(VLOOKUP(C836,'BG 122022'!B:E,4,FALSE),0),0)</f>
        <v>0</v>
      </c>
      <c r="J836" s="28"/>
      <c r="K836" s="35"/>
      <c r="L836" s="28"/>
      <c r="M836" s="28"/>
      <c r="N836" s="28"/>
      <c r="O836" s="35">
        <f>IF(F836="I",IFERROR(VLOOKUP(C836,'BG 2021'!A:C,3,FALSE),0),0)</f>
        <v>0</v>
      </c>
      <c r="P836" s="28"/>
      <c r="Q836" s="28">
        <f>IF(F836="I",IFERROR(VLOOKUP(C836,'BG 2021'!A:D,4,FALSE),0),0)</f>
        <v>0</v>
      </c>
      <c r="R836" s="28"/>
    </row>
    <row r="837" spans="1:18" hidden="1">
      <c r="A837" s="125" t="s">
        <v>109</v>
      </c>
      <c r="B837" s="125"/>
      <c r="C837" s="126">
        <v>4110114</v>
      </c>
      <c r="D837" s="125" t="s">
        <v>1346</v>
      </c>
      <c r="E837" s="27" t="s">
        <v>6</v>
      </c>
      <c r="F837" s="27" t="s">
        <v>179</v>
      </c>
      <c r="G837" s="35">
        <f>IF(F837="I",IFERROR(VLOOKUP(C837,'BG 122022'!B:D,3,FALSE),0),0)</f>
        <v>0</v>
      </c>
      <c r="H837" s="28"/>
      <c r="I837" s="28">
        <f>IF(F837="I",IFERROR(VLOOKUP(C837,'BG 122022'!B:E,4,FALSE),0),0)</f>
        <v>0</v>
      </c>
      <c r="J837" s="28"/>
      <c r="K837" s="35"/>
      <c r="L837" s="28"/>
      <c r="M837" s="28"/>
      <c r="N837" s="28"/>
      <c r="O837" s="35">
        <f>IF(F837="I",IFERROR(VLOOKUP(C837,'BG 2021'!A:C,3,FALSE),0),0)</f>
        <v>0</v>
      </c>
      <c r="P837" s="28"/>
      <c r="Q837" s="28">
        <f>IF(F837="I",IFERROR(VLOOKUP(C837,'BG 2021'!A:D,4,FALSE),0),0)</f>
        <v>0</v>
      </c>
      <c r="R837" s="28"/>
    </row>
    <row r="838" spans="1:18" hidden="1">
      <c r="A838" s="125" t="s">
        <v>109</v>
      </c>
      <c r="B838" s="125"/>
      <c r="C838" s="126">
        <v>41101141</v>
      </c>
      <c r="D838" s="125" t="s">
        <v>1346</v>
      </c>
      <c r="E838" s="27" t="s">
        <v>6</v>
      </c>
      <c r="F838" s="27" t="s">
        <v>179</v>
      </c>
      <c r="G838" s="35">
        <f>IF(F838="I",IFERROR(VLOOKUP(C838,'BG 122022'!B:D,3,FALSE),0),0)</f>
        <v>0</v>
      </c>
      <c r="H838" s="28"/>
      <c r="I838" s="28">
        <f>IF(F838="I",IFERROR(VLOOKUP(C838,'BG 122022'!B:E,4,FALSE),0),0)</f>
        <v>0</v>
      </c>
      <c r="J838" s="28"/>
      <c r="K838" s="35"/>
      <c r="L838" s="28"/>
      <c r="M838" s="28"/>
      <c r="N838" s="28"/>
      <c r="O838" s="35">
        <f>IF(F838="I",IFERROR(VLOOKUP(C838,'BG 2021'!A:C,3,FALSE),0),0)</f>
        <v>0</v>
      </c>
      <c r="P838" s="28"/>
      <c r="Q838" s="28">
        <f>IF(F838="I",IFERROR(VLOOKUP(C838,'BG 2021'!A:D,4,FALSE),0),0)</f>
        <v>0</v>
      </c>
      <c r="R838" s="28"/>
    </row>
    <row r="839" spans="1:18" hidden="1">
      <c r="A839" s="125" t="s">
        <v>109</v>
      </c>
      <c r="B839" s="125" t="s">
        <v>1035</v>
      </c>
      <c r="C839" s="126">
        <v>4110114103</v>
      </c>
      <c r="D839" s="125" t="s">
        <v>1347</v>
      </c>
      <c r="E839" s="27" t="s">
        <v>6</v>
      </c>
      <c r="F839" s="27" t="s">
        <v>180</v>
      </c>
      <c r="G839" s="35">
        <f>IF(F839="I",IFERROR(VLOOKUP(C839,'BG 122022'!B:D,3,FALSE),0),0)</f>
        <v>9000000</v>
      </c>
      <c r="H839" s="28"/>
      <c r="I839" s="28">
        <f>IF(F839="I",IFERROR(VLOOKUP(C839,'BG 122022'!B:E,4,FALSE),0),0)</f>
        <v>1312.71</v>
      </c>
      <c r="J839" s="28"/>
      <c r="K839" s="35"/>
      <c r="L839" s="28"/>
      <c r="M839" s="28"/>
      <c r="N839" s="28"/>
      <c r="O839" s="35">
        <f>IF(F839="I",IFERROR(VLOOKUP(C839,'BG 2021'!A:C,3,FALSE),0),0)</f>
        <v>0</v>
      </c>
      <c r="P839" s="28"/>
      <c r="Q839" s="28">
        <f>IF(F839="I",IFERROR(VLOOKUP(C839,'BG 2021'!A:D,4,FALSE),0),0)</f>
        <v>0</v>
      </c>
      <c r="R839" s="28"/>
    </row>
    <row r="840" spans="1:18" hidden="1">
      <c r="A840" s="125" t="s">
        <v>109</v>
      </c>
      <c r="B840" s="125" t="s">
        <v>1035</v>
      </c>
      <c r="C840" s="126">
        <v>4110114104</v>
      </c>
      <c r="D840" s="125" t="s">
        <v>1348</v>
      </c>
      <c r="E840" s="27" t="s">
        <v>0</v>
      </c>
      <c r="F840" s="27" t="s">
        <v>180</v>
      </c>
      <c r="G840" s="35">
        <f>IF(F840="I",IFERROR(VLOOKUP(C840,'BG 122022'!B:D,3,FALSE),0),0)</f>
        <v>854090</v>
      </c>
      <c r="H840" s="28"/>
      <c r="I840" s="28">
        <f>IF(F840="I",IFERROR(VLOOKUP(C840,'BG 122022'!B:E,4,FALSE),0),0)</f>
        <v>125</v>
      </c>
      <c r="J840" s="28"/>
      <c r="K840" s="35"/>
      <c r="L840" s="28"/>
      <c r="M840" s="28"/>
      <c r="N840" s="28"/>
      <c r="O840" s="35">
        <f>IF(F840="I",IFERROR(VLOOKUP(C840,'BG 2021'!A:C,3,FALSE),0),0)</f>
        <v>0</v>
      </c>
      <c r="P840" s="28"/>
      <c r="Q840" s="28">
        <f>IF(F840="I",IFERROR(VLOOKUP(C840,'BG 2021'!A:D,4,FALSE),0),0)</f>
        <v>0</v>
      </c>
      <c r="R840" s="28"/>
    </row>
    <row r="841" spans="1:18" hidden="1">
      <c r="A841" s="125" t="s">
        <v>109</v>
      </c>
      <c r="B841" s="125"/>
      <c r="C841" s="126">
        <v>4110113</v>
      </c>
      <c r="D841" s="125" t="s">
        <v>338</v>
      </c>
      <c r="E841" s="27" t="s">
        <v>6</v>
      </c>
      <c r="F841" s="27" t="s">
        <v>179</v>
      </c>
      <c r="G841" s="35">
        <f>IF(F841="I",IFERROR(VLOOKUP(C841,'BG 122022'!B:D,3,FALSE),0),0)</f>
        <v>0</v>
      </c>
      <c r="H841" s="28"/>
      <c r="I841" s="28">
        <f>IF(F841="I",IFERROR(VLOOKUP(C841,'BG 122022'!B:E,4,FALSE),0),0)</f>
        <v>0</v>
      </c>
      <c r="J841" s="28"/>
      <c r="K841" s="35"/>
      <c r="L841" s="28"/>
      <c r="M841" s="28"/>
      <c r="N841" s="28"/>
      <c r="O841" s="35">
        <f>IF(F841="I",IFERROR(VLOOKUP(C841,'BG 2021'!A:C,3,FALSE),0),0)</f>
        <v>0</v>
      </c>
      <c r="P841" s="28"/>
      <c r="Q841" s="28">
        <f>IF(F841="I",IFERROR(VLOOKUP(C841,'BG 2021'!A:D,4,FALSE),0),0)</f>
        <v>0</v>
      </c>
      <c r="R841" s="28"/>
    </row>
    <row r="842" spans="1:18" hidden="1">
      <c r="A842" s="125" t="s">
        <v>109</v>
      </c>
      <c r="B842" s="125"/>
      <c r="C842" s="126">
        <v>41101131</v>
      </c>
      <c r="D842" s="125" t="s">
        <v>280</v>
      </c>
      <c r="E842" s="27" t="s">
        <v>6</v>
      </c>
      <c r="F842" s="27" t="s">
        <v>179</v>
      </c>
      <c r="G842" s="35">
        <f>IF(F842="I",IFERROR(VLOOKUP(C842,'BG 122022'!B:D,3,FALSE),0),0)</f>
        <v>0</v>
      </c>
      <c r="H842" s="28"/>
      <c r="I842" s="28">
        <f>IF(F842="I",IFERROR(VLOOKUP(C842,'BG 122022'!B:E,4,FALSE),0),0)</f>
        <v>0</v>
      </c>
      <c r="J842" s="28"/>
      <c r="K842" s="35"/>
      <c r="L842" s="28"/>
      <c r="M842" s="28"/>
      <c r="N842" s="28"/>
      <c r="O842" s="35">
        <f>IF(F842="I",IFERROR(VLOOKUP(C842,'BG 2021'!A:C,3,FALSE),0),0)</f>
        <v>0</v>
      </c>
      <c r="P842" s="28"/>
      <c r="Q842" s="28">
        <f>IF(F842="I",IFERROR(VLOOKUP(C842,'BG 2021'!A:D,4,FALSE),0),0)</f>
        <v>0</v>
      </c>
      <c r="R842" s="28"/>
    </row>
    <row r="843" spans="1:18" hidden="1">
      <c r="A843" s="125" t="s">
        <v>109</v>
      </c>
      <c r="B843" s="125"/>
      <c r="C843" s="126">
        <v>4110113101</v>
      </c>
      <c r="D843" s="125" t="s">
        <v>280</v>
      </c>
      <c r="E843" s="27" t="s">
        <v>6</v>
      </c>
      <c r="F843" s="27" t="s">
        <v>180</v>
      </c>
      <c r="G843" s="35">
        <f>IF(F843="I",IFERROR(VLOOKUP(C843,'BG 122022'!B:D,3,FALSE),0),0)</f>
        <v>0</v>
      </c>
      <c r="H843" s="28"/>
      <c r="I843" s="28">
        <f>IF(F843="I",IFERROR(VLOOKUP(C843,'BG 122022'!B:E,4,FALSE),0),0)</f>
        <v>0</v>
      </c>
      <c r="J843" s="28"/>
      <c r="K843" s="35"/>
      <c r="L843" s="28"/>
      <c r="M843" s="28"/>
      <c r="N843" s="28"/>
      <c r="O843" s="35">
        <f>IF(F843="I",IFERROR(VLOOKUP(C843,'BG 2021'!A:C,3,FALSE),0),0)</f>
        <v>0</v>
      </c>
      <c r="P843" s="28"/>
      <c r="Q843" s="28">
        <f>IF(F843="I",IFERROR(VLOOKUP(C843,'BG 2021'!A:D,4,FALSE),0),0)</f>
        <v>0</v>
      </c>
      <c r="R843" s="28"/>
    </row>
    <row r="844" spans="1:18" hidden="1">
      <c r="A844" s="125" t="s">
        <v>109</v>
      </c>
      <c r="B844" s="125"/>
      <c r="C844" s="126">
        <v>4110113102</v>
      </c>
      <c r="D844" s="125" t="s">
        <v>280</v>
      </c>
      <c r="E844" s="27" t="s">
        <v>6</v>
      </c>
      <c r="F844" s="27" t="s">
        <v>180</v>
      </c>
      <c r="G844" s="35">
        <f>IF(F844="I",IFERROR(VLOOKUP(C844,'BG 122022'!B:D,3,FALSE),0),0)</f>
        <v>0</v>
      </c>
      <c r="H844" s="28"/>
      <c r="I844" s="28">
        <f>IF(F844="I",IFERROR(VLOOKUP(C844,'BG 122022'!B:E,4,FALSE),0),0)</f>
        <v>0</v>
      </c>
      <c r="J844" s="28"/>
      <c r="K844" s="35"/>
      <c r="L844" s="28"/>
      <c r="M844" s="28"/>
      <c r="N844" s="28"/>
      <c r="O844" s="35">
        <f>IF(F844="I",IFERROR(VLOOKUP(C844,'BG 2021'!A:C,3,FALSE),0),0)</f>
        <v>0</v>
      </c>
      <c r="P844" s="28"/>
      <c r="Q844" s="28">
        <f>IF(F844="I",IFERROR(VLOOKUP(C844,'BG 2021'!A:D,4,FALSE),0),0)</f>
        <v>0</v>
      </c>
      <c r="R844" s="28"/>
    </row>
    <row r="845" spans="1:18" hidden="1">
      <c r="A845" s="125" t="s">
        <v>109</v>
      </c>
      <c r="B845" s="125"/>
      <c r="C845" s="126">
        <v>411013</v>
      </c>
      <c r="D845" s="125" t="s">
        <v>338</v>
      </c>
      <c r="E845" s="27" t="s">
        <v>6</v>
      </c>
      <c r="F845" s="27" t="s">
        <v>179</v>
      </c>
      <c r="G845" s="35">
        <f>IF(F845="I",IFERROR(VLOOKUP(C845,'BG 122022'!B:D,3,FALSE),0),0)</f>
        <v>0</v>
      </c>
      <c r="H845" s="28"/>
      <c r="I845" s="28">
        <f>IF(F845="I",IFERROR(VLOOKUP(C845,'BG 122022'!B:E,4,FALSE),0),0)</f>
        <v>0</v>
      </c>
      <c r="J845" s="28"/>
      <c r="K845" s="35"/>
      <c r="L845" s="28"/>
      <c r="M845" s="28"/>
      <c r="N845" s="28"/>
      <c r="O845" s="35">
        <f>IF(F845="I",IFERROR(VLOOKUP(C845,'BG 2021'!A:C,3,FALSE),0),0)</f>
        <v>0</v>
      </c>
      <c r="P845" s="28"/>
      <c r="Q845" s="28">
        <f>IF(F845="I",IFERROR(VLOOKUP(C845,'BG 2021'!A:D,4,FALSE),0),0)</f>
        <v>0</v>
      </c>
      <c r="R845" s="28"/>
    </row>
    <row r="846" spans="1:18" hidden="1">
      <c r="A846" s="125" t="s">
        <v>109</v>
      </c>
      <c r="B846" s="125"/>
      <c r="C846" s="126">
        <v>4110131</v>
      </c>
      <c r="D846" s="125" t="s">
        <v>280</v>
      </c>
      <c r="E846" s="27" t="s">
        <v>6</v>
      </c>
      <c r="F846" s="27" t="s">
        <v>179</v>
      </c>
      <c r="G846" s="35">
        <f>IF(F846="I",IFERROR(VLOOKUP(C846,'BG 122022'!B:D,3,FALSE),0),0)</f>
        <v>0</v>
      </c>
      <c r="H846" s="28"/>
      <c r="I846" s="28">
        <f>IF(F846="I",IFERROR(VLOOKUP(C846,'BG 122022'!B:E,4,FALSE),0),0)</f>
        <v>0</v>
      </c>
      <c r="J846" s="28"/>
      <c r="K846" s="35"/>
      <c r="L846" s="28"/>
      <c r="M846" s="28"/>
      <c r="N846" s="28"/>
      <c r="O846" s="35">
        <f>IF(F846="I",IFERROR(VLOOKUP(C846,'BG 2021'!A:C,3,FALSE),0),0)</f>
        <v>0</v>
      </c>
      <c r="P846" s="28"/>
      <c r="Q846" s="28">
        <f>IF(F846="I",IFERROR(VLOOKUP(C846,'BG 2021'!A:D,4,FALSE),0),0)</f>
        <v>0</v>
      </c>
      <c r="R846" s="28"/>
    </row>
    <row r="847" spans="1:18" hidden="1">
      <c r="A847" s="125" t="s">
        <v>109</v>
      </c>
      <c r="B847" s="125"/>
      <c r="C847" s="126">
        <v>41101311</v>
      </c>
      <c r="D847" s="125" t="s">
        <v>280</v>
      </c>
      <c r="E847" s="27" t="s">
        <v>6</v>
      </c>
      <c r="F847" s="27" t="s">
        <v>179</v>
      </c>
      <c r="G847" s="35">
        <f>IF(F847="I",IFERROR(VLOOKUP(C847,'BG 122022'!B:D,3,FALSE),0),0)</f>
        <v>0</v>
      </c>
      <c r="H847" s="28"/>
      <c r="I847" s="28">
        <f>IF(F847="I",IFERROR(VLOOKUP(C847,'BG 122022'!B:E,4,FALSE),0),0)</f>
        <v>0</v>
      </c>
      <c r="J847" s="28"/>
      <c r="K847" s="35"/>
      <c r="L847" s="28"/>
      <c r="M847" s="28"/>
      <c r="N847" s="28"/>
      <c r="O847" s="35">
        <f>IF(F847="I",IFERROR(VLOOKUP(C847,'BG 2021'!A:C,3,FALSE),0),0)</f>
        <v>0</v>
      </c>
      <c r="P847" s="28"/>
      <c r="Q847" s="28">
        <f>IF(F847="I",IFERROR(VLOOKUP(C847,'BG 2021'!A:D,4,FALSE),0),0)</f>
        <v>0</v>
      </c>
      <c r="R847" s="28"/>
    </row>
    <row r="848" spans="1:18" s="165" customFormat="1" hidden="1">
      <c r="A848" s="160" t="s">
        <v>109</v>
      </c>
      <c r="B848" s="160" t="s">
        <v>69</v>
      </c>
      <c r="C848" s="161">
        <v>4110131102</v>
      </c>
      <c r="D848" s="160" t="s">
        <v>963</v>
      </c>
      <c r="E848" s="162" t="s">
        <v>6</v>
      </c>
      <c r="F848" s="162" t="s">
        <v>180</v>
      </c>
      <c r="G848" s="163">
        <f>IF(F848="I",IFERROR(VLOOKUP(C848,'BG 122022'!B:D,3,FALSE),0),0)</f>
        <v>94290280</v>
      </c>
      <c r="H848" s="164"/>
      <c r="I848" s="164">
        <f>IF(F848="I",IFERROR(VLOOKUP(C848,'BG 122022'!B:E,4,FALSE),0),0)</f>
        <v>13244.2</v>
      </c>
      <c r="J848" s="164"/>
      <c r="K848" s="163"/>
      <c r="L848" s="164"/>
      <c r="M848" s="164"/>
      <c r="N848" s="164"/>
      <c r="O848" s="163">
        <f>IF(F848="I",IFERROR(VLOOKUP(C848,'BG 2021'!A:C,3,FALSE),0),0)</f>
        <v>962500000</v>
      </c>
      <c r="P848" s="164"/>
      <c r="Q848" s="164">
        <f>IF(F848="I",IFERROR(VLOOKUP(C848,'BG 2021'!A:D,4,FALSE),0),0)</f>
        <v>148097.29</v>
      </c>
      <c r="R848" s="164"/>
    </row>
    <row r="849" spans="1:18" s="203" customFormat="1" hidden="1">
      <c r="A849" s="208" t="s">
        <v>109</v>
      </c>
      <c r="B849" s="208" t="s">
        <v>1035</v>
      </c>
      <c r="C849" s="207">
        <v>4110131103</v>
      </c>
      <c r="D849" s="208" t="s">
        <v>962</v>
      </c>
      <c r="E849" s="206" t="s">
        <v>6</v>
      </c>
      <c r="F849" s="206" t="s">
        <v>180</v>
      </c>
      <c r="G849" s="205">
        <f>IF(F849="I",IFERROR(VLOOKUP(C849,'BG 122022'!B:D,3,FALSE),0),0)</f>
        <v>1980272727</v>
      </c>
      <c r="H849" s="204"/>
      <c r="I849" s="204">
        <f>IF(F849="I",IFERROR(VLOOKUP(C849,'BG 122022'!B:E,4,FALSE),0),0)</f>
        <v>287336.84999999998</v>
      </c>
      <c r="J849" s="204"/>
      <c r="K849" s="205"/>
      <c r="L849" s="204"/>
      <c r="M849" s="204"/>
      <c r="N849" s="204"/>
      <c r="O849" s="205">
        <f>IF(F849="I",IFERROR(VLOOKUP(C849,'BG 2021'!A:C,3,FALSE),0),0)</f>
        <v>828454546</v>
      </c>
      <c r="P849" s="204"/>
      <c r="Q849" s="204">
        <f>IF(F849="I",IFERROR(VLOOKUP(C849,'BG 2021'!A:D,4,FALSE),0),0)</f>
        <v>121362.69</v>
      </c>
      <c r="R849" s="204"/>
    </row>
    <row r="850" spans="1:18" hidden="1">
      <c r="A850" s="125" t="s">
        <v>109</v>
      </c>
      <c r="B850" s="125"/>
      <c r="C850" s="126">
        <v>41101312</v>
      </c>
      <c r="D850" s="125" t="s">
        <v>280</v>
      </c>
      <c r="E850" s="27" t="s">
        <v>6</v>
      </c>
      <c r="F850" s="27" t="s">
        <v>179</v>
      </c>
      <c r="G850" s="35">
        <f>IF(F850="I",IFERROR(VLOOKUP(C850,'BG 122022'!B:D,3,FALSE),0),0)</f>
        <v>0</v>
      </c>
      <c r="H850" s="28"/>
      <c r="I850" s="28">
        <f>IF(F850="I",IFERROR(VLOOKUP(C850,'BG 122022'!B:E,4,FALSE),0),0)</f>
        <v>0</v>
      </c>
      <c r="J850" s="28"/>
      <c r="K850" s="35"/>
      <c r="L850" s="28"/>
      <c r="M850" s="28"/>
      <c r="N850" s="28"/>
      <c r="O850" s="35">
        <f>IF(F850="I",IFERROR(VLOOKUP(C850,'BG 2021'!A:C,3,FALSE),0),0)</f>
        <v>0</v>
      </c>
      <c r="P850" s="28"/>
      <c r="Q850" s="28">
        <f>IF(F850="I",IFERROR(VLOOKUP(C850,'BG 2021'!A:D,4,FALSE),0),0)</f>
        <v>0</v>
      </c>
      <c r="R850" s="28"/>
    </row>
    <row r="851" spans="1:18" s="165" customFormat="1" hidden="1">
      <c r="A851" s="160" t="s">
        <v>109</v>
      </c>
      <c r="B851" s="160" t="s">
        <v>69</v>
      </c>
      <c r="C851" s="161">
        <v>4110131202</v>
      </c>
      <c r="D851" s="160" t="s">
        <v>963</v>
      </c>
      <c r="E851" s="162" t="s">
        <v>0</v>
      </c>
      <c r="F851" s="162" t="s">
        <v>180</v>
      </c>
      <c r="G851" s="163">
        <f>IF(F851="I",IFERROR(VLOOKUP(C851,'BG 122022'!B:D,3,FALSE),0),0)</f>
        <v>71729970</v>
      </c>
      <c r="H851" s="164"/>
      <c r="I851" s="164">
        <f>IF(F851="I",IFERROR(VLOOKUP(C851,'BG 122022'!B:E,4,FALSE),0),0)</f>
        <v>10200</v>
      </c>
      <c r="J851" s="164"/>
      <c r="K851" s="163"/>
      <c r="L851" s="164"/>
      <c r="M851" s="164"/>
      <c r="N851" s="164"/>
      <c r="O851" s="163">
        <f>IF(F851="I",IFERROR(VLOOKUP(C851,'BG 2021'!A:C,3,FALSE),0),0)</f>
        <v>428336640</v>
      </c>
      <c r="P851" s="164"/>
      <c r="Q851" s="164">
        <f>IF(F851="I",IFERROR(VLOOKUP(C851,'BG 2021'!A:D,4,FALSE),0),0)</f>
        <v>63000</v>
      </c>
      <c r="R851" s="164"/>
    </row>
    <row r="852" spans="1:18" s="203" customFormat="1" hidden="1">
      <c r="A852" s="208" t="s">
        <v>109</v>
      </c>
      <c r="B852" s="208" t="s">
        <v>1035</v>
      </c>
      <c r="C852" s="207">
        <v>4110131203</v>
      </c>
      <c r="D852" s="208" t="s">
        <v>962</v>
      </c>
      <c r="E852" s="206" t="s">
        <v>0</v>
      </c>
      <c r="F852" s="206" t="s">
        <v>180</v>
      </c>
      <c r="G852" s="205">
        <f>IF(F852="I",IFERROR(VLOOKUP(C852,'BG 122022'!B:D,3,FALSE),0),0)</f>
        <v>341079312</v>
      </c>
      <c r="H852" s="204"/>
      <c r="I852" s="204">
        <f>IF(F852="I",IFERROR(VLOOKUP(C852,'BG 122022'!B:E,4,FALSE),0),0)</f>
        <v>48345.45</v>
      </c>
      <c r="J852" s="204"/>
      <c r="K852" s="205"/>
      <c r="L852" s="204"/>
      <c r="M852" s="204"/>
      <c r="N852" s="204"/>
      <c r="O852" s="205">
        <f>IF(F852="I",IFERROR(VLOOKUP(C852,'BG 2021'!A:C,3,FALSE),0),0)</f>
        <v>0</v>
      </c>
      <c r="P852" s="204"/>
      <c r="Q852" s="204">
        <f>IF(F852="I",IFERROR(VLOOKUP(C852,'BG 2021'!A:D,4,FALSE),0),0)</f>
        <v>0</v>
      </c>
      <c r="R852" s="204"/>
    </row>
    <row r="853" spans="1:18" hidden="1">
      <c r="A853" s="125" t="s">
        <v>109</v>
      </c>
      <c r="B853" s="125"/>
      <c r="C853" s="126">
        <v>411014</v>
      </c>
      <c r="D853" s="125" t="s">
        <v>1015</v>
      </c>
      <c r="E853" s="27" t="s">
        <v>6</v>
      </c>
      <c r="F853" s="27" t="s">
        <v>179</v>
      </c>
      <c r="G853" s="35">
        <f>IF(F853="I",IFERROR(VLOOKUP(C853,'BG 122022'!B:D,3,FALSE),0),0)</f>
        <v>0</v>
      </c>
      <c r="H853" s="28"/>
      <c r="I853" s="28">
        <f>IF(F853="I",IFERROR(VLOOKUP(C853,'BG 122022'!B:E,4,FALSE),0),0)</f>
        <v>0</v>
      </c>
      <c r="J853" s="28"/>
      <c r="K853" s="35"/>
      <c r="L853" s="28"/>
      <c r="M853" s="28"/>
      <c r="N853" s="28"/>
      <c r="O853" s="35">
        <f>IF(F853="I",IFERROR(VLOOKUP(C853,'BG 2021'!A:C,3,FALSE),0),0)</f>
        <v>0</v>
      </c>
      <c r="P853" s="28"/>
      <c r="Q853" s="28">
        <f>IF(F853="I",IFERROR(VLOOKUP(C853,'BG 2021'!A:D,4,FALSE),0),0)</f>
        <v>0</v>
      </c>
      <c r="R853" s="28"/>
    </row>
    <row r="854" spans="1:18" hidden="1">
      <c r="A854" s="125" t="s">
        <v>109</v>
      </c>
      <c r="B854" s="125"/>
      <c r="C854" s="126">
        <v>4110141</v>
      </c>
      <c r="D854" s="125" t="s">
        <v>1016</v>
      </c>
      <c r="E854" s="27" t="s">
        <v>6</v>
      </c>
      <c r="F854" s="27" t="s">
        <v>179</v>
      </c>
      <c r="G854" s="35">
        <f>IF(F854="I",IFERROR(VLOOKUP(C854,'BG 122022'!B:D,3,FALSE),0),0)</f>
        <v>0</v>
      </c>
      <c r="H854" s="28"/>
      <c r="I854" s="28">
        <f>IF(F854="I",IFERROR(VLOOKUP(C854,'BG 122022'!B:E,4,FALSE),0),0)</f>
        <v>0</v>
      </c>
      <c r="J854" s="28"/>
      <c r="K854" s="35"/>
      <c r="L854" s="28"/>
      <c r="M854" s="28"/>
      <c r="N854" s="28"/>
      <c r="O854" s="35">
        <f>IF(F854="I",IFERROR(VLOOKUP(C854,'BG 2021'!A:C,3,FALSE),0),0)</f>
        <v>0</v>
      </c>
      <c r="P854" s="28"/>
      <c r="Q854" s="28">
        <f>IF(F854="I",IFERROR(VLOOKUP(C854,'BG 2021'!A:D,4,FALSE),0),0)</f>
        <v>0</v>
      </c>
      <c r="R854" s="28"/>
    </row>
    <row r="855" spans="1:18" hidden="1">
      <c r="A855" s="125" t="s">
        <v>109</v>
      </c>
      <c r="B855" s="125"/>
      <c r="C855" s="126">
        <v>41101411</v>
      </c>
      <c r="D855" s="125" t="s">
        <v>1084</v>
      </c>
      <c r="E855" s="27" t="s">
        <v>6</v>
      </c>
      <c r="F855" s="27" t="s">
        <v>179</v>
      </c>
      <c r="G855" s="35">
        <f>IF(F855="I",IFERROR(VLOOKUP(C855,'BG 122022'!B:D,3,FALSE),0),0)</f>
        <v>0</v>
      </c>
      <c r="H855" s="28"/>
      <c r="I855" s="28">
        <f>IF(F855="I",IFERROR(VLOOKUP(C855,'BG 122022'!B:E,4,FALSE),0),0)</f>
        <v>0</v>
      </c>
      <c r="J855" s="28"/>
      <c r="K855" s="35"/>
      <c r="L855" s="28"/>
      <c r="M855" s="28"/>
      <c r="N855" s="28"/>
      <c r="O855" s="35">
        <f>IF(F855="I",IFERROR(VLOOKUP(C855,'BG 2021'!A:C,3,FALSE),0),0)</f>
        <v>0</v>
      </c>
      <c r="P855" s="28"/>
      <c r="Q855" s="28">
        <f>IF(F855="I",IFERROR(VLOOKUP(C855,'BG 2021'!A:D,4,FALSE),0),0)</f>
        <v>0</v>
      </c>
      <c r="R855" s="28"/>
    </row>
    <row r="856" spans="1:18" s="165" customFormat="1" hidden="1">
      <c r="A856" s="160" t="s">
        <v>109</v>
      </c>
      <c r="B856" s="160" t="s">
        <v>1074</v>
      </c>
      <c r="C856" s="161">
        <v>4110141101</v>
      </c>
      <c r="D856" s="160" t="s">
        <v>1085</v>
      </c>
      <c r="E856" s="162" t="s">
        <v>6</v>
      </c>
      <c r="F856" s="162" t="s">
        <v>180</v>
      </c>
      <c r="G856" s="163">
        <f>IF(F856="I",IFERROR(VLOOKUP(C856,'BG 122022'!B:D,3,FALSE),0),0)</f>
        <v>10995366</v>
      </c>
      <c r="H856" s="164"/>
      <c r="I856" s="164">
        <f>IF(F856="I",IFERROR(VLOOKUP(C856,'BG 122022'!B:E,4,FALSE),0),0)</f>
        <v>1563.77</v>
      </c>
      <c r="J856" s="164"/>
      <c r="K856" s="163"/>
      <c r="L856" s="164"/>
      <c r="M856" s="164"/>
      <c r="N856" s="164"/>
      <c r="O856" s="163">
        <f>IF(F856="I",IFERROR(VLOOKUP(C856,'BG 2021'!A:C,3,FALSE),0),0)</f>
        <v>16088552</v>
      </c>
      <c r="P856" s="164"/>
      <c r="Q856" s="164">
        <f>IF(F856="I",IFERROR(VLOOKUP(C856,'BG 2021'!A:D,4,FALSE),0),0)</f>
        <v>2376.56</v>
      </c>
      <c r="R856" s="164"/>
    </row>
    <row r="857" spans="1:18" s="165" customFormat="1" hidden="1">
      <c r="A857" s="160" t="s">
        <v>109</v>
      </c>
      <c r="B857" s="160" t="s">
        <v>1074</v>
      </c>
      <c r="C857" s="161">
        <v>4110141102</v>
      </c>
      <c r="D857" s="160" t="s">
        <v>1270</v>
      </c>
      <c r="E857" s="162" t="s">
        <v>0</v>
      </c>
      <c r="F857" s="162" t="s">
        <v>180</v>
      </c>
      <c r="G857" s="163">
        <f>IF(F857="I",IFERROR(VLOOKUP(C857,'BG 122022'!B:D,3,FALSE),0),0)</f>
        <v>1028873</v>
      </c>
      <c r="H857" s="164"/>
      <c r="I857" s="164">
        <f>IF(F857="I",IFERROR(VLOOKUP(C857,'BG 122022'!B:E,4,FALSE),0),0)</f>
        <v>148.26</v>
      </c>
      <c r="J857" s="164"/>
      <c r="K857" s="163"/>
      <c r="L857" s="164"/>
      <c r="M857" s="164"/>
      <c r="N857" s="164"/>
      <c r="O857" s="163">
        <f>IF(F857="I",IFERROR(VLOOKUP(C857,'BG 2021'!A:C,3,FALSE),0),0)</f>
        <v>0</v>
      </c>
      <c r="P857" s="164"/>
      <c r="Q857" s="164">
        <f>IF(F857="I",IFERROR(VLOOKUP(C857,'BG 2021'!A:D,4,FALSE),0),0)</f>
        <v>0</v>
      </c>
      <c r="R857" s="164"/>
    </row>
    <row r="858" spans="1:18" s="165" customFormat="1" hidden="1">
      <c r="A858" s="160" t="s">
        <v>109</v>
      </c>
      <c r="B858" s="160" t="s">
        <v>1074</v>
      </c>
      <c r="C858" s="161">
        <v>4110141104</v>
      </c>
      <c r="D858" s="160" t="s">
        <v>1204</v>
      </c>
      <c r="E858" s="162" t="s">
        <v>6</v>
      </c>
      <c r="F858" s="162" t="s">
        <v>180</v>
      </c>
      <c r="G858" s="163">
        <f>IF(F858="I",IFERROR(VLOOKUP(C858,'BG 122022'!B:D,3,FALSE),0),0)</f>
        <v>0</v>
      </c>
      <c r="H858" s="164"/>
      <c r="I858" s="164">
        <f>IF(F858="I",IFERROR(VLOOKUP(C858,'BG 122022'!B:E,4,FALSE),0),0)</f>
        <v>0</v>
      </c>
      <c r="J858" s="164"/>
      <c r="K858" s="163"/>
      <c r="L858" s="164"/>
      <c r="M858" s="164"/>
      <c r="N858" s="164"/>
      <c r="O858" s="163">
        <f>IF(F858="I",IFERROR(VLOOKUP(C858,'BG 2021'!A:C,3,FALSE),0),0)</f>
        <v>3451934</v>
      </c>
      <c r="P858" s="164"/>
      <c r="Q858" s="164">
        <f>IF(F858="I",IFERROR(VLOOKUP(C858,'BG 2021'!A:D,4,FALSE),0),0)</f>
        <v>547.45000000000005</v>
      </c>
      <c r="R858" s="164"/>
    </row>
    <row r="859" spans="1:18" hidden="1">
      <c r="A859" s="125" t="s">
        <v>109</v>
      </c>
      <c r="B859" s="125"/>
      <c r="C859" s="126">
        <v>41101412</v>
      </c>
      <c r="D859" s="125" t="s">
        <v>1017</v>
      </c>
      <c r="E859" s="27" t="s">
        <v>0</v>
      </c>
      <c r="F859" s="27" t="s">
        <v>179</v>
      </c>
      <c r="G859" s="35">
        <f>IF(F859="I",IFERROR(VLOOKUP(C859,'BG 122022'!B:D,3,FALSE),0),0)</f>
        <v>0</v>
      </c>
      <c r="H859" s="28"/>
      <c r="I859" s="28">
        <f>IF(F859="I",IFERROR(VLOOKUP(C859,'BG 122022'!B:E,4,FALSE),0),0)</f>
        <v>0</v>
      </c>
      <c r="J859" s="28"/>
      <c r="K859" s="35"/>
      <c r="L859" s="28"/>
      <c r="M859" s="28"/>
      <c r="N859" s="28"/>
      <c r="O859" s="35">
        <f>IF(F859="I",IFERROR(VLOOKUP(C859,'BG 2021'!A:C,3,FALSE),0),0)</f>
        <v>0</v>
      </c>
      <c r="P859" s="28"/>
      <c r="Q859" s="28">
        <f>IF(F859="I",IFERROR(VLOOKUP(C859,'BG 2021'!A:D,4,FALSE),0),0)</f>
        <v>0</v>
      </c>
      <c r="R859" s="28"/>
    </row>
    <row r="860" spans="1:18" s="165" customFormat="1" hidden="1">
      <c r="A860" s="160" t="s">
        <v>109</v>
      </c>
      <c r="B860" s="160" t="s">
        <v>1074</v>
      </c>
      <c r="C860" s="161">
        <v>4110141201</v>
      </c>
      <c r="D860" s="160" t="s">
        <v>1018</v>
      </c>
      <c r="E860" s="162" t="s">
        <v>0</v>
      </c>
      <c r="F860" s="162" t="s">
        <v>180</v>
      </c>
      <c r="G860" s="163">
        <f>IF(F860="I",IFERROR(VLOOKUP(C860,'BG 122022'!B:D,3,FALSE),0),0)</f>
        <v>79852193</v>
      </c>
      <c r="H860" s="164"/>
      <c r="I860" s="164">
        <f>IF(F860="I",IFERROR(VLOOKUP(C860,'BG 122022'!B:E,4,FALSE),0),0)</f>
        <v>11489.53</v>
      </c>
      <c r="J860" s="164"/>
      <c r="K860" s="163"/>
      <c r="L860" s="164"/>
      <c r="M860" s="164"/>
      <c r="N860" s="164"/>
      <c r="O860" s="163">
        <f>IF(F860="I",IFERROR(VLOOKUP(C860,'BG 2021'!A:C,3,FALSE),0),0)</f>
        <v>223023395</v>
      </c>
      <c r="P860" s="164"/>
      <c r="Q860" s="164">
        <f>IF(F860="I",IFERROR(VLOOKUP(C860,'BG 2021'!A:D,4,FALSE),0),0)</f>
        <v>32715.040000000001</v>
      </c>
      <c r="R860" s="164"/>
    </row>
    <row r="861" spans="1:18" s="165" customFormat="1" hidden="1">
      <c r="A861" s="160" t="s">
        <v>109</v>
      </c>
      <c r="B861" s="160" t="s">
        <v>1074</v>
      </c>
      <c r="C861" s="161">
        <v>4110141202</v>
      </c>
      <c r="D861" s="160" t="s">
        <v>1189</v>
      </c>
      <c r="E861" s="162" t="s">
        <v>0</v>
      </c>
      <c r="F861" s="162" t="s">
        <v>180</v>
      </c>
      <c r="G861" s="163">
        <f>IF(F861="I",IFERROR(VLOOKUP(C861,'BG 122022'!B:D,3,FALSE),0),0)</f>
        <v>18803294</v>
      </c>
      <c r="H861" s="164"/>
      <c r="I861" s="164">
        <f>IF(F861="I",IFERROR(VLOOKUP(C861,'BG 122022'!B:E,4,FALSE),0),0)</f>
        <v>2689.66</v>
      </c>
      <c r="J861" s="164"/>
      <c r="K861" s="163"/>
      <c r="L861" s="164"/>
      <c r="M861" s="164"/>
      <c r="N861" s="164"/>
      <c r="O861" s="163">
        <f>IF(F861="I",IFERROR(VLOOKUP(C861,'BG 2021'!A:C,3,FALSE),0),0)</f>
        <v>50918175</v>
      </c>
      <c r="P861" s="164"/>
      <c r="Q861" s="164">
        <f>IF(F861="I",IFERROR(VLOOKUP(C861,'BG 2021'!A:D,4,FALSE),0),0)</f>
        <v>7500</v>
      </c>
      <c r="R861" s="164"/>
    </row>
    <row r="862" spans="1:18" hidden="1">
      <c r="A862" s="125" t="s">
        <v>109</v>
      </c>
      <c r="B862" s="125"/>
      <c r="C862" s="126">
        <v>4110142</v>
      </c>
      <c r="D862" s="125" t="s">
        <v>1143</v>
      </c>
      <c r="E862" s="27" t="s">
        <v>6</v>
      </c>
      <c r="F862" s="27" t="s">
        <v>179</v>
      </c>
      <c r="G862" s="35">
        <f>IF(F862="I",IFERROR(VLOOKUP(C862,'BG 122022'!B:D,3,FALSE),0),0)</f>
        <v>0</v>
      </c>
      <c r="H862" s="28"/>
      <c r="I862" s="28">
        <f>IF(F862="I",IFERROR(VLOOKUP(C862,'BG 122022'!B:E,4,FALSE),0),0)</f>
        <v>0</v>
      </c>
      <c r="J862" s="28"/>
      <c r="K862" s="35"/>
      <c r="L862" s="28"/>
      <c r="M862" s="28"/>
      <c r="N862" s="28"/>
      <c r="O862" s="35">
        <f>IF(F862="I",IFERROR(VLOOKUP(C862,'BG 2021'!A:C,3,FALSE),0),0)</f>
        <v>0</v>
      </c>
      <c r="P862" s="28"/>
      <c r="Q862" s="28">
        <f>IF(F862="I",IFERROR(VLOOKUP(C862,'BG 2021'!A:D,4,FALSE),0),0)</f>
        <v>0</v>
      </c>
      <c r="R862" s="28"/>
    </row>
    <row r="863" spans="1:18" hidden="1">
      <c r="A863" s="125" t="s">
        <v>109</v>
      </c>
      <c r="B863" s="125"/>
      <c r="C863" s="126">
        <v>41101421</v>
      </c>
      <c r="D863" s="125" t="s">
        <v>1144</v>
      </c>
      <c r="E863" s="27" t="s">
        <v>6</v>
      </c>
      <c r="F863" s="27" t="s">
        <v>179</v>
      </c>
      <c r="G863" s="35">
        <f>IF(F863="I",IFERROR(VLOOKUP(C863,'BG 122022'!B:D,3,FALSE),0),0)</f>
        <v>0</v>
      </c>
      <c r="H863" s="28"/>
      <c r="I863" s="28">
        <f>IF(F863="I",IFERROR(VLOOKUP(C863,'BG 122022'!B:E,4,FALSE),0),0)</f>
        <v>0</v>
      </c>
      <c r="J863" s="28"/>
      <c r="K863" s="35"/>
      <c r="L863" s="28"/>
      <c r="M863" s="28"/>
      <c r="N863" s="28"/>
      <c r="O863" s="35">
        <f>IF(F863="I",IFERROR(VLOOKUP(C863,'BG 2021'!A:C,3,FALSE),0),0)</f>
        <v>0</v>
      </c>
      <c r="P863" s="28"/>
      <c r="Q863" s="28">
        <f>IF(F863="I",IFERROR(VLOOKUP(C863,'BG 2021'!A:D,4,FALSE),0),0)</f>
        <v>0</v>
      </c>
      <c r="R863" s="28"/>
    </row>
    <row r="864" spans="1:18" s="165" customFormat="1" hidden="1">
      <c r="A864" s="160" t="s">
        <v>109</v>
      </c>
      <c r="B864" s="160" t="s">
        <v>1036</v>
      </c>
      <c r="C864" s="161">
        <v>4110142101</v>
      </c>
      <c r="D864" s="160" t="s">
        <v>1145</v>
      </c>
      <c r="E864" s="162" t="s">
        <v>6</v>
      </c>
      <c r="F864" s="162" t="s">
        <v>180</v>
      </c>
      <c r="G864" s="163">
        <f>IF(F864="I",IFERROR(VLOOKUP(C864,'BG 122022'!B:D,3,FALSE),0),0)</f>
        <v>173094505</v>
      </c>
      <c r="H864" s="164"/>
      <c r="I864" s="164">
        <f>IF(F864="I",IFERROR(VLOOKUP(C864,'BG 122022'!B:E,4,FALSE),0),0)</f>
        <v>24900.14</v>
      </c>
      <c r="J864" s="164"/>
      <c r="K864" s="163"/>
      <c r="L864" s="164"/>
      <c r="M864" s="164"/>
      <c r="N864" s="164"/>
      <c r="O864" s="163">
        <f>IF(F864="I",IFERROR(VLOOKUP(C864,'BG 2021'!A:C,3,FALSE),0),0)</f>
        <v>434334080</v>
      </c>
      <c r="P864" s="164"/>
      <c r="Q864" s="164">
        <f>IF(F864="I",IFERROR(VLOOKUP(C864,'BG 2021'!A:D,4,FALSE),0),0)</f>
        <v>63145.29</v>
      </c>
      <c r="R864" s="164"/>
    </row>
    <row r="865" spans="1:18" hidden="1">
      <c r="A865" s="125" t="s">
        <v>109</v>
      </c>
      <c r="B865" s="125"/>
      <c r="C865" s="126">
        <v>412</v>
      </c>
      <c r="D865" s="125" t="s">
        <v>730</v>
      </c>
      <c r="E865" s="27" t="s">
        <v>6</v>
      </c>
      <c r="F865" s="27" t="s">
        <v>179</v>
      </c>
      <c r="G865" s="35">
        <f>IF(F865="I",IFERROR(VLOOKUP(C865,'BG 122022'!B:D,3,FALSE),0),0)</f>
        <v>0</v>
      </c>
      <c r="H865" s="28"/>
      <c r="I865" s="28">
        <f>IF(F865="I",IFERROR(VLOOKUP(C865,'BG 122022'!B:E,4,FALSE),0),0)</f>
        <v>0</v>
      </c>
      <c r="J865" s="28"/>
      <c r="K865" s="35"/>
      <c r="L865" s="28"/>
      <c r="M865" s="28"/>
      <c r="N865" s="28"/>
      <c r="O865" s="35">
        <f>IF(F865="I",IFERROR(VLOOKUP(C865,'BG 2021'!A:C,3,FALSE),0),0)</f>
        <v>0</v>
      </c>
      <c r="P865" s="28"/>
      <c r="Q865" s="28">
        <f>IF(F865="I",IFERROR(VLOOKUP(C865,'BG 2021'!A:D,4,FALSE),0),0)</f>
        <v>0</v>
      </c>
      <c r="R865" s="28"/>
    </row>
    <row r="866" spans="1:18" hidden="1">
      <c r="A866" s="125" t="s">
        <v>109</v>
      </c>
      <c r="B866" s="125"/>
      <c r="C866" s="126">
        <v>41201</v>
      </c>
      <c r="D866" s="125" t="s">
        <v>730</v>
      </c>
      <c r="E866" s="27" t="s">
        <v>6</v>
      </c>
      <c r="F866" s="27" t="s">
        <v>179</v>
      </c>
      <c r="G866" s="35">
        <f>IF(F866="I",IFERROR(VLOOKUP(C866,'BG 122022'!B:D,3,FALSE),0),0)</f>
        <v>0</v>
      </c>
      <c r="H866" s="28"/>
      <c r="I866" s="28">
        <f>IF(F866="I",IFERROR(VLOOKUP(C866,'BG 122022'!B:E,4,FALSE),0),0)</f>
        <v>0</v>
      </c>
      <c r="J866" s="28"/>
      <c r="K866" s="35"/>
      <c r="L866" s="28"/>
      <c r="M866" s="28"/>
      <c r="N866" s="28"/>
      <c r="O866" s="35">
        <f>IF(F866="I",IFERROR(VLOOKUP(C866,'BG 2021'!A:C,3,FALSE),0),0)</f>
        <v>0</v>
      </c>
      <c r="P866" s="28"/>
      <c r="Q866" s="28">
        <f>IF(F866="I",IFERROR(VLOOKUP(C866,'BG 2021'!A:D,4,FALSE),0),0)</f>
        <v>0</v>
      </c>
      <c r="R866" s="28"/>
    </row>
    <row r="867" spans="1:18" hidden="1">
      <c r="A867" s="125" t="s">
        <v>109</v>
      </c>
      <c r="B867" s="125"/>
      <c r="C867" s="126">
        <v>412011</v>
      </c>
      <c r="D867" s="125" t="s">
        <v>730</v>
      </c>
      <c r="E867" s="27" t="s">
        <v>6</v>
      </c>
      <c r="F867" s="27" t="s">
        <v>179</v>
      </c>
      <c r="G867" s="35">
        <f>IF(F867="I",IFERROR(VLOOKUP(C867,'BG 122022'!B:D,3,FALSE),0),0)</f>
        <v>0</v>
      </c>
      <c r="H867" s="28"/>
      <c r="I867" s="28">
        <f>IF(F867="I",IFERROR(VLOOKUP(C867,'BG 122022'!B:E,4,FALSE),0),0)</f>
        <v>0</v>
      </c>
      <c r="J867" s="28"/>
      <c r="K867" s="35"/>
      <c r="L867" s="28"/>
      <c r="M867" s="28"/>
      <c r="N867" s="28"/>
      <c r="O867" s="35">
        <f>IF(F867="I",IFERROR(VLOOKUP(C867,'BG 2021'!A:C,3,FALSE),0),0)</f>
        <v>0</v>
      </c>
      <c r="P867" s="28"/>
      <c r="Q867" s="28">
        <f>IF(F867="I",IFERROR(VLOOKUP(C867,'BG 2021'!A:D,4,FALSE),0),0)</f>
        <v>0</v>
      </c>
      <c r="R867" s="28"/>
    </row>
    <row r="868" spans="1:18" hidden="1">
      <c r="A868" s="125" t="s">
        <v>109</v>
      </c>
      <c r="B868" s="125"/>
      <c r="C868" s="126">
        <v>4120111</v>
      </c>
      <c r="D868" s="125" t="s">
        <v>730</v>
      </c>
      <c r="E868" s="27" t="s">
        <v>6</v>
      </c>
      <c r="F868" s="27" t="s">
        <v>179</v>
      </c>
      <c r="G868" s="35">
        <f>IF(F868="I",IFERROR(VLOOKUP(C868,'BG 122022'!B:D,3,FALSE),0),0)</f>
        <v>0</v>
      </c>
      <c r="H868" s="28"/>
      <c r="I868" s="28">
        <f>IF(F868="I",IFERROR(VLOOKUP(C868,'BG 122022'!B:E,4,FALSE),0),0)</f>
        <v>0</v>
      </c>
      <c r="J868" s="28"/>
      <c r="K868" s="35"/>
      <c r="L868" s="28"/>
      <c r="M868" s="28"/>
      <c r="N868" s="28"/>
      <c r="O868" s="35">
        <f>IF(F868="I",IFERROR(VLOOKUP(C868,'BG 2021'!A:C,3,FALSE),0),0)</f>
        <v>0</v>
      </c>
      <c r="P868" s="28"/>
      <c r="Q868" s="28">
        <f>IF(F868="I",IFERROR(VLOOKUP(C868,'BG 2021'!A:D,4,FALSE),0),0)</f>
        <v>0</v>
      </c>
      <c r="R868" s="28"/>
    </row>
    <row r="869" spans="1:18" hidden="1">
      <c r="A869" s="125" t="s">
        <v>109</v>
      </c>
      <c r="B869" s="125"/>
      <c r="C869" s="126">
        <v>41201111</v>
      </c>
      <c r="D869" s="125" t="s">
        <v>731</v>
      </c>
      <c r="E869" s="27" t="s">
        <v>6</v>
      </c>
      <c r="F869" s="27" t="s">
        <v>179</v>
      </c>
      <c r="G869" s="35">
        <f>IF(F869="I",IFERROR(VLOOKUP(C869,'BG 122022'!B:D,3,FALSE),0),0)</f>
        <v>0</v>
      </c>
      <c r="H869" s="28"/>
      <c r="I869" s="28">
        <f>IF(F869="I",IFERROR(VLOOKUP(C869,'BG 122022'!B:E,4,FALSE),0),0)</f>
        <v>0</v>
      </c>
      <c r="J869" s="28"/>
      <c r="K869" s="35"/>
      <c r="L869" s="28"/>
      <c r="M869" s="28"/>
      <c r="N869" s="28"/>
      <c r="O869" s="35">
        <f>IF(F869="I",IFERROR(VLOOKUP(C869,'BG 2021'!A:C,3,FALSE),0),0)</f>
        <v>0</v>
      </c>
      <c r="P869" s="28"/>
      <c r="Q869" s="28">
        <f>IF(F869="I",IFERROR(VLOOKUP(C869,'BG 2021'!A:D,4,FALSE),0),0)</f>
        <v>0</v>
      </c>
      <c r="R869" s="28"/>
    </row>
    <row r="870" spans="1:18" hidden="1">
      <c r="A870" s="125" t="s">
        <v>109</v>
      </c>
      <c r="B870" s="125"/>
      <c r="C870" s="126">
        <v>4120111101</v>
      </c>
      <c r="D870" s="125" t="s">
        <v>732</v>
      </c>
      <c r="E870" s="27" t="s">
        <v>6</v>
      </c>
      <c r="F870" s="27" t="s">
        <v>180</v>
      </c>
      <c r="G870" s="35">
        <f>IF(F870="I",IFERROR(VLOOKUP(C870,'BG 122022'!B:D,3,FALSE),0),0)</f>
        <v>0</v>
      </c>
      <c r="H870" s="28"/>
      <c r="I870" s="28">
        <f>IF(F870="I",IFERROR(VLOOKUP(C870,'BG 122022'!B:E,4,FALSE),0),0)</f>
        <v>0</v>
      </c>
      <c r="J870" s="28"/>
      <c r="K870" s="35"/>
      <c r="L870" s="28"/>
      <c r="M870" s="28"/>
      <c r="N870" s="28"/>
      <c r="O870" s="35">
        <f>IF(F870="I",IFERROR(VLOOKUP(C870,'BG 2021'!A:C,3,FALSE),0),0)</f>
        <v>0</v>
      </c>
      <c r="P870" s="28"/>
      <c r="Q870" s="28">
        <f>IF(F870="I",IFERROR(VLOOKUP(C870,'BG 2021'!A:D,4,FALSE),0),0)</f>
        <v>0</v>
      </c>
      <c r="R870" s="28"/>
    </row>
    <row r="871" spans="1:18" hidden="1">
      <c r="A871" s="125" t="s">
        <v>109</v>
      </c>
      <c r="B871" s="125"/>
      <c r="C871" s="126">
        <v>4120111102</v>
      </c>
      <c r="D871" s="125" t="s">
        <v>733</v>
      </c>
      <c r="E871" s="27" t="s">
        <v>0</v>
      </c>
      <c r="F871" s="27" t="s">
        <v>180</v>
      </c>
      <c r="G871" s="35">
        <f>IF(F871="I",IFERROR(VLOOKUP(C871,'BG 122022'!B:D,3,FALSE),0),0)</f>
        <v>0</v>
      </c>
      <c r="H871" s="28"/>
      <c r="I871" s="28">
        <f>IF(F871="I",IFERROR(VLOOKUP(C871,'BG 122022'!B:E,4,FALSE),0),0)</f>
        <v>0</v>
      </c>
      <c r="J871" s="28"/>
      <c r="K871" s="35"/>
      <c r="L871" s="28"/>
      <c r="M871" s="28"/>
      <c r="N871" s="28"/>
      <c r="O871" s="35">
        <f>IF(F871="I",IFERROR(VLOOKUP(C871,'BG 2021'!A:C,3,FALSE),0),0)</f>
        <v>0</v>
      </c>
      <c r="P871" s="28"/>
      <c r="Q871" s="28">
        <f>IF(F871="I",IFERROR(VLOOKUP(C871,'BG 2021'!A:D,4,FALSE),0),0)</f>
        <v>0</v>
      </c>
      <c r="R871" s="28"/>
    </row>
    <row r="872" spans="1:18" hidden="1">
      <c r="A872" s="125" t="s">
        <v>109</v>
      </c>
      <c r="B872" s="125"/>
      <c r="C872" s="126">
        <v>4120112</v>
      </c>
      <c r="D872" s="125" t="s">
        <v>90</v>
      </c>
      <c r="E872" s="27" t="s">
        <v>6</v>
      </c>
      <c r="F872" s="27" t="s">
        <v>179</v>
      </c>
      <c r="G872" s="35">
        <f>IF(F872="I",IFERROR(VLOOKUP(C872,'BG 122022'!B:D,3,FALSE),0),0)</f>
        <v>0</v>
      </c>
      <c r="H872" s="28"/>
      <c r="I872" s="28">
        <f>IF(F872="I",IFERROR(VLOOKUP(C872,'BG 122022'!B:E,4,FALSE),0),0)</f>
        <v>0</v>
      </c>
      <c r="J872" s="28"/>
      <c r="K872" s="35"/>
      <c r="L872" s="28"/>
      <c r="M872" s="28"/>
      <c r="N872" s="28"/>
      <c r="O872" s="35">
        <f>IF(F872="I",IFERROR(VLOOKUP(C872,'BG 2021'!A:C,3,FALSE),0),0)</f>
        <v>0</v>
      </c>
      <c r="P872" s="28"/>
      <c r="Q872" s="28">
        <f>IF(F872="I",IFERROR(VLOOKUP(C872,'BG 2021'!A:D,4,FALSE),0),0)</f>
        <v>0</v>
      </c>
      <c r="R872" s="28"/>
    </row>
    <row r="873" spans="1:18" hidden="1">
      <c r="A873" s="125" t="s">
        <v>109</v>
      </c>
      <c r="B873" s="125"/>
      <c r="C873" s="126">
        <v>41201121</v>
      </c>
      <c r="D873" s="125" t="s">
        <v>1086</v>
      </c>
      <c r="E873" s="27" t="s">
        <v>6</v>
      </c>
      <c r="F873" s="27" t="s">
        <v>179</v>
      </c>
      <c r="G873" s="35">
        <f>IF(F873="I",IFERROR(VLOOKUP(C873,'BG 122022'!B:D,3,FALSE),0),0)</f>
        <v>0</v>
      </c>
      <c r="H873" s="28"/>
      <c r="I873" s="28">
        <f>IF(F873="I",IFERROR(VLOOKUP(C873,'BG 122022'!B:E,4,FALSE),0),0)</f>
        <v>0</v>
      </c>
      <c r="J873" s="28"/>
      <c r="K873" s="35"/>
      <c r="L873" s="28"/>
      <c r="M873" s="28"/>
      <c r="N873" s="28"/>
      <c r="O873" s="35">
        <f>IF(F873="I",IFERROR(VLOOKUP(C873,'BG 2021'!A:C,3,FALSE),0),0)</f>
        <v>0</v>
      </c>
      <c r="P873" s="28"/>
      <c r="Q873" s="28">
        <f>IF(F873="I",IFERROR(VLOOKUP(C873,'BG 2021'!A:D,4,FALSE),0),0)</f>
        <v>0</v>
      </c>
      <c r="R873" s="28"/>
    </row>
    <row r="874" spans="1:18" s="165" customFormat="1" hidden="1">
      <c r="A874" s="160" t="s">
        <v>109</v>
      </c>
      <c r="B874" s="160" t="s">
        <v>1032</v>
      </c>
      <c r="C874" s="161">
        <v>4120112101</v>
      </c>
      <c r="D874" s="160" t="s">
        <v>1087</v>
      </c>
      <c r="E874" s="162" t="s">
        <v>6</v>
      </c>
      <c r="F874" s="162" t="s">
        <v>180</v>
      </c>
      <c r="G874" s="163">
        <f>IF(F874="I",IFERROR(VLOOKUP(C874,'BG 122022'!B:D,3,FALSE),0),0)</f>
        <v>6814582</v>
      </c>
      <c r="H874" s="164"/>
      <c r="I874" s="164">
        <f>IF(F874="I",IFERROR(VLOOKUP(C874,'BG 122022'!B:E,4,FALSE),0),0)</f>
        <v>973.16</v>
      </c>
      <c r="J874" s="164"/>
      <c r="K874" s="163"/>
      <c r="L874" s="164"/>
      <c r="M874" s="164"/>
      <c r="N874" s="164"/>
      <c r="O874" s="163">
        <f>IF(F874="I",IFERROR(VLOOKUP(C874,'BG 2021'!A:C,3,FALSE),0),0)</f>
        <v>1494559</v>
      </c>
      <c r="P874" s="164"/>
      <c r="Q874" s="164">
        <f>IF(F874="I",IFERROR(VLOOKUP(C874,'BG 2021'!A:D,4,FALSE),0),0)</f>
        <v>217.72</v>
      </c>
      <c r="R874" s="164"/>
    </row>
    <row r="875" spans="1:18" s="165" customFormat="1" hidden="1">
      <c r="A875" s="160" t="s">
        <v>109</v>
      </c>
      <c r="B875" s="160" t="s">
        <v>1032</v>
      </c>
      <c r="C875" s="161">
        <v>4120112102</v>
      </c>
      <c r="D875" s="160" t="s">
        <v>1349</v>
      </c>
      <c r="E875" s="162" t="s">
        <v>6</v>
      </c>
      <c r="F875" s="162" t="s">
        <v>180</v>
      </c>
      <c r="G875" s="163">
        <f>IF(F875="I",IFERROR(VLOOKUP(C875,'BG 122022'!B:D,3,FALSE),0),0)</f>
        <v>216987</v>
      </c>
      <c r="H875" s="164"/>
      <c r="I875" s="164">
        <f>IF(F875="I",IFERROR(VLOOKUP(C875,'BG 122022'!B:E,4,FALSE),0),0)</f>
        <v>30.96</v>
      </c>
      <c r="J875" s="164"/>
      <c r="K875" s="163"/>
      <c r="L875" s="164"/>
      <c r="M875" s="164"/>
      <c r="N875" s="164"/>
      <c r="O875" s="163">
        <f>IF(F875="I",IFERROR(VLOOKUP(C875,'BG 2021'!A:C,3,FALSE),0),0)</f>
        <v>0</v>
      </c>
      <c r="P875" s="164"/>
      <c r="Q875" s="164">
        <f>IF(F875="I",IFERROR(VLOOKUP(C875,'BG 2021'!A:D,4,FALSE),0),0)</f>
        <v>0</v>
      </c>
      <c r="R875" s="164"/>
    </row>
    <row r="876" spans="1:18" hidden="1">
      <c r="A876" s="125" t="s">
        <v>109</v>
      </c>
      <c r="B876" s="125" t="s">
        <v>1032</v>
      </c>
      <c r="C876" s="126">
        <v>4120112103</v>
      </c>
      <c r="D876" s="125" t="s">
        <v>1362</v>
      </c>
      <c r="E876" s="27" t="s">
        <v>6</v>
      </c>
      <c r="F876" s="27" t="s">
        <v>180</v>
      </c>
      <c r="G876" s="35">
        <f>IF(F876="I",IFERROR(VLOOKUP(C876,'BG 122022'!B:D,3,FALSE),0),0)</f>
        <v>0</v>
      </c>
      <c r="H876" s="28"/>
      <c r="I876" s="28">
        <f>IF(F876="I",IFERROR(VLOOKUP(C876,'BG 122022'!B:E,4,FALSE),0),0)</f>
        <v>0</v>
      </c>
      <c r="J876" s="28"/>
      <c r="K876" s="35"/>
      <c r="L876" s="28"/>
      <c r="M876" s="28"/>
      <c r="N876" s="28"/>
      <c r="O876" s="35">
        <f>IF(F876="I",IFERROR(VLOOKUP(C876,'BG 2021'!A:C,3,FALSE),0),0)</f>
        <v>0</v>
      </c>
      <c r="P876" s="28"/>
      <c r="Q876" s="28">
        <f>IF(F876="I",IFERROR(VLOOKUP(C876,'BG 2021'!A:D,4,FALSE),0),0)</f>
        <v>0</v>
      </c>
      <c r="R876" s="28"/>
    </row>
    <row r="877" spans="1:18" s="203" customFormat="1" hidden="1">
      <c r="A877" s="208" t="s">
        <v>109</v>
      </c>
      <c r="B877" s="208" t="s">
        <v>1035</v>
      </c>
      <c r="C877" s="207">
        <v>4120112104</v>
      </c>
      <c r="D877" s="208" t="s">
        <v>1350</v>
      </c>
      <c r="E877" s="206" t="s">
        <v>6</v>
      </c>
      <c r="F877" s="206" t="s">
        <v>180</v>
      </c>
      <c r="G877" s="205">
        <f>IF(F877="I",IFERROR(VLOOKUP(C877,'BG 122022'!B:D,3,FALSE),0),0)</f>
        <v>25013341</v>
      </c>
      <c r="H877" s="204"/>
      <c r="I877" s="204">
        <f>IF(F877="I",IFERROR(VLOOKUP(C877,'BG 122022'!B:E,4,FALSE),0),0)</f>
        <v>3572.62</v>
      </c>
      <c r="J877" s="204"/>
      <c r="K877" s="205"/>
      <c r="L877" s="204"/>
      <c r="M877" s="204"/>
      <c r="N877" s="204"/>
      <c r="O877" s="205">
        <f>IF(F877="I",IFERROR(VLOOKUP(C877,'BG 2021'!A:C,3,FALSE),0),0)</f>
        <v>0</v>
      </c>
      <c r="P877" s="204"/>
      <c r="Q877" s="204">
        <f>IF(F877="I",IFERROR(VLOOKUP(C877,'BG 2021'!A:D,4,FALSE),0),0)</f>
        <v>0</v>
      </c>
      <c r="R877" s="204"/>
    </row>
    <row r="878" spans="1:18" hidden="1">
      <c r="A878" s="125" t="s">
        <v>109</v>
      </c>
      <c r="B878" s="125" t="s">
        <v>1032</v>
      </c>
      <c r="C878" s="126">
        <v>4120112105</v>
      </c>
      <c r="D878" s="125" t="s">
        <v>1363</v>
      </c>
      <c r="E878" s="27" t="s">
        <v>6</v>
      </c>
      <c r="F878" s="27" t="s">
        <v>180</v>
      </c>
      <c r="G878" s="35">
        <f>IF(F878="I",IFERROR(VLOOKUP(C878,'BG 122022'!B:D,3,FALSE),0),0)</f>
        <v>0</v>
      </c>
      <c r="H878" s="28"/>
      <c r="I878" s="28">
        <f>IF(F878="I",IFERROR(VLOOKUP(C878,'BG 122022'!B:E,4,FALSE),0),0)</f>
        <v>0</v>
      </c>
      <c r="J878" s="28"/>
      <c r="K878" s="35"/>
      <c r="L878" s="28"/>
      <c r="M878" s="28"/>
      <c r="N878" s="28"/>
      <c r="O878" s="35">
        <f>IF(F878="I",IFERROR(VLOOKUP(C878,'BG 2021'!A:C,3,FALSE),0),0)</f>
        <v>0</v>
      </c>
      <c r="P878" s="28"/>
      <c r="Q878" s="28">
        <f>IF(F878="I",IFERROR(VLOOKUP(C878,'BG 2021'!A:D,4,FALSE),0),0)</f>
        <v>0</v>
      </c>
      <c r="R878" s="28"/>
    </row>
    <row r="879" spans="1:18" hidden="1">
      <c r="A879" s="125" t="s">
        <v>109</v>
      </c>
      <c r="B879" s="125" t="s">
        <v>1032</v>
      </c>
      <c r="C879" s="126">
        <v>4120112106</v>
      </c>
      <c r="D879" s="125" t="s">
        <v>1351</v>
      </c>
      <c r="E879" s="27" t="s">
        <v>6</v>
      </c>
      <c r="F879" s="27" t="s">
        <v>180</v>
      </c>
      <c r="G879" s="35">
        <f>IF(F879="I",IFERROR(VLOOKUP(C879,'BG 122022'!B:D,3,FALSE),0),0)</f>
        <v>0</v>
      </c>
      <c r="H879" s="28"/>
      <c r="I879" s="28">
        <f>IF(F879="I",IFERROR(VLOOKUP(C879,'BG 122022'!B:E,4,FALSE),0),0)</f>
        <v>0</v>
      </c>
      <c r="J879" s="28"/>
      <c r="K879" s="35"/>
      <c r="L879" s="28"/>
      <c r="M879" s="28"/>
      <c r="N879" s="28"/>
      <c r="O879" s="35">
        <f>IF(F879="I",IFERROR(VLOOKUP(C879,'BG 2021'!A:C,3,FALSE),0),0)</f>
        <v>0</v>
      </c>
      <c r="P879" s="28"/>
      <c r="Q879" s="28">
        <f>IF(F879="I",IFERROR(VLOOKUP(C879,'BG 2021'!A:D,4,FALSE),0),0)</f>
        <v>0</v>
      </c>
      <c r="R879" s="28"/>
    </row>
    <row r="880" spans="1:18" hidden="1">
      <c r="A880" s="125" t="s">
        <v>109</v>
      </c>
      <c r="B880" s="125"/>
      <c r="C880" s="126">
        <v>41201122</v>
      </c>
      <c r="D880" s="125" t="s">
        <v>1088</v>
      </c>
      <c r="E880" s="27" t="s">
        <v>0</v>
      </c>
      <c r="F880" s="27" t="s">
        <v>179</v>
      </c>
      <c r="G880" s="35">
        <f>IF(F880="I",IFERROR(VLOOKUP(C880,'BG 122022'!B:D,3,FALSE),0),0)</f>
        <v>0</v>
      </c>
      <c r="H880" s="28"/>
      <c r="I880" s="28">
        <f>IF(F880="I",IFERROR(VLOOKUP(C880,'BG 122022'!B:E,4,FALSE),0),0)</f>
        <v>0</v>
      </c>
      <c r="J880" s="28"/>
      <c r="K880" s="35"/>
      <c r="L880" s="28"/>
      <c r="M880" s="28"/>
      <c r="N880" s="28"/>
      <c r="O880" s="35">
        <f>IF(F880="I",IFERROR(VLOOKUP(C880,'BG 2021'!A:C,3,FALSE),0),0)</f>
        <v>0</v>
      </c>
      <c r="P880" s="28"/>
      <c r="Q880" s="28">
        <f>IF(F880="I",IFERROR(VLOOKUP(C880,'BG 2021'!A:D,4,FALSE),0),0)</f>
        <v>0</v>
      </c>
      <c r="R880" s="28"/>
    </row>
    <row r="881" spans="1:18" s="165" customFormat="1" hidden="1">
      <c r="A881" s="160" t="s">
        <v>109</v>
      </c>
      <c r="B881" s="160" t="s">
        <v>1032</v>
      </c>
      <c r="C881" s="161">
        <v>4120112201</v>
      </c>
      <c r="D881" s="160" t="s">
        <v>1087</v>
      </c>
      <c r="E881" s="162" t="s">
        <v>0</v>
      </c>
      <c r="F881" s="162" t="s">
        <v>180</v>
      </c>
      <c r="G881" s="163">
        <f>IF(F881="I",IFERROR(VLOOKUP(C881,'BG 122022'!B:D,3,FALSE),0),0)</f>
        <v>32286769</v>
      </c>
      <c r="H881" s="164"/>
      <c r="I881" s="164">
        <f>IF(F881="I",IFERROR(VLOOKUP(C881,'BG 122022'!B:E,4,FALSE),0),0)</f>
        <v>4515.4399999999996</v>
      </c>
      <c r="J881" s="164"/>
      <c r="K881" s="163"/>
      <c r="L881" s="164"/>
      <c r="M881" s="164"/>
      <c r="N881" s="164"/>
      <c r="O881" s="163">
        <f>IF(F881="I",IFERROR(VLOOKUP(C881,'BG 2021'!A:C,3,FALSE),0),0)</f>
        <v>1464396</v>
      </c>
      <c r="P881" s="164"/>
      <c r="Q881" s="164">
        <f>IF(F881="I",IFERROR(VLOOKUP(C881,'BG 2021'!A:D,4,FALSE),0),0)</f>
        <v>213.71</v>
      </c>
      <c r="R881" s="164"/>
    </row>
    <row r="882" spans="1:18" s="165" customFormat="1" hidden="1">
      <c r="A882" s="160" t="s">
        <v>109</v>
      </c>
      <c r="B882" s="160" t="s">
        <v>1032</v>
      </c>
      <c r="C882" s="161">
        <v>4120112202</v>
      </c>
      <c r="D882" s="160" t="s">
        <v>1349</v>
      </c>
      <c r="E882" s="162" t="s">
        <v>0</v>
      </c>
      <c r="F882" s="162" t="s">
        <v>180</v>
      </c>
      <c r="G882" s="163">
        <f>IF(F882="I",IFERROR(VLOOKUP(C882,'BG 122022'!B:D,3,FALSE),0),0)</f>
        <v>4660764</v>
      </c>
      <c r="H882" s="164"/>
      <c r="I882" s="164">
        <f>IF(F882="I",IFERROR(VLOOKUP(C882,'BG 122022'!B:E,4,FALSE),0),0)</f>
        <v>639.47</v>
      </c>
      <c r="J882" s="164"/>
      <c r="K882" s="163"/>
      <c r="L882" s="164"/>
      <c r="M882" s="164"/>
      <c r="N882" s="164"/>
      <c r="O882" s="163">
        <f>IF(F882="I",IFERROR(VLOOKUP(C882,'BG 2021'!A:C,3,FALSE),0),0)</f>
        <v>0</v>
      </c>
      <c r="P882" s="164"/>
      <c r="Q882" s="164">
        <f>IF(F882="I",IFERROR(VLOOKUP(C882,'BG 2021'!A:D,4,FALSE),0),0)</f>
        <v>0</v>
      </c>
      <c r="R882" s="164"/>
    </row>
    <row r="883" spans="1:18" hidden="1">
      <c r="A883" s="125" t="s">
        <v>109</v>
      </c>
      <c r="B883" s="125" t="s">
        <v>1032</v>
      </c>
      <c r="C883" s="126">
        <v>4120112203</v>
      </c>
      <c r="D883" s="125" t="s">
        <v>1362</v>
      </c>
      <c r="E883" s="27" t="s">
        <v>0</v>
      </c>
      <c r="F883" s="27" t="s">
        <v>180</v>
      </c>
      <c r="G883" s="35">
        <f>IF(F883="I",IFERROR(VLOOKUP(C883,'BG 122022'!B:D,3,FALSE),0),0)</f>
        <v>0</v>
      </c>
      <c r="H883" s="28"/>
      <c r="I883" s="28">
        <f>IF(F883="I",IFERROR(VLOOKUP(C883,'BG 122022'!B:E,4,FALSE),0),0)</f>
        <v>0</v>
      </c>
      <c r="J883" s="28"/>
      <c r="K883" s="35"/>
      <c r="L883" s="28"/>
      <c r="M883" s="28"/>
      <c r="N883" s="28"/>
      <c r="O883" s="35">
        <f>IF(F883="I",IFERROR(VLOOKUP(C883,'BG 2021'!A:C,3,FALSE),0),0)</f>
        <v>0</v>
      </c>
      <c r="P883" s="28"/>
      <c r="Q883" s="28">
        <f>IF(F883="I",IFERROR(VLOOKUP(C883,'BG 2021'!A:D,4,FALSE),0),0)</f>
        <v>0</v>
      </c>
      <c r="R883" s="28"/>
    </row>
    <row r="884" spans="1:18" s="203" customFormat="1" hidden="1">
      <c r="A884" s="208" t="s">
        <v>109</v>
      </c>
      <c r="B884" s="208" t="s">
        <v>1035</v>
      </c>
      <c r="C884" s="207">
        <v>4120112204</v>
      </c>
      <c r="D884" s="208" t="s">
        <v>1350</v>
      </c>
      <c r="E884" s="206" t="s">
        <v>0</v>
      </c>
      <c r="F884" s="206" t="s">
        <v>180</v>
      </c>
      <c r="G884" s="205">
        <f>IF(F884="I",IFERROR(VLOOKUP(C884,'BG 122022'!B:D,3,FALSE),0),0)</f>
        <v>235254</v>
      </c>
      <c r="H884" s="204"/>
      <c r="I884" s="204">
        <f>IF(F884="I",IFERROR(VLOOKUP(C884,'BG 122022'!B:E,4,FALSE),0),0)</f>
        <v>32.47</v>
      </c>
      <c r="J884" s="204"/>
      <c r="K884" s="205"/>
      <c r="L884" s="204"/>
      <c r="M884" s="204"/>
      <c r="N884" s="204"/>
      <c r="O884" s="205">
        <f>IF(F884="I",IFERROR(VLOOKUP(C884,'BG 2021'!A:C,3,FALSE),0),0)</f>
        <v>0</v>
      </c>
      <c r="P884" s="204"/>
      <c r="Q884" s="204">
        <f>IF(F884="I",IFERROR(VLOOKUP(C884,'BG 2021'!A:D,4,FALSE),0),0)</f>
        <v>0</v>
      </c>
      <c r="R884" s="204"/>
    </row>
    <row r="885" spans="1:18" hidden="1">
      <c r="A885" s="125" t="s">
        <v>109</v>
      </c>
      <c r="B885" s="125" t="s">
        <v>1032</v>
      </c>
      <c r="C885" s="126">
        <v>4120112205</v>
      </c>
      <c r="D885" s="125" t="s">
        <v>1363</v>
      </c>
      <c r="E885" s="27" t="s">
        <v>0</v>
      </c>
      <c r="F885" s="27" t="s">
        <v>180</v>
      </c>
      <c r="G885" s="35">
        <f>IF(F885="I",IFERROR(VLOOKUP(C885,'BG 122022'!B:D,3,FALSE),0),0)</f>
        <v>0</v>
      </c>
      <c r="H885" s="28"/>
      <c r="I885" s="28">
        <f>IF(F885="I",IFERROR(VLOOKUP(C885,'BG 122022'!B:E,4,FALSE),0),0)</f>
        <v>0</v>
      </c>
      <c r="J885" s="28"/>
      <c r="K885" s="35"/>
      <c r="L885" s="28"/>
      <c r="M885" s="28"/>
      <c r="N885" s="28"/>
      <c r="O885" s="35">
        <f>IF(F885="I",IFERROR(VLOOKUP(C885,'BG 2021'!A:C,3,FALSE),0),0)</f>
        <v>0</v>
      </c>
      <c r="P885" s="28"/>
      <c r="Q885" s="28">
        <f>IF(F885="I",IFERROR(VLOOKUP(C885,'BG 2021'!A:D,4,FALSE),0),0)</f>
        <v>0</v>
      </c>
      <c r="R885" s="28"/>
    </row>
    <row r="886" spans="1:18" s="203" customFormat="1" hidden="1">
      <c r="A886" s="208" t="s">
        <v>109</v>
      </c>
      <c r="B886" s="208" t="s">
        <v>1035</v>
      </c>
      <c r="C886" s="207">
        <v>4120112206</v>
      </c>
      <c r="D886" s="208" t="s">
        <v>1351</v>
      </c>
      <c r="E886" s="206" t="s">
        <v>0</v>
      </c>
      <c r="F886" s="206" t="s">
        <v>180</v>
      </c>
      <c r="G886" s="205">
        <f>IF(F886="I",IFERROR(VLOOKUP(C886,'BG 122022'!B:D,3,FALSE),0),0)</f>
        <v>364416</v>
      </c>
      <c r="H886" s="204"/>
      <c r="I886" s="204">
        <f>IF(F886="I",IFERROR(VLOOKUP(C886,'BG 122022'!B:E,4,FALSE),0),0)</f>
        <v>53.449999999999903</v>
      </c>
      <c r="J886" s="204"/>
      <c r="K886" s="205"/>
      <c r="L886" s="204"/>
      <c r="M886" s="204"/>
      <c r="N886" s="204"/>
      <c r="O886" s="205">
        <f>IF(F886="I",IFERROR(VLOOKUP(C886,'BG 2021'!A:C,3,FALSE),0),0)</f>
        <v>0</v>
      </c>
      <c r="P886" s="204"/>
      <c r="Q886" s="204">
        <f>IF(F886="I",IFERROR(VLOOKUP(C886,'BG 2021'!A:D,4,FALSE),0),0)</f>
        <v>0</v>
      </c>
      <c r="R886" s="204"/>
    </row>
    <row r="887" spans="1:18" hidden="1">
      <c r="A887" s="125" t="s">
        <v>109</v>
      </c>
      <c r="B887" s="125"/>
      <c r="C887" s="126">
        <v>41201113</v>
      </c>
      <c r="D887" s="125" t="s">
        <v>734</v>
      </c>
      <c r="E887" s="27" t="s">
        <v>6</v>
      </c>
      <c r="F887" s="27" t="s">
        <v>179</v>
      </c>
      <c r="G887" s="35">
        <f>IF(F887="I",IFERROR(VLOOKUP(C887,'BG 122022'!B:D,3,FALSE),0),0)</f>
        <v>0</v>
      </c>
      <c r="H887" s="28"/>
      <c r="I887" s="28">
        <f>IF(F887="I",IFERROR(VLOOKUP(C887,'BG 122022'!B:E,4,FALSE),0),0)</f>
        <v>0</v>
      </c>
      <c r="J887" s="28"/>
      <c r="K887" s="35"/>
      <c r="L887" s="28"/>
      <c r="M887" s="28"/>
      <c r="N887" s="28"/>
      <c r="O887" s="35">
        <f>IF(F887="I",IFERROR(VLOOKUP(C887,'BG 2021'!A:C,3,FALSE),0),0)</f>
        <v>0</v>
      </c>
      <c r="P887" s="28"/>
      <c r="Q887" s="28">
        <f>IF(F887="I",IFERROR(VLOOKUP(C887,'BG 2021'!A:D,4,FALSE),0),0)</f>
        <v>0</v>
      </c>
      <c r="R887" s="28"/>
    </row>
    <row r="888" spans="1:18" hidden="1">
      <c r="A888" s="125" t="s">
        <v>109</v>
      </c>
      <c r="B888" s="125" t="s">
        <v>70</v>
      </c>
      <c r="C888" s="126">
        <v>4120111301</v>
      </c>
      <c r="D888" s="125" t="s">
        <v>735</v>
      </c>
      <c r="E888" s="27" t="s">
        <v>6</v>
      </c>
      <c r="F888" s="27" t="s">
        <v>180</v>
      </c>
      <c r="G888" s="35">
        <f>IF(F888="I",IFERROR(VLOOKUP(C888,'BG 122022'!B:D,3,FALSE),0),0)</f>
        <v>0</v>
      </c>
      <c r="H888" s="28"/>
      <c r="I888" s="28">
        <f>IF(F888="I",IFERROR(VLOOKUP(C888,'BG 122022'!B:E,4,FALSE),0),0)</f>
        <v>0</v>
      </c>
      <c r="J888" s="28"/>
      <c r="K888" s="35"/>
      <c r="L888" s="28"/>
      <c r="M888" s="28"/>
      <c r="N888" s="28"/>
      <c r="O888" s="35">
        <f>IF(F888="I",IFERROR(VLOOKUP(C888,'BG 2021'!A:C,3,FALSE),0),0)</f>
        <v>0</v>
      </c>
      <c r="P888" s="28"/>
      <c r="Q888" s="28">
        <f>IF(F888="I",IFERROR(VLOOKUP(C888,'BG 2021'!A:D,4,FALSE),0),0)</f>
        <v>0</v>
      </c>
      <c r="R888" s="28"/>
    </row>
    <row r="889" spans="1:18" hidden="1">
      <c r="A889" s="125" t="s">
        <v>109</v>
      </c>
      <c r="B889" s="125"/>
      <c r="C889" s="126">
        <v>4120111302</v>
      </c>
      <c r="D889" s="125" t="s">
        <v>736</v>
      </c>
      <c r="E889" s="27" t="s">
        <v>0</v>
      </c>
      <c r="F889" s="27" t="s">
        <v>180</v>
      </c>
      <c r="G889" s="35">
        <f>IF(F889="I",IFERROR(VLOOKUP(C889,'BG 122022'!B:D,3,FALSE),0),0)</f>
        <v>0</v>
      </c>
      <c r="H889" s="28"/>
      <c r="I889" s="28">
        <f>IF(F889="I",IFERROR(VLOOKUP(C889,'BG 122022'!B:E,4,FALSE),0),0)</f>
        <v>0</v>
      </c>
      <c r="J889" s="28"/>
      <c r="K889" s="35"/>
      <c r="L889" s="28"/>
      <c r="M889" s="28"/>
      <c r="N889" s="28"/>
      <c r="O889" s="35">
        <f>IF(F889="I",IFERROR(VLOOKUP(C889,'BG 2021'!A:C,3,FALSE),0),0)</f>
        <v>0</v>
      </c>
      <c r="P889" s="28"/>
      <c r="Q889" s="28">
        <f>IF(F889="I",IFERROR(VLOOKUP(C889,'BG 2021'!A:D,4,FALSE),0),0)</f>
        <v>0</v>
      </c>
      <c r="R889" s="28"/>
    </row>
    <row r="890" spans="1:18" hidden="1">
      <c r="A890" s="125" t="s">
        <v>109</v>
      </c>
      <c r="B890" s="125"/>
      <c r="C890" s="126">
        <v>4120113</v>
      </c>
      <c r="D890" s="125" t="s">
        <v>1146</v>
      </c>
      <c r="E890" s="27" t="s">
        <v>0</v>
      </c>
      <c r="F890" s="27" t="s">
        <v>179</v>
      </c>
      <c r="G890" s="35">
        <f>IF(F890="I",IFERROR(VLOOKUP(C890,'BG 122022'!B:D,3,FALSE),0),0)</f>
        <v>0</v>
      </c>
      <c r="H890" s="28"/>
      <c r="I890" s="28">
        <f>IF(F890="I",IFERROR(VLOOKUP(C890,'BG 122022'!B:E,4,FALSE),0),0)</f>
        <v>0</v>
      </c>
      <c r="J890" s="28"/>
      <c r="K890" s="35"/>
      <c r="L890" s="28"/>
      <c r="M890" s="28"/>
      <c r="N890" s="28"/>
      <c r="O890" s="35">
        <f>IF(F890="I",IFERROR(VLOOKUP(C890,'BG 2021'!A:C,3,FALSE),0),0)</f>
        <v>0</v>
      </c>
      <c r="P890" s="28"/>
      <c r="Q890" s="28">
        <f>IF(F890="I",IFERROR(VLOOKUP(C890,'BG 2021'!A:D,4,FALSE),0),0)</f>
        <v>0</v>
      </c>
      <c r="R890" s="28"/>
    </row>
    <row r="891" spans="1:18" hidden="1">
      <c r="A891" s="125" t="s">
        <v>109</v>
      </c>
      <c r="B891" s="125"/>
      <c r="C891" s="126">
        <v>41201131</v>
      </c>
      <c r="D891" s="125" t="s">
        <v>1147</v>
      </c>
      <c r="E891" s="27" t="s">
        <v>0</v>
      </c>
      <c r="F891" s="27" t="s">
        <v>179</v>
      </c>
      <c r="G891" s="35">
        <f>IF(F891="I",IFERROR(VLOOKUP(C891,'BG 122022'!B:D,3,FALSE),0),0)</f>
        <v>0</v>
      </c>
      <c r="H891" s="28"/>
      <c r="I891" s="28">
        <f>IF(F891="I",IFERROR(VLOOKUP(C891,'BG 122022'!B:E,4,FALSE),0),0)</f>
        <v>0</v>
      </c>
      <c r="J891" s="28"/>
      <c r="K891" s="35"/>
      <c r="L891" s="28"/>
      <c r="M891" s="28"/>
      <c r="N891" s="28"/>
      <c r="O891" s="35">
        <f>IF(F891="I",IFERROR(VLOOKUP(C891,'BG 2021'!A:C,3,FALSE),0),0)</f>
        <v>0</v>
      </c>
      <c r="P891" s="28"/>
      <c r="Q891" s="28">
        <f>IF(F891="I",IFERROR(VLOOKUP(C891,'BG 2021'!A:D,4,FALSE),0),0)</f>
        <v>0</v>
      </c>
      <c r="R891" s="28"/>
    </row>
    <row r="892" spans="1:18" s="165" customFormat="1" hidden="1">
      <c r="A892" s="160" t="s">
        <v>109</v>
      </c>
      <c r="B892" s="160" t="s">
        <v>1040</v>
      </c>
      <c r="C892" s="161">
        <v>4120113101</v>
      </c>
      <c r="D892" s="160" t="s">
        <v>1148</v>
      </c>
      <c r="E892" s="162" t="s">
        <v>0</v>
      </c>
      <c r="F892" s="162" t="s">
        <v>180</v>
      </c>
      <c r="G892" s="163">
        <f>IF(F892="I",IFERROR(VLOOKUP(C892,'BG 122022'!B:D,3,FALSE),0),0)</f>
        <v>703673702</v>
      </c>
      <c r="H892" s="164"/>
      <c r="I892" s="164">
        <f>IF(F892="I",IFERROR(VLOOKUP(C892,'BG 122022'!B:E,4,FALSE),0),0)</f>
        <v>99880.58</v>
      </c>
      <c r="J892" s="164"/>
      <c r="K892" s="163"/>
      <c r="L892" s="164"/>
      <c r="M892" s="164"/>
      <c r="N892" s="164"/>
      <c r="O892" s="163">
        <f>IF(F892="I",IFERROR(VLOOKUP(C892,'BG 2021'!A:C,3,FALSE),0),0)</f>
        <v>108941793</v>
      </c>
      <c r="P892" s="164"/>
      <c r="Q892" s="164">
        <f>IF(F892="I",IFERROR(VLOOKUP(C892,'BG 2021'!A:D,4,FALSE),0),0)</f>
        <v>15871.37</v>
      </c>
      <c r="R892" s="164"/>
    </row>
    <row r="893" spans="1:18" s="165" customFormat="1" hidden="1">
      <c r="A893" s="160" t="s">
        <v>109</v>
      </c>
      <c r="B893" s="160" t="s">
        <v>1035</v>
      </c>
      <c r="C893" s="161">
        <v>4120113103</v>
      </c>
      <c r="D893" s="160" t="s">
        <v>1257</v>
      </c>
      <c r="E893" s="162" t="s">
        <v>6</v>
      </c>
      <c r="F893" s="162" t="s">
        <v>180</v>
      </c>
      <c r="G893" s="163">
        <f>IF(F893="I",IFERROR(VLOOKUP(C893,'BG 122022'!B:D,3,FALSE),0),0)</f>
        <v>1334261019</v>
      </c>
      <c r="H893" s="164"/>
      <c r="I893" s="164">
        <f>IF(F893="I",IFERROR(VLOOKUP(C893,'BG 122022'!B:E,4,FALSE),0),0)</f>
        <v>187160.45</v>
      </c>
      <c r="J893" s="164"/>
      <c r="K893" s="163"/>
      <c r="L893" s="164"/>
      <c r="M893" s="164"/>
      <c r="N893" s="164"/>
      <c r="O893" s="163">
        <f>IF(F893="I",IFERROR(VLOOKUP(C893,'BG 2021'!A:C,3,FALSE),0),0)</f>
        <v>0</v>
      </c>
      <c r="P893" s="164"/>
      <c r="Q893" s="164">
        <f>IF(F893="I",IFERROR(VLOOKUP(C893,'BG 2021'!A:D,4,FALSE),0),0)</f>
        <v>0</v>
      </c>
      <c r="R893" s="164"/>
    </row>
    <row r="894" spans="1:18" s="165" customFormat="1" hidden="1">
      <c r="A894" s="160" t="s">
        <v>109</v>
      </c>
      <c r="B894" s="160" t="s">
        <v>1035</v>
      </c>
      <c r="C894" s="161">
        <v>4120113104</v>
      </c>
      <c r="D894" s="160" t="s">
        <v>1339</v>
      </c>
      <c r="E894" s="162" t="s">
        <v>0</v>
      </c>
      <c r="F894" s="162" t="s">
        <v>180</v>
      </c>
      <c r="G894" s="163">
        <f>IF(F894="I",IFERROR(VLOOKUP(C894,'BG 122022'!B:D,3,FALSE),0),0)</f>
        <v>116633253</v>
      </c>
      <c r="H894" s="164"/>
      <c r="I894" s="164">
        <f>IF(F894="I",IFERROR(VLOOKUP(C894,'BG 122022'!B:E,4,FALSE),0),0)</f>
        <v>16831.8</v>
      </c>
      <c r="J894" s="164"/>
      <c r="K894" s="163"/>
      <c r="L894" s="164"/>
      <c r="M894" s="164"/>
      <c r="N894" s="164"/>
      <c r="O894" s="163">
        <f>IF(F894="I",IFERROR(VLOOKUP(C894,'BG 2021'!A:C,3,FALSE),0),0)</f>
        <v>0</v>
      </c>
      <c r="P894" s="164"/>
      <c r="Q894" s="164">
        <f>IF(F894="I",IFERROR(VLOOKUP(C894,'BG 2021'!A:D,4,FALSE),0),0)</f>
        <v>0</v>
      </c>
      <c r="R894" s="164"/>
    </row>
    <row r="895" spans="1:18" s="165" customFormat="1" hidden="1">
      <c r="A895" s="160" t="s">
        <v>109</v>
      </c>
      <c r="B895" s="160" t="s">
        <v>1035</v>
      </c>
      <c r="C895" s="161">
        <v>4120113105</v>
      </c>
      <c r="D895" s="160" t="s">
        <v>1258</v>
      </c>
      <c r="E895" s="162" t="s">
        <v>6</v>
      </c>
      <c r="F895" s="162" t="s">
        <v>180</v>
      </c>
      <c r="G895" s="163">
        <f>IF(F895="I",IFERROR(VLOOKUP(C895,'BG 122022'!B:D,3,FALSE),0),0)</f>
        <v>218440406</v>
      </c>
      <c r="H895" s="164"/>
      <c r="I895" s="164">
        <f>IF(F895="I",IFERROR(VLOOKUP(C895,'BG 122022'!B:E,4,FALSE),0),0)</f>
        <v>30692.82</v>
      </c>
      <c r="J895" s="164"/>
      <c r="K895" s="163"/>
      <c r="L895" s="164"/>
      <c r="M895" s="164"/>
      <c r="N895" s="164"/>
      <c r="O895" s="163">
        <f>IF(F895="I",IFERROR(VLOOKUP(C895,'BG 2021'!A:C,3,FALSE),0),0)</f>
        <v>0</v>
      </c>
      <c r="P895" s="164"/>
      <c r="Q895" s="164">
        <f>IF(F895="I",IFERROR(VLOOKUP(C895,'BG 2021'!A:D,4,FALSE),0),0)</f>
        <v>0</v>
      </c>
      <c r="R895" s="164"/>
    </row>
    <row r="896" spans="1:18" s="165" customFormat="1" hidden="1">
      <c r="A896" s="160" t="s">
        <v>109</v>
      </c>
      <c r="B896" s="160" t="s">
        <v>1035</v>
      </c>
      <c r="C896" s="161">
        <v>4120113106</v>
      </c>
      <c r="D896" s="160" t="s">
        <v>1340</v>
      </c>
      <c r="E896" s="162" t="s">
        <v>0</v>
      </c>
      <c r="F896" s="162" t="s">
        <v>180</v>
      </c>
      <c r="G896" s="163">
        <f>IF(F896="I",IFERROR(VLOOKUP(C896,'BG 122022'!B:D,3,FALSE),0),0)</f>
        <v>2563050</v>
      </c>
      <c r="H896" s="164"/>
      <c r="I896" s="164">
        <f>IF(F896="I",IFERROR(VLOOKUP(C896,'BG 122022'!B:E,4,FALSE),0),0)</f>
        <v>371.56</v>
      </c>
      <c r="J896" s="164"/>
      <c r="K896" s="163"/>
      <c r="L896" s="164"/>
      <c r="M896" s="164"/>
      <c r="N896" s="164"/>
      <c r="O896" s="163">
        <f>IF(F896="I",IFERROR(VLOOKUP(C896,'BG 2021'!A:C,3,FALSE),0),0)</f>
        <v>0</v>
      </c>
      <c r="P896" s="164"/>
      <c r="Q896" s="164">
        <f>IF(F896="I",IFERROR(VLOOKUP(C896,'BG 2021'!A:D,4,FALSE),0),0)</f>
        <v>0</v>
      </c>
      <c r="R896" s="164"/>
    </row>
    <row r="897" spans="1:18" hidden="1">
      <c r="A897" s="125" t="s">
        <v>109</v>
      </c>
      <c r="B897" s="125"/>
      <c r="C897" s="126">
        <v>413</v>
      </c>
      <c r="D897" s="125" t="s">
        <v>339</v>
      </c>
      <c r="E897" s="27" t="s">
        <v>6</v>
      </c>
      <c r="F897" s="27" t="s">
        <v>179</v>
      </c>
      <c r="G897" s="35">
        <f>IF(F897="I",IFERROR(VLOOKUP(C897,'BG 122022'!B:D,3,FALSE),0),0)</f>
        <v>0</v>
      </c>
      <c r="H897" s="28"/>
      <c r="I897" s="28">
        <f>IF(F897="I",IFERROR(VLOOKUP(C897,'BG 122022'!B:E,4,FALSE),0),0)</f>
        <v>0</v>
      </c>
      <c r="J897" s="28"/>
      <c r="K897" s="35"/>
      <c r="L897" s="28"/>
      <c r="M897" s="28"/>
      <c r="N897" s="28"/>
      <c r="O897" s="35">
        <f>IF(F897="I",IFERROR(VLOOKUP(C897,'BG 2021'!A:C,3,FALSE),0),0)</f>
        <v>0</v>
      </c>
      <c r="P897" s="28"/>
      <c r="Q897" s="28">
        <f>IF(F897="I",IFERROR(VLOOKUP(C897,'BG 2021'!A:D,4,FALSE),0),0)</f>
        <v>0</v>
      </c>
      <c r="R897" s="28"/>
    </row>
    <row r="898" spans="1:18" hidden="1">
      <c r="A898" s="125" t="s">
        <v>109</v>
      </c>
      <c r="B898" s="125"/>
      <c r="C898" s="126">
        <v>41301</v>
      </c>
      <c r="D898" s="125" t="s">
        <v>340</v>
      </c>
      <c r="E898" s="27" t="s">
        <v>6</v>
      </c>
      <c r="F898" s="27" t="s">
        <v>179</v>
      </c>
      <c r="G898" s="35">
        <f>IF(F898="I",IFERROR(VLOOKUP(C898,'BG 122022'!B:D,3,FALSE),0),0)</f>
        <v>0</v>
      </c>
      <c r="H898" s="28"/>
      <c r="I898" s="28">
        <f>IF(F898="I",IFERROR(VLOOKUP(C898,'BG 122022'!B:E,4,FALSE),0),0)</f>
        <v>0</v>
      </c>
      <c r="J898" s="28"/>
      <c r="K898" s="35"/>
      <c r="L898" s="28"/>
      <c r="M898" s="28"/>
      <c r="N898" s="28"/>
      <c r="O898" s="35">
        <f>IF(F898="I",IFERROR(VLOOKUP(C898,'BG 2021'!A:C,3,FALSE),0),0)</f>
        <v>0</v>
      </c>
      <c r="P898" s="28"/>
      <c r="Q898" s="28">
        <f>IF(F898="I",IFERROR(VLOOKUP(C898,'BG 2021'!A:D,4,FALSE),0),0)</f>
        <v>0</v>
      </c>
      <c r="R898" s="28"/>
    </row>
    <row r="899" spans="1:18" hidden="1">
      <c r="A899" s="125" t="s">
        <v>109</v>
      </c>
      <c r="B899" s="125"/>
      <c r="C899" s="126">
        <v>413011</v>
      </c>
      <c r="D899" s="125" t="s">
        <v>340</v>
      </c>
      <c r="E899" s="27" t="s">
        <v>6</v>
      </c>
      <c r="F899" s="27" t="s">
        <v>179</v>
      </c>
      <c r="G899" s="35">
        <f>IF(F899="I",IFERROR(VLOOKUP(C899,'BG 122022'!B:D,3,FALSE),0),0)</f>
        <v>0</v>
      </c>
      <c r="H899" s="28"/>
      <c r="I899" s="28">
        <f>IF(F899="I",IFERROR(VLOOKUP(C899,'BG 122022'!B:E,4,FALSE),0),0)</f>
        <v>0</v>
      </c>
      <c r="J899" s="28"/>
      <c r="K899" s="35"/>
      <c r="L899" s="28"/>
      <c r="M899" s="28"/>
      <c r="N899" s="28"/>
      <c r="O899" s="35">
        <f>IF(F899="I",IFERROR(VLOOKUP(C899,'BG 2021'!A:C,3,FALSE),0),0)</f>
        <v>0</v>
      </c>
      <c r="P899" s="28"/>
      <c r="Q899" s="28">
        <f>IF(F899="I",IFERROR(VLOOKUP(C899,'BG 2021'!A:D,4,FALSE),0),0)</f>
        <v>0</v>
      </c>
      <c r="R899" s="28"/>
    </row>
    <row r="900" spans="1:18" hidden="1">
      <c r="A900" s="125" t="s">
        <v>109</v>
      </c>
      <c r="B900" s="125"/>
      <c r="C900" s="126">
        <v>4130111</v>
      </c>
      <c r="D900" s="125" t="s">
        <v>340</v>
      </c>
      <c r="E900" s="27" t="s">
        <v>6</v>
      </c>
      <c r="F900" s="27" t="s">
        <v>179</v>
      </c>
      <c r="G900" s="35">
        <f>IF(F900="I",IFERROR(VLOOKUP(C900,'BG 122022'!B:D,3,FALSE),0),0)</f>
        <v>0</v>
      </c>
      <c r="H900" s="28"/>
      <c r="I900" s="28">
        <f>IF(F900="I",IFERROR(VLOOKUP(C900,'BG 122022'!B:E,4,FALSE),0),0)</f>
        <v>0</v>
      </c>
      <c r="J900" s="28"/>
      <c r="K900" s="35"/>
      <c r="L900" s="28"/>
      <c r="M900" s="28"/>
      <c r="N900" s="28"/>
      <c r="O900" s="35">
        <f>IF(F900="I",IFERROR(VLOOKUP(C900,'BG 2021'!A:C,3,FALSE),0),0)</f>
        <v>0</v>
      </c>
      <c r="P900" s="28"/>
      <c r="Q900" s="28">
        <f>IF(F900="I",IFERROR(VLOOKUP(C900,'BG 2021'!A:D,4,FALSE),0),0)</f>
        <v>0</v>
      </c>
      <c r="R900" s="28"/>
    </row>
    <row r="901" spans="1:18" hidden="1">
      <c r="A901" s="125" t="s">
        <v>109</v>
      </c>
      <c r="B901" s="125"/>
      <c r="C901" s="126">
        <v>41301111</v>
      </c>
      <c r="D901" s="125" t="s">
        <v>148</v>
      </c>
      <c r="E901" s="27" t="s">
        <v>6</v>
      </c>
      <c r="F901" s="27" t="s">
        <v>179</v>
      </c>
      <c r="G901" s="35">
        <f>IF(F901="I",IFERROR(VLOOKUP(C901,'BG 122022'!B:D,3,FALSE),0),0)</f>
        <v>0</v>
      </c>
      <c r="H901" s="28"/>
      <c r="I901" s="28">
        <f>IF(F901="I",IFERROR(VLOOKUP(C901,'BG 122022'!B:E,4,FALSE),0),0)</f>
        <v>0</v>
      </c>
      <c r="J901" s="28"/>
      <c r="K901" s="35"/>
      <c r="L901" s="28"/>
      <c r="M901" s="28"/>
      <c r="N901" s="28"/>
      <c r="O901" s="35">
        <f>IF(F901="I",IFERROR(VLOOKUP(C901,'BG 2021'!A:C,3,FALSE),0),0)</f>
        <v>0</v>
      </c>
      <c r="P901" s="28"/>
      <c r="Q901" s="28">
        <f>IF(F901="I",IFERROR(VLOOKUP(C901,'BG 2021'!A:D,4,FALSE),0),0)</f>
        <v>0</v>
      </c>
      <c r="R901" s="28"/>
    </row>
    <row r="902" spans="1:18" hidden="1">
      <c r="A902" s="125" t="s">
        <v>109</v>
      </c>
      <c r="B902" s="125"/>
      <c r="C902" s="126">
        <v>4130111101</v>
      </c>
      <c r="D902" s="125" t="s">
        <v>455</v>
      </c>
      <c r="E902" s="27" t="s">
        <v>6</v>
      </c>
      <c r="F902" s="27" t="s">
        <v>180</v>
      </c>
      <c r="G902" s="35">
        <f>IF(F902="I",IFERROR(VLOOKUP(C902,'BG 122022'!B:D,3,FALSE),0),0)</f>
        <v>0</v>
      </c>
      <c r="H902" s="28"/>
      <c r="I902" s="28">
        <f>IF(F902="I",IFERROR(VLOOKUP(C902,'BG 122022'!B:E,4,FALSE),0),0)</f>
        <v>0</v>
      </c>
      <c r="J902" s="28"/>
      <c r="K902" s="35"/>
      <c r="L902" s="28"/>
      <c r="M902" s="28"/>
      <c r="N902" s="28"/>
      <c r="O902" s="35">
        <f>IF(F902="I",IFERROR(VLOOKUP(C902,'BG 2021'!A:C,3,FALSE),0),0)</f>
        <v>0</v>
      </c>
      <c r="P902" s="28"/>
      <c r="Q902" s="28">
        <f>IF(F902="I",IFERROR(VLOOKUP(C902,'BG 2021'!A:D,4,FALSE),0),0)</f>
        <v>0</v>
      </c>
      <c r="R902" s="28"/>
    </row>
    <row r="903" spans="1:18" s="165" customFormat="1" hidden="1">
      <c r="A903" s="160" t="s">
        <v>109</v>
      </c>
      <c r="B903" s="160" t="s">
        <v>1039</v>
      </c>
      <c r="C903" s="161">
        <v>4130111102</v>
      </c>
      <c r="D903" s="160" t="s">
        <v>456</v>
      </c>
      <c r="E903" s="162" t="s">
        <v>0</v>
      </c>
      <c r="F903" s="162" t="s">
        <v>180</v>
      </c>
      <c r="G903" s="163">
        <f>IF(F903="I",IFERROR(VLOOKUP(C903,'BG 122022'!B:D,3,FALSE),0),0)</f>
        <v>60978764</v>
      </c>
      <c r="H903" s="164"/>
      <c r="I903" s="164">
        <f>IF(F903="I",IFERROR(VLOOKUP(C903,'BG 122022'!B:E,4,FALSE),0),0)</f>
        <v>8616.4499999999989</v>
      </c>
      <c r="J903" s="164"/>
      <c r="K903" s="163"/>
      <c r="L903" s="164"/>
      <c r="M903" s="164"/>
      <c r="N903" s="164"/>
      <c r="O903" s="163">
        <f>IF(F903="I",IFERROR(VLOOKUP(C903,'BG 2021'!A:C,3,FALSE),0),0)</f>
        <v>0</v>
      </c>
      <c r="P903" s="164"/>
      <c r="Q903" s="164">
        <f>IF(F903="I",IFERROR(VLOOKUP(C903,'BG 2021'!A:D,4,FALSE),0),0)</f>
        <v>0</v>
      </c>
      <c r="R903" s="164"/>
    </row>
    <row r="904" spans="1:18" s="165" customFormat="1" hidden="1">
      <c r="A904" s="160" t="s">
        <v>109</v>
      </c>
      <c r="B904" s="160" t="s">
        <v>1039</v>
      </c>
      <c r="C904" s="161">
        <v>4130111103</v>
      </c>
      <c r="D904" s="160" t="s">
        <v>458</v>
      </c>
      <c r="E904" s="162" t="s">
        <v>6</v>
      </c>
      <c r="F904" s="162" t="s">
        <v>180</v>
      </c>
      <c r="G904" s="163">
        <f>IF(F904="I",IFERROR(VLOOKUP(C904,'BG 122022'!B:D,3,FALSE),0),0)</f>
        <v>0</v>
      </c>
      <c r="H904" s="164"/>
      <c r="I904" s="164">
        <f>IF(F904="I",IFERROR(VLOOKUP(C904,'BG 122022'!B:E,4,FALSE),0),0)</f>
        <v>0</v>
      </c>
      <c r="J904" s="164"/>
      <c r="K904" s="163"/>
      <c r="L904" s="164"/>
      <c r="M904" s="164"/>
      <c r="N904" s="164"/>
      <c r="O904" s="163">
        <f>IF(F904="I",IFERROR(VLOOKUP(C904,'BG 2021'!A:C,3,FALSE),0),0)</f>
        <v>37480246</v>
      </c>
      <c r="P904" s="164"/>
      <c r="Q904" s="164">
        <f>IF(F904="I",IFERROR(VLOOKUP(C904,'BG 2021'!A:D,4,FALSE),0),0)</f>
        <v>5647.94</v>
      </c>
      <c r="R904" s="164"/>
    </row>
    <row r="905" spans="1:18" s="165" customFormat="1" hidden="1">
      <c r="A905" s="160" t="s">
        <v>109</v>
      </c>
      <c r="B905" s="160" t="s">
        <v>1039</v>
      </c>
      <c r="C905" s="161">
        <v>4130111104</v>
      </c>
      <c r="D905" s="160" t="s">
        <v>459</v>
      </c>
      <c r="E905" s="162" t="s">
        <v>0</v>
      </c>
      <c r="F905" s="162" t="s">
        <v>180</v>
      </c>
      <c r="G905" s="163">
        <f>IF(F905="I",IFERROR(VLOOKUP(C905,'BG 122022'!B:D,3,FALSE),0),0)</f>
        <v>0</v>
      </c>
      <c r="H905" s="164"/>
      <c r="I905" s="164">
        <f>IF(F905="I",IFERROR(VLOOKUP(C905,'BG 122022'!B:E,4,FALSE),0),0)</f>
        <v>0</v>
      </c>
      <c r="J905" s="164"/>
      <c r="K905" s="163"/>
      <c r="L905" s="164"/>
      <c r="M905" s="164"/>
      <c r="N905" s="164"/>
      <c r="O905" s="163">
        <f>IF(F905="I",IFERROR(VLOOKUP(C905,'BG 2021'!A:C,3,FALSE),0),0)</f>
        <v>5773102</v>
      </c>
      <c r="P905" s="164"/>
      <c r="Q905" s="164">
        <f>IF(F905="I",IFERROR(VLOOKUP(C905,'BG 2021'!A:D,4,FALSE),0),0)</f>
        <v>852.5300000000002</v>
      </c>
      <c r="R905" s="164"/>
    </row>
    <row r="906" spans="1:18" s="165" customFormat="1" hidden="1">
      <c r="A906" s="160" t="s">
        <v>109</v>
      </c>
      <c r="B906" s="160" t="s">
        <v>1039</v>
      </c>
      <c r="C906" s="161">
        <v>4130111105</v>
      </c>
      <c r="D906" s="160" t="s">
        <v>249</v>
      </c>
      <c r="E906" s="162" t="s">
        <v>6</v>
      </c>
      <c r="F906" s="162" t="s">
        <v>180</v>
      </c>
      <c r="G906" s="163">
        <f>IF(F906="I",IFERROR(VLOOKUP(C906,'BG 122022'!B:D,3,FALSE),0),0)</f>
        <v>140107436</v>
      </c>
      <c r="H906" s="164"/>
      <c r="I906" s="164">
        <f>IF(F906="I",IFERROR(VLOOKUP(C906,'BG 122022'!B:E,4,FALSE),0),0)</f>
        <v>19749.63</v>
      </c>
      <c r="J906" s="164"/>
      <c r="K906" s="163"/>
      <c r="L906" s="164"/>
      <c r="M906" s="164"/>
      <c r="N906" s="164"/>
      <c r="O906" s="163">
        <f>IF(F906="I",IFERROR(VLOOKUP(C906,'BG 2021'!A:C,3,FALSE),0),0)</f>
        <v>123263266</v>
      </c>
      <c r="P906" s="164"/>
      <c r="Q906" s="164">
        <f>IF(F906="I",IFERROR(VLOOKUP(C906,'BG 2021'!A:D,4,FALSE),0),0)</f>
        <v>18240.13</v>
      </c>
      <c r="R906" s="164"/>
    </row>
    <row r="907" spans="1:18" s="165" customFormat="1" hidden="1">
      <c r="A907" s="160" t="s">
        <v>109</v>
      </c>
      <c r="B907" s="160" t="s">
        <v>1039</v>
      </c>
      <c r="C907" s="161">
        <v>4130111106</v>
      </c>
      <c r="D907" s="160" t="s">
        <v>250</v>
      </c>
      <c r="E907" s="162" t="s">
        <v>0</v>
      </c>
      <c r="F907" s="162" t="s">
        <v>180</v>
      </c>
      <c r="G907" s="163">
        <f>IF(F907="I",IFERROR(VLOOKUP(C907,'BG 122022'!B:D,3,FALSE),0),0)</f>
        <v>113257346</v>
      </c>
      <c r="H907" s="164"/>
      <c r="I907" s="164">
        <f>IF(F907="I",IFERROR(VLOOKUP(C907,'BG 122022'!B:E,4,FALSE),0),0)</f>
        <v>16037.26</v>
      </c>
      <c r="J907" s="164"/>
      <c r="K907" s="163"/>
      <c r="L907" s="164"/>
      <c r="M907" s="164"/>
      <c r="N907" s="164"/>
      <c r="O907" s="163">
        <f>IF(F907="I",IFERROR(VLOOKUP(C907,'BG 2021'!A:C,3,FALSE),0),0)</f>
        <v>48712921</v>
      </c>
      <c r="P907" s="164"/>
      <c r="Q907" s="164">
        <f>IF(F907="I",IFERROR(VLOOKUP(C907,'BG 2021'!A:D,4,FALSE),0),0)</f>
        <v>7203.8029999999999</v>
      </c>
      <c r="R907" s="164"/>
    </row>
    <row r="908" spans="1:18" s="165" customFormat="1" hidden="1">
      <c r="A908" s="160" t="s">
        <v>109</v>
      </c>
      <c r="B908" s="160" t="s">
        <v>1039</v>
      </c>
      <c r="C908" s="161">
        <v>4130111107</v>
      </c>
      <c r="D908" s="160" t="s">
        <v>251</v>
      </c>
      <c r="E908" s="162" t="s">
        <v>6</v>
      </c>
      <c r="F908" s="162" t="s">
        <v>180</v>
      </c>
      <c r="G908" s="163">
        <f>IF(F908="I",IFERROR(VLOOKUP(C908,'BG 122022'!B:D,3,FALSE),0),0)</f>
        <v>143770182</v>
      </c>
      <c r="H908" s="164"/>
      <c r="I908" s="164">
        <f>IF(F908="I",IFERROR(VLOOKUP(C908,'BG 122022'!B:E,4,FALSE),0),0)</f>
        <v>20778.309999999998</v>
      </c>
      <c r="J908" s="164"/>
      <c r="K908" s="163"/>
      <c r="L908" s="164"/>
      <c r="M908" s="164"/>
      <c r="N908" s="164"/>
      <c r="O908" s="163">
        <f>IF(F908="I",IFERROR(VLOOKUP(C908,'BG 2021'!A:C,3,FALSE),0),0)</f>
        <v>291522373</v>
      </c>
      <c r="P908" s="164"/>
      <c r="Q908" s="164">
        <f>IF(F908="I",IFERROR(VLOOKUP(C908,'BG 2021'!A:D,4,FALSE),0),0)</f>
        <v>43117.97</v>
      </c>
      <c r="R908" s="164"/>
    </row>
    <row r="909" spans="1:18" s="165" customFormat="1" hidden="1">
      <c r="A909" s="160" t="s">
        <v>109</v>
      </c>
      <c r="B909" s="160" t="s">
        <v>1039</v>
      </c>
      <c r="C909" s="161">
        <v>4130111108</v>
      </c>
      <c r="D909" s="160" t="s">
        <v>252</v>
      </c>
      <c r="E909" s="162" t="s">
        <v>0</v>
      </c>
      <c r="F909" s="162" t="s">
        <v>180</v>
      </c>
      <c r="G909" s="163">
        <f>IF(F909="I",IFERROR(VLOOKUP(C909,'BG 122022'!B:D,3,FALSE),0),0)</f>
        <v>497773521</v>
      </c>
      <c r="H909" s="164"/>
      <c r="I909" s="164">
        <f>IF(F909="I",IFERROR(VLOOKUP(C909,'BG 122022'!B:E,4,FALSE),0),0)</f>
        <v>71566.05</v>
      </c>
      <c r="J909" s="164"/>
      <c r="K909" s="163"/>
      <c r="L909" s="164"/>
      <c r="M909" s="164"/>
      <c r="N909" s="164"/>
      <c r="O909" s="163">
        <f>IF(F909="I",IFERROR(VLOOKUP(C909,'BG 2021'!A:C,3,FALSE),0),0)</f>
        <v>36738601</v>
      </c>
      <c r="P909" s="164"/>
      <c r="Q909" s="164">
        <f>IF(F909="I",IFERROR(VLOOKUP(C909,'BG 2021'!A:D,4,FALSE),0),0)</f>
        <v>5381.06</v>
      </c>
      <c r="R909" s="164"/>
    </row>
    <row r="910" spans="1:18" s="165" customFormat="1" hidden="1">
      <c r="A910" s="160" t="s">
        <v>109</v>
      </c>
      <c r="B910" s="160" t="s">
        <v>1039</v>
      </c>
      <c r="C910" s="161">
        <v>4130111109</v>
      </c>
      <c r="D910" s="160" t="s">
        <v>461</v>
      </c>
      <c r="E910" s="162" t="s">
        <v>6</v>
      </c>
      <c r="F910" s="162" t="s">
        <v>180</v>
      </c>
      <c r="G910" s="163">
        <f>IF(F910="I",IFERROR(VLOOKUP(C910,'BG 122022'!B:D,3,FALSE),0),0)</f>
        <v>0</v>
      </c>
      <c r="H910" s="164"/>
      <c r="I910" s="164">
        <f>IF(F910="I",IFERROR(VLOOKUP(C910,'BG 122022'!B:E,4,FALSE),0),0)</f>
        <v>0</v>
      </c>
      <c r="J910" s="164"/>
      <c r="K910" s="163"/>
      <c r="L910" s="164"/>
      <c r="M910" s="164"/>
      <c r="N910" s="164"/>
      <c r="O910" s="163">
        <f>IF(F910="I",IFERROR(VLOOKUP(C910,'BG 2021'!A:C,3,FALSE),0),0)</f>
        <v>0</v>
      </c>
      <c r="P910" s="164"/>
      <c r="Q910" s="164">
        <f>IF(F910="I",IFERROR(VLOOKUP(C910,'BG 2021'!A:D,4,FALSE),0),0)</f>
        <v>0</v>
      </c>
      <c r="R910" s="164"/>
    </row>
    <row r="911" spans="1:18" s="165" customFormat="1" hidden="1">
      <c r="A911" s="160" t="s">
        <v>109</v>
      </c>
      <c r="B911" s="160" t="s">
        <v>1039</v>
      </c>
      <c r="C911" s="161">
        <v>4130111110</v>
      </c>
      <c r="D911" s="160" t="s">
        <v>462</v>
      </c>
      <c r="E911" s="162" t="s">
        <v>0</v>
      </c>
      <c r="F911" s="162" t="s">
        <v>180</v>
      </c>
      <c r="G911" s="163">
        <f>IF(F911="I",IFERROR(VLOOKUP(C911,'BG 122022'!B:D,3,FALSE),0),0)</f>
        <v>0</v>
      </c>
      <c r="H911" s="164"/>
      <c r="I911" s="164">
        <f>IF(F911="I",IFERROR(VLOOKUP(C911,'BG 122022'!B:E,4,FALSE),0),0)</f>
        <v>0</v>
      </c>
      <c r="J911" s="164"/>
      <c r="K911" s="163"/>
      <c r="L911" s="164"/>
      <c r="M911" s="164"/>
      <c r="N911" s="164"/>
      <c r="O911" s="163">
        <f>IF(F911="I",IFERROR(VLOOKUP(C911,'BG 2021'!A:C,3,FALSE),0),0)</f>
        <v>0</v>
      </c>
      <c r="P911" s="164"/>
      <c r="Q911" s="164">
        <f>IF(F911="I",IFERROR(VLOOKUP(C911,'BG 2021'!A:D,4,FALSE),0),0)</f>
        <v>0</v>
      </c>
      <c r="R911" s="164"/>
    </row>
    <row r="912" spans="1:18" s="165" customFormat="1" hidden="1">
      <c r="A912" s="160" t="s">
        <v>109</v>
      </c>
      <c r="B912" s="160" t="s">
        <v>1039</v>
      </c>
      <c r="C912" s="161">
        <v>4130111111</v>
      </c>
      <c r="D912" s="160" t="s">
        <v>464</v>
      </c>
      <c r="E912" s="162" t="s">
        <v>6</v>
      </c>
      <c r="F912" s="162" t="s">
        <v>180</v>
      </c>
      <c r="G912" s="163">
        <f>IF(F912="I",IFERROR(VLOOKUP(C912,'BG 122022'!B:D,3,FALSE),0),0)</f>
        <v>0</v>
      </c>
      <c r="H912" s="164"/>
      <c r="I912" s="164">
        <f>IF(F912="I",IFERROR(VLOOKUP(C912,'BG 122022'!B:E,4,FALSE),0),0)</f>
        <v>0</v>
      </c>
      <c r="J912" s="164"/>
      <c r="K912" s="163"/>
      <c r="L912" s="164"/>
      <c r="M912" s="164"/>
      <c r="N912" s="164"/>
      <c r="O912" s="163">
        <f>IF(F912="I",IFERROR(VLOOKUP(C912,'BG 2021'!A:C,3,FALSE),0),0)</f>
        <v>0</v>
      </c>
      <c r="P912" s="164"/>
      <c r="Q912" s="164">
        <f>IF(F912="I",IFERROR(VLOOKUP(C912,'BG 2021'!A:D,4,FALSE),0),0)</f>
        <v>0</v>
      </c>
      <c r="R912" s="164"/>
    </row>
    <row r="913" spans="1:18" s="165" customFormat="1" hidden="1">
      <c r="A913" s="160" t="s">
        <v>109</v>
      </c>
      <c r="B913" s="160" t="s">
        <v>1039</v>
      </c>
      <c r="C913" s="161">
        <v>4130111112</v>
      </c>
      <c r="D913" s="160" t="s">
        <v>465</v>
      </c>
      <c r="E913" s="162" t="s">
        <v>0</v>
      </c>
      <c r="F913" s="162" t="s">
        <v>180</v>
      </c>
      <c r="G913" s="163">
        <f>IF(F913="I",IFERROR(VLOOKUP(C913,'BG 122022'!B:D,3,FALSE),0),0)</f>
        <v>0</v>
      </c>
      <c r="H913" s="164"/>
      <c r="I913" s="164">
        <f>IF(F913="I",IFERROR(VLOOKUP(C913,'BG 122022'!B:E,4,FALSE),0),0)</f>
        <v>0</v>
      </c>
      <c r="J913" s="164"/>
      <c r="K913" s="163"/>
      <c r="L913" s="164"/>
      <c r="M913" s="164"/>
      <c r="N913" s="164"/>
      <c r="O913" s="163">
        <f>IF(F913="I",IFERROR(VLOOKUP(C913,'BG 2021'!A:C,3,FALSE),0),0)</f>
        <v>0</v>
      </c>
      <c r="P913" s="164"/>
      <c r="Q913" s="164">
        <f>IF(F913="I",IFERROR(VLOOKUP(C913,'BG 2021'!A:D,4,FALSE),0),0)</f>
        <v>0</v>
      </c>
      <c r="R913" s="164"/>
    </row>
    <row r="914" spans="1:18" hidden="1">
      <c r="A914" s="125" t="s">
        <v>109</v>
      </c>
      <c r="B914" s="295" t="s">
        <v>1035</v>
      </c>
      <c r="C914" s="126">
        <v>4130111113</v>
      </c>
      <c r="D914" s="125" t="s">
        <v>737</v>
      </c>
      <c r="E914" s="27" t="s">
        <v>6</v>
      </c>
      <c r="F914" s="27" t="s">
        <v>180</v>
      </c>
      <c r="G914" s="35">
        <f>IF(F914="I",IFERROR(VLOOKUP(C914,'BG 122022'!B:D,3,FALSE),0),0)</f>
        <v>234305096</v>
      </c>
      <c r="H914" s="28"/>
      <c r="I914" s="28">
        <f>IF(F914="I",IFERROR(VLOOKUP(C914,'BG 122022'!B:E,4,FALSE),0),0)</f>
        <v>33060.909999999996</v>
      </c>
      <c r="J914" s="28"/>
      <c r="K914" s="35"/>
      <c r="L914" s="28"/>
      <c r="M914" s="28"/>
      <c r="N914" s="28"/>
      <c r="O914" s="35">
        <f>IF(F914="I",IFERROR(VLOOKUP(C914,'BG 2021'!A:C,3,FALSE),0),0)</f>
        <v>118163720</v>
      </c>
      <c r="P914" s="28"/>
      <c r="Q914" s="28">
        <f>IF(F914="I",IFERROR(VLOOKUP(C914,'BG 2021'!A:D,4,FALSE),0),0)</f>
        <v>17182.05</v>
      </c>
      <c r="R914" s="28"/>
    </row>
    <row r="915" spans="1:18" hidden="1">
      <c r="A915" s="125" t="s">
        <v>109</v>
      </c>
      <c r="B915" s="295" t="s">
        <v>1035</v>
      </c>
      <c r="C915" s="126">
        <v>4130111114</v>
      </c>
      <c r="D915" s="125" t="s">
        <v>738</v>
      </c>
      <c r="E915" s="27" t="s">
        <v>0</v>
      </c>
      <c r="F915" s="27" t="s">
        <v>180</v>
      </c>
      <c r="G915" s="35">
        <f>IF(F915="I",IFERROR(VLOOKUP(C915,'BG 122022'!B:D,3,FALSE),0),0)</f>
        <v>14482086</v>
      </c>
      <c r="H915" s="28"/>
      <c r="I915" s="28">
        <f>IF(F915="I",IFERROR(VLOOKUP(C915,'BG 122022'!B:E,4,FALSE),0),0)</f>
        <v>2045.6719999999996</v>
      </c>
      <c r="J915" s="28"/>
      <c r="K915" s="35"/>
      <c r="L915" s="28"/>
      <c r="M915" s="28"/>
      <c r="N915" s="28"/>
      <c r="O915" s="35">
        <f>IF(F915="I",IFERROR(VLOOKUP(C915,'BG 2021'!A:C,3,FALSE),0),0)</f>
        <v>0</v>
      </c>
      <c r="P915" s="28"/>
      <c r="Q915" s="28">
        <f>IF(F915="I",IFERROR(VLOOKUP(C915,'BG 2021'!A:D,4,FALSE),0),0)</f>
        <v>0</v>
      </c>
      <c r="R915" s="28"/>
    </row>
    <row r="916" spans="1:18" s="165" customFormat="1" hidden="1">
      <c r="A916" s="160" t="s">
        <v>109</v>
      </c>
      <c r="B916" s="175" t="s">
        <v>1035</v>
      </c>
      <c r="C916" s="161">
        <v>4130111115</v>
      </c>
      <c r="D916" s="160" t="s">
        <v>739</v>
      </c>
      <c r="E916" s="162" t="s">
        <v>6</v>
      </c>
      <c r="F916" s="162" t="s">
        <v>180</v>
      </c>
      <c r="G916" s="163">
        <f>IF(F916="I",IFERROR(VLOOKUP(C916,'BG 122022'!B:D,3,FALSE),0),0)</f>
        <v>0</v>
      </c>
      <c r="H916" s="164"/>
      <c r="I916" s="164">
        <f>IF(F916="I",IFERROR(VLOOKUP(C916,'BG 122022'!B:E,4,FALSE),0),0)</f>
        <v>0</v>
      </c>
      <c r="J916" s="164"/>
      <c r="K916" s="163"/>
      <c r="L916" s="164"/>
      <c r="M916" s="164"/>
      <c r="N916" s="164"/>
      <c r="O916" s="163">
        <f>IF(F916="I",IFERROR(VLOOKUP(C916,'BG 2021'!A:C,3,FALSE),0),0)</f>
        <v>0</v>
      </c>
      <c r="P916" s="164"/>
      <c r="Q916" s="164">
        <f>IF(F916="I",IFERROR(VLOOKUP(C916,'BG 2021'!A:D,4,FALSE),0),0)</f>
        <v>0</v>
      </c>
      <c r="R916" s="164"/>
    </row>
    <row r="917" spans="1:18" s="165" customFormat="1" hidden="1">
      <c r="A917" s="160" t="s">
        <v>109</v>
      </c>
      <c r="B917" s="175" t="s">
        <v>1035</v>
      </c>
      <c r="C917" s="161">
        <v>4130111116</v>
      </c>
      <c r="D917" s="160" t="s">
        <v>740</v>
      </c>
      <c r="E917" s="162" t="s">
        <v>0</v>
      </c>
      <c r="F917" s="162" t="s">
        <v>180</v>
      </c>
      <c r="G917" s="163">
        <f>IF(F917="I",IFERROR(VLOOKUP(C917,'BG 122022'!B:D,3,FALSE),0),0)</f>
        <v>0</v>
      </c>
      <c r="H917" s="164"/>
      <c r="I917" s="164">
        <f>IF(F917="I",IFERROR(VLOOKUP(C917,'BG 122022'!B:E,4,FALSE),0),0)</f>
        <v>0</v>
      </c>
      <c r="J917" s="164"/>
      <c r="K917" s="163"/>
      <c r="L917" s="164"/>
      <c r="M917" s="164"/>
      <c r="N917" s="164"/>
      <c r="O917" s="163">
        <f>IF(F917="I",IFERROR(VLOOKUP(C917,'BG 2021'!A:C,3,FALSE),0),0)</f>
        <v>0</v>
      </c>
      <c r="P917" s="164"/>
      <c r="Q917" s="164">
        <f>IF(F917="I",IFERROR(VLOOKUP(C917,'BG 2021'!A:D,4,FALSE),0),0)</f>
        <v>0</v>
      </c>
      <c r="R917" s="164"/>
    </row>
    <row r="918" spans="1:18" hidden="1">
      <c r="A918" s="125" t="s">
        <v>109</v>
      </c>
      <c r="B918" s="295" t="s">
        <v>1035</v>
      </c>
      <c r="C918" s="126">
        <v>4130111117</v>
      </c>
      <c r="D918" s="125" t="s">
        <v>281</v>
      </c>
      <c r="E918" s="27" t="s">
        <v>6</v>
      </c>
      <c r="F918" s="27" t="s">
        <v>180</v>
      </c>
      <c r="G918" s="35">
        <f>IF(F918="I",IFERROR(VLOOKUP(C918,'BG 122022'!B:D,3,FALSE),0),0)</f>
        <v>897857</v>
      </c>
      <c r="H918" s="28"/>
      <c r="I918" s="28">
        <f>IF(F918="I",IFERROR(VLOOKUP(C918,'BG 122022'!B:E,4,FALSE),0),0)</f>
        <v>130.12</v>
      </c>
      <c r="J918" s="28"/>
      <c r="K918" s="35"/>
      <c r="L918" s="28"/>
      <c r="M918" s="28"/>
      <c r="N918" s="28"/>
      <c r="O918" s="35">
        <f>IF(F918="I",IFERROR(VLOOKUP(C918,'BG 2021'!A:C,3,FALSE),0),0)</f>
        <v>19464711</v>
      </c>
      <c r="P918" s="28"/>
      <c r="Q918" s="28">
        <f>IF(F918="I",IFERROR(VLOOKUP(C918,'BG 2021'!A:D,4,FALSE),0),0)</f>
        <v>2867.05</v>
      </c>
      <c r="R918" s="28"/>
    </row>
    <row r="919" spans="1:18" hidden="1">
      <c r="A919" s="125" t="s">
        <v>109</v>
      </c>
      <c r="B919" s="295" t="s">
        <v>1035</v>
      </c>
      <c r="C919" s="126">
        <v>4130111118</v>
      </c>
      <c r="D919" s="125" t="s">
        <v>282</v>
      </c>
      <c r="E919" s="27" t="s">
        <v>0</v>
      </c>
      <c r="F919" s="27" t="s">
        <v>180</v>
      </c>
      <c r="G919" s="35">
        <f>IF(F919="I",IFERROR(VLOOKUP(C919,'BG 122022'!B:D,3,FALSE),0),0)</f>
        <v>119183</v>
      </c>
      <c r="H919" s="28"/>
      <c r="I919" s="28">
        <f>IF(F919="I",IFERROR(VLOOKUP(C919,'BG 122022'!B:E,4,FALSE),0),0)</f>
        <v>16.440000000000001</v>
      </c>
      <c r="J919" s="28"/>
      <c r="K919" s="35"/>
      <c r="L919" s="28"/>
      <c r="M919" s="28"/>
      <c r="N919" s="28"/>
      <c r="O919" s="35">
        <f>IF(F919="I",IFERROR(VLOOKUP(C919,'BG 2021'!A:C,3,FALSE),0),0)</f>
        <v>3855048</v>
      </c>
      <c r="P919" s="28"/>
      <c r="Q919" s="28">
        <f>IF(F919="I",IFERROR(VLOOKUP(C919,'BG 2021'!A:D,4,FALSE),0),0)</f>
        <v>592.6</v>
      </c>
      <c r="R919" s="28"/>
    </row>
    <row r="920" spans="1:18" s="165" customFormat="1" hidden="1">
      <c r="A920" s="160" t="s">
        <v>109</v>
      </c>
      <c r="B920" s="175" t="s">
        <v>1035</v>
      </c>
      <c r="C920" s="161">
        <v>4130111119</v>
      </c>
      <c r="D920" s="160" t="s">
        <v>741</v>
      </c>
      <c r="E920" s="162" t="s">
        <v>6</v>
      </c>
      <c r="F920" s="162" t="s">
        <v>180</v>
      </c>
      <c r="G920" s="163">
        <f>IF(F920="I",IFERROR(VLOOKUP(C920,'BG 122022'!B:D,3,FALSE),0),0)</f>
        <v>0</v>
      </c>
      <c r="H920" s="164"/>
      <c r="I920" s="164">
        <f>IF(F920="I",IFERROR(VLOOKUP(C920,'BG 122022'!B:E,4,FALSE),0),0)</f>
        <v>0</v>
      </c>
      <c r="J920" s="164"/>
      <c r="K920" s="163"/>
      <c r="L920" s="164"/>
      <c r="M920" s="164"/>
      <c r="N920" s="164"/>
      <c r="O920" s="163">
        <f>IF(F920="I",IFERROR(VLOOKUP(C920,'BG 2021'!A:C,3,FALSE),0),0)</f>
        <v>0</v>
      </c>
      <c r="P920" s="164"/>
      <c r="Q920" s="164">
        <f>IF(F920="I",IFERROR(VLOOKUP(C920,'BG 2021'!A:D,4,FALSE),0),0)</f>
        <v>0</v>
      </c>
      <c r="R920" s="164"/>
    </row>
    <row r="921" spans="1:18" s="165" customFormat="1" hidden="1">
      <c r="A921" s="160" t="s">
        <v>109</v>
      </c>
      <c r="B921" s="175" t="s">
        <v>1035</v>
      </c>
      <c r="C921" s="161">
        <v>4130111120</v>
      </c>
      <c r="D921" s="160" t="s">
        <v>742</v>
      </c>
      <c r="E921" s="162" t="s">
        <v>0</v>
      </c>
      <c r="F921" s="162" t="s">
        <v>180</v>
      </c>
      <c r="G921" s="163">
        <f>IF(F921="I",IFERROR(VLOOKUP(C921,'BG 122022'!B:D,3,FALSE),0),0)</f>
        <v>0</v>
      </c>
      <c r="H921" s="164"/>
      <c r="I921" s="164">
        <f>IF(F921="I",IFERROR(VLOOKUP(C921,'BG 122022'!B:E,4,FALSE),0),0)</f>
        <v>0</v>
      </c>
      <c r="J921" s="164"/>
      <c r="K921" s="163"/>
      <c r="L921" s="164"/>
      <c r="M921" s="164"/>
      <c r="N921" s="164"/>
      <c r="O921" s="163">
        <f>IF(F921="I",IFERROR(VLOOKUP(C921,'BG 2021'!A:C,3,FALSE),0),0)</f>
        <v>0</v>
      </c>
      <c r="P921" s="164"/>
      <c r="Q921" s="164">
        <f>IF(F921="I",IFERROR(VLOOKUP(C921,'BG 2021'!A:D,4,FALSE),0),0)</f>
        <v>0</v>
      </c>
      <c r="R921" s="164"/>
    </row>
    <row r="922" spans="1:18" s="165" customFormat="1" hidden="1">
      <c r="A922" s="160" t="s">
        <v>109</v>
      </c>
      <c r="B922" s="175" t="s">
        <v>1035</v>
      </c>
      <c r="C922" s="161">
        <v>4130111121</v>
      </c>
      <c r="D922" s="160" t="s">
        <v>596</v>
      </c>
      <c r="E922" s="162" t="s">
        <v>6</v>
      </c>
      <c r="F922" s="162" t="s">
        <v>180</v>
      </c>
      <c r="G922" s="163">
        <f>IF(F922="I",IFERROR(VLOOKUP(C922,'BG 122022'!B:D,3,FALSE),0),0)</f>
        <v>0</v>
      </c>
      <c r="H922" s="164"/>
      <c r="I922" s="164">
        <f>IF(F922="I",IFERROR(VLOOKUP(C922,'BG 122022'!B:E,4,FALSE),0),0)</f>
        <v>0</v>
      </c>
      <c r="J922" s="164"/>
      <c r="K922" s="163"/>
      <c r="L922" s="164"/>
      <c r="M922" s="164"/>
      <c r="N922" s="164"/>
      <c r="O922" s="163">
        <f>IF(F922="I",IFERROR(VLOOKUP(C922,'BG 2021'!A:C,3,FALSE),0),0)</f>
        <v>0</v>
      </c>
      <c r="P922" s="164"/>
      <c r="Q922" s="164">
        <f>IF(F922="I",IFERROR(VLOOKUP(C922,'BG 2021'!A:D,4,FALSE),0),0)</f>
        <v>0</v>
      </c>
      <c r="R922" s="164"/>
    </row>
    <row r="923" spans="1:18" s="165" customFormat="1" hidden="1">
      <c r="A923" s="160" t="s">
        <v>109</v>
      </c>
      <c r="B923" s="175" t="s">
        <v>1035</v>
      </c>
      <c r="C923" s="161">
        <v>4130111122</v>
      </c>
      <c r="D923" s="160" t="s">
        <v>597</v>
      </c>
      <c r="E923" s="162" t="s">
        <v>0</v>
      </c>
      <c r="F923" s="162" t="s">
        <v>180</v>
      </c>
      <c r="G923" s="163">
        <f>IF(F923="I",IFERROR(VLOOKUP(C923,'BG 122022'!B:D,3,FALSE),0),0)</f>
        <v>0</v>
      </c>
      <c r="H923" s="164"/>
      <c r="I923" s="164">
        <f>IF(F923="I",IFERROR(VLOOKUP(C923,'BG 122022'!B:E,4,FALSE),0),0)</f>
        <v>0</v>
      </c>
      <c r="J923" s="164"/>
      <c r="K923" s="163"/>
      <c r="L923" s="164"/>
      <c r="M923" s="164"/>
      <c r="N923" s="164"/>
      <c r="O923" s="163">
        <f>IF(F923="I",IFERROR(VLOOKUP(C923,'BG 2021'!A:C,3,FALSE),0),0)</f>
        <v>0</v>
      </c>
      <c r="P923" s="164"/>
      <c r="Q923" s="164">
        <f>IF(F923="I",IFERROR(VLOOKUP(C923,'BG 2021'!A:D,4,FALSE),0),0)</f>
        <v>0</v>
      </c>
      <c r="R923" s="164"/>
    </row>
    <row r="924" spans="1:18" s="165" customFormat="1" hidden="1">
      <c r="A924" s="160" t="s">
        <v>109</v>
      </c>
      <c r="B924" s="175" t="s">
        <v>1035</v>
      </c>
      <c r="C924" s="161">
        <v>4130111123</v>
      </c>
      <c r="D924" s="160" t="s">
        <v>743</v>
      </c>
      <c r="E924" s="162" t="s">
        <v>6</v>
      </c>
      <c r="F924" s="162" t="s">
        <v>180</v>
      </c>
      <c r="G924" s="163">
        <f>IF(F924="I",IFERROR(VLOOKUP(C924,'BG 122022'!B:D,3,FALSE),0),0)</f>
        <v>0</v>
      </c>
      <c r="H924" s="164"/>
      <c r="I924" s="164">
        <f>IF(F924="I",IFERROR(VLOOKUP(C924,'BG 122022'!B:E,4,FALSE),0),0)</f>
        <v>0</v>
      </c>
      <c r="J924" s="164"/>
      <c r="K924" s="163"/>
      <c r="L924" s="164"/>
      <c r="M924" s="164"/>
      <c r="N924" s="164"/>
      <c r="O924" s="163">
        <f>IF(F924="I",IFERROR(VLOOKUP(C924,'BG 2021'!A:C,3,FALSE),0),0)</f>
        <v>0</v>
      </c>
      <c r="P924" s="164"/>
      <c r="Q924" s="164">
        <f>IF(F924="I",IFERROR(VLOOKUP(C924,'BG 2021'!A:D,4,FALSE),0),0)</f>
        <v>0</v>
      </c>
      <c r="R924" s="164"/>
    </row>
    <row r="925" spans="1:18" s="165" customFormat="1" hidden="1">
      <c r="A925" s="160" t="s">
        <v>109</v>
      </c>
      <c r="B925" s="175" t="s">
        <v>1035</v>
      </c>
      <c r="C925" s="161">
        <v>4130111124</v>
      </c>
      <c r="D925" s="160" t="s">
        <v>744</v>
      </c>
      <c r="E925" s="162" t="s">
        <v>0</v>
      </c>
      <c r="F925" s="162" t="s">
        <v>180</v>
      </c>
      <c r="G925" s="163">
        <f>IF(F925="I",IFERROR(VLOOKUP(C925,'BG 122022'!B:D,3,FALSE),0),0)</f>
        <v>0</v>
      </c>
      <c r="H925" s="164"/>
      <c r="I925" s="164">
        <f>IF(F925="I",IFERROR(VLOOKUP(C925,'BG 122022'!B:E,4,FALSE),0),0)</f>
        <v>0</v>
      </c>
      <c r="J925" s="164"/>
      <c r="K925" s="163"/>
      <c r="L925" s="164"/>
      <c r="M925" s="164"/>
      <c r="N925" s="164"/>
      <c r="O925" s="163">
        <f>IF(F925="I",IFERROR(VLOOKUP(C925,'BG 2021'!A:C,3,FALSE),0),0)</f>
        <v>0</v>
      </c>
      <c r="P925" s="164"/>
      <c r="Q925" s="164">
        <f>IF(F925="I",IFERROR(VLOOKUP(C925,'BG 2021'!A:D,4,FALSE),0),0)</f>
        <v>0</v>
      </c>
      <c r="R925" s="164"/>
    </row>
    <row r="926" spans="1:18" s="165" customFormat="1" hidden="1">
      <c r="A926" s="160" t="s">
        <v>109</v>
      </c>
      <c r="B926" s="175" t="s">
        <v>1035</v>
      </c>
      <c r="C926" s="161">
        <v>4130111125</v>
      </c>
      <c r="D926" s="160" t="s">
        <v>745</v>
      </c>
      <c r="E926" s="162" t="s">
        <v>6</v>
      </c>
      <c r="F926" s="162" t="s">
        <v>180</v>
      </c>
      <c r="G926" s="163">
        <f>IF(F926="I",IFERROR(VLOOKUP(C926,'BG 122022'!B:D,3,FALSE),0),0)</f>
        <v>0</v>
      </c>
      <c r="H926" s="164"/>
      <c r="I926" s="164">
        <f>IF(F926="I",IFERROR(VLOOKUP(C926,'BG 122022'!B:E,4,FALSE),0),0)</f>
        <v>0</v>
      </c>
      <c r="J926" s="164"/>
      <c r="K926" s="163"/>
      <c r="L926" s="164"/>
      <c r="M926" s="164"/>
      <c r="N926" s="164"/>
      <c r="O926" s="163">
        <f>IF(F926="I",IFERROR(VLOOKUP(C926,'BG 2021'!A:C,3,FALSE),0),0)</f>
        <v>0</v>
      </c>
      <c r="P926" s="164"/>
      <c r="Q926" s="164">
        <f>IF(F926="I",IFERROR(VLOOKUP(C926,'BG 2021'!A:D,4,FALSE),0),0)</f>
        <v>0</v>
      </c>
      <c r="R926" s="164"/>
    </row>
    <row r="927" spans="1:18" s="165" customFormat="1" hidden="1">
      <c r="A927" s="160" t="s">
        <v>109</v>
      </c>
      <c r="B927" s="175" t="s">
        <v>1035</v>
      </c>
      <c r="C927" s="161">
        <v>4130111126</v>
      </c>
      <c r="D927" s="160" t="s">
        <v>746</v>
      </c>
      <c r="E927" s="162" t="s">
        <v>0</v>
      </c>
      <c r="F927" s="162" t="s">
        <v>180</v>
      </c>
      <c r="G927" s="163">
        <f>IF(F927="I",IFERROR(VLOOKUP(C927,'BG 122022'!B:D,3,FALSE),0),0)</f>
        <v>0</v>
      </c>
      <c r="H927" s="164"/>
      <c r="I927" s="164">
        <f>IF(F927="I",IFERROR(VLOOKUP(C927,'BG 122022'!B:E,4,FALSE),0),0)</f>
        <v>0</v>
      </c>
      <c r="J927" s="164"/>
      <c r="K927" s="163"/>
      <c r="L927" s="164"/>
      <c r="M927" s="164"/>
      <c r="N927" s="164"/>
      <c r="O927" s="163">
        <f>IF(F927="I",IFERROR(VLOOKUP(C927,'BG 2021'!A:C,3,FALSE),0),0)</f>
        <v>0</v>
      </c>
      <c r="P927" s="164"/>
      <c r="Q927" s="164">
        <f>IF(F927="I",IFERROR(VLOOKUP(C927,'BG 2021'!A:D,4,FALSE),0),0)</f>
        <v>0</v>
      </c>
      <c r="R927" s="164"/>
    </row>
    <row r="928" spans="1:18" s="165" customFormat="1" hidden="1">
      <c r="A928" s="160" t="s">
        <v>109</v>
      </c>
      <c r="B928" s="175" t="s">
        <v>1035</v>
      </c>
      <c r="C928" s="161">
        <v>4130111127</v>
      </c>
      <c r="D928" s="160" t="s">
        <v>747</v>
      </c>
      <c r="E928" s="162" t="s">
        <v>6</v>
      </c>
      <c r="F928" s="162" t="s">
        <v>180</v>
      </c>
      <c r="G928" s="163">
        <f>IF(F928="I",IFERROR(VLOOKUP(C928,'BG 122022'!B:D,3,FALSE),0),0)</f>
        <v>0</v>
      </c>
      <c r="H928" s="164"/>
      <c r="I928" s="164">
        <f>IF(F928="I",IFERROR(VLOOKUP(C928,'BG 122022'!B:E,4,FALSE),0),0)</f>
        <v>0</v>
      </c>
      <c r="J928" s="164"/>
      <c r="K928" s="163"/>
      <c r="L928" s="164"/>
      <c r="M928" s="164"/>
      <c r="N928" s="164"/>
      <c r="O928" s="163">
        <f>IF(F928="I",IFERROR(VLOOKUP(C928,'BG 2021'!A:C,3,FALSE),0),0)</f>
        <v>0</v>
      </c>
      <c r="P928" s="164"/>
      <c r="Q928" s="164">
        <f>IF(F928="I",IFERROR(VLOOKUP(C928,'BG 2021'!A:D,4,FALSE),0),0)</f>
        <v>0</v>
      </c>
      <c r="R928" s="164"/>
    </row>
    <row r="929" spans="1:18" s="165" customFormat="1" hidden="1">
      <c r="A929" s="160" t="s">
        <v>109</v>
      </c>
      <c r="B929" s="175" t="s">
        <v>1035</v>
      </c>
      <c r="C929" s="161">
        <v>4130111128</v>
      </c>
      <c r="D929" s="160" t="s">
        <v>748</v>
      </c>
      <c r="E929" s="162" t="s">
        <v>0</v>
      </c>
      <c r="F929" s="162" t="s">
        <v>180</v>
      </c>
      <c r="G929" s="163">
        <f>IF(F929="I",IFERROR(VLOOKUP(C929,'BG 122022'!B:D,3,FALSE),0),0)</f>
        <v>0</v>
      </c>
      <c r="H929" s="164"/>
      <c r="I929" s="164">
        <f>IF(F929="I",IFERROR(VLOOKUP(C929,'BG 122022'!B:E,4,FALSE),0),0)</f>
        <v>0</v>
      </c>
      <c r="J929" s="164"/>
      <c r="K929" s="163"/>
      <c r="L929" s="164"/>
      <c r="M929" s="164"/>
      <c r="N929" s="164"/>
      <c r="O929" s="163">
        <f>IF(F929="I",IFERROR(VLOOKUP(C929,'BG 2021'!A:C,3,FALSE),0),0)</f>
        <v>0</v>
      </c>
      <c r="P929" s="164"/>
      <c r="Q929" s="164">
        <f>IF(F929="I",IFERROR(VLOOKUP(C929,'BG 2021'!A:D,4,FALSE),0),0)</f>
        <v>0</v>
      </c>
      <c r="R929" s="164"/>
    </row>
    <row r="930" spans="1:18" s="165" customFormat="1" hidden="1">
      <c r="A930" s="160" t="s">
        <v>109</v>
      </c>
      <c r="B930" s="160" t="s">
        <v>1039</v>
      </c>
      <c r="C930" s="161">
        <v>4130111129</v>
      </c>
      <c r="D930" s="160" t="s">
        <v>268</v>
      </c>
      <c r="E930" s="162" t="s">
        <v>6</v>
      </c>
      <c r="F930" s="162" t="s">
        <v>180</v>
      </c>
      <c r="G930" s="163">
        <f>IF(F930="I",IFERROR(VLOOKUP(C930,'BG 122022'!B:D,3,FALSE),0),0)</f>
        <v>62118811</v>
      </c>
      <c r="H930" s="164"/>
      <c r="I930" s="164">
        <f>IF(F930="I",IFERROR(VLOOKUP(C930,'BG 122022'!B:E,4,FALSE),0),0)</f>
        <v>8922.83</v>
      </c>
      <c r="J930" s="164"/>
      <c r="K930" s="163"/>
      <c r="L930" s="164"/>
      <c r="M930" s="164"/>
      <c r="N930" s="164"/>
      <c r="O930" s="163">
        <f>IF(F930="I",IFERROR(VLOOKUP(C930,'BG 2021'!A:C,3,FALSE),0),0)</f>
        <v>36785499</v>
      </c>
      <c r="P930" s="164"/>
      <c r="Q930" s="164">
        <f>IF(F930="I",IFERROR(VLOOKUP(C930,'BG 2021'!A:D,4,FALSE),0),0)</f>
        <v>5361.72</v>
      </c>
      <c r="R930" s="164"/>
    </row>
    <row r="931" spans="1:18" s="165" customFormat="1" hidden="1">
      <c r="A931" s="160" t="s">
        <v>109</v>
      </c>
      <c r="B931" s="160" t="s">
        <v>1039</v>
      </c>
      <c r="C931" s="161">
        <v>4130111130</v>
      </c>
      <c r="D931" s="160" t="s">
        <v>749</v>
      </c>
      <c r="E931" s="162" t="s">
        <v>0</v>
      </c>
      <c r="F931" s="162" t="s">
        <v>180</v>
      </c>
      <c r="G931" s="163">
        <f>IF(F931="I",IFERROR(VLOOKUP(C931,'BG 122022'!B:D,3,FALSE),0),0)</f>
        <v>0</v>
      </c>
      <c r="H931" s="164"/>
      <c r="I931" s="164">
        <f>IF(F931="I",IFERROR(VLOOKUP(C931,'BG 122022'!B:E,4,FALSE),0),0)</f>
        <v>0</v>
      </c>
      <c r="J931" s="164"/>
      <c r="K931" s="163"/>
      <c r="L931" s="164"/>
      <c r="M931" s="164"/>
      <c r="N931" s="164"/>
      <c r="O931" s="163">
        <f>IF(F931="I",IFERROR(VLOOKUP(C931,'BG 2021'!A:C,3,FALSE),0),0)</f>
        <v>0</v>
      </c>
      <c r="P931" s="164"/>
      <c r="Q931" s="164">
        <f>IF(F931="I",IFERROR(VLOOKUP(C931,'BG 2021'!A:D,4,FALSE),0),0)</f>
        <v>0</v>
      </c>
      <c r="R931" s="164"/>
    </row>
    <row r="932" spans="1:18" hidden="1">
      <c r="A932" s="125" t="s">
        <v>109</v>
      </c>
      <c r="B932" s="125"/>
      <c r="C932" s="126">
        <v>41301112</v>
      </c>
      <c r="D932" s="125" t="s">
        <v>750</v>
      </c>
      <c r="E932" s="27" t="s">
        <v>6</v>
      </c>
      <c r="F932" s="27" t="s">
        <v>179</v>
      </c>
      <c r="G932" s="35">
        <f>IF(F932="I",IFERROR(VLOOKUP(C932,'BG 122022'!B:D,3,FALSE),0),0)</f>
        <v>0</v>
      </c>
      <c r="H932" s="28"/>
      <c r="I932" s="28">
        <f>IF(F932="I",IFERROR(VLOOKUP(C932,'BG 122022'!B:E,4,FALSE),0),0)</f>
        <v>0</v>
      </c>
      <c r="J932" s="28"/>
      <c r="K932" s="35"/>
      <c r="L932" s="28"/>
      <c r="M932" s="28"/>
      <c r="N932" s="28"/>
      <c r="O932" s="35">
        <f>IF(F932="I",IFERROR(VLOOKUP(C932,'BG 2021'!A:C,3,FALSE),0),0)</f>
        <v>0</v>
      </c>
      <c r="P932" s="28"/>
      <c r="Q932" s="28">
        <f>IF(F932="I",IFERROR(VLOOKUP(C932,'BG 2021'!A:D,4,FALSE),0),0)</f>
        <v>0</v>
      </c>
      <c r="R932" s="28"/>
    </row>
    <row r="933" spans="1:18" hidden="1">
      <c r="A933" s="125" t="s">
        <v>109</v>
      </c>
      <c r="B933" s="125"/>
      <c r="C933" s="126">
        <v>4130111201</v>
      </c>
      <c r="D933" s="125" t="s">
        <v>750</v>
      </c>
      <c r="E933" s="27" t="s">
        <v>6</v>
      </c>
      <c r="F933" s="27" t="s">
        <v>180</v>
      </c>
      <c r="G933" s="35">
        <f>IF(F933="I",IFERROR(VLOOKUP(C933,'BG 122022'!B:D,3,FALSE),0),0)</f>
        <v>0</v>
      </c>
      <c r="H933" s="28"/>
      <c r="I933" s="28">
        <f>IF(F933="I",IFERROR(VLOOKUP(C933,'BG 122022'!B:E,4,FALSE),0),0)</f>
        <v>0</v>
      </c>
      <c r="J933" s="28"/>
      <c r="K933" s="35"/>
      <c r="L933" s="28"/>
      <c r="M933" s="28"/>
      <c r="N933" s="28"/>
      <c r="O933" s="35">
        <f>IF(F933="I",IFERROR(VLOOKUP(C933,'BG 2021'!A:C,3,FALSE),0),0)</f>
        <v>0</v>
      </c>
      <c r="P933" s="28"/>
      <c r="Q933" s="28">
        <f>IF(F933="I",IFERROR(VLOOKUP(C933,'BG 2021'!A:D,4,FALSE),0),0)</f>
        <v>0</v>
      </c>
      <c r="R933" s="28"/>
    </row>
    <row r="934" spans="1:18" hidden="1">
      <c r="A934" s="125" t="s">
        <v>109</v>
      </c>
      <c r="B934" s="125"/>
      <c r="C934" s="126">
        <v>4130111202</v>
      </c>
      <c r="D934" s="125" t="s">
        <v>750</v>
      </c>
      <c r="E934" s="27" t="s">
        <v>6</v>
      </c>
      <c r="F934" s="27" t="s">
        <v>180</v>
      </c>
      <c r="G934" s="35">
        <f>IF(F934="I",IFERROR(VLOOKUP(C934,'BG 122022'!B:D,3,FALSE),0),0)</f>
        <v>0</v>
      </c>
      <c r="H934" s="28"/>
      <c r="I934" s="28">
        <f>IF(F934="I",IFERROR(VLOOKUP(C934,'BG 122022'!B:E,4,FALSE),0),0)</f>
        <v>0</v>
      </c>
      <c r="J934" s="28"/>
      <c r="K934" s="35"/>
      <c r="L934" s="28"/>
      <c r="M934" s="28"/>
      <c r="N934" s="28"/>
      <c r="O934" s="35">
        <f>IF(F934="I",IFERROR(VLOOKUP(C934,'BG 2021'!A:C,3,FALSE),0),0)</f>
        <v>0</v>
      </c>
      <c r="P934" s="28"/>
      <c r="Q934" s="28">
        <f>IF(F934="I",IFERROR(VLOOKUP(C934,'BG 2021'!A:D,4,FALSE),0),0)</f>
        <v>0</v>
      </c>
      <c r="R934" s="28"/>
    </row>
    <row r="935" spans="1:18" hidden="1">
      <c r="A935" s="125" t="s">
        <v>109</v>
      </c>
      <c r="B935" s="125"/>
      <c r="C935" s="126">
        <v>4130112</v>
      </c>
      <c r="D935" s="125" t="s">
        <v>341</v>
      </c>
      <c r="E935" s="27" t="s">
        <v>6</v>
      </c>
      <c r="F935" s="27" t="s">
        <v>179</v>
      </c>
      <c r="G935" s="35">
        <f>IF(F935="I",IFERROR(VLOOKUP(C935,'BG 122022'!B:D,3,FALSE),0),0)</f>
        <v>0</v>
      </c>
      <c r="H935" s="28"/>
      <c r="I935" s="28">
        <f>IF(F935="I",IFERROR(VLOOKUP(C935,'BG 122022'!B:E,4,FALSE),0),0)</f>
        <v>0</v>
      </c>
      <c r="J935" s="28"/>
      <c r="K935" s="35"/>
      <c r="L935" s="28"/>
      <c r="M935" s="28"/>
      <c r="N935" s="28"/>
      <c r="O935" s="35">
        <f>IF(F935="I",IFERROR(VLOOKUP(C935,'BG 2021'!A:C,3,FALSE),0),0)</f>
        <v>0</v>
      </c>
      <c r="P935" s="28"/>
      <c r="Q935" s="28">
        <f>IF(F935="I",IFERROR(VLOOKUP(C935,'BG 2021'!A:D,4,FALSE),0),0)</f>
        <v>0</v>
      </c>
      <c r="R935" s="28"/>
    </row>
    <row r="936" spans="1:18" hidden="1">
      <c r="A936" s="125" t="s">
        <v>109</v>
      </c>
      <c r="B936" s="125"/>
      <c r="C936" s="126">
        <v>41301121</v>
      </c>
      <c r="D936" s="125" t="s">
        <v>1019</v>
      </c>
      <c r="E936" s="27" t="s">
        <v>6</v>
      </c>
      <c r="F936" s="27" t="s">
        <v>179</v>
      </c>
      <c r="G936" s="35">
        <f>IF(F936="I",IFERROR(VLOOKUP(C936,'BG 122022'!B:D,3,FALSE),0),0)</f>
        <v>0</v>
      </c>
      <c r="H936" s="28"/>
      <c r="I936" s="28">
        <f>IF(F936="I",IFERROR(VLOOKUP(C936,'BG 122022'!B:E,4,FALSE),0),0)</f>
        <v>0</v>
      </c>
      <c r="J936" s="28"/>
      <c r="K936" s="35"/>
      <c r="L936" s="28"/>
      <c r="M936" s="28"/>
      <c r="N936" s="28"/>
      <c r="O936" s="35">
        <f>IF(F936="I",IFERROR(VLOOKUP(C936,'BG 2021'!A:C,3,FALSE),0),0)</f>
        <v>0</v>
      </c>
      <c r="P936" s="28"/>
      <c r="Q936" s="28">
        <f>IF(F936="I",IFERROR(VLOOKUP(C936,'BG 2021'!A:D,4,FALSE),0),0)</f>
        <v>0</v>
      </c>
      <c r="R936" s="28"/>
    </row>
    <row r="937" spans="1:18" s="165" customFormat="1" hidden="1">
      <c r="A937" s="160" t="s">
        <v>109</v>
      </c>
      <c r="B937" s="160" t="s">
        <v>1040</v>
      </c>
      <c r="C937" s="161">
        <v>4130112101</v>
      </c>
      <c r="D937" s="160" t="s">
        <v>455</v>
      </c>
      <c r="E937" s="162" t="s">
        <v>6</v>
      </c>
      <c r="F937" s="162" t="s">
        <v>180</v>
      </c>
      <c r="G937" s="163">
        <f>IF(F937="I",IFERROR(VLOOKUP(C937,'BG 122022'!B:D,3,FALSE),0),0)</f>
        <v>61</v>
      </c>
      <c r="H937" s="164"/>
      <c r="I937" s="164">
        <f>IF(F937="I",IFERROR(VLOOKUP(C937,'BG 122022'!B:E,4,FALSE),0),0)</f>
        <v>0</v>
      </c>
      <c r="J937" s="164"/>
      <c r="K937" s="163"/>
      <c r="L937" s="164"/>
      <c r="M937" s="164"/>
      <c r="N937" s="164"/>
      <c r="O937" s="163">
        <f>IF(F937="I",IFERROR(VLOOKUP(C937,'BG 2021'!A:C,3,FALSE),0),0)</f>
        <v>0</v>
      </c>
      <c r="P937" s="164"/>
      <c r="Q937" s="164">
        <f>IF(F937="I",IFERROR(VLOOKUP(C937,'BG 2021'!A:D,4,FALSE),0),0)</f>
        <v>0</v>
      </c>
      <c r="R937" s="164"/>
    </row>
    <row r="938" spans="1:18" s="165" customFormat="1" hidden="1">
      <c r="A938" s="160" t="s">
        <v>109</v>
      </c>
      <c r="B938" s="160" t="s">
        <v>1040</v>
      </c>
      <c r="C938" s="161">
        <v>4130112102</v>
      </c>
      <c r="D938" s="160" t="s">
        <v>456</v>
      </c>
      <c r="E938" s="162" t="s">
        <v>0</v>
      </c>
      <c r="F938" s="162" t="s">
        <v>180</v>
      </c>
      <c r="G938" s="163">
        <f>IF(F938="I",IFERROR(VLOOKUP(C938,'BG 122022'!B:D,3,FALSE),0),0)</f>
        <v>5972</v>
      </c>
      <c r="H938" s="164"/>
      <c r="I938" s="164">
        <f>IF(F938="I",IFERROR(VLOOKUP(C938,'BG 122022'!B:E,4,FALSE),0),0)</f>
        <v>1.31</v>
      </c>
      <c r="J938" s="164"/>
      <c r="K938" s="163"/>
      <c r="L938" s="164"/>
      <c r="M938" s="164"/>
      <c r="N938" s="164"/>
      <c r="O938" s="163">
        <f>IF(F938="I",IFERROR(VLOOKUP(C938,'BG 2021'!A:C,3,FALSE),0),0)</f>
        <v>0</v>
      </c>
      <c r="P938" s="164"/>
      <c r="Q938" s="164">
        <f>IF(F938="I",IFERROR(VLOOKUP(C938,'BG 2021'!A:D,4,FALSE),0),0)</f>
        <v>0</v>
      </c>
      <c r="R938" s="164"/>
    </row>
    <row r="939" spans="1:18" hidden="1">
      <c r="A939" s="125" t="s">
        <v>109</v>
      </c>
      <c r="B939" s="125"/>
      <c r="C939" s="126">
        <v>4130112103</v>
      </c>
      <c r="D939" s="125" t="s">
        <v>458</v>
      </c>
      <c r="E939" s="27" t="s">
        <v>6</v>
      </c>
      <c r="F939" s="27" t="s">
        <v>180</v>
      </c>
      <c r="G939" s="35">
        <f>IF(F939="I",IFERROR(VLOOKUP(C939,'BG 122022'!B:D,3,FALSE),0),0)</f>
        <v>0</v>
      </c>
      <c r="H939" s="28"/>
      <c r="I939" s="28">
        <f>IF(F939="I",IFERROR(VLOOKUP(C939,'BG 122022'!B:E,4,FALSE),0),0)</f>
        <v>0</v>
      </c>
      <c r="J939" s="28"/>
      <c r="K939" s="35"/>
      <c r="L939" s="28"/>
      <c r="M939" s="28"/>
      <c r="N939" s="28"/>
      <c r="O939" s="35">
        <f>IF(F939="I",IFERROR(VLOOKUP(C939,'BG 2021'!A:C,3,FALSE),0),0)</f>
        <v>0</v>
      </c>
      <c r="P939" s="28"/>
      <c r="Q939" s="28">
        <f>IF(F939="I",IFERROR(VLOOKUP(C939,'BG 2021'!A:D,4,FALSE),0),0)</f>
        <v>0</v>
      </c>
      <c r="R939" s="28"/>
    </row>
    <row r="940" spans="1:18" s="165" customFormat="1" hidden="1">
      <c r="A940" s="160" t="s">
        <v>109</v>
      </c>
      <c r="B940" s="160" t="s">
        <v>1040</v>
      </c>
      <c r="C940" s="161">
        <v>4130112104</v>
      </c>
      <c r="D940" s="160" t="s">
        <v>459</v>
      </c>
      <c r="E940" s="162" t="s">
        <v>0</v>
      </c>
      <c r="F940" s="162" t="s">
        <v>180</v>
      </c>
      <c r="G940" s="163">
        <f>IF(F940="I",IFERROR(VLOOKUP(C940,'BG 122022'!B:D,3,FALSE),0),0)</f>
        <v>20518328</v>
      </c>
      <c r="H940" s="164"/>
      <c r="I940" s="164">
        <f>IF(F940="I",IFERROR(VLOOKUP(C940,'BG 122022'!B:E,4,FALSE),0),0)</f>
        <v>2982.63</v>
      </c>
      <c r="J940" s="164"/>
      <c r="K940" s="163"/>
      <c r="L940" s="164"/>
      <c r="M940" s="164"/>
      <c r="N940" s="164"/>
      <c r="O940" s="163">
        <f>IF(F940="I",IFERROR(VLOOKUP(C940,'BG 2021'!A:C,3,FALSE),0),0)</f>
        <v>0</v>
      </c>
      <c r="P940" s="164"/>
      <c r="Q940" s="164">
        <f>IF(F940="I",IFERROR(VLOOKUP(C940,'BG 2021'!A:D,4,FALSE),0),0)</f>
        <v>0</v>
      </c>
      <c r="R940" s="164"/>
    </row>
    <row r="941" spans="1:18" s="165" customFormat="1" hidden="1">
      <c r="A941" s="160" t="s">
        <v>109</v>
      </c>
      <c r="B941" s="160" t="s">
        <v>1036</v>
      </c>
      <c r="C941" s="161">
        <v>4130112105</v>
      </c>
      <c r="D941" s="160" t="s">
        <v>249</v>
      </c>
      <c r="E941" s="162" t="s">
        <v>6</v>
      </c>
      <c r="F941" s="162" t="s">
        <v>180</v>
      </c>
      <c r="G941" s="163">
        <f>IF(F941="I",IFERROR(VLOOKUP(C941,'BG 122022'!B:D,3,FALSE),0),0)</f>
        <v>42698078</v>
      </c>
      <c r="H941" s="164"/>
      <c r="I941" s="164">
        <f>IF(F941="I",IFERROR(VLOOKUP(C941,'BG 122022'!B:E,4,FALSE),0),0)</f>
        <v>6016.44</v>
      </c>
      <c r="J941" s="164"/>
      <c r="K941" s="163"/>
      <c r="L941" s="164"/>
      <c r="M941" s="164"/>
      <c r="N941" s="164"/>
      <c r="O941" s="163">
        <f>IF(F941="I",IFERROR(VLOOKUP(C941,'BG 2021'!A:C,3,FALSE),0),0)</f>
        <v>170352</v>
      </c>
      <c r="P941" s="164"/>
      <c r="Q941" s="164">
        <f>IF(F941="I",IFERROR(VLOOKUP(C941,'BG 2021'!A:D,4,FALSE),0),0)</f>
        <v>24.93</v>
      </c>
      <c r="R941" s="164"/>
    </row>
    <row r="942" spans="1:18" s="165" customFormat="1" hidden="1">
      <c r="A942" s="160" t="s">
        <v>109</v>
      </c>
      <c r="B942" s="160" t="s">
        <v>1036</v>
      </c>
      <c r="C942" s="161">
        <v>4130112106</v>
      </c>
      <c r="D942" s="160" t="s">
        <v>250</v>
      </c>
      <c r="E942" s="162" t="s">
        <v>0</v>
      </c>
      <c r="F942" s="162" t="s">
        <v>180</v>
      </c>
      <c r="G942" s="163">
        <f>IF(F942="I",IFERROR(VLOOKUP(C942,'BG 122022'!B:D,3,FALSE),0),0)</f>
        <v>20842803</v>
      </c>
      <c r="H942" s="164"/>
      <c r="I942" s="164">
        <f>IF(F942="I",IFERROR(VLOOKUP(C942,'BG 122022'!B:E,4,FALSE),0),0)</f>
        <v>2905.6</v>
      </c>
      <c r="J942" s="164"/>
      <c r="K942" s="163"/>
      <c r="L942" s="164"/>
      <c r="M942" s="164"/>
      <c r="N942" s="164"/>
      <c r="O942" s="163">
        <f>IF(F942="I",IFERROR(VLOOKUP(C942,'BG 2021'!A:C,3,FALSE),0),0)</f>
        <v>508272</v>
      </c>
      <c r="P942" s="164"/>
      <c r="Q942" s="164">
        <f>IF(F942="I",IFERROR(VLOOKUP(C942,'BG 2021'!A:D,4,FALSE),0),0)</f>
        <v>74.600000000000009</v>
      </c>
      <c r="R942" s="164"/>
    </row>
    <row r="943" spans="1:18" s="165" customFormat="1" hidden="1">
      <c r="A943" s="160" t="s">
        <v>109</v>
      </c>
      <c r="B943" s="160" t="s">
        <v>1040</v>
      </c>
      <c r="C943" s="161">
        <v>4130112107</v>
      </c>
      <c r="D943" s="160" t="s">
        <v>251</v>
      </c>
      <c r="E943" s="162" t="s">
        <v>6</v>
      </c>
      <c r="F943" s="162" t="s">
        <v>180</v>
      </c>
      <c r="G943" s="163">
        <f>IF(F943="I",IFERROR(VLOOKUP(C943,'BG 122022'!B:D,3,FALSE),0),0)</f>
        <v>591156</v>
      </c>
      <c r="H943" s="164"/>
      <c r="I943" s="164">
        <f>IF(F943="I",IFERROR(VLOOKUP(C943,'BG 122022'!B:E,4,FALSE),0),0)</f>
        <v>85.32</v>
      </c>
      <c r="J943" s="164"/>
      <c r="K943" s="163"/>
      <c r="L943" s="164"/>
      <c r="M943" s="164"/>
      <c r="N943" s="164"/>
      <c r="O943" s="163">
        <f>IF(F943="I",IFERROR(VLOOKUP(C943,'BG 2021'!A:C,3,FALSE),0),0)</f>
        <v>0</v>
      </c>
      <c r="P943" s="164"/>
      <c r="Q943" s="164">
        <f>IF(F943="I",IFERROR(VLOOKUP(C943,'BG 2021'!A:D,4,FALSE),0),0)</f>
        <v>0</v>
      </c>
      <c r="R943" s="164"/>
    </row>
    <row r="944" spans="1:18" hidden="1">
      <c r="A944" s="125" t="s">
        <v>109</v>
      </c>
      <c r="B944" s="125"/>
      <c r="C944" s="126">
        <v>4130112108</v>
      </c>
      <c r="D944" s="125" t="s">
        <v>252</v>
      </c>
      <c r="E944" s="27" t="s">
        <v>0</v>
      </c>
      <c r="F944" s="27" t="s">
        <v>180</v>
      </c>
      <c r="G944" s="35">
        <f>IF(F944="I",IFERROR(VLOOKUP(C944,'BG 122022'!B:D,3,FALSE),0),0)</f>
        <v>0</v>
      </c>
      <c r="H944" s="28"/>
      <c r="I944" s="28">
        <f>IF(F944="I",IFERROR(VLOOKUP(C944,'BG 122022'!B:E,4,FALSE),0),0)</f>
        <v>0</v>
      </c>
      <c r="J944" s="28"/>
      <c r="K944" s="35"/>
      <c r="L944" s="28"/>
      <c r="M944" s="28"/>
      <c r="N944" s="28"/>
      <c r="O944" s="35">
        <f>IF(F944="I",IFERROR(VLOOKUP(C944,'BG 2021'!A:C,3,FALSE),0),0)</f>
        <v>0</v>
      </c>
      <c r="P944" s="28"/>
      <c r="Q944" s="28">
        <f>IF(F944="I",IFERROR(VLOOKUP(C944,'BG 2021'!A:D,4,FALSE),0),0)</f>
        <v>0</v>
      </c>
      <c r="R944" s="28"/>
    </row>
    <row r="945" spans="1:18" hidden="1">
      <c r="A945" s="125" t="s">
        <v>109</v>
      </c>
      <c r="B945" s="125"/>
      <c r="C945" s="126">
        <v>4130112109</v>
      </c>
      <c r="D945" s="125" t="s">
        <v>461</v>
      </c>
      <c r="E945" s="27" t="s">
        <v>6</v>
      </c>
      <c r="F945" s="27" t="s">
        <v>180</v>
      </c>
      <c r="G945" s="35">
        <f>IF(F945="I",IFERROR(VLOOKUP(C945,'BG 122022'!B:D,3,FALSE),0),0)</f>
        <v>0</v>
      </c>
      <c r="H945" s="28"/>
      <c r="I945" s="28">
        <f>IF(F945="I",IFERROR(VLOOKUP(C945,'BG 122022'!B:E,4,FALSE),0),0)</f>
        <v>0</v>
      </c>
      <c r="J945" s="28"/>
      <c r="K945" s="35"/>
      <c r="L945" s="28"/>
      <c r="M945" s="28"/>
      <c r="N945" s="28"/>
      <c r="O945" s="35">
        <f>IF(F945="I",IFERROR(VLOOKUP(C945,'BG 2021'!A:C,3,FALSE),0),0)</f>
        <v>0</v>
      </c>
      <c r="P945" s="28"/>
      <c r="Q945" s="28">
        <f>IF(F945="I",IFERROR(VLOOKUP(C945,'BG 2021'!A:D,4,FALSE),0),0)</f>
        <v>0</v>
      </c>
      <c r="R945" s="28"/>
    </row>
    <row r="946" spans="1:18" hidden="1">
      <c r="A946" s="125" t="s">
        <v>109</v>
      </c>
      <c r="B946" s="125"/>
      <c r="C946" s="126">
        <v>4130112110</v>
      </c>
      <c r="D946" s="125" t="s">
        <v>462</v>
      </c>
      <c r="E946" s="27" t="s">
        <v>0</v>
      </c>
      <c r="F946" s="27" t="s">
        <v>180</v>
      </c>
      <c r="G946" s="35">
        <f>IF(F946="I",IFERROR(VLOOKUP(C946,'BG 122022'!B:D,3,FALSE),0),0)</f>
        <v>0</v>
      </c>
      <c r="H946" s="28"/>
      <c r="I946" s="28">
        <f>IF(F946="I",IFERROR(VLOOKUP(C946,'BG 122022'!B:E,4,FALSE),0),0)</f>
        <v>0</v>
      </c>
      <c r="J946" s="28"/>
      <c r="K946" s="35"/>
      <c r="L946" s="28"/>
      <c r="M946" s="28"/>
      <c r="N946" s="28"/>
      <c r="O946" s="35">
        <f>IF(F946="I",IFERROR(VLOOKUP(C946,'BG 2021'!A:C,3,FALSE),0),0)</f>
        <v>0</v>
      </c>
      <c r="P946" s="28"/>
      <c r="Q946" s="28">
        <f>IF(F946="I",IFERROR(VLOOKUP(C946,'BG 2021'!A:D,4,FALSE),0),0)</f>
        <v>0</v>
      </c>
      <c r="R946" s="28"/>
    </row>
    <row r="947" spans="1:18" hidden="1">
      <c r="A947" s="125" t="s">
        <v>109</v>
      </c>
      <c r="B947" s="125"/>
      <c r="C947" s="126">
        <v>4130112111</v>
      </c>
      <c r="D947" s="125" t="s">
        <v>464</v>
      </c>
      <c r="E947" s="27" t="s">
        <v>6</v>
      </c>
      <c r="F947" s="27" t="s">
        <v>180</v>
      </c>
      <c r="G947" s="35">
        <f>IF(F947="I",IFERROR(VLOOKUP(C947,'BG 122022'!B:D,3,FALSE),0),0)</f>
        <v>0</v>
      </c>
      <c r="H947" s="28"/>
      <c r="I947" s="28">
        <f>IF(F947="I",IFERROR(VLOOKUP(C947,'BG 122022'!B:E,4,FALSE),0),0)</f>
        <v>0</v>
      </c>
      <c r="J947" s="28"/>
      <c r="K947" s="35"/>
      <c r="L947" s="28"/>
      <c r="M947" s="28"/>
      <c r="N947" s="28"/>
      <c r="O947" s="35">
        <f>IF(F947="I",IFERROR(VLOOKUP(C947,'BG 2021'!A:C,3,FALSE),0),0)</f>
        <v>0</v>
      </c>
      <c r="P947" s="28"/>
      <c r="Q947" s="28">
        <f>IF(F947="I",IFERROR(VLOOKUP(C947,'BG 2021'!A:D,4,FALSE),0),0)</f>
        <v>0</v>
      </c>
      <c r="R947" s="28"/>
    </row>
    <row r="948" spans="1:18" hidden="1">
      <c r="A948" s="125" t="s">
        <v>109</v>
      </c>
      <c r="B948" s="125"/>
      <c r="C948" s="126">
        <v>4130112112</v>
      </c>
      <c r="D948" s="125" t="s">
        <v>465</v>
      </c>
      <c r="E948" s="27" t="s">
        <v>0</v>
      </c>
      <c r="F948" s="27" t="s">
        <v>180</v>
      </c>
      <c r="G948" s="35">
        <f>IF(F948="I",IFERROR(VLOOKUP(C948,'BG 122022'!B:D,3,FALSE),0),0)</f>
        <v>0</v>
      </c>
      <c r="H948" s="28"/>
      <c r="I948" s="28">
        <f>IF(F948="I",IFERROR(VLOOKUP(C948,'BG 122022'!B:E,4,FALSE),0),0)</f>
        <v>0</v>
      </c>
      <c r="J948" s="28"/>
      <c r="K948" s="35"/>
      <c r="L948" s="28"/>
      <c r="M948" s="28"/>
      <c r="N948" s="28"/>
      <c r="O948" s="35">
        <f>IF(F948="I",IFERROR(VLOOKUP(C948,'BG 2021'!A:C,3,FALSE),0),0)</f>
        <v>0</v>
      </c>
      <c r="P948" s="28"/>
      <c r="Q948" s="28">
        <f>IF(F948="I",IFERROR(VLOOKUP(C948,'BG 2021'!A:D,4,FALSE),0),0)</f>
        <v>0</v>
      </c>
      <c r="R948" s="28"/>
    </row>
    <row r="949" spans="1:18" s="165" customFormat="1" hidden="1">
      <c r="A949" s="160" t="s">
        <v>109</v>
      </c>
      <c r="B949" s="160" t="s">
        <v>1035</v>
      </c>
      <c r="C949" s="161">
        <v>4130112113</v>
      </c>
      <c r="D949" s="160" t="s">
        <v>737</v>
      </c>
      <c r="E949" s="162" t="s">
        <v>6</v>
      </c>
      <c r="F949" s="162" t="s">
        <v>180</v>
      </c>
      <c r="G949" s="163">
        <f>IF(F949="I",IFERROR(VLOOKUP(C949,'BG 122022'!B:D,3,FALSE),0),0)</f>
        <v>0</v>
      </c>
      <c r="H949" s="164"/>
      <c r="I949" s="164">
        <f>IF(F949="I",IFERROR(VLOOKUP(C949,'BG 122022'!B:E,4,FALSE),0),0)</f>
        <v>0</v>
      </c>
      <c r="J949" s="164"/>
      <c r="K949" s="163"/>
      <c r="L949" s="164"/>
      <c r="M949" s="164"/>
      <c r="N949" s="164"/>
      <c r="O949" s="163">
        <f>IF(F949="I",IFERROR(VLOOKUP(C949,'BG 2021'!A:C,3,FALSE),0),0)</f>
        <v>0</v>
      </c>
      <c r="P949" s="164"/>
      <c r="Q949" s="164">
        <f>IF(F949="I",IFERROR(VLOOKUP(C949,'BG 2021'!A:D,4,FALSE),0),0)</f>
        <v>0</v>
      </c>
      <c r="R949" s="164"/>
    </row>
    <row r="950" spans="1:18" s="165" customFormat="1" hidden="1">
      <c r="A950" s="160" t="s">
        <v>109</v>
      </c>
      <c r="B950" s="160" t="s">
        <v>1035</v>
      </c>
      <c r="C950" s="161">
        <v>4130112114</v>
      </c>
      <c r="D950" s="160" t="s">
        <v>738</v>
      </c>
      <c r="E950" s="162" t="s">
        <v>0</v>
      </c>
      <c r="F950" s="162" t="s">
        <v>180</v>
      </c>
      <c r="G950" s="163">
        <f>IF(F950="I",IFERROR(VLOOKUP(C950,'BG 122022'!B:D,3,FALSE),0),0)</f>
        <v>0</v>
      </c>
      <c r="H950" s="164"/>
      <c r="I950" s="164">
        <f>IF(F950="I",IFERROR(VLOOKUP(C950,'BG 122022'!B:E,4,FALSE),0),0)</f>
        <v>0</v>
      </c>
      <c r="J950" s="164"/>
      <c r="K950" s="163"/>
      <c r="L950" s="164"/>
      <c r="M950" s="164"/>
      <c r="N950" s="164"/>
      <c r="O950" s="163">
        <f>IF(F950="I",IFERROR(VLOOKUP(C950,'BG 2021'!A:C,3,FALSE),0),0)</f>
        <v>0</v>
      </c>
      <c r="P950" s="164"/>
      <c r="Q950" s="164">
        <f>IF(F950="I",IFERROR(VLOOKUP(C950,'BG 2021'!A:D,4,FALSE),0),0)</f>
        <v>0</v>
      </c>
      <c r="R950" s="164"/>
    </row>
    <row r="951" spans="1:18" s="165" customFormat="1" hidden="1">
      <c r="A951" s="160" t="s">
        <v>109</v>
      </c>
      <c r="B951" s="160" t="s">
        <v>1035</v>
      </c>
      <c r="C951" s="161">
        <v>4130112115</v>
      </c>
      <c r="D951" s="160" t="s">
        <v>739</v>
      </c>
      <c r="E951" s="162" t="s">
        <v>6</v>
      </c>
      <c r="F951" s="162" t="s">
        <v>180</v>
      </c>
      <c r="G951" s="163">
        <f>IF(F951="I",IFERROR(VLOOKUP(C951,'BG 122022'!B:D,3,FALSE),0),0)</f>
        <v>0</v>
      </c>
      <c r="H951" s="164"/>
      <c r="I951" s="164">
        <f>IF(F951="I",IFERROR(VLOOKUP(C951,'BG 122022'!B:E,4,FALSE),0),0)</f>
        <v>0</v>
      </c>
      <c r="J951" s="164"/>
      <c r="K951" s="163"/>
      <c r="L951" s="164"/>
      <c r="M951" s="164"/>
      <c r="N951" s="164"/>
      <c r="O951" s="163">
        <f>IF(F951="I",IFERROR(VLOOKUP(C951,'BG 2021'!A:C,3,FALSE),0),0)</f>
        <v>0</v>
      </c>
      <c r="P951" s="164"/>
      <c r="Q951" s="164">
        <f>IF(F951="I",IFERROR(VLOOKUP(C951,'BG 2021'!A:D,4,FALSE),0),0)</f>
        <v>0</v>
      </c>
      <c r="R951" s="164"/>
    </row>
    <row r="952" spans="1:18" s="165" customFormat="1" hidden="1">
      <c r="A952" s="160" t="s">
        <v>109</v>
      </c>
      <c r="B952" s="160" t="s">
        <v>1035</v>
      </c>
      <c r="C952" s="161">
        <v>4130112116</v>
      </c>
      <c r="D952" s="160" t="s">
        <v>751</v>
      </c>
      <c r="E952" s="162" t="s">
        <v>0</v>
      </c>
      <c r="F952" s="162" t="s">
        <v>180</v>
      </c>
      <c r="G952" s="163">
        <f>IF(F952="I",IFERROR(VLOOKUP(C952,'BG 122022'!B:D,3,FALSE),0),0)</f>
        <v>0</v>
      </c>
      <c r="H952" s="164"/>
      <c r="I952" s="164">
        <f>IF(F952="I",IFERROR(VLOOKUP(C952,'BG 122022'!B:E,4,FALSE),0),0)</f>
        <v>0</v>
      </c>
      <c r="J952" s="164"/>
      <c r="K952" s="163"/>
      <c r="L952" s="164"/>
      <c r="M952" s="164"/>
      <c r="N952" s="164"/>
      <c r="O952" s="163">
        <f>IF(F952="I",IFERROR(VLOOKUP(C952,'BG 2021'!A:C,3,FALSE),0),0)</f>
        <v>0</v>
      </c>
      <c r="P952" s="164"/>
      <c r="Q952" s="164">
        <f>IF(F952="I",IFERROR(VLOOKUP(C952,'BG 2021'!A:D,4,FALSE),0),0)</f>
        <v>0</v>
      </c>
      <c r="R952" s="164"/>
    </row>
    <row r="953" spans="1:18" hidden="1">
      <c r="A953" s="125" t="s">
        <v>109</v>
      </c>
      <c r="B953" s="125" t="s">
        <v>1035</v>
      </c>
      <c r="C953" s="126">
        <v>4130112117</v>
      </c>
      <c r="D953" s="125" t="s">
        <v>281</v>
      </c>
      <c r="E953" s="27" t="s">
        <v>6</v>
      </c>
      <c r="F953" s="27" t="s">
        <v>180</v>
      </c>
      <c r="G953" s="35">
        <f>IF(F953="I",IFERROR(VLOOKUP(C953,'BG 122022'!B:D,3,FALSE),0),0)</f>
        <v>38401</v>
      </c>
      <c r="H953" s="28"/>
      <c r="I953" s="28">
        <f>IF(F953="I",IFERROR(VLOOKUP(C953,'BG 122022'!B:E,4,FALSE),0),0)</f>
        <v>5.51</v>
      </c>
      <c r="J953" s="28"/>
      <c r="K953" s="35"/>
      <c r="L953" s="28"/>
      <c r="M953" s="28"/>
      <c r="N953" s="28"/>
      <c r="O953" s="35">
        <f>IF(F953="I",IFERROR(VLOOKUP(C953,'BG 2021'!A:C,3,FALSE),0),0)</f>
        <v>120019</v>
      </c>
      <c r="P953" s="28"/>
      <c r="Q953" s="28">
        <f>IF(F953="I",IFERROR(VLOOKUP(C953,'BG 2021'!A:D,4,FALSE),0),0)</f>
        <v>17.68</v>
      </c>
      <c r="R953" s="28"/>
    </row>
    <row r="954" spans="1:18" s="165" customFormat="1" hidden="1">
      <c r="A954" s="160" t="s">
        <v>109</v>
      </c>
      <c r="B954" s="160" t="s">
        <v>1035</v>
      </c>
      <c r="C954" s="161">
        <v>4130112118</v>
      </c>
      <c r="D954" s="160" t="s">
        <v>282</v>
      </c>
      <c r="E954" s="162" t="s">
        <v>0</v>
      </c>
      <c r="F954" s="162" t="s">
        <v>180</v>
      </c>
      <c r="G954" s="163">
        <f>IF(F954="I",IFERROR(VLOOKUP(C954,'BG 122022'!B:D,3,FALSE),0),0)</f>
        <v>0</v>
      </c>
      <c r="H954" s="164"/>
      <c r="I954" s="164">
        <f>IF(F954="I",IFERROR(VLOOKUP(C954,'BG 122022'!B:E,4,FALSE),0),0)</f>
        <v>0</v>
      </c>
      <c r="J954" s="164"/>
      <c r="K954" s="163"/>
      <c r="L954" s="164"/>
      <c r="M954" s="164"/>
      <c r="N954" s="164"/>
      <c r="O954" s="163">
        <f>IF(F954="I",IFERROR(VLOOKUP(C954,'BG 2021'!A:C,3,FALSE),0),0)</f>
        <v>110898</v>
      </c>
      <c r="P954" s="164"/>
      <c r="Q954" s="164">
        <f>IF(F954="I",IFERROR(VLOOKUP(C954,'BG 2021'!A:D,4,FALSE),0),0)</f>
        <v>16.29</v>
      </c>
      <c r="R954" s="164"/>
    </row>
    <row r="955" spans="1:18" s="165" customFormat="1" hidden="1">
      <c r="A955" s="160" t="s">
        <v>109</v>
      </c>
      <c r="B955" s="160" t="s">
        <v>1035</v>
      </c>
      <c r="C955" s="161">
        <v>4130112119</v>
      </c>
      <c r="D955" s="160" t="s">
        <v>741</v>
      </c>
      <c r="E955" s="162" t="s">
        <v>6</v>
      </c>
      <c r="F955" s="162" t="s">
        <v>180</v>
      </c>
      <c r="G955" s="163">
        <f>IF(F955="I",IFERROR(VLOOKUP(C955,'BG 122022'!B:D,3,FALSE),0),0)</f>
        <v>0</v>
      </c>
      <c r="H955" s="164"/>
      <c r="I955" s="164">
        <f>IF(F955="I",IFERROR(VLOOKUP(C955,'BG 122022'!B:E,4,FALSE),0),0)</f>
        <v>0</v>
      </c>
      <c r="J955" s="164"/>
      <c r="K955" s="163"/>
      <c r="L955" s="164"/>
      <c r="M955" s="164"/>
      <c r="N955" s="164"/>
      <c r="O955" s="163">
        <f>IF(F955="I",IFERROR(VLOOKUP(C955,'BG 2021'!A:C,3,FALSE),0),0)</f>
        <v>0</v>
      </c>
      <c r="P955" s="164"/>
      <c r="Q955" s="164">
        <f>IF(F955="I",IFERROR(VLOOKUP(C955,'BG 2021'!A:D,4,FALSE),0),0)</f>
        <v>0</v>
      </c>
      <c r="R955" s="164"/>
    </row>
    <row r="956" spans="1:18" s="165" customFormat="1" hidden="1">
      <c r="A956" s="160" t="s">
        <v>109</v>
      </c>
      <c r="B956" s="160" t="s">
        <v>1035</v>
      </c>
      <c r="C956" s="161">
        <v>4130112120</v>
      </c>
      <c r="D956" s="160" t="s">
        <v>742</v>
      </c>
      <c r="E956" s="162" t="s">
        <v>0</v>
      </c>
      <c r="F956" s="162" t="s">
        <v>180</v>
      </c>
      <c r="G956" s="163">
        <f>IF(F956="I",IFERROR(VLOOKUP(C956,'BG 122022'!B:D,3,FALSE),0),0)</f>
        <v>0</v>
      </c>
      <c r="H956" s="164"/>
      <c r="I956" s="164">
        <f>IF(F956="I",IFERROR(VLOOKUP(C956,'BG 122022'!B:E,4,FALSE),0),0)</f>
        <v>0</v>
      </c>
      <c r="J956" s="164"/>
      <c r="K956" s="163"/>
      <c r="L956" s="164"/>
      <c r="M956" s="164"/>
      <c r="N956" s="164"/>
      <c r="O956" s="163">
        <f>IF(F956="I",IFERROR(VLOOKUP(C956,'BG 2021'!A:C,3,FALSE),0),0)</f>
        <v>0</v>
      </c>
      <c r="P956" s="164"/>
      <c r="Q956" s="164">
        <f>IF(F956="I",IFERROR(VLOOKUP(C956,'BG 2021'!A:D,4,FALSE),0),0)</f>
        <v>0</v>
      </c>
      <c r="R956" s="164"/>
    </row>
    <row r="957" spans="1:18" s="165" customFormat="1" hidden="1">
      <c r="A957" s="160" t="s">
        <v>109</v>
      </c>
      <c r="B957" s="160" t="s">
        <v>1035</v>
      </c>
      <c r="C957" s="161">
        <v>4130112121</v>
      </c>
      <c r="D957" s="160" t="s">
        <v>596</v>
      </c>
      <c r="E957" s="162" t="s">
        <v>6</v>
      </c>
      <c r="F957" s="162" t="s">
        <v>180</v>
      </c>
      <c r="G957" s="163">
        <f>IF(F957="I",IFERROR(VLOOKUP(C957,'BG 122022'!B:D,3,FALSE),0),0)</f>
        <v>0</v>
      </c>
      <c r="H957" s="164"/>
      <c r="I957" s="164">
        <f>IF(F957="I",IFERROR(VLOOKUP(C957,'BG 122022'!B:E,4,FALSE),0),0)</f>
        <v>0</v>
      </c>
      <c r="J957" s="164"/>
      <c r="K957" s="163"/>
      <c r="L957" s="164"/>
      <c r="M957" s="164"/>
      <c r="N957" s="164"/>
      <c r="O957" s="163">
        <f>IF(F957="I",IFERROR(VLOOKUP(C957,'BG 2021'!A:C,3,FALSE),0),0)</f>
        <v>0</v>
      </c>
      <c r="P957" s="164"/>
      <c r="Q957" s="164">
        <f>IF(F957="I",IFERROR(VLOOKUP(C957,'BG 2021'!A:D,4,FALSE),0),0)</f>
        <v>0</v>
      </c>
      <c r="R957" s="164"/>
    </row>
    <row r="958" spans="1:18" s="165" customFormat="1" hidden="1">
      <c r="A958" s="160" t="s">
        <v>109</v>
      </c>
      <c r="B958" s="160" t="s">
        <v>1035</v>
      </c>
      <c r="C958" s="161">
        <v>4130112122</v>
      </c>
      <c r="D958" s="160" t="s">
        <v>597</v>
      </c>
      <c r="E958" s="162" t="s">
        <v>0</v>
      </c>
      <c r="F958" s="162" t="s">
        <v>180</v>
      </c>
      <c r="G958" s="163">
        <f>IF(F958="I",IFERROR(VLOOKUP(C958,'BG 122022'!B:D,3,FALSE),0),0)</f>
        <v>0</v>
      </c>
      <c r="H958" s="164"/>
      <c r="I958" s="164">
        <f>IF(F958="I",IFERROR(VLOOKUP(C958,'BG 122022'!B:E,4,FALSE),0),0)</f>
        <v>0</v>
      </c>
      <c r="J958" s="164"/>
      <c r="K958" s="163"/>
      <c r="L958" s="164"/>
      <c r="M958" s="164"/>
      <c r="N958" s="164"/>
      <c r="O958" s="163">
        <f>IF(F958="I",IFERROR(VLOOKUP(C958,'BG 2021'!A:C,3,FALSE),0),0)</f>
        <v>0</v>
      </c>
      <c r="P958" s="164"/>
      <c r="Q958" s="164">
        <f>IF(F958="I",IFERROR(VLOOKUP(C958,'BG 2021'!A:D,4,FALSE),0),0)</f>
        <v>0</v>
      </c>
      <c r="R958" s="164"/>
    </row>
    <row r="959" spans="1:18" s="165" customFormat="1" hidden="1">
      <c r="A959" s="160" t="s">
        <v>109</v>
      </c>
      <c r="B959" s="160" t="s">
        <v>1035</v>
      </c>
      <c r="C959" s="161">
        <v>4130112123</v>
      </c>
      <c r="D959" s="160" t="s">
        <v>743</v>
      </c>
      <c r="E959" s="162" t="s">
        <v>6</v>
      </c>
      <c r="F959" s="162" t="s">
        <v>180</v>
      </c>
      <c r="G959" s="163">
        <f>IF(F959="I",IFERROR(VLOOKUP(C959,'BG 122022'!B:D,3,FALSE),0),0)</f>
        <v>0</v>
      </c>
      <c r="H959" s="164"/>
      <c r="I959" s="164">
        <f>IF(F959="I",IFERROR(VLOOKUP(C959,'BG 122022'!B:E,4,FALSE),0),0)</f>
        <v>0</v>
      </c>
      <c r="J959" s="164"/>
      <c r="K959" s="163"/>
      <c r="L959" s="164"/>
      <c r="M959" s="164"/>
      <c r="N959" s="164"/>
      <c r="O959" s="163">
        <f>IF(F959="I",IFERROR(VLOOKUP(C959,'BG 2021'!A:C,3,FALSE),0),0)</f>
        <v>0</v>
      </c>
      <c r="P959" s="164"/>
      <c r="Q959" s="164">
        <f>IF(F959="I",IFERROR(VLOOKUP(C959,'BG 2021'!A:D,4,FALSE),0),0)</f>
        <v>0</v>
      </c>
      <c r="R959" s="164"/>
    </row>
    <row r="960" spans="1:18" s="165" customFormat="1" hidden="1">
      <c r="A960" s="160" t="s">
        <v>109</v>
      </c>
      <c r="B960" s="160" t="s">
        <v>1035</v>
      </c>
      <c r="C960" s="161">
        <v>4130112124</v>
      </c>
      <c r="D960" s="160" t="s">
        <v>744</v>
      </c>
      <c r="E960" s="162" t="s">
        <v>0</v>
      </c>
      <c r="F960" s="162" t="s">
        <v>180</v>
      </c>
      <c r="G960" s="163">
        <f>IF(F960="I",IFERROR(VLOOKUP(C960,'BG 122022'!B:D,3,FALSE),0),0)</f>
        <v>0</v>
      </c>
      <c r="H960" s="164"/>
      <c r="I960" s="164">
        <f>IF(F960="I",IFERROR(VLOOKUP(C960,'BG 122022'!B:E,4,FALSE),0),0)</f>
        <v>0</v>
      </c>
      <c r="J960" s="164"/>
      <c r="K960" s="163"/>
      <c r="L960" s="164"/>
      <c r="M960" s="164"/>
      <c r="N960" s="164"/>
      <c r="O960" s="163">
        <f>IF(F960="I",IFERROR(VLOOKUP(C960,'BG 2021'!A:C,3,FALSE),0),0)</f>
        <v>0</v>
      </c>
      <c r="P960" s="164"/>
      <c r="Q960" s="164">
        <f>IF(F960="I",IFERROR(VLOOKUP(C960,'BG 2021'!A:D,4,FALSE),0),0)</f>
        <v>0</v>
      </c>
      <c r="R960" s="164"/>
    </row>
    <row r="961" spans="1:18" s="165" customFormat="1" hidden="1">
      <c r="A961" s="160" t="s">
        <v>109</v>
      </c>
      <c r="B961" s="160" t="s">
        <v>1035</v>
      </c>
      <c r="C961" s="161">
        <v>4130112125</v>
      </c>
      <c r="D961" s="160" t="s">
        <v>745</v>
      </c>
      <c r="E961" s="162" t="s">
        <v>6</v>
      </c>
      <c r="F961" s="162" t="s">
        <v>180</v>
      </c>
      <c r="G961" s="163">
        <f>IF(F961="I",IFERROR(VLOOKUP(C961,'BG 122022'!B:D,3,FALSE),0),0)</f>
        <v>0</v>
      </c>
      <c r="H961" s="164"/>
      <c r="I961" s="164">
        <f>IF(F961="I",IFERROR(VLOOKUP(C961,'BG 122022'!B:E,4,FALSE),0),0)</f>
        <v>0</v>
      </c>
      <c r="J961" s="164"/>
      <c r="K961" s="163"/>
      <c r="L961" s="164"/>
      <c r="M961" s="164"/>
      <c r="N961" s="164"/>
      <c r="O961" s="163">
        <f>IF(F961="I",IFERROR(VLOOKUP(C961,'BG 2021'!A:C,3,FALSE),0),0)</f>
        <v>0</v>
      </c>
      <c r="P961" s="164"/>
      <c r="Q961" s="164">
        <f>IF(F961="I",IFERROR(VLOOKUP(C961,'BG 2021'!A:D,4,FALSE),0),0)</f>
        <v>0</v>
      </c>
      <c r="R961" s="164"/>
    </row>
    <row r="962" spans="1:18" s="165" customFormat="1" hidden="1">
      <c r="A962" s="160" t="s">
        <v>109</v>
      </c>
      <c r="B962" s="160" t="s">
        <v>1035</v>
      </c>
      <c r="C962" s="161">
        <v>4130112126</v>
      </c>
      <c r="D962" s="160" t="s">
        <v>746</v>
      </c>
      <c r="E962" s="162" t="s">
        <v>0</v>
      </c>
      <c r="F962" s="162" t="s">
        <v>180</v>
      </c>
      <c r="G962" s="163">
        <f>IF(F962="I",IFERROR(VLOOKUP(C962,'BG 122022'!B:D,3,FALSE),0),0)</f>
        <v>0</v>
      </c>
      <c r="H962" s="164"/>
      <c r="I962" s="164">
        <f>IF(F962="I",IFERROR(VLOOKUP(C962,'BG 122022'!B:E,4,FALSE),0),0)</f>
        <v>0</v>
      </c>
      <c r="J962" s="164"/>
      <c r="K962" s="163"/>
      <c r="L962" s="164"/>
      <c r="M962" s="164"/>
      <c r="N962" s="164"/>
      <c r="O962" s="163">
        <f>IF(F962="I",IFERROR(VLOOKUP(C962,'BG 2021'!A:C,3,FALSE),0),0)</f>
        <v>0</v>
      </c>
      <c r="P962" s="164"/>
      <c r="Q962" s="164">
        <f>IF(F962="I",IFERROR(VLOOKUP(C962,'BG 2021'!A:D,4,FALSE),0),0)</f>
        <v>0</v>
      </c>
      <c r="R962" s="164"/>
    </row>
    <row r="963" spans="1:18" s="165" customFormat="1" hidden="1">
      <c r="A963" s="160" t="s">
        <v>109</v>
      </c>
      <c r="B963" s="160" t="s">
        <v>1035</v>
      </c>
      <c r="C963" s="161">
        <v>4130112127</v>
      </c>
      <c r="D963" s="160" t="s">
        <v>747</v>
      </c>
      <c r="E963" s="162" t="s">
        <v>6</v>
      </c>
      <c r="F963" s="162" t="s">
        <v>180</v>
      </c>
      <c r="G963" s="163">
        <f>IF(F963="I",IFERROR(VLOOKUP(C963,'BG 122022'!B:D,3,FALSE),0),0)</f>
        <v>0</v>
      </c>
      <c r="H963" s="164"/>
      <c r="I963" s="164">
        <f>IF(F963="I",IFERROR(VLOOKUP(C963,'BG 122022'!B:E,4,FALSE),0),0)</f>
        <v>0</v>
      </c>
      <c r="J963" s="164"/>
      <c r="K963" s="163"/>
      <c r="L963" s="164"/>
      <c r="M963" s="164"/>
      <c r="N963" s="164"/>
      <c r="O963" s="163">
        <f>IF(F963="I",IFERROR(VLOOKUP(C963,'BG 2021'!A:C,3,FALSE),0),0)</f>
        <v>0</v>
      </c>
      <c r="P963" s="164"/>
      <c r="Q963" s="164">
        <f>IF(F963="I",IFERROR(VLOOKUP(C963,'BG 2021'!A:D,4,FALSE),0),0)</f>
        <v>0</v>
      </c>
      <c r="R963" s="164"/>
    </row>
    <row r="964" spans="1:18" s="165" customFormat="1" hidden="1">
      <c r="A964" s="160" t="s">
        <v>109</v>
      </c>
      <c r="B964" s="160" t="s">
        <v>1035</v>
      </c>
      <c r="C964" s="161">
        <v>4130112128</v>
      </c>
      <c r="D964" s="160" t="s">
        <v>748</v>
      </c>
      <c r="E964" s="162" t="s">
        <v>0</v>
      </c>
      <c r="F964" s="162" t="s">
        <v>180</v>
      </c>
      <c r="G964" s="163">
        <f>IF(F964="I",IFERROR(VLOOKUP(C964,'BG 122022'!B:D,3,FALSE),0),0)</f>
        <v>0</v>
      </c>
      <c r="H964" s="164"/>
      <c r="I964" s="164">
        <f>IF(F964="I",IFERROR(VLOOKUP(C964,'BG 122022'!B:E,4,FALSE),0),0)</f>
        <v>0</v>
      </c>
      <c r="J964" s="164"/>
      <c r="K964" s="163"/>
      <c r="L964" s="164"/>
      <c r="M964" s="164"/>
      <c r="N964" s="164"/>
      <c r="O964" s="163">
        <f>IF(F964="I",IFERROR(VLOOKUP(C964,'BG 2021'!A:C,3,FALSE),0),0)</f>
        <v>0</v>
      </c>
      <c r="P964" s="164"/>
      <c r="Q964" s="164">
        <f>IF(F964="I",IFERROR(VLOOKUP(C964,'BG 2021'!A:D,4,FALSE),0),0)</f>
        <v>0</v>
      </c>
      <c r="R964" s="164"/>
    </row>
    <row r="965" spans="1:18" s="165" customFormat="1" hidden="1">
      <c r="A965" s="160" t="s">
        <v>109</v>
      </c>
      <c r="B965" s="160" t="s">
        <v>1040</v>
      </c>
      <c r="C965" s="161">
        <v>4130112129</v>
      </c>
      <c r="D965" s="160" t="s">
        <v>268</v>
      </c>
      <c r="E965" s="162" t="s">
        <v>6</v>
      </c>
      <c r="F965" s="162" t="s">
        <v>180</v>
      </c>
      <c r="G965" s="163">
        <f>IF(F965="I",IFERROR(VLOOKUP(C965,'BG 122022'!B:D,3,FALSE),0),0)</f>
        <v>756185</v>
      </c>
      <c r="H965" s="164"/>
      <c r="I965" s="164">
        <f>IF(F965="I",IFERROR(VLOOKUP(C965,'BG 122022'!B:E,4,FALSE),0),0)</f>
        <v>94</v>
      </c>
      <c r="J965" s="164"/>
      <c r="K965" s="163"/>
      <c r="L965" s="164"/>
      <c r="M965" s="164"/>
      <c r="N965" s="164"/>
      <c r="O965" s="163">
        <f>IF(F965="I",IFERROR(VLOOKUP(C965,'BG 2021'!A:C,3,FALSE),0),0)</f>
        <v>0</v>
      </c>
      <c r="P965" s="164"/>
      <c r="Q965" s="164">
        <f>IF(F965="I",IFERROR(VLOOKUP(C965,'BG 2021'!A:D,4,FALSE),0),0)</f>
        <v>0</v>
      </c>
      <c r="R965" s="164"/>
    </row>
    <row r="966" spans="1:18" hidden="1">
      <c r="A966" s="125" t="s">
        <v>109</v>
      </c>
      <c r="B966" s="125"/>
      <c r="C966" s="126">
        <v>4130112130</v>
      </c>
      <c r="D966" s="125" t="s">
        <v>749</v>
      </c>
      <c r="E966" s="27" t="s">
        <v>0</v>
      </c>
      <c r="F966" s="27" t="s">
        <v>180</v>
      </c>
      <c r="G966" s="35">
        <f>IF(F966="I",IFERROR(VLOOKUP(C966,'BG 122022'!B:D,3,FALSE),0),0)</f>
        <v>0</v>
      </c>
      <c r="H966" s="28"/>
      <c r="I966" s="28">
        <f>IF(F966="I",IFERROR(VLOOKUP(C966,'BG 122022'!B:E,4,FALSE),0),0)</f>
        <v>0</v>
      </c>
      <c r="J966" s="28"/>
      <c r="K966" s="35"/>
      <c r="L966" s="28"/>
      <c r="M966" s="28"/>
      <c r="N966" s="28"/>
      <c r="O966" s="35">
        <f>IF(F966="I",IFERROR(VLOOKUP(C966,'BG 2021'!A:C,3,FALSE),0),0)</f>
        <v>0</v>
      </c>
      <c r="P966" s="28"/>
      <c r="Q966" s="28">
        <f>IF(F966="I",IFERROR(VLOOKUP(C966,'BG 2021'!A:D,4,FALSE),0),0)</f>
        <v>0</v>
      </c>
      <c r="R966" s="28"/>
    </row>
    <row r="967" spans="1:18" hidden="1">
      <c r="A967" s="125" t="s">
        <v>109</v>
      </c>
      <c r="B967" s="125"/>
      <c r="C967" s="126">
        <v>4130112131</v>
      </c>
      <c r="D967" s="125" t="s">
        <v>752</v>
      </c>
      <c r="E967" s="27" t="s">
        <v>6</v>
      </c>
      <c r="F967" s="27" t="s">
        <v>180</v>
      </c>
      <c r="G967" s="35">
        <f>IF(F967="I",IFERROR(VLOOKUP(C967,'BG 122022'!B:D,3,FALSE),0),0)</f>
        <v>0</v>
      </c>
      <c r="H967" s="28"/>
      <c r="I967" s="28">
        <f>IF(F967="I",IFERROR(VLOOKUP(C967,'BG 122022'!B:E,4,FALSE),0),0)</f>
        <v>0</v>
      </c>
      <c r="J967" s="28"/>
      <c r="K967" s="35"/>
      <c r="L967" s="28"/>
      <c r="M967" s="28"/>
      <c r="N967" s="28"/>
      <c r="O967" s="35">
        <f>IF(F967="I",IFERROR(VLOOKUP(C967,'BG 2021'!A:C,3,FALSE),0),0)</f>
        <v>0</v>
      </c>
      <c r="P967" s="28"/>
      <c r="Q967" s="28">
        <f>IF(F967="I",IFERROR(VLOOKUP(C967,'BG 2021'!A:D,4,FALSE),0),0)</f>
        <v>0</v>
      </c>
      <c r="R967" s="28"/>
    </row>
    <row r="968" spans="1:18" hidden="1">
      <c r="A968" s="125" t="s">
        <v>109</v>
      </c>
      <c r="B968" s="125"/>
      <c r="C968" s="126">
        <v>4130112132</v>
      </c>
      <c r="D968" s="125" t="s">
        <v>753</v>
      </c>
      <c r="E968" s="27" t="s">
        <v>0</v>
      </c>
      <c r="F968" s="27" t="s">
        <v>180</v>
      </c>
      <c r="G968" s="35">
        <f>IF(F968="I",IFERROR(VLOOKUP(C968,'BG 122022'!B:D,3,FALSE),0),0)</f>
        <v>0</v>
      </c>
      <c r="H968" s="28"/>
      <c r="I968" s="28">
        <f>IF(F968="I",IFERROR(VLOOKUP(C968,'BG 122022'!B:E,4,FALSE),0),0)</f>
        <v>0</v>
      </c>
      <c r="J968" s="28"/>
      <c r="K968" s="35"/>
      <c r="L968" s="28"/>
      <c r="M968" s="28"/>
      <c r="N968" s="28"/>
      <c r="O968" s="35">
        <f>IF(F968="I",IFERROR(VLOOKUP(C968,'BG 2021'!A:C,3,FALSE),0),0)</f>
        <v>0</v>
      </c>
      <c r="P968" s="28"/>
      <c r="Q968" s="28">
        <f>IF(F968="I",IFERROR(VLOOKUP(C968,'BG 2021'!A:D,4,FALSE),0),0)</f>
        <v>0</v>
      </c>
      <c r="R968" s="28"/>
    </row>
    <row r="969" spans="1:18" hidden="1">
      <c r="A969" s="125" t="s">
        <v>109</v>
      </c>
      <c r="B969" s="125"/>
      <c r="C969" s="126">
        <v>41301122</v>
      </c>
      <c r="D969" s="125" t="s">
        <v>283</v>
      </c>
      <c r="E969" s="27" t="s">
        <v>6</v>
      </c>
      <c r="F969" s="27" t="s">
        <v>179</v>
      </c>
      <c r="G969" s="35">
        <f>IF(F969="I",IFERROR(VLOOKUP(C969,'BG 122022'!B:D,3,FALSE),0),0)</f>
        <v>0</v>
      </c>
      <c r="H969" s="28"/>
      <c r="I969" s="28">
        <f>IF(F969="I",IFERROR(VLOOKUP(C969,'BG 122022'!B:E,4,FALSE),0),0)</f>
        <v>0</v>
      </c>
      <c r="J969" s="28"/>
      <c r="K969" s="35"/>
      <c r="L969" s="28"/>
      <c r="M969" s="28"/>
      <c r="N969" s="28"/>
      <c r="O969" s="35">
        <f>IF(F969="I",IFERROR(VLOOKUP(C969,'BG 2021'!A:C,3,FALSE),0),0)</f>
        <v>0</v>
      </c>
      <c r="P969" s="28"/>
      <c r="Q969" s="28">
        <f>IF(F969="I",IFERROR(VLOOKUP(C969,'BG 2021'!A:D,4,FALSE),0),0)</f>
        <v>0</v>
      </c>
      <c r="R969" s="28"/>
    </row>
    <row r="970" spans="1:18" hidden="1">
      <c r="A970" s="125" t="s">
        <v>109</v>
      </c>
      <c r="B970" s="125" t="s">
        <v>1040</v>
      </c>
      <c r="C970" s="126">
        <v>4130112201</v>
      </c>
      <c r="D970" s="125" t="s">
        <v>283</v>
      </c>
      <c r="E970" s="27" t="s">
        <v>6</v>
      </c>
      <c r="F970" s="27" t="s">
        <v>180</v>
      </c>
      <c r="G970" s="35">
        <f>IF(F970="I",IFERROR(VLOOKUP(C970,'BG 122022'!B:D,3,FALSE),0),0)</f>
        <v>0</v>
      </c>
      <c r="H970" s="28"/>
      <c r="I970" s="28">
        <f>IF(F970="I",IFERROR(VLOOKUP(C970,'BG 122022'!B:E,4,FALSE),0),0)</f>
        <v>0</v>
      </c>
      <c r="J970" s="28"/>
      <c r="K970" s="35"/>
      <c r="L970" s="28"/>
      <c r="M970" s="28"/>
      <c r="N970" s="28"/>
      <c r="O970" s="35">
        <f>IF(F970="I",IFERROR(VLOOKUP(C970,'BG 2021'!A:C,3,FALSE),0),0)</f>
        <v>0</v>
      </c>
      <c r="P970" s="28"/>
      <c r="Q970" s="28">
        <f>IF(F970="I",IFERROR(VLOOKUP(C970,'BG 2021'!A:D,4,FALSE),0),0)</f>
        <v>0</v>
      </c>
      <c r="R970" s="28"/>
    </row>
    <row r="971" spans="1:18" hidden="1">
      <c r="A971" s="125" t="s">
        <v>109</v>
      </c>
      <c r="B971" s="125"/>
      <c r="C971" s="126">
        <v>4130112202</v>
      </c>
      <c r="D971" s="125" t="s">
        <v>283</v>
      </c>
      <c r="E971" s="27" t="s">
        <v>6</v>
      </c>
      <c r="F971" s="27" t="s">
        <v>180</v>
      </c>
      <c r="G971" s="35">
        <f>IF(F971="I",IFERROR(VLOOKUP(C971,'BG 122022'!B:D,3,FALSE),0),0)</f>
        <v>0</v>
      </c>
      <c r="H971" s="28"/>
      <c r="I971" s="28">
        <f>IF(F971="I",IFERROR(VLOOKUP(C971,'BG 122022'!B:E,4,FALSE),0),0)</f>
        <v>0</v>
      </c>
      <c r="J971" s="28"/>
      <c r="K971" s="35"/>
      <c r="L971" s="28"/>
      <c r="M971" s="28"/>
      <c r="N971" s="28"/>
      <c r="O971" s="35">
        <f>IF(F971="I",IFERROR(VLOOKUP(C971,'BG 2021'!A:C,3,FALSE),0),0)</f>
        <v>0</v>
      </c>
      <c r="P971" s="28"/>
      <c r="Q971" s="28">
        <f>IF(F971="I",IFERROR(VLOOKUP(C971,'BG 2021'!A:D,4,FALSE),0),0)</f>
        <v>0</v>
      </c>
      <c r="R971" s="28"/>
    </row>
    <row r="972" spans="1:18" hidden="1">
      <c r="A972" s="125" t="s">
        <v>109</v>
      </c>
      <c r="B972" s="125"/>
      <c r="C972" s="126">
        <v>41301123</v>
      </c>
      <c r="D972" s="125" t="s">
        <v>1020</v>
      </c>
      <c r="E972" s="27" t="s">
        <v>6</v>
      </c>
      <c r="F972" s="27" t="s">
        <v>179</v>
      </c>
      <c r="G972" s="35">
        <f>IF(F972="I",IFERROR(VLOOKUP(C972,'BG 122022'!B:D,3,FALSE),0),0)</f>
        <v>0</v>
      </c>
      <c r="H972" s="28"/>
      <c r="I972" s="28">
        <f>IF(F972="I",IFERROR(VLOOKUP(C972,'BG 122022'!B:E,4,FALSE),0),0)</f>
        <v>0</v>
      </c>
      <c r="J972" s="28"/>
      <c r="K972" s="35"/>
      <c r="L972" s="28"/>
      <c r="M972" s="28"/>
      <c r="N972" s="28"/>
      <c r="O972" s="35">
        <f>IF(F972="I",IFERROR(VLOOKUP(C972,'BG 2021'!A:C,3,FALSE),0),0)</f>
        <v>0</v>
      </c>
      <c r="P972" s="28"/>
      <c r="Q972" s="28">
        <f>IF(F972="I",IFERROR(VLOOKUP(C972,'BG 2021'!A:D,4,FALSE),0),0)</f>
        <v>0</v>
      </c>
      <c r="R972" s="28"/>
    </row>
    <row r="973" spans="1:18" s="165" customFormat="1" hidden="1">
      <c r="A973" s="160" t="s">
        <v>109</v>
      </c>
      <c r="B973" s="160" t="s">
        <v>1033</v>
      </c>
      <c r="C973" s="161">
        <v>4130112301</v>
      </c>
      <c r="D973" s="160" t="s">
        <v>455</v>
      </c>
      <c r="E973" s="162" t="s">
        <v>6</v>
      </c>
      <c r="F973" s="162" t="s">
        <v>180</v>
      </c>
      <c r="G973" s="163">
        <f>IF(F973="I",IFERROR(VLOOKUP(C973,'BG 122022'!B:D,3,FALSE),0),0)</f>
        <v>1670718</v>
      </c>
      <c r="H973" s="164"/>
      <c r="I973" s="164">
        <f>IF(F973="I",IFERROR(VLOOKUP(C973,'BG 122022'!B:E,4,FALSE),0),0)</f>
        <v>236.66</v>
      </c>
      <c r="J973" s="164"/>
      <c r="K973" s="163"/>
      <c r="L973" s="164"/>
      <c r="M973" s="164"/>
      <c r="N973" s="164"/>
      <c r="O973" s="163">
        <f>IF(F973="I",IFERROR(VLOOKUP(C973,'BG 2021'!A:C,3,FALSE),0),0)</f>
        <v>139957534</v>
      </c>
      <c r="P973" s="164"/>
      <c r="Q973" s="164">
        <f>IF(F973="I",IFERROR(VLOOKUP(C973,'BG 2021'!A:D,4,FALSE),0),0)</f>
        <v>20231.47</v>
      </c>
      <c r="R973" s="164"/>
    </row>
    <row r="974" spans="1:18" s="165" customFormat="1" hidden="1">
      <c r="A974" s="160" t="s">
        <v>109</v>
      </c>
      <c r="B974" s="160" t="s">
        <v>1033</v>
      </c>
      <c r="C974" s="161">
        <v>4130112302</v>
      </c>
      <c r="D974" s="160" t="s">
        <v>456</v>
      </c>
      <c r="E974" s="162" t="s">
        <v>0</v>
      </c>
      <c r="F974" s="162" t="s">
        <v>180</v>
      </c>
      <c r="G974" s="163">
        <f>IF(F974="I",IFERROR(VLOOKUP(C974,'BG 122022'!B:D,3,FALSE),0),0)</f>
        <v>37342582</v>
      </c>
      <c r="H974" s="164"/>
      <c r="I974" s="164">
        <f>IF(F974="I",IFERROR(VLOOKUP(C974,'BG 122022'!B:E,4,FALSE),0),0)</f>
        <v>5245.51</v>
      </c>
      <c r="J974" s="164"/>
      <c r="K974" s="163"/>
      <c r="L974" s="164"/>
      <c r="M974" s="164"/>
      <c r="N974" s="164"/>
      <c r="O974" s="163">
        <f>IF(F974="I",IFERROR(VLOOKUP(C974,'BG 2021'!A:C,3,FALSE),0),0)</f>
        <v>0</v>
      </c>
      <c r="P974" s="164"/>
      <c r="Q974" s="164">
        <f>IF(F974="I",IFERROR(VLOOKUP(C974,'BG 2021'!A:D,4,FALSE),0),0)</f>
        <v>0</v>
      </c>
      <c r="R974" s="164"/>
    </row>
    <row r="975" spans="1:18" s="165" customFormat="1" hidden="1">
      <c r="A975" s="160" t="s">
        <v>109</v>
      </c>
      <c r="B975" s="160" t="s">
        <v>1033</v>
      </c>
      <c r="C975" s="161">
        <v>4130112303</v>
      </c>
      <c r="D975" s="160" t="s">
        <v>458</v>
      </c>
      <c r="E975" s="162" t="s">
        <v>6</v>
      </c>
      <c r="F975" s="162" t="s">
        <v>180</v>
      </c>
      <c r="G975" s="163">
        <f>IF(F975="I",IFERROR(VLOOKUP(C975,'BG 122022'!B:D,3,FALSE),0),0)</f>
        <v>0</v>
      </c>
      <c r="H975" s="164"/>
      <c r="I975" s="164">
        <f>IF(F975="I",IFERROR(VLOOKUP(C975,'BG 122022'!B:E,4,FALSE),0),0)</f>
        <v>0</v>
      </c>
      <c r="J975" s="164"/>
      <c r="K975" s="163"/>
      <c r="L975" s="164"/>
      <c r="M975" s="164"/>
      <c r="N975" s="164"/>
      <c r="O975" s="163">
        <f>IF(F975="I",IFERROR(VLOOKUP(C975,'BG 2021'!A:C,3,FALSE),0),0)</f>
        <v>6438361</v>
      </c>
      <c r="P975" s="164"/>
      <c r="Q975" s="164">
        <f>IF(F975="I",IFERROR(VLOOKUP(C975,'BG 2021'!A:D,4,FALSE),0),0)</f>
        <v>949.31</v>
      </c>
      <c r="R975" s="164"/>
    </row>
    <row r="976" spans="1:18" s="165" customFormat="1" hidden="1">
      <c r="A976" s="160" t="s">
        <v>109</v>
      </c>
      <c r="B976" s="160" t="s">
        <v>1033</v>
      </c>
      <c r="C976" s="161">
        <v>4130112304</v>
      </c>
      <c r="D976" s="160" t="s">
        <v>459</v>
      </c>
      <c r="E976" s="162" t="s">
        <v>0</v>
      </c>
      <c r="F976" s="162" t="s">
        <v>180</v>
      </c>
      <c r="G976" s="163">
        <f>IF(F976="I",IFERROR(VLOOKUP(C976,'BG 122022'!B:D,3,FALSE),0),0)</f>
        <v>21320798</v>
      </c>
      <c r="H976" s="164"/>
      <c r="I976" s="164">
        <f>IF(F976="I",IFERROR(VLOOKUP(C976,'BG 122022'!B:E,4,FALSE),0),0)</f>
        <v>3068.72</v>
      </c>
      <c r="J976" s="164"/>
      <c r="K976" s="163"/>
      <c r="L976" s="164"/>
      <c r="M976" s="164"/>
      <c r="N976" s="164"/>
      <c r="O976" s="163">
        <f>IF(F976="I",IFERROR(VLOOKUP(C976,'BG 2021'!A:C,3,FALSE),0),0)</f>
        <v>51613473</v>
      </c>
      <c r="P976" s="164"/>
      <c r="Q976" s="164">
        <f>IF(F976="I",IFERROR(VLOOKUP(C976,'BG 2021'!A:D,4,FALSE),0),0)</f>
        <v>7594.5</v>
      </c>
      <c r="R976" s="164"/>
    </row>
    <row r="977" spans="1:18" s="165" customFormat="1" hidden="1">
      <c r="A977" s="160" t="s">
        <v>109</v>
      </c>
      <c r="B977" s="160" t="s">
        <v>1033</v>
      </c>
      <c r="C977" s="161">
        <v>4130112305</v>
      </c>
      <c r="D977" s="160" t="s">
        <v>249</v>
      </c>
      <c r="E977" s="162" t="s">
        <v>6</v>
      </c>
      <c r="F977" s="162" t="s">
        <v>180</v>
      </c>
      <c r="G977" s="163">
        <f>IF(F977="I",IFERROR(VLOOKUP(C977,'BG 122022'!B:D,3,FALSE),0),0)</f>
        <v>73095477</v>
      </c>
      <c r="H977" s="164"/>
      <c r="I977" s="164">
        <f>IF(F977="I",IFERROR(VLOOKUP(C977,'BG 122022'!B:E,4,FALSE),0),0)</f>
        <v>9928.7800000000007</v>
      </c>
      <c r="J977" s="164"/>
      <c r="K977" s="163"/>
      <c r="L977" s="164"/>
      <c r="M977" s="164"/>
      <c r="N977" s="164"/>
      <c r="O977" s="163">
        <f>IF(F977="I",IFERROR(VLOOKUP(C977,'BG 2021'!A:C,3,FALSE),0),0)</f>
        <v>486630709</v>
      </c>
      <c r="P977" s="164"/>
      <c r="Q977" s="164">
        <f>IF(F977="I",IFERROR(VLOOKUP(C977,'BG 2021'!A:D,4,FALSE),0),0)</f>
        <v>72104.28</v>
      </c>
      <c r="R977" s="164"/>
    </row>
    <row r="978" spans="1:18" s="165" customFormat="1" hidden="1">
      <c r="A978" s="160" t="s">
        <v>109</v>
      </c>
      <c r="B978" s="160" t="s">
        <v>1033</v>
      </c>
      <c r="C978" s="161">
        <v>4130112306</v>
      </c>
      <c r="D978" s="160" t="s">
        <v>250</v>
      </c>
      <c r="E978" s="162" t="s">
        <v>0</v>
      </c>
      <c r="F978" s="162" t="s">
        <v>180</v>
      </c>
      <c r="G978" s="163">
        <f>IF(F978="I",IFERROR(VLOOKUP(C978,'BG 122022'!B:D,3,FALSE),0),0)</f>
        <v>669742515</v>
      </c>
      <c r="H978" s="164"/>
      <c r="I978" s="164">
        <f>IF(F978="I",IFERROR(VLOOKUP(C978,'BG 122022'!B:E,4,FALSE),0),0)</f>
        <v>93398.2</v>
      </c>
      <c r="J978" s="164"/>
      <c r="K978" s="163"/>
      <c r="L978" s="164"/>
      <c r="M978" s="164"/>
      <c r="N978" s="164"/>
      <c r="O978" s="163">
        <f>IF(F978="I",IFERROR(VLOOKUP(C978,'BG 2021'!A:C,3,FALSE),0),0)</f>
        <v>313532654</v>
      </c>
      <c r="P978" s="164"/>
      <c r="Q978" s="164">
        <f>IF(F978="I",IFERROR(VLOOKUP(C978,'BG 2021'!A:D,4,FALSE),0),0)</f>
        <v>46139.37</v>
      </c>
      <c r="R978" s="164"/>
    </row>
    <row r="979" spans="1:18" s="165" customFormat="1" hidden="1">
      <c r="A979" s="160" t="s">
        <v>109</v>
      </c>
      <c r="B979" s="160" t="s">
        <v>1033</v>
      </c>
      <c r="C979" s="161">
        <v>4130112307</v>
      </c>
      <c r="D979" s="160" t="s">
        <v>251</v>
      </c>
      <c r="E979" s="162" t="s">
        <v>6</v>
      </c>
      <c r="F979" s="162" t="s">
        <v>180</v>
      </c>
      <c r="G979" s="163">
        <f>IF(F979="I",IFERROR(VLOOKUP(C979,'BG 122022'!B:D,3,FALSE),0),0)</f>
        <v>64079217</v>
      </c>
      <c r="H979" s="164"/>
      <c r="I979" s="164">
        <f>IF(F979="I",IFERROR(VLOOKUP(C979,'BG 122022'!B:E,4,FALSE),0),0)</f>
        <v>9236.61</v>
      </c>
      <c r="J979" s="164"/>
      <c r="K979" s="163"/>
      <c r="L979" s="164"/>
      <c r="M979" s="164"/>
      <c r="N979" s="164"/>
      <c r="O979" s="163">
        <f>IF(F979="I",IFERROR(VLOOKUP(C979,'BG 2021'!A:C,3,FALSE),0),0)</f>
        <v>759948009</v>
      </c>
      <c r="P979" s="164"/>
      <c r="Q979" s="164">
        <f>IF(F979="I",IFERROR(VLOOKUP(C979,'BG 2021'!A:D,4,FALSE),0),0)</f>
        <v>114279.147</v>
      </c>
      <c r="R979" s="164"/>
    </row>
    <row r="980" spans="1:18" s="165" customFormat="1" hidden="1">
      <c r="A980" s="160" t="s">
        <v>109</v>
      </c>
      <c r="B980" s="160" t="s">
        <v>1033</v>
      </c>
      <c r="C980" s="161">
        <v>4130112308</v>
      </c>
      <c r="D980" s="160" t="s">
        <v>252</v>
      </c>
      <c r="E980" s="162" t="s">
        <v>0</v>
      </c>
      <c r="F980" s="162" t="s">
        <v>180</v>
      </c>
      <c r="G980" s="163">
        <f>IF(F980="I",IFERROR(VLOOKUP(C980,'BG 122022'!B:D,3,FALSE),0),0)</f>
        <v>135118291</v>
      </c>
      <c r="H980" s="164"/>
      <c r="I980" s="164">
        <f>IF(F980="I",IFERROR(VLOOKUP(C980,'BG 122022'!B:E,4,FALSE),0),0)</f>
        <v>19329.34</v>
      </c>
      <c r="J980" s="164"/>
      <c r="K980" s="163"/>
      <c r="L980" s="164"/>
      <c r="M980" s="164"/>
      <c r="N980" s="164"/>
      <c r="O980" s="163">
        <f>IF(F980="I",IFERROR(VLOOKUP(C980,'BG 2021'!A:C,3,FALSE),0),0)</f>
        <v>12775631</v>
      </c>
      <c r="P980" s="164"/>
      <c r="Q980" s="164">
        <f>IF(F980="I",IFERROR(VLOOKUP(C980,'BG 2021'!A:D,4,FALSE),0),0)</f>
        <v>1871.38</v>
      </c>
      <c r="R980" s="164"/>
    </row>
    <row r="981" spans="1:18" s="165" customFormat="1" hidden="1">
      <c r="A981" s="160" t="s">
        <v>109</v>
      </c>
      <c r="B981" s="160" t="s">
        <v>1034</v>
      </c>
      <c r="C981" s="161">
        <v>4130112315</v>
      </c>
      <c r="D981" s="160" t="s">
        <v>739</v>
      </c>
      <c r="E981" s="162" t="s">
        <v>6</v>
      </c>
      <c r="F981" s="162" t="s">
        <v>180</v>
      </c>
      <c r="G981" s="163">
        <f>IF(F981="I",IFERROR(VLOOKUP(C981,'BG 122022'!B:D,3,FALSE),0),0)</f>
        <v>0</v>
      </c>
      <c r="H981" s="164"/>
      <c r="I981" s="164">
        <f>IF(F981="I",IFERROR(VLOOKUP(C981,'BG 122022'!B:E,4,FALSE),0),0)</f>
        <v>0</v>
      </c>
      <c r="J981" s="164"/>
      <c r="K981" s="163"/>
      <c r="L981" s="164"/>
      <c r="M981" s="164"/>
      <c r="N981" s="164"/>
      <c r="O981" s="163">
        <f>IF(F981="I",IFERROR(VLOOKUP(C981,'BG 2021'!A:C,3,FALSE),0),0)</f>
        <v>0</v>
      </c>
      <c r="P981" s="164"/>
      <c r="Q981" s="164">
        <f>IF(F981="I",IFERROR(VLOOKUP(C981,'BG 2021'!A:D,4,FALSE),0),0)</f>
        <v>0</v>
      </c>
      <c r="R981" s="164"/>
    </row>
    <row r="982" spans="1:18" hidden="1">
      <c r="A982" s="125" t="s">
        <v>109</v>
      </c>
      <c r="B982" s="125" t="s">
        <v>1034</v>
      </c>
      <c r="C982" s="126">
        <v>4130112317</v>
      </c>
      <c r="D982" s="125" t="s">
        <v>281</v>
      </c>
      <c r="E982" s="27" t="s">
        <v>6</v>
      </c>
      <c r="F982" s="27" t="s">
        <v>180</v>
      </c>
      <c r="G982" s="35">
        <f>IF(F982="I",IFERROR(VLOOKUP(C982,'BG 122022'!B:D,3,FALSE),0),0)</f>
        <v>2377322</v>
      </c>
      <c r="H982" s="28"/>
      <c r="I982" s="28">
        <f>IF(F982="I",IFERROR(VLOOKUP(C982,'BG 122022'!B:E,4,FALSE),0),0)</f>
        <v>342.87</v>
      </c>
      <c r="J982" s="28"/>
      <c r="K982" s="35"/>
      <c r="L982" s="28"/>
      <c r="M982" s="28"/>
      <c r="N982" s="28"/>
      <c r="O982" s="35">
        <f>IF(F982="I",IFERROR(VLOOKUP(C982,'BG 2021'!A:C,3,FALSE),0),0)</f>
        <v>315044566</v>
      </c>
      <c r="P982" s="28"/>
      <c r="Q982" s="28">
        <f>IF(F982="I",IFERROR(VLOOKUP(C982,'BG 2021'!A:D,4,FALSE),0),0)</f>
        <v>46707.22</v>
      </c>
      <c r="R982" s="28"/>
    </row>
    <row r="983" spans="1:18" hidden="1">
      <c r="A983" s="125" t="s">
        <v>109</v>
      </c>
      <c r="B983" s="125" t="s">
        <v>1034</v>
      </c>
      <c r="C983" s="126">
        <v>4130112318</v>
      </c>
      <c r="D983" s="125" t="s">
        <v>282</v>
      </c>
      <c r="E983" s="27" t="s">
        <v>0</v>
      </c>
      <c r="F983" s="27" t="s">
        <v>180</v>
      </c>
      <c r="G983" s="35">
        <f>IF(F983="I",IFERROR(VLOOKUP(C983,'BG 122022'!B:D,3,FALSE),0),0)</f>
        <v>17936386</v>
      </c>
      <c r="H983" s="28"/>
      <c r="I983" s="28">
        <f>IF(F983="I",IFERROR(VLOOKUP(C983,'BG 122022'!B:E,4,FALSE),0),0)</f>
        <v>2560.34</v>
      </c>
      <c r="J983" s="28"/>
      <c r="K983" s="35"/>
      <c r="L983" s="28"/>
      <c r="M983" s="28"/>
      <c r="N983" s="28"/>
      <c r="O983" s="35">
        <f>IF(F983="I",IFERROR(VLOOKUP(C983,'BG 2021'!A:C,3,FALSE),0),0)</f>
        <v>4479020</v>
      </c>
      <c r="P983" s="28"/>
      <c r="Q983" s="28">
        <f>IF(F983="I",IFERROR(VLOOKUP(C983,'BG 2021'!A:D,4,FALSE),0),0)</f>
        <v>652.66999999999996</v>
      </c>
      <c r="R983" s="28"/>
    </row>
    <row r="984" spans="1:18" s="165" customFormat="1" hidden="1">
      <c r="A984" s="160" t="s">
        <v>109</v>
      </c>
      <c r="B984" s="160" t="s">
        <v>1034</v>
      </c>
      <c r="C984" s="161">
        <v>4130112319</v>
      </c>
      <c r="D984" s="160" t="s">
        <v>741</v>
      </c>
      <c r="E984" s="162" t="s">
        <v>6</v>
      </c>
      <c r="F984" s="162" t="s">
        <v>180</v>
      </c>
      <c r="G984" s="163">
        <f>IF(F984="I",IFERROR(VLOOKUP(C984,'BG 122022'!B:D,3,FALSE),0),0)</f>
        <v>0</v>
      </c>
      <c r="H984" s="164"/>
      <c r="I984" s="164">
        <f>IF(F984="I",IFERROR(VLOOKUP(C984,'BG 122022'!B:E,4,FALSE),0),0)</f>
        <v>0</v>
      </c>
      <c r="J984" s="164"/>
      <c r="K984" s="163"/>
      <c r="L984" s="164"/>
      <c r="M984" s="164"/>
      <c r="N984" s="164"/>
      <c r="O984" s="163">
        <f>IF(F984="I",IFERROR(VLOOKUP(C984,'BG 2021'!A:C,3,FALSE),0),0)</f>
        <v>26001</v>
      </c>
      <c r="P984" s="164"/>
      <c r="Q984" s="164">
        <f>IF(F984="I",IFERROR(VLOOKUP(C984,'BG 2021'!A:D,4,FALSE),0),0)</f>
        <v>3.81</v>
      </c>
      <c r="R984" s="164"/>
    </row>
    <row r="985" spans="1:18" s="165" customFormat="1" hidden="1">
      <c r="A985" s="160" t="s">
        <v>109</v>
      </c>
      <c r="B985" s="160" t="s">
        <v>1033</v>
      </c>
      <c r="C985" s="161">
        <v>4130112329</v>
      </c>
      <c r="D985" s="160" t="s">
        <v>268</v>
      </c>
      <c r="E985" s="162" t="s">
        <v>6</v>
      </c>
      <c r="F985" s="162" t="s">
        <v>180</v>
      </c>
      <c r="G985" s="163">
        <f>IF(F985="I",IFERROR(VLOOKUP(C985,'BG 122022'!B:D,3,FALSE),0),0)</f>
        <v>91101689</v>
      </c>
      <c r="H985" s="164"/>
      <c r="I985" s="164">
        <f>IF(F985="I",IFERROR(VLOOKUP(C985,'BG 122022'!B:E,4,FALSE),0),0)</f>
        <v>13189.334999999999</v>
      </c>
      <c r="J985" s="164"/>
      <c r="K985" s="163"/>
      <c r="L985" s="164"/>
      <c r="M985" s="164"/>
      <c r="N985" s="164"/>
      <c r="O985" s="163">
        <f>IF(F985="I",IFERROR(VLOOKUP(C985,'BG 2021'!A:C,3,FALSE),0),0)</f>
        <v>103327392</v>
      </c>
      <c r="P985" s="164"/>
      <c r="Q985" s="164">
        <f>IF(F985="I",IFERROR(VLOOKUP(C985,'BG 2021'!A:D,4,FALSE),0),0)</f>
        <v>14978.47</v>
      </c>
      <c r="R985" s="164"/>
    </row>
    <row r="986" spans="1:18" s="165" customFormat="1" hidden="1">
      <c r="A986" s="160" t="s">
        <v>109</v>
      </c>
      <c r="B986" s="160" t="s">
        <v>1033</v>
      </c>
      <c r="C986" s="161">
        <v>4130112331</v>
      </c>
      <c r="D986" s="160" t="s">
        <v>1271</v>
      </c>
      <c r="E986" s="162" t="s">
        <v>6</v>
      </c>
      <c r="F986" s="162" t="s">
        <v>180</v>
      </c>
      <c r="G986" s="163">
        <f>IF(F986="I",IFERROR(VLOOKUP(C986,'BG 122022'!B:D,3,FALSE),0),0)</f>
        <v>100509984</v>
      </c>
      <c r="H986" s="164"/>
      <c r="I986" s="164">
        <f>IF(F986="I",IFERROR(VLOOKUP(C986,'BG 122022'!B:E,4,FALSE),0),0)</f>
        <v>14254.52</v>
      </c>
      <c r="J986" s="164"/>
      <c r="K986" s="163"/>
      <c r="L986" s="164"/>
      <c r="M986" s="164"/>
      <c r="N986" s="164"/>
      <c r="O986" s="163">
        <f>IF(F986="I",IFERROR(VLOOKUP(C986,'BG 2021'!A:C,3,FALSE),0),0)</f>
        <v>0</v>
      </c>
      <c r="P986" s="164"/>
      <c r="Q986" s="164">
        <f>IF(F986="I",IFERROR(VLOOKUP(C986,'BG 2021'!A:D,4,FALSE),0),0)</f>
        <v>0</v>
      </c>
      <c r="R986" s="164"/>
    </row>
    <row r="987" spans="1:18" s="165" customFormat="1" hidden="1">
      <c r="A987" s="160" t="s">
        <v>109</v>
      </c>
      <c r="B987" s="160" t="s">
        <v>1034</v>
      </c>
      <c r="C987" s="161">
        <v>4130112333</v>
      </c>
      <c r="D987" s="160" t="s">
        <v>1089</v>
      </c>
      <c r="E987" s="162" t="s">
        <v>6</v>
      </c>
      <c r="F987" s="162" t="s">
        <v>180</v>
      </c>
      <c r="G987" s="163">
        <f>IF(F987="I",IFERROR(VLOOKUP(C987,'BG 122022'!B:D,3,FALSE),0),0)</f>
        <v>0</v>
      </c>
      <c r="H987" s="164"/>
      <c r="I987" s="164">
        <f>IF(F987="I",IFERROR(VLOOKUP(C987,'BG 122022'!B:E,4,FALSE),0),0)</f>
        <v>0</v>
      </c>
      <c r="J987" s="164"/>
      <c r="K987" s="163"/>
      <c r="L987" s="164"/>
      <c r="M987" s="164"/>
      <c r="N987" s="164"/>
      <c r="O987" s="163">
        <f>IF(F987="I",IFERROR(VLOOKUP(C987,'BG 2021'!A:C,3,FALSE),0),0)</f>
        <v>120631205</v>
      </c>
      <c r="P987" s="164"/>
      <c r="Q987" s="164">
        <f>IF(F987="I",IFERROR(VLOOKUP(C987,'BG 2021'!A:D,4,FALSE),0),0)</f>
        <v>17613.32</v>
      </c>
      <c r="R987" s="164"/>
    </row>
    <row r="988" spans="1:18" s="165" customFormat="1" hidden="1">
      <c r="A988" s="160" t="s">
        <v>109</v>
      </c>
      <c r="B988" s="160" t="s">
        <v>1034</v>
      </c>
      <c r="C988" s="161">
        <v>4130112335</v>
      </c>
      <c r="D988" s="160" t="s">
        <v>1090</v>
      </c>
      <c r="E988" s="162" t="s">
        <v>6</v>
      </c>
      <c r="F988" s="162" t="s">
        <v>180</v>
      </c>
      <c r="G988" s="163">
        <f>IF(F988="I",IFERROR(VLOOKUP(C988,'BG 122022'!B:D,3,FALSE),0),0)</f>
        <v>0</v>
      </c>
      <c r="H988" s="164"/>
      <c r="I988" s="164">
        <f>IF(F988="I",IFERROR(VLOOKUP(C988,'BG 122022'!B:E,4,FALSE),0),0)</f>
        <v>0</v>
      </c>
      <c r="J988" s="164"/>
      <c r="K988" s="163"/>
      <c r="L988" s="164"/>
      <c r="M988" s="164"/>
      <c r="N988" s="164"/>
      <c r="O988" s="163">
        <f>IF(F988="I",IFERROR(VLOOKUP(C988,'BG 2021'!A:C,3,FALSE),0),0)</f>
        <v>85442064</v>
      </c>
      <c r="P988" s="164"/>
      <c r="Q988" s="164">
        <f>IF(F988="I",IFERROR(VLOOKUP(C988,'BG 2021'!A:D,4,FALSE),0),0)</f>
        <v>13120.54</v>
      </c>
      <c r="R988" s="164"/>
    </row>
    <row r="989" spans="1:18" s="165" customFormat="1" hidden="1">
      <c r="A989" s="160" t="s">
        <v>109</v>
      </c>
      <c r="B989" s="160" t="s">
        <v>1034</v>
      </c>
      <c r="C989" s="161">
        <v>4130112337</v>
      </c>
      <c r="D989" s="160" t="s">
        <v>1091</v>
      </c>
      <c r="E989" s="162" t="s">
        <v>6</v>
      </c>
      <c r="F989" s="162" t="s">
        <v>180</v>
      </c>
      <c r="G989" s="163">
        <f>IF(F989="I",IFERROR(VLOOKUP(C989,'BG 122022'!B:D,3,FALSE),0),0)</f>
        <v>0</v>
      </c>
      <c r="H989" s="164"/>
      <c r="I989" s="164">
        <f>IF(F989="I",IFERROR(VLOOKUP(C989,'BG 122022'!B:E,4,FALSE),0),0)</f>
        <v>0</v>
      </c>
      <c r="J989" s="164"/>
      <c r="K989" s="163"/>
      <c r="L989" s="164"/>
      <c r="M989" s="164"/>
      <c r="N989" s="164"/>
      <c r="O989" s="163">
        <f>IF(F989="I",IFERROR(VLOOKUP(C989,'BG 2021'!A:C,3,FALSE),0),0)</f>
        <v>15849231</v>
      </c>
      <c r="P989" s="164"/>
      <c r="Q989" s="164">
        <f>IF(F989="I",IFERROR(VLOOKUP(C989,'BG 2021'!A:D,4,FALSE),0),0)</f>
        <v>2457.86</v>
      </c>
      <c r="R989" s="164"/>
    </row>
    <row r="990" spans="1:18" s="165" customFormat="1" hidden="1">
      <c r="A990" s="160" t="s">
        <v>109</v>
      </c>
      <c r="B990" s="160" t="s">
        <v>1034</v>
      </c>
      <c r="C990" s="161">
        <v>4130112341</v>
      </c>
      <c r="D990" s="160" t="s">
        <v>1092</v>
      </c>
      <c r="E990" s="162" t="s">
        <v>6</v>
      </c>
      <c r="F990" s="162" t="s">
        <v>180</v>
      </c>
      <c r="G990" s="163">
        <f>IF(F990="I",IFERROR(VLOOKUP(C990,'BG 122022'!B:D,3,FALSE),0),0)</f>
        <v>0</v>
      </c>
      <c r="H990" s="164"/>
      <c r="I990" s="164">
        <f>IF(F990="I",IFERROR(VLOOKUP(C990,'BG 122022'!B:E,4,FALSE),0),0)</f>
        <v>0</v>
      </c>
      <c r="J990" s="164"/>
      <c r="K990" s="163"/>
      <c r="L990" s="164"/>
      <c r="M990" s="164"/>
      <c r="N990" s="164"/>
      <c r="O990" s="163">
        <f>IF(F990="I",IFERROR(VLOOKUP(C990,'BG 2021'!A:C,3,FALSE),0),0)</f>
        <v>54000000</v>
      </c>
      <c r="P990" s="164"/>
      <c r="Q990" s="164">
        <f>IF(F990="I",IFERROR(VLOOKUP(C990,'BG 2021'!A:D,4,FALSE),0),0)</f>
        <v>8001.82</v>
      </c>
      <c r="R990" s="164"/>
    </row>
    <row r="991" spans="1:18" hidden="1">
      <c r="A991" s="125" t="s">
        <v>109</v>
      </c>
      <c r="B991" s="125" t="s">
        <v>1034</v>
      </c>
      <c r="C991" s="126">
        <v>4130112343</v>
      </c>
      <c r="D991" s="125" t="s">
        <v>1190</v>
      </c>
      <c r="E991" s="27" t="s">
        <v>6</v>
      </c>
      <c r="F991" s="27" t="s">
        <v>180</v>
      </c>
      <c r="G991" s="35">
        <f>IF(F991="I",IFERROR(VLOOKUP(C991,'BG 122022'!B:D,3,FALSE),0),0)</f>
        <v>1704974</v>
      </c>
      <c r="H991" s="28"/>
      <c r="I991" s="28">
        <f>IF(F991="I",IFERROR(VLOOKUP(C991,'BG 122022'!B:E,4,FALSE),0),0)</f>
        <v>248.15</v>
      </c>
      <c r="J991" s="28"/>
      <c r="K991" s="35"/>
      <c r="L991" s="28"/>
      <c r="M991" s="28"/>
      <c r="N991" s="28"/>
      <c r="O991" s="35">
        <f>IF(F991="I",IFERROR(VLOOKUP(C991,'BG 2021'!A:C,3,FALSE),0),0)</f>
        <v>1726580</v>
      </c>
      <c r="P991" s="28"/>
      <c r="Q991" s="28">
        <f>IF(F991="I",IFERROR(VLOOKUP(C991,'BG 2021'!A:D,4,FALSE),0),0)</f>
        <v>253.45</v>
      </c>
      <c r="R991" s="28"/>
    </row>
    <row r="992" spans="1:18" s="165" customFormat="1" hidden="1">
      <c r="A992" s="160" t="s">
        <v>109</v>
      </c>
      <c r="B992" s="160" t="s">
        <v>1033</v>
      </c>
      <c r="C992" s="161">
        <v>4130112345</v>
      </c>
      <c r="D992" s="160" t="s">
        <v>1353</v>
      </c>
      <c r="E992" s="162" t="s">
        <v>6</v>
      </c>
      <c r="F992" s="162" t="s">
        <v>180</v>
      </c>
      <c r="G992" s="163">
        <f>IF(F992="I",IFERROR(VLOOKUP(C992,'BG 122022'!B:D,3,FALSE),0),0)</f>
        <v>87144880</v>
      </c>
      <c r="H992" s="164"/>
      <c r="I992" s="164">
        <f>IF(F992="I",IFERROR(VLOOKUP(C992,'BG 122022'!B:E,4,FALSE),0),0)</f>
        <v>12690.24</v>
      </c>
      <c r="J992" s="164"/>
      <c r="K992" s="163"/>
      <c r="L992" s="164"/>
      <c r="M992" s="164"/>
      <c r="N992" s="164"/>
      <c r="O992" s="163">
        <f>IF(F992="I",IFERROR(VLOOKUP(C992,'BG 2021'!A:C,3,FALSE),0),0)</f>
        <v>0</v>
      </c>
      <c r="P992" s="164"/>
      <c r="Q992" s="164">
        <f>IF(F992="I",IFERROR(VLOOKUP(C992,'BG 2021'!A:D,4,FALSE),0),0)</f>
        <v>0</v>
      </c>
      <c r="R992" s="164"/>
    </row>
    <row r="993" spans="1:18" s="165" customFormat="1" hidden="1">
      <c r="A993" s="160" t="s">
        <v>109</v>
      </c>
      <c r="B993" s="160" t="s">
        <v>1033</v>
      </c>
      <c r="C993" s="161">
        <v>4130112346</v>
      </c>
      <c r="D993" s="160" t="s">
        <v>1272</v>
      </c>
      <c r="E993" s="162" t="s">
        <v>0</v>
      </c>
      <c r="F993" s="162" t="s">
        <v>180</v>
      </c>
      <c r="G993" s="163">
        <f>IF(F993="I",IFERROR(VLOOKUP(C993,'BG 122022'!B:D,3,FALSE),0),0)</f>
        <v>177018615</v>
      </c>
      <c r="H993" s="164"/>
      <c r="I993" s="164">
        <f>IF(F993="I",IFERROR(VLOOKUP(C993,'BG 122022'!B:E,4,FALSE),0),0)</f>
        <v>25559.25</v>
      </c>
      <c r="J993" s="164"/>
      <c r="K993" s="163"/>
      <c r="L993" s="164"/>
      <c r="M993" s="164"/>
      <c r="N993" s="164"/>
      <c r="O993" s="163">
        <f>IF(F993="I",IFERROR(VLOOKUP(C993,'BG 2021'!A:C,3,FALSE),0),0)</f>
        <v>0</v>
      </c>
      <c r="P993" s="164"/>
      <c r="Q993" s="164">
        <f>IF(F993="I",IFERROR(VLOOKUP(C993,'BG 2021'!A:D,4,FALSE),0),0)</f>
        <v>0</v>
      </c>
      <c r="R993" s="164"/>
    </row>
    <row r="994" spans="1:18" hidden="1">
      <c r="A994" s="125" t="s">
        <v>109</v>
      </c>
      <c r="B994" s="125"/>
      <c r="C994" s="126">
        <v>414</v>
      </c>
      <c r="D994" s="125" t="s">
        <v>754</v>
      </c>
      <c r="E994" s="27" t="s">
        <v>6</v>
      </c>
      <c r="F994" s="27" t="s">
        <v>179</v>
      </c>
      <c r="G994" s="35">
        <f>IF(F994="I",IFERROR(VLOOKUP(C994,'BG 122022'!B:D,3,FALSE),0),0)</f>
        <v>0</v>
      </c>
      <c r="H994" s="28"/>
      <c r="I994" s="28">
        <f>IF(F994="I",IFERROR(VLOOKUP(C994,'BG 122022'!B:E,4,FALSE),0),0)</f>
        <v>0</v>
      </c>
      <c r="J994" s="28"/>
      <c r="K994" s="35"/>
      <c r="L994" s="28"/>
      <c r="M994" s="28"/>
      <c r="N994" s="28"/>
      <c r="O994" s="35">
        <f>IF(F994="I",IFERROR(VLOOKUP(C994,'BG 2021'!A:C,3,FALSE),0),0)</f>
        <v>0</v>
      </c>
      <c r="P994" s="28"/>
      <c r="Q994" s="28">
        <f>IF(F994="I",IFERROR(VLOOKUP(C994,'BG 2021'!A:D,4,FALSE),0),0)</f>
        <v>0</v>
      </c>
      <c r="R994" s="28"/>
    </row>
    <row r="995" spans="1:18" hidden="1">
      <c r="A995" s="125" t="s">
        <v>109</v>
      </c>
      <c r="B995" s="125"/>
      <c r="C995" s="126">
        <v>41401</v>
      </c>
      <c r="D995" s="125" t="s">
        <v>755</v>
      </c>
      <c r="E995" s="27" t="s">
        <v>6</v>
      </c>
      <c r="F995" s="27" t="s">
        <v>179</v>
      </c>
      <c r="G995" s="35">
        <f>IF(F995="I",IFERROR(VLOOKUP(C995,'BG 122022'!B:D,3,FALSE),0),0)</f>
        <v>0</v>
      </c>
      <c r="H995" s="28"/>
      <c r="I995" s="28">
        <f>IF(F995="I",IFERROR(VLOOKUP(C995,'BG 122022'!B:E,4,FALSE),0),0)</f>
        <v>0</v>
      </c>
      <c r="J995" s="28"/>
      <c r="K995" s="35"/>
      <c r="L995" s="28"/>
      <c r="M995" s="28"/>
      <c r="N995" s="28"/>
      <c r="O995" s="35">
        <f>IF(F995="I",IFERROR(VLOOKUP(C995,'BG 2021'!A:C,3,FALSE),0),0)</f>
        <v>0</v>
      </c>
      <c r="P995" s="28"/>
      <c r="Q995" s="28">
        <f>IF(F995="I",IFERROR(VLOOKUP(C995,'BG 2021'!A:D,4,FALSE),0),0)</f>
        <v>0</v>
      </c>
      <c r="R995" s="28"/>
    </row>
    <row r="996" spans="1:18" hidden="1">
      <c r="A996" s="125" t="s">
        <v>109</v>
      </c>
      <c r="B996" s="125"/>
      <c r="C996" s="126">
        <v>414011</v>
      </c>
      <c r="D996" s="125" t="s">
        <v>755</v>
      </c>
      <c r="E996" s="27" t="s">
        <v>6</v>
      </c>
      <c r="F996" s="27" t="s">
        <v>179</v>
      </c>
      <c r="G996" s="35">
        <f>IF(F996="I",IFERROR(VLOOKUP(C996,'BG 122022'!B:D,3,FALSE),0),0)</f>
        <v>0</v>
      </c>
      <c r="H996" s="28"/>
      <c r="I996" s="28">
        <f>IF(F996="I",IFERROR(VLOOKUP(C996,'BG 122022'!B:E,4,FALSE),0),0)</f>
        <v>0</v>
      </c>
      <c r="J996" s="28"/>
      <c r="K996" s="35"/>
      <c r="L996" s="28"/>
      <c r="M996" s="28"/>
      <c r="N996" s="28"/>
      <c r="O996" s="35">
        <f>IF(F996="I",IFERROR(VLOOKUP(C996,'BG 2021'!A:C,3,FALSE),0),0)</f>
        <v>0</v>
      </c>
      <c r="P996" s="28"/>
      <c r="Q996" s="28">
        <f>IF(F996="I",IFERROR(VLOOKUP(C996,'BG 2021'!A:D,4,FALSE),0),0)</f>
        <v>0</v>
      </c>
      <c r="R996" s="28"/>
    </row>
    <row r="997" spans="1:18" hidden="1">
      <c r="A997" s="125" t="s">
        <v>109</v>
      </c>
      <c r="B997" s="125"/>
      <c r="C997" s="126">
        <v>4140111</v>
      </c>
      <c r="D997" s="125" t="s">
        <v>755</v>
      </c>
      <c r="E997" s="27" t="s">
        <v>6</v>
      </c>
      <c r="F997" s="27" t="s">
        <v>179</v>
      </c>
      <c r="G997" s="35">
        <f>IF(F997="I",IFERROR(VLOOKUP(C997,'BG 122022'!B:D,3,FALSE),0),0)</f>
        <v>0</v>
      </c>
      <c r="H997" s="28"/>
      <c r="I997" s="28">
        <f>IF(F997="I",IFERROR(VLOOKUP(C997,'BG 122022'!B:E,4,FALSE),0),0)</f>
        <v>0</v>
      </c>
      <c r="J997" s="28"/>
      <c r="K997" s="35"/>
      <c r="L997" s="28"/>
      <c r="M997" s="28"/>
      <c r="N997" s="28"/>
      <c r="O997" s="35">
        <f>IF(F997="I",IFERROR(VLOOKUP(C997,'BG 2021'!A:C,3,FALSE),0),0)</f>
        <v>0</v>
      </c>
      <c r="P997" s="28"/>
      <c r="Q997" s="28">
        <f>IF(F997="I",IFERROR(VLOOKUP(C997,'BG 2021'!A:D,4,FALSE),0),0)</f>
        <v>0</v>
      </c>
      <c r="R997" s="28"/>
    </row>
    <row r="998" spans="1:18" hidden="1">
      <c r="A998" s="125" t="s">
        <v>109</v>
      </c>
      <c r="B998" s="125"/>
      <c r="C998" s="126">
        <v>41401111</v>
      </c>
      <c r="D998" s="125" t="s">
        <v>755</v>
      </c>
      <c r="E998" s="27" t="s">
        <v>6</v>
      </c>
      <c r="F998" s="27" t="s">
        <v>179</v>
      </c>
      <c r="G998" s="35">
        <f>IF(F998="I",IFERROR(VLOOKUP(C998,'BG 122022'!B:D,3,FALSE),0),0)</f>
        <v>0</v>
      </c>
      <c r="H998" s="28"/>
      <c r="I998" s="28">
        <f>IF(F998="I",IFERROR(VLOOKUP(C998,'BG 122022'!B:E,4,FALSE),0),0)</f>
        <v>0</v>
      </c>
      <c r="J998" s="28"/>
      <c r="K998" s="35"/>
      <c r="L998" s="28"/>
      <c r="M998" s="28"/>
      <c r="N998" s="28"/>
      <c r="O998" s="35">
        <f>IF(F998="I",IFERROR(VLOOKUP(C998,'BG 2021'!A:C,3,FALSE),0),0)</f>
        <v>0</v>
      </c>
      <c r="P998" s="28"/>
      <c r="Q998" s="28">
        <f>IF(F998="I",IFERROR(VLOOKUP(C998,'BG 2021'!A:D,4,FALSE),0),0)</f>
        <v>0</v>
      </c>
      <c r="R998" s="28"/>
    </row>
    <row r="999" spans="1:18" s="165" customFormat="1" hidden="1">
      <c r="A999" s="160" t="s">
        <v>109</v>
      </c>
      <c r="B999" s="160" t="s">
        <v>1035</v>
      </c>
      <c r="C999" s="161">
        <v>4140111101</v>
      </c>
      <c r="D999" s="160" t="s">
        <v>755</v>
      </c>
      <c r="E999" s="162" t="s">
        <v>6</v>
      </c>
      <c r="F999" s="162" t="s">
        <v>180</v>
      </c>
      <c r="G999" s="163">
        <f>IF(F999="I",IFERROR(VLOOKUP(C999,'BG 122022'!B:D,3,FALSE),0),0)</f>
        <v>0</v>
      </c>
      <c r="H999" s="164"/>
      <c r="I999" s="164">
        <f>IF(F999="I",IFERROR(VLOOKUP(C999,'BG 122022'!B:E,4,FALSE),0),0)</f>
        <v>0</v>
      </c>
      <c r="J999" s="164"/>
      <c r="K999" s="163"/>
      <c r="L999" s="164"/>
      <c r="M999" s="164"/>
      <c r="N999" s="164"/>
      <c r="O999" s="163">
        <f>IF(F999="I",IFERROR(VLOOKUP(C999,'BG 2021'!A:C,3,FALSE),0),0)</f>
        <v>0</v>
      </c>
      <c r="P999" s="164"/>
      <c r="Q999" s="164">
        <f>IF(F999="I",IFERROR(VLOOKUP(C999,'BG 2021'!A:D,4,FALSE),0),0)</f>
        <v>0</v>
      </c>
      <c r="R999" s="164"/>
    </row>
    <row r="1000" spans="1:18" s="165" customFormat="1" hidden="1">
      <c r="A1000" s="160" t="s">
        <v>109</v>
      </c>
      <c r="B1000" s="160" t="s">
        <v>1035</v>
      </c>
      <c r="C1000" s="161">
        <v>4140111102</v>
      </c>
      <c r="D1000" s="160" t="s">
        <v>755</v>
      </c>
      <c r="E1000" s="162" t="s">
        <v>0</v>
      </c>
      <c r="F1000" s="162" t="s">
        <v>180</v>
      </c>
      <c r="G1000" s="163">
        <f>IF(F1000="I",IFERROR(VLOOKUP(C1000,'BG 122022'!B:D,3,FALSE),0),0)</f>
        <v>0</v>
      </c>
      <c r="H1000" s="164"/>
      <c r="I1000" s="164">
        <f>IF(F1000="I",IFERROR(VLOOKUP(C1000,'BG 122022'!B:E,4,FALSE),0),0)</f>
        <v>0</v>
      </c>
      <c r="J1000" s="164"/>
      <c r="K1000" s="163"/>
      <c r="L1000" s="164"/>
      <c r="M1000" s="164"/>
      <c r="N1000" s="164"/>
      <c r="O1000" s="163">
        <f>IF(F1000="I",IFERROR(VLOOKUP(C1000,'BG 2021'!A:C,3,FALSE),0),0)</f>
        <v>0</v>
      </c>
      <c r="P1000" s="164"/>
      <c r="Q1000" s="164">
        <f>IF(F1000="I",IFERROR(VLOOKUP(C1000,'BG 2021'!A:D,4,FALSE),0),0)</f>
        <v>0</v>
      </c>
      <c r="R1000" s="164"/>
    </row>
    <row r="1001" spans="1:18" hidden="1">
      <c r="A1001" s="125" t="s">
        <v>109</v>
      </c>
      <c r="B1001" s="125" t="s">
        <v>1035</v>
      </c>
      <c r="C1001" s="126">
        <v>4140111103</v>
      </c>
      <c r="D1001" s="125" t="s">
        <v>1413</v>
      </c>
      <c r="E1001" s="27" t="s">
        <v>6</v>
      </c>
      <c r="F1001" s="27" t="s">
        <v>180</v>
      </c>
      <c r="G1001" s="35">
        <f>IF(F1001="I",IFERROR(VLOOKUP(C1001,'BG 122022'!B:D,3,FALSE),0),0)</f>
        <v>200000</v>
      </c>
      <c r="H1001" s="28"/>
      <c r="I1001" s="28">
        <f>IF(F1001="I",IFERROR(VLOOKUP(C1001,'BG 122022'!B:E,4,FALSE),0),0)</f>
        <v>29.04</v>
      </c>
      <c r="J1001" s="28"/>
      <c r="K1001" s="35"/>
      <c r="L1001" s="28"/>
      <c r="M1001" s="28"/>
      <c r="N1001" s="28"/>
      <c r="O1001" s="35">
        <f>IF(F1001="I",IFERROR(VLOOKUP(C1001,'BG 2021'!A:C,3,FALSE),0),0)</f>
        <v>0</v>
      </c>
      <c r="P1001" s="28"/>
      <c r="Q1001" s="28">
        <f>IF(F1001="I",IFERROR(VLOOKUP(C1001,'BG 2021'!A:D,4,FALSE),0),0)</f>
        <v>0</v>
      </c>
      <c r="R1001" s="28"/>
    </row>
    <row r="1002" spans="1:18" hidden="1">
      <c r="A1002" s="125" t="s">
        <v>109</v>
      </c>
      <c r="B1002" s="125"/>
      <c r="C1002" s="126">
        <v>415</v>
      </c>
      <c r="D1002" s="125" t="s">
        <v>756</v>
      </c>
      <c r="E1002" s="27" t="s">
        <v>6</v>
      </c>
      <c r="F1002" s="27" t="s">
        <v>179</v>
      </c>
      <c r="G1002" s="35">
        <f>IF(F1002="I",IFERROR(VLOOKUP(C1002,'BG 122022'!B:D,3,FALSE),0),0)</f>
        <v>0</v>
      </c>
      <c r="H1002" s="28"/>
      <c r="I1002" s="28">
        <f>IF(F1002="I",IFERROR(VLOOKUP(C1002,'BG 122022'!B:E,4,FALSE),0),0)</f>
        <v>0</v>
      </c>
      <c r="J1002" s="28"/>
      <c r="K1002" s="35"/>
      <c r="L1002" s="28"/>
      <c r="M1002" s="28"/>
      <c r="N1002" s="28"/>
      <c r="O1002" s="35">
        <f>IF(F1002="I",IFERROR(VLOOKUP(C1002,'BG 2021'!A:C,3,FALSE),0),0)</f>
        <v>0</v>
      </c>
      <c r="P1002" s="28"/>
      <c r="Q1002" s="28">
        <f>IF(F1002="I",IFERROR(VLOOKUP(C1002,'BG 2021'!A:D,4,FALSE),0),0)</f>
        <v>0</v>
      </c>
      <c r="R1002" s="28"/>
    </row>
    <row r="1003" spans="1:18" hidden="1">
      <c r="A1003" s="125" t="s">
        <v>109</v>
      </c>
      <c r="B1003" s="125"/>
      <c r="C1003" s="126">
        <v>416</v>
      </c>
      <c r="D1003" s="125" t="s">
        <v>757</v>
      </c>
      <c r="E1003" s="27" t="s">
        <v>6</v>
      </c>
      <c r="F1003" s="27" t="s">
        <v>179</v>
      </c>
      <c r="G1003" s="35">
        <f>IF(F1003="I",IFERROR(VLOOKUP(C1003,'BG 122022'!B:D,3,FALSE),0),0)</f>
        <v>0</v>
      </c>
      <c r="H1003" s="28"/>
      <c r="I1003" s="28">
        <f>IF(F1003="I",IFERROR(VLOOKUP(C1003,'BG 122022'!B:E,4,FALSE),0),0)</f>
        <v>0</v>
      </c>
      <c r="J1003" s="28"/>
      <c r="K1003" s="35"/>
      <c r="L1003" s="28"/>
      <c r="M1003" s="28"/>
      <c r="N1003" s="28"/>
      <c r="O1003" s="35">
        <f>IF(F1003="I",IFERROR(VLOOKUP(C1003,'BG 2021'!A:C,3,FALSE),0),0)</f>
        <v>0</v>
      </c>
      <c r="P1003" s="28"/>
      <c r="Q1003" s="28">
        <f>IF(F1003="I",IFERROR(VLOOKUP(C1003,'BG 2021'!A:D,4,FALSE),0),0)</f>
        <v>0</v>
      </c>
      <c r="R1003" s="28"/>
    </row>
    <row r="1004" spans="1:18" hidden="1">
      <c r="A1004" s="125" t="s">
        <v>109</v>
      </c>
      <c r="B1004" s="125"/>
      <c r="C1004" s="126">
        <v>41601</v>
      </c>
      <c r="D1004" s="125" t="s">
        <v>127</v>
      </c>
      <c r="E1004" s="27" t="s">
        <v>6</v>
      </c>
      <c r="F1004" s="27" t="s">
        <v>179</v>
      </c>
      <c r="G1004" s="35">
        <f>IF(F1004="I",IFERROR(VLOOKUP(C1004,'BG 122022'!B:D,3,FALSE),0),0)</f>
        <v>0</v>
      </c>
      <c r="H1004" s="28"/>
      <c r="I1004" s="28">
        <f>IF(F1004="I",IFERROR(VLOOKUP(C1004,'BG 122022'!B:E,4,FALSE),0),0)</f>
        <v>0</v>
      </c>
      <c r="J1004" s="28"/>
      <c r="K1004" s="35"/>
      <c r="L1004" s="28"/>
      <c r="M1004" s="28"/>
      <c r="N1004" s="28"/>
      <c r="O1004" s="35">
        <f>IF(F1004="I",IFERROR(VLOOKUP(C1004,'BG 2021'!A:C,3,FALSE),0),0)</f>
        <v>0</v>
      </c>
      <c r="P1004" s="28"/>
      <c r="Q1004" s="28">
        <f>IF(F1004="I",IFERROR(VLOOKUP(C1004,'BG 2021'!A:D,4,FALSE),0),0)</f>
        <v>0</v>
      </c>
      <c r="R1004" s="28"/>
    </row>
    <row r="1005" spans="1:18" hidden="1">
      <c r="A1005" s="125" t="s">
        <v>109</v>
      </c>
      <c r="B1005" s="125"/>
      <c r="C1005" s="126">
        <v>416011</v>
      </c>
      <c r="D1005" s="125" t="s">
        <v>127</v>
      </c>
      <c r="E1005" s="27" t="s">
        <v>6</v>
      </c>
      <c r="F1005" s="27" t="s">
        <v>179</v>
      </c>
      <c r="G1005" s="35">
        <f>IF(F1005="I",IFERROR(VLOOKUP(C1005,'BG 122022'!B:D,3,FALSE),0),0)</f>
        <v>0</v>
      </c>
      <c r="H1005" s="28"/>
      <c r="I1005" s="28">
        <f>IF(F1005="I",IFERROR(VLOOKUP(C1005,'BG 122022'!B:E,4,FALSE),0),0)</f>
        <v>0</v>
      </c>
      <c r="J1005" s="28"/>
      <c r="K1005" s="35"/>
      <c r="L1005" s="28"/>
      <c r="M1005" s="28"/>
      <c r="N1005" s="28"/>
      <c r="O1005" s="35">
        <f>IF(F1005="I",IFERROR(VLOOKUP(C1005,'BG 2021'!A:C,3,FALSE),0),0)</f>
        <v>0</v>
      </c>
      <c r="P1005" s="28"/>
      <c r="Q1005" s="28">
        <f>IF(F1005="I",IFERROR(VLOOKUP(C1005,'BG 2021'!A:D,4,FALSE),0),0)</f>
        <v>0</v>
      </c>
      <c r="R1005" s="28"/>
    </row>
    <row r="1006" spans="1:18" hidden="1">
      <c r="A1006" s="125" t="s">
        <v>109</v>
      </c>
      <c r="B1006" s="125"/>
      <c r="C1006" s="126">
        <v>4160114</v>
      </c>
      <c r="D1006" s="125" t="s">
        <v>1093</v>
      </c>
      <c r="E1006" s="27" t="s">
        <v>6</v>
      </c>
      <c r="F1006" s="27" t="s">
        <v>179</v>
      </c>
      <c r="G1006" s="35">
        <f>IF(F1006="I",IFERROR(VLOOKUP(C1006,'BG 122022'!B:D,3,FALSE),0),0)</f>
        <v>0</v>
      </c>
      <c r="H1006" s="28"/>
      <c r="I1006" s="28">
        <f>IF(F1006="I",IFERROR(VLOOKUP(C1006,'BG 122022'!B:E,4,FALSE),0),0)</f>
        <v>0</v>
      </c>
      <c r="J1006" s="28"/>
      <c r="K1006" s="35"/>
      <c r="L1006" s="28"/>
      <c r="M1006" s="28"/>
      <c r="N1006" s="28"/>
      <c r="O1006" s="35">
        <f>IF(F1006="I",IFERROR(VLOOKUP(C1006,'BG 2021'!A:C,3,FALSE),0),0)</f>
        <v>0</v>
      </c>
      <c r="P1006" s="28"/>
      <c r="Q1006" s="28">
        <f>IF(F1006="I",IFERROR(VLOOKUP(C1006,'BG 2021'!A:D,4,FALSE),0),0)</f>
        <v>0</v>
      </c>
      <c r="R1006" s="28"/>
    </row>
    <row r="1007" spans="1:18" hidden="1">
      <c r="A1007" s="125" t="s">
        <v>109</v>
      </c>
      <c r="B1007" s="125"/>
      <c r="C1007" s="126">
        <v>41601141</v>
      </c>
      <c r="D1007" s="125" t="s">
        <v>1094</v>
      </c>
      <c r="E1007" s="27" t="s">
        <v>6</v>
      </c>
      <c r="F1007" s="27" t="s">
        <v>179</v>
      </c>
      <c r="G1007" s="35">
        <f>IF(F1007="I",IFERROR(VLOOKUP(C1007,'BG 122022'!B:D,3,FALSE),0),0)</f>
        <v>0</v>
      </c>
      <c r="H1007" s="28"/>
      <c r="I1007" s="28">
        <f>IF(F1007="I",IFERROR(VLOOKUP(C1007,'BG 122022'!B:E,4,FALSE),0),0)</f>
        <v>0</v>
      </c>
      <c r="J1007" s="28"/>
      <c r="K1007" s="163"/>
      <c r="L1007" s="28"/>
      <c r="M1007" s="28"/>
      <c r="N1007" s="28"/>
      <c r="O1007" s="35">
        <f>IF(F1007="I",IFERROR(VLOOKUP(C1007,'BG 2021'!A:C,3,FALSE),0),0)</f>
        <v>0</v>
      </c>
      <c r="P1007" s="28"/>
      <c r="Q1007" s="28">
        <f>IF(F1007="I",IFERROR(VLOOKUP(C1007,'BG 2021'!A:D,4,FALSE),0),0)</f>
        <v>0</v>
      </c>
      <c r="R1007" s="28"/>
    </row>
    <row r="1008" spans="1:18" s="165" customFormat="1" hidden="1">
      <c r="A1008" s="160" t="s">
        <v>109</v>
      </c>
      <c r="B1008" s="160" t="s">
        <v>1040</v>
      </c>
      <c r="C1008" s="161">
        <v>4160114103</v>
      </c>
      <c r="D1008" s="160" t="s">
        <v>1095</v>
      </c>
      <c r="E1008" s="162" t="s">
        <v>6</v>
      </c>
      <c r="F1008" s="162" t="s">
        <v>180</v>
      </c>
      <c r="G1008" s="163">
        <f>IF(F1008="I",IFERROR(VLOOKUP(C1008,'BG 122022'!B:D,3,FALSE),0),0)</f>
        <v>0</v>
      </c>
      <c r="H1008" s="164"/>
      <c r="I1008" s="164">
        <f>IF(F1008="I",IFERROR(VLOOKUP(C1008,'BG 122022'!B:E,4,FALSE),0),0)</f>
        <v>0</v>
      </c>
      <c r="J1008" s="164"/>
      <c r="K1008" s="163"/>
      <c r="L1008" s="164"/>
      <c r="M1008" s="164"/>
      <c r="N1008" s="164"/>
      <c r="O1008" s="163">
        <f>IF(F1008="I",IFERROR(VLOOKUP(C1008,'BG 2021'!A:C,3,FALSE),0),0)</f>
        <v>18725000</v>
      </c>
      <c r="P1008" s="164"/>
      <c r="Q1008" s="164">
        <f>IF(F1008="I",IFERROR(VLOOKUP(C1008,'BG 2021'!A:D,4,FALSE),0),0)</f>
        <v>2779.81</v>
      </c>
      <c r="R1008" s="164"/>
    </row>
    <row r="1009" spans="1:18" hidden="1">
      <c r="A1009" s="125" t="s">
        <v>109</v>
      </c>
      <c r="B1009" s="125"/>
      <c r="C1009" s="126">
        <v>4160115</v>
      </c>
      <c r="D1009" s="125" t="s">
        <v>964</v>
      </c>
      <c r="E1009" s="27" t="s">
        <v>6</v>
      </c>
      <c r="F1009" s="27" t="s">
        <v>179</v>
      </c>
      <c r="G1009" s="35">
        <f>IF(F1009="I",IFERROR(VLOOKUP(C1009,'BG 122022'!B:D,3,FALSE),0),0)</f>
        <v>0</v>
      </c>
      <c r="H1009" s="28"/>
      <c r="I1009" s="28">
        <f>IF(F1009="I",IFERROR(VLOOKUP(C1009,'BG 122022'!B:E,4,FALSE),0),0)</f>
        <v>0</v>
      </c>
      <c r="J1009" s="28"/>
      <c r="K1009" s="35"/>
      <c r="L1009" s="28"/>
      <c r="M1009" s="28"/>
      <c r="N1009" s="28"/>
      <c r="O1009" s="35">
        <f>IF(F1009="I",IFERROR(VLOOKUP(C1009,'BG 2021'!A:C,3,FALSE),0),0)</f>
        <v>0</v>
      </c>
      <c r="P1009" s="28"/>
      <c r="Q1009" s="28">
        <f>IF(F1009="I",IFERROR(VLOOKUP(C1009,'BG 2021'!A:D,4,FALSE),0),0)</f>
        <v>0</v>
      </c>
      <c r="R1009" s="28"/>
    </row>
    <row r="1010" spans="1:18" hidden="1">
      <c r="A1010" s="125" t="s">
        <v>109</v>
      </c>
      <c r="B1010" s="125"/>
      <c r="C1010" s="126">
        <v>41601151</v>
      </c>
      <c r="D1010" s="125" t="s">
        <v>965</v>
      </c>
      <c r="E1010" s="27" t="s">
        <v>6</v>
      </c>
      <c r="F1010" s="27" t="s">
        <v>179</v>
      </c>
      <c r="G1010" s="35">
        <f>IF(F1010="I",IFERROR(VLOOKUP(C1010,'BG 122022'!B:D,3,FALSE),0),0)</f>
        <v>0</v>
      </c>
      <c r="H1010" s="28"/>
      <c r="I1010" s="28">
        <f>IF(F1010="I",IFERROR(VLOOKUP(C1010,'BG 122022'!B:E,4,FALSE),0),0)</f>
        <v>0</v>
      </c>
      <c r="J1010" s="28"/>
      <c r="K1010" s="35"/>
      <c r="L1010" s="28"/>
      <c r="M1010" s="28"/>
      <c r="N1010" s="28"/>
      <c r="O1010" s="35">
        <f>IF(F1010="I",IFERROR(VLOOKUP(C1010,'BG 2021'!A:C,3,FALSE),0),0)</f>
        <v>0</v>
      </c>
      <c r="P1010" s="28"/>
      <c r="Q1010" s="28">
        <f>IF(F1010="I",IFERROR(VLOOKUP(C1010,'BG 2021'!A:D,4,FALSE),0),0)</f>
        <v>0</v>
      </c>
      <c r="R1010" s="28"/>
    </row>
    <row r="1011" spans="1:18" s="165" customFormat="1" hidden="1">
      <c r="A1011" s="160" t="s">
        <v>109</v>
      </c>
      <c r="B1011" s="160" t="s">
        <v>1040</v>
      </c>
      <c r="C1011" s="161">
        <v>4160115101</v>
      </c>
      <c r="D1011" s="160" t="s">
        <v>966</v>
      </c>
      <c r="E1011" s="162" t="s">
        <v>6</v>
      </c>
      <c r="F1011" s="162" t="s">
        <v>180</v>
      </c>
      <c r="G1011" s="163">
        <f>IF(F1011="I",IFERROR(VLOOKUP(C1011,'BG 122022'!B:D,3,FALSE),0),0)</f>
        <v>10083405</v>
      </c>
      <c r="H1011" s="164"/>
      <c r="I1011" s="164">
        <f>IF(F1011="I",IFERROR(VLOOKUP(C1011,'BG 122022'!B:E,4,FALSE),0),0)</f>
        <v>1441.42</v>
      </c>
      <c r="J1011" s="164"/>
      <c r="K1011" s="163"/>
      <c r="L1011" s="164"/>
      <c r="M1011" s="164"/>
      <c r="N1011" s="164"/>
      <c r="O1011" s="163">
        <f>IF(F1011="I",IFERROR(VLOOKUP(C1011,'BG 2021'!A:C,3,FALSE),0),0)</f>
        <v>13022645</v>
      </c>
      <c r="P1011" s="164"/>
      <c r="Q1011" s="164">
        <f>IF(F1011="I",IFERROR(VLOOKUP(C1011,'BG 2021'!A:D,4,FALSE),0),0)</f>
        <v>1923.07</v>
      </c>
      <c r="R1011" s="164"/>
    </row>
    <row r="1012" spans="1:18" s="165" customFormat="1" hidden="1">
      <c r="A1012" s="160" t="s">
        <v>109</v>
      </c>
      <c r="B1012" s="160" t="s">
        <v>1040</v>
      </c>
      <c r="C1012" s="161">
        <v>4160115102</v>
      </c>
      <c r="D1012" s="160" t="s">
        <v>967</v>
      </c>
      <c r="E1012" s="162" t="s">
        <v>6</v>
      </c>
      <c r="F1012" s="162" t="s">
        <v>180</v>
      </c>
      <c r="G1012" s="163">
        <f>IF(F1012="I",IFERROR(VLOOKUP(C1012,'BG 122022'!B:D,3,FALSE),0),0)</f>
        <v>14452467</v>
      </c>
      <c r="H1012" s="164"/>
      <c r="I1012" s="164">
        <f>IF(F1012="I",IFERROR(VLOOKUP(C1012,'BG 122022'!B:E,4,FALSE),0),0)</f>
        <v>2070.0700000000002</v>
      </c>
      <c r="J1012" s="164"/>
      <c r="K1012" s="163"/>
      <c r="L1012" s="164"/>
      <c r="M1012" s="164"/>
      <c r="N1012" s="164"/>
      <c r="O1012" s="163">
        <f>IF(F1012="I",IFERROR(VLOOKUP(C1012,'BG 2021'!A:C,3,FALSE),0),0)</f>
        <v>91849315</v>
      </c>
      <c r="P1012" s="164"/>
      <c r="Q1012" s="164">
        <f>IF(F1012="I",IFERROR(VLOOKUP(C1012,'BG 2021'!A:D,4,FALSE),0),0)</f>
        <v>13033.21</v>
      </c>
      <c r="R1012" s="164"/>
    </row>
    <row r="1013" spans="1:18" s="203" customFormat="1" hidden="1">
      <c r="A1013" s="208" t="s">
        <v>109</v>
      </c>
      <c r="B1013" s="208" t="s">
        <v>1035</v>
      </c>
      <c r="C1013" s="207">
        <v>4160115103</v>
      </c>
      <c r="D1013" s="208" t="s">
        <v>968</v>
      </c>
      <c r="E1013" s="206" t="s">
        <v>6</v>
      </c>
      <c r="F1013" s="206" t="s">
        <v>180</v>
      </c>
      <c r="G1013" s="205">
        <f>IF(F1013="I",IFERROR(VLOOKUP(C1013,'BG 122022'!B:D,3,FALSE),0),0)</f>
        <v>2120026</v>
      </c>
      <c r="H1013" s="204"/>
      <c r="I1013" s="204">
        <f>IF(F1013="I",IFERROR(VLOOKUP(C1013,'BG 122022'!B:E,4,FALSE),0),0)</f>
        <v>308.56</v>
      </c>
      <c r="J1013" s="204"/>
      <c r="K1013" s="205"/>
      <c r="L1013" s="204"/>
      <c r="M1013" s="204"/>
      <c r="N1013" s="204"/>
      <c r="O1013" s="205">
        <f>IF(F1013="I",IFERROR(VLOOKUP(C1013,'BG 2021'!A:C,3,FALSE),0),0)</f>
        <v>105721716</v>
      </c>
      <c r="P1013" s="204"/>
      <c r="Q1013" s="204">
        <f>IF(F1013="I",IFERROR(VLOOKUP(C1013,'BG 2021'!A:D,4,FALSE),0),0)</f>
        <v>15565.61</v>
      </c>
      <c r="R1013" s="204"/>
    </row>
    <row r="1014" spans="1:18" s="203" customFormat="1" hidden="1">
      <c r="A1014" s="208" t="s">
        <v>109</v>
      </c>
      <c r="B1014" s="208" t="s">
        <v>1035</v>
      </c>
      <c r="C1014" s="207">
        <v>4160115104</v>
      </c>
      <c r="D1014" s="208" t="s">
        <v>1355</v>
      </c>
      <c r="E1014" s="206" t="s">
        <v>6</v>
      </c>
      <c r="F1014" s="206" t="s">
        <v>180</v>
      </c>
      <c r="G1014" s="205">
        <f>IF(F1014="I",IFERROR(VLOOKUP(C1014,'BG 122022'!B:D,3,FALSE),0),0)</f>
        <v>205870</v>
      </c>
      <c r="H1014" s="204"/>
      <c r="I1014" s="204">
        <f>IF(F1014="I",IFERROR(VLOOKUP(C1014,'BG 122022'!B:E,4,FALSE),0),0)</f>
        <v>30.03</v>
      </c>
      <c r="J1014" s="204"/>
      <c r="K1014" s="205"/>
      <c r="L1014" s="204"/>
      <c r="M1014" s="204"/>
      <c r="N1014" s="204"/>
      <c r="O1014" s="205">
        <f>IF(F1014="I",IFERROR(VLOOKUP(C1014,'BG 2021'!A:C,3,FALSE),0),0)</f>
        <v>4298656</v>
      </c>
      <c r="P1014" s="204"/>
      <c r="Q1014" s="204">
        <f>IF(F1014="I",IFERROR(VLOOKUP(C1014,'BG 2021'!A:D,4,FALSE),0),0)</f>
        <v>638.52</v>
      </c>
      <c r="R1014" s="204"/>
    </row>
    <row r="1015" spans="1:18" s="203" customFormat="1" hidden="1">
      <c r="A1015" s="208" t="s">
        <v>109</v>
      </c>
      <c r="B1015" s="208" t="s">
        <v>1035</v>
      </c>
      <c r="C1015" s="207">
        <v>4160115106</v>
      </c>
      <c r="D1015" s="208" t="s">
        <v>1414</v>
      </c>
      <c r="E1015" s="206" t="s">
        <v>6</v>
      </c>
      <c r="F1015" s="206" t="s">
        <v>180</v>
      </c>
      <c r="G1015" s="205">
        <f>IF(F1015="I",IFERROR(VLOOKUP(C1015,'BG 122022'!B:D,3,FALSE),0),0)</f>
        <v>90000000</v>
      </c>
      <c r="H1015" s="204"/>
      <c r="I1015" s="204">
        <f>IF(F1015="I",IFERROR(VLOOKUP(C1015,'BG 122022'!B:E,4,FALSE),0),0)</f>
        <v>13048.94</v>
      </c>
      <c r="J1015" s="204"/>
      <c r="K1015" s="205"/>
      <c r="L1015" s="204"/>
      <c r="M1015" s="204"/>
      <c r="N1015" s="204"/>
      <c r="O1015" s="205">
        <f>IF(F1015="I",IFERROR(VLOOKUP(C1015,'BG 2021'!A:C,3,FALSE),0),0)</f>
        <v>0</v>
      </c>
      <c r="P1015" s="204"/>
      <c r="Q1015" s="204">
        <f>IF(F1015="I",IFERROR(VLOOKUP(C1015,'BG 2021'!A:D,4,FALSE),0),0)</f>
        <v>0</v>
      </c>
      <c r="R1015" s="204"/>
    </row>
    <row r="1016" spans="1:18" s="165" customFormat="1" hidden="1">
      <c r="A1016" s="160" t="s">
        <v>109</v>
      </c>
      <c r="B1016" s="160" t="s">
        <v>1040</v>
      </c>
      <c r="C1016" s="161">
        <v>4160115107</v>
      </c>
      <c r="D1016" s="160" t="s">
        <v>1415</v>
      </c>
      <c r="E1016" s="162" t="s">
        <v>6</v>
      </c>
      <c r="F1016" s="162" t="s">
        <v>180</v>
      </c>
      <c r="G1016" s="163">
        <f>IF(F1016="I",IFERROR(VLOOKUP(C1016,'BG 122022'!B:D,3,FALSE),0),0)</f>
        <v>1360000</v>
      </c>
      <c r="H1016" s="164"/>
      <c r="I1016" s="164">
        <f>IF(F1016="I",IFERROR(VLOOKUP(C1016,'BG 122022'!B:E,4,FALSE),0),0)</f>
        <v>198.24</v>
      </c>
      <c r="J1016" s="164"/>
      <c r="K1016" s="163"/>
      <c r="L1016" s="164"/>
      <c r="M1016" s="164"/>
      <c r="N1016" s="164"/>
      <c r="O1016" s="163">
        <f>IF(F1016="I",IFERROR(VLOOKUP(C1016,'BG 2021'!A:C,3,FALSE),0),0)</f>
        <v>0</v>
      </c>
      <c r="P1016" s="164"/>
      <c r="Q1016" s="164">
        <f>IF(F1016="I",IFERROR(VLOOKUP(C1016,'BG 2021'!A:D,4,FALSE),0),0)</f>
        <v>0</v>
      </c>
      <c r="R1016" s="164"/>
    </row>
    <row r="1017" spans="1:18" s="165" customFormat="1" hidden="1">
      <c r="A1017" s="160" t="s">
        <v>109</v>
      </c>
      <c r="B1017" s="160" t="s">
        <v>1040</v>
      </c>
      <c r="C1017" s="161">
        <v>4160115108</v>
      </c>
      <c r="D1017" s="160" t="s">
        <v>1416</v>
      </c>
      <c r="E1017" s="162" t="s">
        <v>6</v>
      </c>
      <c r="F1017" s="162" t="s">
        <v>180</v>
      </c>
      <c r="G1017" s="163">
        <f>IF(F1017="I",IFERROR(VLOOKUP(C1017,'BG 122022'!B:D,3,FALSE),0),0)</f>
        <v>1120000</v>
      </c>
      <c r="H1017" s="164"/>
      <c r="I1017" s="164">
        <f>IF(F1017="I",IFERROR(VLOOKUP(C1017,'BG 122022'!B:E,4,FALSE),0),0)</f>
        <v>163.25</v>
      </c>
      <c r="J1017" s="164"/>
      <c r="K1017" s="163"/>
      <c r="L1017" s="164"/>
      <c r="M1017" s="164"/>
      <c r="N1017" s="164"/>
      <c r="O1017" s="163">
        <f>IF(F1017="I",IFERROR(VLOOKUP(C1017,'BG 2021'!A:C,3,FALSE),0),0)</f>
        <v>0</v>
      </c>
      <c r="P1017" s="164"/>
      <c r="Q1017" s="164">
        <f>IF(F1017="I",IFERROR(VLOOKUP(C1017,'BG 2021'!A:D,4,FALSE),0),0)</f>
        <v>0</v>
      </c>
      <c r="R1017" s="164"/>
    </row>
    <row r="1018" spans="1:18" hidden="1">
      <c r="A1018" s="125" t="s">
        <v>109</v>
      </c>
      <c r="B1018" s="125"/>
      <c r="C1018" s="126">
        <v>41601152</v>
      </c>
      <c r="D1018" s="125" t="s">
        <v>1013</v>
      </c>
      <c r="E1018" s="27" t="s">
        <v>0</v>
      </c>
      <c r="F1018" s="27" t="s">
        <v>179</v>
      </c>
      <c r="G1018" s="35">
        <f>IF(F1018="I",IFERROR(VLOOKUP(C1018,'BG 122022'!B:D,3,FALSE),0),0)</f>
        <v>0</v>
      </c>
      <c r="H1018" s="28"/>
      <c r="I1018" s="28">
        <f>IF(F1018="I",IFERROR(VLOOKUP(C1018,'BG 122022'!B:E,4,FALSE),0),0)</f>
        <v>0</v>
      </c>
      <c r="J1018" s="28"/>
      <c r="K1018" s="35"/>
      <c r="L1018" s="28"/>
      <c r="M1018" s="28"/>
      <c r="N1018" s="28"/>
      <c r="O1018" s="35">
        <f>IF(F1018="I",IFERROR(VLOOKUP(C1018,'BG 2021'!A:C,3,FALSE),0),0)</f>
        <v>0</v>
      </c>
      <c r="P1018" s="28"/>
      <c r="Q1018" s="28">
        <f>IF(F1018="I",IFERROR(VLOOKUP(C1018,'BG 2021'!A:D,4,FALSE),0),0)</f>
        <v>0</v>
      </c>
      <c r="R1018" s="28"/>
    </row>
    <row r="1019" spans="1:18" s="165" customFormat="1" hidden="1">
      <c r="A1019" s="160" t="s">
        <v>109</v>
      </c>
      <c r="B1019" s="160" t="s">
        <v>1040</v>
      </c>
      <c r="C1019" s="161">
        <v>4160115201</v>
      </c>
      <c r="D1019" s="160" t="s">
        <v>1021</v>
      </c>
      <c r="E1019" s="162" t="s">
        <v>0</v>
      </c>
      <c r="F1019" s="162" t="s">
        <v>180</v>
      </c>
      <c r="G1019" s="163">
        <f>IF(F1019="I",IFERROR(VLOOKUP(C1019,'BG 122022'!B:D,3,FALSE),0),0)</f>
        <v>14201578</v>
      </c>
      <c r="H1019" s="164"/>
      <c r="I1019" s="164">
        <f>IF(F1019="I",IFERROR(VLOOKUP(C1019,'BG 122022'!B:E,4,FALSE),0),0)</f>
        <v>2025.04</v>
      </c>
      <c r="J1019" s="164"/>
      <c r="K1019" s="163"/>
      <c r="L1019" s="164"/>
      <c r="M1019" s="164"/>
      <c r="N1019" s="164"/>
      <c r="O1019" s="163">
        <f>IF(F1019="I",IFERROR(VLOOKUP(C1019,'BG 2021'!A:C,3,FALSE),0),0)</f>
        <v>6965368</v>
      </c>
      <c r="P1019" s="164"/>
      <c r="Q1019" s="164">
        <f>IF(F1019="I",IFERROR(VLOOKUP(C1019,'BG 2021'!A:D,4,FALSE),0),0)</f>
        <v>1025.49</v>
      </c>
      <c r="R1019" s="164"/>
    </row>
    <row r="1020" spans="1:18" s="165" customFormat="1" hidden="1">
      <c r="A1020" s="160" t="s">
        <v>109</v>
      </c>
      <c r="B1020" s="160" t="s">
        <v>1040</v>
      </c>
      <c r="C1020" s="161">
        <v>4160115202</v>
      </c>
      <c r="D1020" s="160" t="s">
        <v>1097</v>
      </c>
      <c r="E1020" s="162" t="s">
        <v>0</v>
      </c>
      <c r="F1020" s="162" t="s">
        <v>180</v>
      </c>
      <c r="G1020" s="163">
        <f>IF(F1020="I",IFERROR(VLOOKUP(C1020,'BG 122022'!B:D,3,FALSE),0),0)</f>
        <v>10601696</v>
      </c>
      <c r="H1020" s="164"/>
      <c r="I1020" s="164">
        <f>IF(F1020="I",IFERROR(VLOOKUP(C1020,'BG 122022'!B:E,4,FALSE),0),0)</f>
        <v>1503.56</v>
      </c>
      <c r="J1020" s="164"/>
      <c r="K1020" s="163"/>
      <c r="L1020" s="164"/>
      <c r="M1020" s="164"/>
      <c r="N1020" s="164"/>
      <c r="O1020" s="163">
        <f>IF(F1020="I",IFERROR(VLOOKUP(C1020,'BG 2021'!A:C,3,FALSE),0),0)</f>
        <v>15204478</v>
      </c>
      <c r="P1020" s="164"/>
      <c r="Q1020" s="164">
        <f>IF(F1020="I",IFERROR(VLOOKUP(C1020,'BG 2021'!A:D,4,FALSE),0),0)</f>
        <v>2232.11</v>
      </c>
      <c r="R1020" s="164"/>
    </row>
    <row r="1021" spans="1:18" s="203" customFormat="1" hidden="1">
      <c r="A1021" s="208" t="s">
        <v>109</v>
      </c>
      <c r="B1021" s="208" t="s">
        <v>1035</v>
      </c>
      <c r="C1021" s="207">
        <v>4160115203</v>
      </c>
      <c r="D1021" s="208" t="s">
        <v>1356</v>
      </c>
      <c r="E1021" s="206" t="s">
        <v>0</v>
      </c>
      <c r="F1021" s="206" t="s">
        <v>180</v>
      </c>
      <c r="G1021" s="205">
        <f>IF(F1021="I",IFERROR(VLOOKUP(C1021,'BG 122022'!B:D,3,FALSE),0),0)</f>
        <v>3882007</v>
      </c>
      <c r="H1021" s="204"/>
      <c r="I1021" s="204">
        <f>IF(F1021="I",IFERROR(VLOOKUP(C1021,'BG 122022'!B:E,4,FALSE),0),0)</f>
        <v>565</v>
      </c>
      <c r="J1021" s="204"/>
      <c r="K1021" s="205"/>
      <c r="L1021" s="204"/>
      <c r="M1021" s="204"/>
      <c r="N1021" s="204"/>
      <c r="O1021" s="205">
        <f>IF(F1021="I",IFERROR(VLOOKUP(C1021,'BG 2021'!A:C,3,FALSE),0),0)</f>
        <v>0</v>
      </c>
      <c r="P1021" s="204"/>
      <c r="Q1021" s="204">
        <f>IF(F1021="I",IFERROR(VLOOKUP(C1021,'BG 2021'!A:D,4,FALSE),0),0)</f>
        <v>0</v>
      </c>
      <c r="R1021" s="204"/>
    </row>
    <row r="1022" spans="1:18" s="203" customFormat="1" hidden="1">
      <c r="A1022" s="208" t="s">
        <v>109</v>
      </c>
      <c r="B1022" s="208" t="s">
        <v>1035</v>
      </c>
      <c r="C1022" s="207">
        <v>4160115206</v>
      </c>
      <c r="D1022" s="208" t="s">
        <v>1417</v>
      </c>
      <c r="E1022" s="206" t="s">
        <v>0</v>
      </c>
      <c r="F1022" s="206" t="s">
        <v>180</v>
      </c>
      <c r="G1022" s="205">
        <f>IF(F1022="I",IFERROR(VLOOKUP(C1022,'BG 122022'!B:D,3,FALSE),0),0)</f>
        <v>32123822</v>
      </c>
      <c r="H1022" s="204"/>
      <c r="I1022" s="204">
        <f>IF(F1022="I",IFERROR(VLOOKUP(C1022,'BG 122022'!B:E,4,FALSE),0),0)</f>
        <v>4600</v>
      </c>
      <c r="J1022" s="204"/>
      <c r="K1022" s="205"/>
      <c r="L1022" s="204"/>
      <c r="M1022" s="204"/>
      <c r="N1022" s="204"/>
      <c r="O1022" s="205">
        <f>IF(F1022="I",IFERROR(VLOOKUP(C1022,'BG 2021'!A:C,3,FALSE),0),0)</f>
        <v>0</v>
      </c>
      <c r="P1022" s="204"/>
      <c r="Q1022" s="204">
        <f>IF(F1022="I",IFERROR(VLOOKUP(C1022,'BG 2021'!A:D,4,FALSE),0),0)</f>
        <v>0</v>
      </c>
      <c r="R1022" s="204"/>
    </row>
    <row r="1023" spans="1:18" s="165" customFormat="1" hidden="1">
      <c r="A1023" s="160" t="s">
        <v>109</v>
      </c>
      <c r="B1023" s="160" t="s">
        <v>1040</v>
      </c>
      <c r="C1023" s="161">
        <v>4160115207</v>
      </c>
      <c r="D1023" s="160" t="s">
        <v>1418</v>
      </c>
      <c r="E1023" s="162" t="s">
        <v>0</v>
      </c>
      <c r="F1023" s="162" t="s">
        <v>180</v>
      </c>
      <c r="G1023" s="163">
        <f>IF(F1023="I",IFERROR(VLOOKUP(C1023,'BG 122022'!B:D,3,FALSE),0),0)</f>
        <v>3699049</v>
      </c>
      <c r="H1023" s="164"/>
      <c r="I1023" s="164">
        <f>IF(F1023="I",IFERROR(VLOOKUP(C1023,'BG 122022'!B:E,4,FALSE),0),0)</f>
        <v>540</v>
      </c>
      <c r="J1023" s="164"/>
      <c r="K1023" s="163"/>
      <c r="L1023" s="164"/>
      <c r="M1023" s="164"/>
      <c r="N1023" s="164"/>
      <c r="O1023" s="163">
        <f>IF(F1023="I",IFERROR(VLOOKUP(C1023,'BG 2021'!A:C,3,FALSE),0),0)</f>
        <v>0</v>
      </c>
      <c r="P1023" s="164"/>
      <c r="Q1023" s="164">
        <f>IF(F1023="I",IFERROR(VLOOKUP(C1023,'BG 2021'!A:D,4,FALSE),0),0)</f>
        <v>0</v>
      </c>
      <c r="R1023" s="164"/>
    </row>
    <row r="1024" spans="1:18" s="165" customFormat="1" hidden="1">
      <c r="A1024" s="160" t="s">
        <v>109</v>
      </c>
      <c r="B1024" s="160" t="s">
        <v>1040</v>
      </c>
      <c r="C1024" s="161">
        <v>4160115208</v>
      </c>
      <c r="D1024" s="160" t="s">
        <v>1419</v>
      </c>
      <c r="E1024" s="162" t="s">
        <v>0</v>
      </c>
      <c r="F1024" s="162" t="s">
        <v>180</v>
      </c>
      <c r="G1024" s="163">
        <f>IF(F1024="I",IFERROR(VLOOKUP(C1024,'BG 122022'!B:D,3,FALSE),0),0)</f>
        <v>6781589</v>
      </c>
      <c r="H1024" s="164"/>
      <c r="I1024" s="164">
        <f>IF(F1024="I",IFERROR(VLOOKUP(C1024,'BG 122022'!B:E,4,FALSE),0),0)</f>
        <v>990</v>
      </c>
      <c r="J1024" s="164"/>
      <c r="K1024" s="163"/>
      <c r="L1024" s="164"/>
      <c r="M1024" s="164"/>
      <c r="N1024" s="164"/>
      <c r="O1024" s="163">
        <f>IF(F1024="I",IFERROR(VLOOKUP(C1024,'BG 2021'!A:C,3,FALSE),0),0)</f>
        <v>0</v>
      </c>
      <c r="P1024" s="164"/>
      <c r="Q1024" s="164">
        <f>IF(F1024="I",IFERROR(VLOOKUP(C1024,'BG 2021'!A:D,4,FALSE),0),0)</f>
        <v>0</v>
      </c>
      <c r="R1024" s="164"/>
    </row>
    <row r="1025" spans="1:18" s="165" customFormat="1" hidden="1">
      <c r="A1025" s="160" t="s">
        <v>109</v>
      </c>
      <c r="B1025" s="160" t="s">
        <v>1040</v>
      </c>
      <c r="C1025" s="161">
        <v>4160115209</v>
      </c>
      <c r="D1025" s="160" t="s">
        <v>1420</v>
      </c>
      <c r="E1025" s="162" t="s">
        <v>0</v>
      </c>
      <c r="F1025" s="162" t="s">
        <v>180</v>
      </c>
      <c r="G1025" s="163">
        <f>IF(F1025="I",IFERROR(VLOOKUP(C1025,'BG 122022'!B:D,3,FALSE),0),0)</f>
        <v>5726675</v>
      </c>
      <c r="H1025" s="164"/>
      <c r="I1025" s="164">
        <f>IF(F1025="I",IFERROR(VLOOKUP(C1025,'BG 122022'!B:E,4,FALSE),0),0)</f>
        <v>836</v>
      </c>
      <c r="J1025" s="164"/>
      <c r="K1025" s="163"/>
      <c r="L1025" s="164"/>
      <c r="M1025" s="164"/>
      <c r="N1025" s="164"/>
      <c r="O1025" s="163">
        <f>IF(F1025="I",IFERROR(VLOOKUP(C1025,'BG 2021'!A:C,3,FALSE),0),0)</f>
        <v>0</v>
      </c>
      <c r="P1025" s="164"/>
      <c r="Q1025" s="164">
        <f>IF(F1025="I",IFERROR(VLOOKUP(C1025,'BG 2021'!A:D,4,FALSE),0),0)</f>
        <v>0</v>
      </c>
      <c r="R1025" s="164"/>
    </row>
    <row r="1026" spans="1:18" hidden="1">
      <c r="A1026" s="125" t="s">
        <v>109</v>
      </c>
      <c r="B1026" s="125" t="s">
        <v>1040</v>
      </c>
      <c r="C1026" s="126">
        <v>41601153</v>
      </c>
      <c r="D1026" s="125" t="s">
        <v>1150</v>
      </c>
      <c r="E1026" s="27" t="s">
        <v>0</v>
      </c>
      <c r="F1026" s="27" t="s">
        <v>179</v>
      </c>
      <c r="G1026" s="35">
        <f>IF(F1026="I",IFERROR(VLOOKUP(C1026,'BG 122022'!B:D,3,FALSE),0),0)</f>
        <v>0</v>
      </c>
      <c r="H1026" s="28"/>
      <c r="I1026" s="28">
        <f>IF(F1026="I",IFERROR(VLOOKUP(C1026,'BG 122022'!B:E,4,FALSE),0),0)</f>
        <v>0</v>
      </c>
      <c r="J1026" s="28"/>
      <c r="K1026" s="35"/>
      <c r="L1026" s="28"/>
      <c r="M1026" s="28"/>
      <c r="N1026" s="28"/>
      <c r="O1026" s="35">
        <f>IF(F1026="I",IFERROR(VLOOKUP(C1026,'BG 2021'!A:C,3,FALSE),0),0)</f>
        <v>0</v>
      </c>
      <c r="P1026" s="28"/>
      <c r="Q1026" s="28">
        <f>IF(F1026="I",IFERROR(VLOOKUP(C1026,'BG 2021'!A:D,4,FALSE),0),0)</f>
        <v>0</v>
      </c>
      <c r="R1026" s="28"/>
    </row>
    <row r="1027" spans="1:18" s="165" customFormat="1" hidden="1">
      <c r="A1027" s="160" t="s">
        <v>109</v>
      </c>
      <c r="B1027" s="160" t="s">
        <v>1040</v>
      </c>
      <c r="C1027" s="161">
        <v>4160115301</v>
      </c>
      <c r="D1027" s="160" t="s">
        <v>1151</v>
      </c>
      <c r="E1027" s="162" t="s">
        <v>0</v>
      </c>
      <c r="F1027" s="162" t="s">
        <v>180</v>
      </c>
      <c r="G1027" s="163">
        <f>IF(F1027="I",IFERROR(VLOOKUP(C1027,'BG 122022'!B:D,3,FALSE),0),0)</f>
        <v>175376217</v>
      </c>
      <c r="H1027" s="164"/>
      <c r="I1027" s="164">
        <f>IF(F1027="I",IFERROR(VLOOKUP(C1027,'BG 122022'!B:E,4,FALSE),0),0)</f>
        <v>25125.84</v>
      </c>
      <c r="J1027" s="164"/>
      <c r="K1027" s="163"/>
      <c r="L1027" s="164"/>
      <c r="M1027" s="164"/>
      <c r="N1027" s="164"/>
      <c r="O1027" s="163">
        <f>IF(F1027="I",IFERROR(VLOOKUP(C1027,'BG 2021'!A:C,3,FALSE),0),0)</f>
        <v>421329465</v>
      </c>
      <c r="P1027" s="164"/>
      <c r="Q1027" s="164">
        <f>IF(F1027="I",IFERROR(VLOOKUP(C1027,'BG 2021'!A:D,4,FALSE),0),0)</f>
        <v>61286.64</v>
      </c>
      <c r="R1027" s="164"/>
    </row>
    <row r="1028" spans="1:18" s="165" customFormat="1" hidden="1">
      <c r="A1028" s="160" t="s">
        <v>109</v>
      </c>
      <c r="B1028" s="160" t="s">
        <v>1040</v>
      </c>
      <c r="C1028" s="161">
        <v>4160115302</v>
      </c>
      <c r="D1028" s="160" t="s">
        <v>1421</v>
      </c>
      <c r="E1028" s="162" t="s">
        <v>0</v>
      </c>
      <c r="F1028" s="162" t="s">
        <v>180</v>
      </c>
      <c r="G1028" s="163">
        <f>IF(F1028="I",IFERROR(VLOOKUP(C1028,'BG 122022'!B:D,3,FALSE),0),0)</f>
        <v>1200830</v>
      </c>
      <c r="H1028" s="164"/>
      <c r="I1028" s="164">
        <f>IF(F1028="I",IFERROR(VLOOKUP(C1028,'BG 122022'!B:E,4,FALSE),0),0)</f>
        <v>175</v>
      </c>
      <c r="J1028" s="164"/>
      <c r="K1028" s="163"/>
      <c r="L1028" s="164"/>
      <c r="M1028" s="164"/>
      <c r="N1028" s="164"/>
      <c r="O1028" s="163">
        <f>IF(F1028="I",IFERROR(VLOOKUP(C1028,'BG 2021'!A:C,3,FALSE),0),0)</f>
        <v>0</v>
      </c>
      <c r="P1028" s="164"/>
      <c r="Q1028" s="164">
        <f>IF(F1028="I",IFERROR(VLOOKUP(C1028,'BG 2021'!A:D,4,FALSE),0),0)</f>
        <v>0</v>
      </c>
      <c r="R1028" s="164"/>
    </row>
    <row r="1029" spans="1:18" hidden="1">
      <c r="A1029" s="125" t="s">
        <v>109</v>
      </c>
      <c r="B1029" s="125"/>
      <c r="C1029" s="126">
        <v>4160116</v>
      </c>
      <c r="D1029" s="125" t="s">
        <v>935</v>
      </c>
      <c r="E1029" s="27" t="s">
        <v>6</v>
      </c>
      <c r="F1029" s="27" t="s">
        <v>179</v>
      </c>
      <c r="G1029" s="35">
        <f>IF(F1029="I",IFERROR(VLOOKUP(C1029,'BG 122022'!B:D,3,FALSE),0),0)</f>
        <v>0</v>
      </c>
      <c r="H1029" s="28"/>
      <c r="I1029" s="28">
        <f>IF(F1029="I",IFERROR(VLOOKUP(C1029,'BG 122022'!B:E,4,FALSE),0),0)</f>
        <v>0</v>
      </c>
      <c r="J1029" s="28"/>
      <c r="K1029" s="35"/>
      <c r="L1029" s="28"/>
      <c r="M1029" s="28"/>
      <c r="N1029" s="28"/>
      <c r="O1029" s="35">
        <f>IF(F1029="I",IFERROR(VLOOKUP(C1029,'BG 2021'!A:C,3,FALSE),0),0)</f>
        <v>0</v>
      </c>
      <c r="P1029" s="28"/>
      <c r="Q1029" s="28">
        <f>IF(F1029="I",IFERROR(VLOOKUP(C1029,'BG 2021'!A:D,4,FALSE),0),0)</f>
        <v>0</v>
      </c>
      <c r="R1029" s="28"/>
    </row>
    <row r="1030" spans="1:18" hidden="1">
      <c r="A1030" s="125" t="s">
        <v>109</v>
      </c>
      <c r="B1030" s="125"/>
      <c r="C1030" s="126">
        <v>41601161</v>
      </c>
      <c r="D1030" s="125" t="s">
        <v>969</v>
      </c>
      <c r="E1030" s="27" t="s">
        <v>6</v>
      </c>
      <c r="F1030" s="27" t="s">
        <v>179</v>
      </c>
      <c r="G1030" s="35">
        <f>IF(F1030="I",IFERROR(VLOOKUP(C1030,'BG 122022'!B:D,3,FALSE),0),0)</f>
        <v>0</v>
      </c>
      <c r="H1030" s="28"/>
      <c r="I1030" s="28">
        <f>IF(F1030="I",IFERROR(VLOOKUP(C1030,'BG 122022'!B:E,4,FALSE),0),0)</f>
        <v>0</v>
      </c>
      <c r="J1030" s="28"/>
      <c r="K1030" s="35"/>
      <c r="L1030" s="28"/>
      <c r="M1030" s="28"/>
      <c r="N1030" s="28"/>
      <c r="O1030" s="35">
        <f>IF(F1030="I",IFERROR(VLOOKUP(C1030,'BG 2021'!A:C,3,FALSE),0),0)</f>
        <v>0</v>
      </c>
      <c r="P1030" s="28"/>
      <c r="Q1030" s="28">
        <f>IF(F1030="I",IFERROR(VLOOKUP(C1030,'BG 2021'!A:D,4,FALSE),0),0)</f>
        <v>0</v>
      </c>
      <c r="R1030" s="28"/>
    </row>
    <row r="1031" spans="1:18" s="165" customFormat="1" hidden="1">
      <c r="A1031" s="160" t="s">
        <v>109</v>
      </c>
      <c r="B1031" s="160" t="s">
        <v>1040</v>
      </c>
      <c r="C1031" s="161">
        <v>4160116101</v>
      </c>
      <c r="D1031" s="160" t="s">
        <v>970</v>
      </c>
      <c r="E1031" s="162" t="s">
        <v>6</v>
      </c>
      <c r="F1031" s="162" t="s">
        <v>180</v>
      </c>
      <c r="G1031" s="163">
        <f>IF(F1031="I",IFERROR(VLOOKUP(C1031,'BG 122022'!B:D,3,FALSE),0),0)</f>
        <v>2271079</v>
      </c>
      <c r="H1031" s="164"/>
      <c r="I1031" s="164">
        <f>IF(F1031="I",IFERROR(VLOOKUP(C1031,'BG 122022'!B:E,4,FALSE),0),0)</f>
        <v>325.14999999999998</v>
      </c>
      <c r="J1031" s="164"/>
      <c r="K1031" s="163"/>
      <c r="L1031" s="164"/>
      <c r="M1031" s="164"/>
      <c r="N1031" s="164"/>
      <c r="O1031" s="163">
        <f>IF(F1031="I",IFERROR(VLOOKUP(C1031,'BG 2021'!A:C,3,FALSE),0),0)</f>
        <v>3255667</v>
      </c>
      <c r="P1031" s="164"/>
      <c r="Q1031" s="164">
        <f>IF(F1031="I",IFERROR(VLOOKUP(C1031,'BG 2021'!A:D,4,FALSE),0),0)</f>
        <v>480.85</v>
      </c>
      <c r="R1031" s="164"/>
    </row>
    <row r="1032" spans="1:18" s="165" customFormat="1" hidden="1">
      <c r="A1032" s="160" t="s">
        <v>109</v>
      </c>
      <c r="B1032" s="160" t="s">
        <v>1040</v>
      </c>
      <c r="C1032" s="161">
        <v>4160116102</v>
      </c>
      <c r="D1032" s="160" t="s">
        <v>971</v>
      </c>
      <c r="E1032" s="162" t="s">
        <v>6</v>
      </c>
      <c r="F1032" s="162" t="s">
        <v>180</v>
      </c>
      <c r="G1032" s="163">
        <f>IF(F1032="I",IFERROR(VLOOKUP(C1032,'BG 122022'!B:D,3,FALSE),0),0)</f>
        <v>3518397</v>
      </c>
      <c r="H1032" s="164"/>
      <c r="I1032" s="164">
        <f>IF(F1032="I",IFERROR(VLOOKUP(C1032,'BG 122022'!B:E,4,FALSE),0),0)</f>
        <v>503.96</v>
      </c>
      <c r="J1032" s="164"/>
      <c r="K1032" s="163"/>
      <c r="L1032" s="164"/>
      <c r="M1032" s="164"/>
      <c r="N1032" s="164"/>
      <c r="O1032" s="163">
        <f>IF(F1032="I",IFERROR(VLOOKUP(C1032,'BG 2021'!A:C,3,FALSE),0),0)</f>
        <v>22951083</v>
      </c>
      <c r="P1032" s="164"/>
      <c r="Q1032" s="164">
        <f>IF(F1032="I",IFERROR(VLOOKUP(C1032,'BG 2021'!A:D,4,FALSE),0),0)</f>
        <v>-4500.8599999999997</v>
      </c>
      <c r="R1032" s="164"/>
    </row>
    <row r="1033" spans="1:18" s="203" customFormat="1" hidden="1">
      <c r="A1033" s="208" t="s">
        <v>109</v>
      </c>
      <c r="B1033" s="208" t="s">
        <v>1035</v>
      </c>
      <c r="C1033" s="207">
        <v>4160116103</v>
      </c>
      <c r="D1033" s="208" t="s">
        <v>972</v>
      </c>
      <c r="E1033" s="206" t="s">
        <v>6</v>
      </c>
      <c r="F1033" s="206" t="s">
        <v>180</v>
      </c>
      <c r="G1033" s="205">
        <f>IF(F1033="I",IFERROR(VLOOKUP(C1033,'BG 122022'!B:D,3,FALSE),0),0)</f>
        <v>155007</v>
      </c>
      <c r="H1033" s="204"/>
      <c r="I1033" s="204">
        <f>IF(F1033="I",IFERROR(VLOOKUP(C1033,'BG 122022'!B:E,4,FALSE),0),0)</f>
        <v>22.559999999999899</v>
      </c>
      <c r="J1033" s="204"/>
      <c r="K1033" s="205"/>
      <c r="L1033" s="204"/>
      <c r="M1033" s="204"/>
      <c r="N1033" s="204"/>
      <c r="O1033" s="205">
        <f>IF(F1033="I",IFERROR(VLOOKUP(C1033,'BG 2021'!A:C,3,FALSE),0),0)</f>
        <v>23943583</v>
      </c>
      <c r="P1033" s="204"/>
      <c r="Q1033" s="204">
        <f>IF(F1033="I",IFERROR(VLOOKUP(C1033,'BG 2021'!A:D,4,FALSE),0),0)</f>
        <v>3523.77</v>
      </c>
      <c r="R1033" s="204"/>
    </row>
    <row r="1034" spans="1:18" s="203" customFormat="1" hidden="1">
      <c r="A1034" s="208" t="s">
        <v>109</v>
      </c>
      <c r="B1034" s="208" t="s">
        <v>1035</v>
      </c>
      <c r="C1034" s="207">
        <v>4160116104</v>
      </c>
      <c r="D1034" s="208" t="s">
        <v>1358</v>
      </c>
      <c r="E1034" s="206" t="s">
        <v>6</v>
      </c>
      <c r="F1034" s="206" t="s">
        <v>180</v>
      </c>
      <c r="G1034" s="205">
        <f>IF(F1034="I",IFERROR(VLOOKUP(C1034,'BG 122022'!B:D,3,FALSE),0),0)</f>
        <v>51468</v>
      </c>
      <c r="H1034" s="204"/>
      <c r="I1034" s="204">
        <f>IF(F1034="I",IFERROR(VLOOKUP(C1034,'BG 122022'!B:E,4,FALSE),0),0)</f>
        <v>7.51</v>
      </c>
      <c r="J1034" s="204"/>
      <c r="K1034" s="205"/>
      <c r="L1034" s="204"/>
      <c r="M1034" s="204"/>
      <c r="N1034" s="204"/>
      <c r="O1034" s="205">
        <f>IF(F1034="I",IFERROR(VLOOKUP(C1034,'BG 2021'!A:C,3,FALSE),0),0)</f>
        <v>1074665</v>
      </c>
      <c r="P1034" s="204"/>
      <c r="Q1034" s="204">
        <f>IF(F1034="I",IFERROR(VLOOKUP(C1034,'BG 2021'!A:D,4,FALSE),0),0)</f>
        <v>159.63999999999999</v>
      </c>
      <c r="R1034" s="204"/>
    </row>
    <row r="1035" spans="1:18" s="203" customFormat="1" hidden="1">
      <c r="A1035" s="208" t="s">
        <v>109</v>
      </c>
      <c r="B1035" s="208" t="s">
        <v>1035</v>
      </c>
      <c r="C1035" s="207">
        <v>4160116106</v>
      </c>
      <c r="D1035" s="208" t="s">
        <v>1422</v>
      </c>
      <c r="E1035" s="206" t="s">
        <v>6</v>
      </c>
      <c r="F1035" s="206" t="s">
        <v>180</v>
      </c>
      <c r="G1035" s="205">
        <f>IF(F1035="I",IFERROR(VLOOKUP(C1035,'BG 122022'!B:D,3,FALSE),0),0)</f>
        <v>22500000</v>
      </c>
      <c r="H1035" s="204"/>
      <c r="I1035" s="204">
        <f>IF(F1035="I",IFERROR(VLOOKUP(C1035,'BG 122022'!B:E,4,FALSE),0),0)</f>
        <v>3262.24</v>
      </c>
      <c r="J1035" s="204"/>
      <c r="K1035" s="205"/>
      <c r="L1035" s="204"/>
      <c r="M1035" s="204"/>
      <c r="N1035" s="204"/>
      <c r="O1035" s="205">
        <f>IF(F1035="I",IFERROR(VLOOKUP(C1035,'BG 2021'!A:C,3,FALSE),0),0)</f>
        <v>0</v>
      </c>
      <c r="P1035" s="204"/>
      <c r="Q1035" s="204">
        <f>IF(F1035="I",IFERROR(VLOOKUP(C1035,'BG 2021'!A:D,4,FALSE),0),0)</f>
        <v>0</v>
      </c>
      <c r="R1035" s="204"/>
    </row>
    <row r="1036" spans="1:18" s="165" customFormat="1" hidden="1">
      <c r="A1036" s="160" t="s">
        <v>109</v>
      </c>
      <c r="B1036" s="160" t="s">
        <v>1040</v>
      </c>
      <c r="C1036" s="161">
        <v>4160116107</v>
      </c>
      <c r="D1036" s="160" t="s">
        <v>1423</v>
      </c>
      <c r="E1036" s="162" t="s">
        <v>6</v>
      </c>
      <c r="F1036" s="162" t="s">
        <v>180</v>
      </c>
      <c r="G1036" s="163">
        <f>IF(F1036="I",IFERROR(VLOOKUP(C1036,'BG 122022'!B:D,3,FALSE),0),0)</f>
        <v>340000</v>
      </c>
      <c r="H1036" s="164"/>
      <c r="I1036" s="164">
        <f>IF(F1036="I",IFERROR(VLOOKUP(C1036,'BG 122022'!B:E,4,FALSE),0),0)</f>
        <v>49.56</v>
      </c>
      <c r="J1036" s="164"/>
      <c r="K1036" s="163"/>
      <c r="L1036" s="164"/>
      <c r="M1036" s="164"/>
      <c r="N1036" s="164"/>
      <c r="O1036" s="163">
        <f>IF(F1036="I",IFERROR(VLOOKUP(C1036,'BG 2021'!A:C,3,FALSE),0),0)</f>
        <v>0</v>
      </c>
      <c r="P1036" s="164"/>
      <c r="Q1036" s="164">
        <f>IF(F1036="I",IFERROR(VLOOKUP(C1036,'BG 2021'!A:D,4,FALSE),0),0)</f>
        <v>0</v>
      </c>
      <c r="R1036" s="164"/>
    </row>
    <row r="1037" spans="1:18" s="165" customFormat="1" hidden="1">
      <c r="A1037" s="160" t="s">
        <v>109</v>
      </c>
      <c r="B1037" s="160" t="s">
        <v>1040</v>
      </c>
      <c r="C1037" s="161">
        <v>4160116108</v>
      </c>
      <c r="D1037" s="160" t="s">
        <v>1424</v>
      </c>
      <c r="E1037" s="162" t="s">
        <v>6</v>
      </c>
      <c r="F1037" s="162" t="s">
        <v>180</v>
      </c>
      <c r="G1037" s="163">
        <f>IF(F1037="I",IFERROR(VLOOKUP(C1037,'BG 122022'!B:D,3,FALSE),0),0)</f>
        <v>280000</v>
      </c>
      <c r="H1037" s="164"/>
      <c r="I1037" s="164">
        <f>IF(F1037="I",IFERROR(VLOOKUP(C1037,'BG 122022'!B:E,4,FALSE),0),0)</f>
        <v>40.83</v>
      </c>
      <c r="J1037" s="164"/>
      <c r="K1037" s="163"/>
      <c r="L1037" s="164"/>
      <c r="M1037" s="164"/>
      <c r="N1037" s="164"/>
      <c r="O1037" s="163">
        <f>IF(F1037="I",IFERROR(VLOOKUP(C1037,'BG 2021'!A:C,3,FALSE),0),0)</f>
        <v>0</v>
      </c>
      <c r="P1037" s="164"/>
      <c r="Q1037" s="164">
        <f>IF(F1037="I",IFERROR(VLOOKUP(C1037,'BG 2021'!A:D,4,FALSE),0),0)</f>
        <v>0</v>
      </c>
      <c r="R1037" s="164"/>
    </row>
    <row r="1038" spans="1:18" hidden="1">
      <c r="A1038" s="125" t="s">
        <v>109</v>
      </c>
      <c r="B1038" s="125"/>
      <c r="C1038" s="126">
        <v>41601162</v>
      </c>
      <c r="D1038" s="125" t="s">
        <v>1022</v>
      </c>
      <c r="E1038" s="27" t="s">
        <v>0</v>
      </c>
      <c r="F1038" s="27" t="s">
        <v>179</v>
      </c>
      <c r="G1038" s="35">
        <f>IF(F1038="I",IFERROR(VLOOKUP(C1038,'BG 122022'!B:D,3,FALSE),0),0)</f>
        <v>0</v>
      </c>
      <c r="H1038" s="28"/>
      <c r="I1038" s="28">
        <f>IF(F1038="I",IFERROR(VLOOKUP(C1038,'BG 122022'!B:E,4,FALSE),0),0)</f>
        <v>0</v>
      </c>
      <c r="J1038" s="28"/>
      <c r="K1038" s="35"/>
      <c r="L1038" s="28"/>
      <c r="M1038" s="28"/>
      <c r="N1038" s="28"/>
      <c r="O1038" s="35">
        <f>IF(F1038="I",IFERROR(VLOOKUP(C1038,'BG 2021'!A:C,3,FALSE),0),0)</f>
        <v>0</v>
      </c>
      <c r="P1038" s="28"/>
      <c r="Q1038" s="28">
        <f>IF(F1038="I",IFERROR(VLOOKUP(C1038,'BG 2021'!A:D,4,FALSE),0),0)</f>
        <v>0</v>
      </c>
      <c r="R1038" s="28"/>
    </row>
    <row r="1039" spans="1:18" s="165" customFormat="1" hidden="1">
      <c r="A1039" s="160" t="s">
        <v>109</v>
      </c>
      <c r="B1039" s="160" t="s">
        <v>1040</v>
      </c>
      <c r="C1039" s="161">
        <v>4160116201</v>
      </c>
      <c r="D1039" s="160" t="s">
        <v>1023</v>
      </c>
      <c r="E1039" s="162" t="s">
        <v>0</v>
      </c>
      <c r="F1039" s="162" t="s">
        <v>180</v>
      </c>
      <c r="G1039" s="163">
        <f>IF(F1039="I",IFERROR(VLOOKUP(C1039,'BG 122022'!B:D,3,FALSE),0),0)</f>
        <v>3508989</v>
      </c>
      <c r="H1039" s="164"/>
      <c r="I1039" s="164">
        <f>IF(F1039="I",IFERROR(VLOOKUP(C1039,'BG 122022'!B:E,4,FALSE),0),0)</f>
        <v>500.55</v>
      </c>
      <c r="J1039" s="164"/>
      <c r="K1039" s="163"/>
      <c r="L1039" s="164"/>
      <c r="M1039" s="164"/>
      <c r="N1039" s="164"/>
      <c r="O1039" s="163">
        <f>IF(F1039="I",IFERROR(VLOOKUP(C1039,'BG 2021'!A:C,3,FALSE),0),0)</f>
        <v>1741235</v>
      </c>
      <c r="P1039" s="164"/>
      <c r="Q1039" s="164">
        <f>IF(F1039="I",IFERROR(VLOOKUP(C1039,'BG 2021'!A:D,4,FALSE),0),0)</f>
        <v>256.33999999999997</v>
      </c>
      <c r="R1039" s="164"/>
    </row>
    <row r="1040" spans="1:18" s="165" customFormat="1" hidden="1">
      <c r="A1040" s="160" t="s">
        <v>109</v>
      </c>
      <c r="B1040" s="160" t="s">
        <v>1040</v>
      </c>
      <c r="C1040" s="161">
        <v>4160116202</v>
      </c>
      <c r="D1040" s="160" t="s">
        <v>1099</v>
      </c>
      <c r="E1040" s="162" t="s">
        <v>0</v>
      </c>
      <c r="F1040" s="162" t="s">
        <v>180</v>
      </c>
      <c r="G1040" s="163">
        <f>IF(F1040="I",IFERROR(VLOOKUP(C1040,'BG 122022'!B:D,3,FALSE),0),0)</f>
        <v>2069227</v>
      </c>
      <c r="H1040" s="164"/>
      <c r="I1040" s="164">
        <f>IF(F1040="I",IFERROR(VLOOKUP(C1040,'BG 122022'!B:E,4,FALSE),0),0)</f>
        <v>294.12</v>
      </c>
      <c r="J1040" s="164"/>
      <c r="K1040" s="163"/>
      <c r="L1040" s="164"/>
      <c r="M1040" s="164"/>
      <c r="N1040" s="164"/>
      <c r="O1040" s="163">
        <f>IF(F1040="I",IFERROR(VLOOKUP(C1040,'BG 2021'!A:C,3,FALSE),0),0)</f>
        <v>3801205</v>
      </c>
      <c r="P1040" s="164"/>
      <c r="Q1040" s="164">
        <f>IF(F1040="I",IFERROR(VLOOKUP(C1040,'BG 2021'!A:D,4,FALSE),0),0)</f>
        <v>558.04</v>
      </c>
      <c r="R1040" s="164"/>
    </row>
    <row r="1041" spans="1:18" s="203" customFormat="1" hidden="1">
      <c r="A1041" s="208" t="s">
        <v>109</v>
      </c>
      <c r="B1041" s="208" t="s">
        <v>1035</v>
      </c>
      <c r="C1041" s="207">
        <v>4160116206</v>
      </c>
      <c r="D1041" s="208" t="s">
        <v>1425</v>
      </c>
      <c r="E1041" s="206" t="s">
        <v>0</v>
      </c>
      <c r="F1041" s="206" t="s">
        <v>180</v>
      </c>
      <c r="G1041" s="205">
        <f>IF(F1041="I",IFERROR(VLOOKUP(C1041,'BG 122022'!B:D,3,FALSE),0),0)</f>
        <v>8030955</v>
      </c>
      <c r="H1041" s="204"/>
      <c r="I1041" s="204">
        <f>IF(F1041="I",IFERROR(VLOOKUP(C1041,'BG 122022'!B:E,4,FALSE),0),0)</f>
        <v>1150</v>
      </c>
      <c r="J1041" s="204"/>
      <c r="K1041" s="205"/>
      <c r="L1041" s="204"/>
      <c r="M1041" s="204"/>
      <c r="N1041" s="204"/>
      <c r="O1041" s="205">
        <f>IF(F1041="I",IFERROR(VLOOKUP(C1041,'BG 2021'!A:C,3,FALSE),0),0)</f>
        <v>0</v>
      </c>
      <c r="P1041" s="204"/>
      <c r="Q1041" s="204">
        <f>IF(F1041="I",IFERROR(VLOOKUP(C1041,'BG 2021'!A:D,4,FALSE),0),0)</f>
        <v>0</v>
      </c>
      <c r="R1041" s="204"/>
    </row>
    <row r="1042" spans="1:18" s="165" customFormat="1" hidden="1">
      <c r="A1042" s="160" t="s">
        <v>109</v>
      </c>
      <c r="B1042" s="160" t="s">
        <v>1040</v>
      </c>
      <c r="C1042" s="161">
        <v>4160116207</v>
      </c>
      <c r="D1042" s="160" t="s">
        <v>1426</v>
      </c>
      <c r="E1042" s="162" t="s">
        <v>0</v>
      </c>
      <c r="F1042" s="162" t="s">
        <v>180</v>
      </c>
      <c r="G1042" s="163">
        <f>IF(F1042="I",IFERROR(VLOOKUP(C1042,'BG 122022'!B:D,3,FALSE),0),0)</f>
        <v>924762</v>
      </c>
      <c r="H1042" s="164"/>
      <c r="I1042" s="164">
        <f>IF(F1042="I",IFERROR(VLOOKUP(C1042,'BG 122022'!B:E,4,FALSE),0),0)</f>
        <v>135</v>
      </c>
      <c r="J1042" s="164"/>
      <c r="K1042" s="163"/>
      <c r="L1042" s="164"/>
      <c r="M1042" s="164"/>
      <c r="N1042" s="164"/>
      <c r="O1042" s="163">
        <f>IF(F1042="I",IFERROR(VLOOKUP(C1042,'BG 2021'!A:C,3,FALSE),0),0)</f>
        <v>0</v>
      </c>
      <c r="P1042" s="164"/>
      <c r="Q1042" s="164">
        <f>IF(F1042="I",IFERROR(VLOOKUP(C1042,'BG 2021'!A:D,4,FALSE),0),0)</f>
        <v>0</v>
      </c>
      <c r="R1042" s="164"/>
    </row>
    <row r="1043" spans="1:18" s="165" customFormat="1" hidden="1">
      <c r="A1043" s="160" t="s">
        <v>109</v>
      </c>
      <c r="B1043" s="160" t="s">
        <v>1040</v>
      </c>
      <c r="C1043" s="161">
        <v>4160116208</v>
      </c>
      <c r="D1043" s="160" t="s">
        <v>1427</v>
      </c>
      <c r="E1043" s="162" t="s">
        <v>0</v>
      </c>
      <c r="F1043" s="162" t="s">
        <v>180</v>
      </c>
      <c r="G1043" s="163">
        <f>IF(F1043="I",IFERROR(VLOOKUP(C1043,'BG 122022'!B:D,3,FALSE),0),0)</f>
        <v>1431671</v>
      </c>
      <c r="H1043" s="164"/>
      <c r="I1043" s="164">
        <f>IF(F1043="I",IFERROR(VLOOKUP(C1043,'BG 122022'!B:E,4,FALSE),0),0)</f>
        <v>209</v>
      </c>
      <c r="J1043" s="164"/>
      <c r="K1043" s="163"/>
      <c r="L1043" s="164"/>
      <c r="M1043" s="164"/>
      <c r="N1043" s="164"/>
      <c r="O1043" s="163">
        <f>IF(F1043="I",IFERROR(VLOOKUP(C1043,'BG 2021'!A:C,3,FALSE),0),0)</f>
        <v>0</v>
      </c>
      <c r="P1043" s="164"/>
      <c r="Q1043" s="164">
        <f>IF(F1043="I",IFERROR(VLOOKUP(C1043,'BG 2021'!A:D,4,FALSE),0),0)</f>
        <v>0</v>
      </c>
      <c r="R1043" s="164"/>
    </row>
    <row r="1044" spans="1:18" s="165" customFormat="1" hidden="1">
      <c r="A1044" s="160" t="s">
        <v>109</v>
      </c>
      <c r="B1044" s="160" t="s">
        <v>1040</v>
      </c>
      <c r="C1044" s="161">
        <v>4160116209</v>
      </c>
      <c r="D1044" s="160" t="s">
        <v>1428</v>
      </c>
      <c r="E1044" s="162" t="s">
        <v>0</v>
      </c>
      <c r="F1044" s="162" t="s">
        <v>180</v>
      </c>
      <c r="G1044" s="163">
        <f>IF(F1044="I",IFERROR(VLOOKUP(C1044,'BG 122022'!B:D,3,FALSE),0),0)</f>
        <v>1695398</v>
      </c>
      <c r="H1044" s="164"/>
      <c r="I1044" s="164">
        <f>IF(F1044="I",IFERROR(VLOOKUP(C1044,'BG 122022'!B:E,4,FALSE),0),0)</f>
        <v>247.5</v>
      </c>
      <c r="J1044" s="164"/>
      <c r="K1044" s="163"/>
      <c r="L1044" s="164"/>
      <c r="M1044" s="164"/>
      <c r="N1044" s="164"/>
      <c r="O1044" s="163">
        <f>IF(F1044="I",IFERROR(VLOOKUP(C1044,'BG 2021'!A:C,3,FALSE),0),0)</f>
        <v>0</v>
      </c>
      <c r="P1044" s="164"/>
      <c r="Q1044" s="164">
        <f>IF(F1044="I",IFERROR(VLOOKUP(C1044,'BG 2021'!A:D,4,FALSE),0),0)</f>
        <v>0</v>
      </c>
      <c r="R1044" s="164"/>
    </row>
    <row r="1045" spans="1:18" hidden="1">
      <c r="A1045" s="125" t="s">
        <v>109</v>
      </c>
      <c r="B1045" s="125"/>
      <c r="C1045" s="126">
        <v>42</v>
      </c>
      <c r="D1045" s="125" t="s">
        <v>147</v>
      </c>
      <c r="E1045" s="27" t="s">
        <v>6</v>
      </c>
      <c r="F1045" s="27" t="s">
        <v>179</v>
      </c>
      <c r="G1045" s="35">
        <f>IF(F1045="I",IFERROR(VLOOKUP(C1045,'BG 122022'!B:D,3,FALSE),0),0)</f>
        <v>0</v>
      </c>
      <c r="H1045" s="28"/>
      <c r="I1045" s="28">
        <f>IF(F1045="I",IFERROR(VLOOKUP(C1045,'BG 122022'!B:E,4,FALSE),0),0)</f>
        <v>0</v>
      </c>
      <c r="J1045" s="28"/>
      <c r="K1045" s="35"/>
      <c r="L1045" s="28"/>
      <c r="M1045" s="28"/>
      <c r="N1045" s="28"/>
      <c r="O1045" s="35">
        <f>IF(F1045="I",IFERROR(VLOOKUP(C1045,'BG 2021'!A:C,3,FALSE),0),0)</f>
        <v>0</v>
      </c>
      <c r="P1045" s="28"/>
      <c r="Q1045" s="28">
        <f>IF(F1045="I",IFERROR(VLOOKUP(C1045,'BG 2021'!A:D,4,FALSE),0),0)</f>
        <v>0</v>
      </c>
      <c r="R1045" s="28"/>
    </row>
    <row r="1046" spans="1:18" hidden="1">
      <c r="A1046" s="125" t="s">
        <v>109</v>
      </c>
      <c r="B1046" s="125"/>
      <c r="C1046" s="126">
        <v>421</v>
      </c>
      <c r="D1046" s="125" t="s">
        <v>74</v>
      </c>
      <c r="E1046" s="27" t="s">
        <v>6</v>
      </c>
      <c r="F1046" s="27" t="s">
        <v>179</v>
      </c>
      <c r="G1046" s="35">
        <f>IF(F1046="I",IFERROR(VLOOKUP(C1046,'BG 122022'!B:D,3,FALSE),0),0)</f>
        <v>0</v>
      </c>
      <c r="H1046" s="28"/>
      <c r="I1046" s="28">
        <f>IF(F1046="I",IFERROR(VLOOKUP(C1046,'BG 122022'!B:E,4,FALSE),0),0)</f>
        <v>0</v>
      </c>
      <c r="J1046" s="28"/>
      <c r="K1046" s="35"/>
      <c r="L1046" s="28"/>
      <c r="M1046" s="28"/>
      <c r="N1046" s="28"/>
      <c r="O1046" s="35">
        <f>IF(F1046="I",IFERROR(VLOOKUP(C1046,'BG 2021'!A:C,3,FALSE),0),0)</f>
        <v>0</v>
      </c>
      <c r="P1046" s="28"/>
      <c r="Q1046" s="28">
        <f>IF(F1046="I",IFERROR(VLOOKUP(C1046,'BG 2021'!A:D,4,FALSE),0),0)</f>
        <v>0</v>
      </c>
      <c r="R1046" s="28"/>
    </row>
    <row r="1047" spans="1:18" hidden="1">
      <c r="A1047" s="125" t="s">
        <v>109</v>
      </c>
      <c r="B1047" s="125"/>
      <c r="C1047" s="126">
        <v>42101</v>
      </c>
      <c r="D1047" s="125" t="s">
        <v>74</v>
      </c>
      <c r="E1047" s="27" t="s">
        <v>6</v>
      </c>
      <c r="F1047" s="27" t="s">
        <v>179</v>
      </c>
      <c r="G1047" s="35">
        <f>IF(F1047="I",IFERROR(VLOOKUP(C1047,'BG 122022'!B:D,3,FALSE),0),0)</f>
        <v>0</v>
      </c>
      <c r="H1047" s="28"/>
      <c r="I1047" s="28">
        <f>IF(F1047="I",IFERROR(VLOOKUP(C1047,'BG 122022'!B:E,4,FALSE),0),0)</f>
        <v>0</v>
      </c>
      <c r="J1047" s="28"/>
      <c r="K1047" s="35"/>
      <c r="L1047" s="28"/>
      <c r="M1047" s="28"/>
      <c r="N1047" s="28"/>
      <c r="O1047" s="35">
        <f>IF(F1047="I",IFERROR(VLOOKUP(C1047,'BG 2021'!A:C,3,FALSE),0),0)</f>
        <v>0</v>
      </c>
      <c r="P1047" s="28"/>
      <c r="Q1047" s="28">
        <f>IF(F1047="I",IFERROR(VLOOKUP(C1047,'BG 2021'!A:D,4,FALSE),0),0)</f>
        <v>0</v>
      </c>
      <c r="R1047" s="28"/>
    </row>
    <row r="1048" spans="1:18" hidden="1">
      <c r="A1048" s="125" t="s">
        <v>109</v>
      </c>
      <c r="B1048" s="125"/>
      <c r="C1048" s="126">
        <v>421011</v>
      </c>
      <c r="D1048" s="125" t="s">
        <v>74</v>
      </c>
      <c r="E1048" s="27" t="s">
        <v>6</v>
      </c>
      <c r="F1048" s="27" t="s">
        <v>179</v>
      </c>
      <c r="G1048" s="35">
        <f>IF(F1048="I",IFERROR(VLOOKUP(C1048,'BG 122022'!B:D,3,FALSE),0),0)</f>
        <v>0</v>
      </c>
      <c r="H1048" s="28"/>
      <c r="I1048" s="28">
        <f>IF(F1048="I",IFERROR(VLOOKUP(C1048,'BG 122022'!B:E,4,FALSE),0),0)</f>
        <v>0</v>
      </c>
      <c r="J1048" s="28"/>
      <c r="K1048" s="35"/>
      <c r="L1048" s="28"/>
      <c r="M1048" s="28"/>
      <c r="N1048" s="28"/>
      <c r="O1048" s="35">
        <f>IF(F1048="I",IFERROR(VLOOKUP(C1048,'BG 2021'!A:C,3,FALSE),0),0)</f>
        <v>0</v>
      </c>
      <c r="P1048" s="28"/>
      <c r="Q1048" s="28">
        <f>IF(F1048="I",IFERROR(VLOOKUP(C1048,'BG 2021'!A:D,4,FALSE),0),0)</f>
        <v>0</v>
      </c>
      <c r="R1048" s="28"/>
    </row>
    <row r="1049" spans="1:18" hidden="1">
      <c r="A1049" s="125" t="s">
        <v>109</v>
      </c>
      <c r="B1049" s="125"/>
      <c r="C1049" s="126">
        <v>4210111</v>
      </c>
      <c r="D1049" s="125" t="s">
        <v>74</v>
      </c>
      <c r="E1049" s="27" t="s">
        <v>6</v>
      </c>
      <c r="F1049" s="27" t="s">
        <v>179</v>
      </c>
      <c r="G1049" s="35">
        <f>IF(F1049="I",IFERROR(VLOOKUP(C1049,'BG 122022'!B:D,3,FALSE),0),0)</f>
        <v>0</v>
      </c>
      <c r="H1049" s="28"/>
      <c r="I1049" s="28">
        <f>IF(F1049="I",IFERROR(VLOOKUP(C1049,'BG 122022'!B:E,4,FALSE),0),0)</f>
        <v>0</v>
      </c>
      <c r="J1049" s="28"/>
      <c r="K1049" s="35"/>
      <c r="L1049" s="28"/>
      <c r="M1049" s="28"/>
      <c r="N1049" s="28"/>
      <c r="O1049" s="35">
        <f>IF(F1049="I",IFERROR(VLOOKUP(C1049,'BG 2021'!A:C,3,FALSE),0),0)</f>
        <v>0</v>
      </c>
      <c r="P1049" s="28"/>
      <c r="Q1049" s="28">
        <f>IF(F1049="I",IFERROR(VLOOKUP(C1049,'BG 2021'!A:D,4,FALSE),0),0)</f>
        <v>0</v>
      </c>
      <c r="R1049" s="28"/>
    </row>
    <row r="1050" spans="1:18" hidden="1">
      <c r="A1050" s="125" t="s">
        <v>109</v>
      </c>
      <c r="B1050" s="125"/>
      <c r="C1050" s="126">
        <v>42101111</v>
      </c>
      <c r="D1050" s="125" t="s">
        <v>148</v>
      </c>
      <c r="E1050" s="27" t="s">
        <v>6</v>
      </c>
      <c r="F1050" s="27" t="s">
        <v>179</v>
      </c>
      <c r="G1050" s="35">
        <f>IF(F1050="I",IFERROR(VLOOKUP(C1050,'BG 122022'!B:D,3,FALSE),0),0)</f>
        <v>0</v>
      </c>
      <c r="H1050" s="28"/>
      <c r="I1050" s="28">
        <f>IF(F1050="I",IFERROR(VLOOKUP(C1050,'BG 122022'!B:E,4,FALSE),0),0)</f>
        <v>0</v>
      </c>
      <c r="J1050" s="28"/>
      <c r="K1050" s="35"/>
      <c r="L1050" s="28"/>
      <c r="M1050" s="28"/>
      <c r="N1050" s="28"/>
      <c r="O1050" s="35">
        <f>IF(F1050="I",IFERROR(VLOOKUP(C1050,'BG 2021'!A:C,3,FALSE),0),0)</f>
        <v>0</v>
      </c>
      <c r="P1050" s="28"/>
      <c r="Q1050" s="28">
        <f>IF(F1050="I",IFERROR(VLOOKUP(C1050,'BG 2021'!A:D,4,FALSE),0),0)</f>
        <v>0</v>
      </c>
      <c r="R1050" s="28"/>
    </row>
    <row r="1051" spans="1:18" s="165" customFormat="1" hidden="1">
      <c r="A1051" s="160" t="s">
        <v>109</v>
      </c>
      <c r="B1051" s="160" t="s">
        <v>74</v>
      </c>
      <c r="C1051" s="161">
        <v>4210111101</v>
      </c>
      <c r="D1051" s="160" t="s">
        <v>148</v>
      </c>
      <c r="E1051" s="162" t="s">
        <v>6</v>
      </c>
      <c r="F1051" s="162" t="s">
        <v>180</v>
      </c>
      <c r="G1051" s="163">
        <f>IF(F1051="I",IFERROR(VLOOKUP(C1051,'BG 122022'!B:D,3,FALSE),0),0)</f>
        <v>319</v>
      </c>
      <c r="H1051" s="164"/>
      <c r="I1051" s="164">
        <f>IF(F1051="I",IFERROR(VLOOKUP(C1051,'BG 122022'!B:E,4,FALSE),0),0)</f>
        <v>0.05</v>
      </c>
      <c r="J1051" s="164"/>
      <c r="K1051" s="163"/>
      <c r="L1051" s="164"/>
      <c r="M1051" s="164"/>
      <c r="N1051" s="164"/>
      <c r="O1051" s="163">
        <f>IF(F1051="I",IFERROR(VLOOKUP(C1051,'BG 2021'!A:C,3,FALSE),0),0)</f>
        <v>0</v>
      </c>
      <c r="P1051" s="164"/>
      <c r="Q1051" s="164">
        <f>IF(F1051="I",IFERROR(VLOOKUP(C1051,'BG 2021'!A:D,4,FALSE),0),0)</f>
        <v>0</v>
      </c>
      <c r="R1051" s="164"/>
    </row>
    <row r="1052" spans="1:18" hidden="1">
      <c r="A1052" s="125" t="s">
        <v>109</v>
      </c>
      <c r="B1052" s="125"/>
      <c r="C1052" s="126">
        <v>4210111102</v>
      </c>
      <c r="D1052" s="125" t="s">
        <v>758</v>
      </c>
      <c r="E1052" s="27" t="s">
        <v>6</v>
      </c>
      <c r="F1052" s="27" t="s">
        <v>180</v>
      </c>
      <c r="G1052" s="35">
        <f>IF(F1052="I",IFERROR(VLOOKUP(C1052,'BG 122022'!B:D,3,FALSE),0),0)</f>
        <v>0</v>
      </c>
      <c r="H1052" s="28"/>
      <c r="I1052" s="28">
        <f>IF(F1052="I",IFERROR(VLOOKUP(C1052,'BG 122022'!B:E,4,FALSE),0),0)</f>
        <v>0</v>
      </c>
      <c r="J1052" s="28"/>
      <c r="K1052" s="35"/>
      <c r="L1052" s="28"/>
      <c r="M1052" s="28"/>
      <c r="N1052" s="28"/>
      <c r="O1052" s="35">
        <f>IF(F1052="I",IFERROR(VLOOKUP(C1052,'BG 2021'!A:C,3,FALSE),0),0)</f>
        <v>0</v>
      </c>
      <c r="P1052" s="28"/>
      <c r="Q1052" s="28">
        <f>IF(F1052="I",IFERROR(VLOOKUP(C1052,'BG 2021'!A:D,4,FALSE),0),0)</f>
        <v>0</v>
      </c>
      <c r="R1052" s="28"/>
    </row>
    <row r="1053" spans="1:18" hidden="1">
      <c r="A1053" s="125" t="s">
        <v>109</v>
      </c>
      <c r="B1053" s="125"/>
      <c r="C1053" s="126">
        <v>422</v>
      </c>
      <c r="D1053" s="125" t="s">
        <v>342</v>
      </c>
      <c r="E1053" s="27" t="s">
        <v>6</v>
      </c>
      <c r="F1053" s="27" t="s">
        <v>179</v>
      </c>
      <c r="G1053" s="35">
        <f>IF(F1053="I",IFERROR(VLOOKUP(C1053,'BG 122022'!B:D,3,FALSE),0),0)</f>
        <v>0</v>
      </c>
      <c r="H1053" s="28"/>
      <c r="I1053" s="28">
        <f>IF(F1053="I",IFERROR(VLOOKUP(C1053,'BG 122022'!B:E,4,FALSE),0),0)</f>
        <v>0</v>
      </c>
      <c r="J1053" s="28"/>
      <c r="K1053" s="35"/>
      <c r="L1053" s="28"/>
      <c r="M1053" s="28"/>
      <c r="N1053" s="28"/>
      <c r="O1053" s="35">
        <f>IF(F1053="I",IFERROR(VLOOKUP(C1053,'BG 2021'!A:C,3,FALSE),0),0)</f>
        <v>0</v>
      </c>
      <c r="P1053" s="28"/>
      <c r="Q1053" s="28">
        <f>IF(F1053="I",IFERROR(VLOOKUP(C1053,'BG 2021'!A:D,4,FALSE),0),0)</f>
        <v>0</v>
      </c>
      <c r="R1053" s="28"/>
    </row>
    <row r="1054" spans="1:18" hidden="1">
      <c r="A1054" s="125" t="s">
        <v>109</v>
      </c>
      <c r="B1054" s="125"/>
      <c r="C1054" s="126">
        <v>42201</v>
      </c>
      <c r="D1054" s="125" t="s">
        <v>342</v>
      </c>
      <c r="E1054" s="27" t="s">
        <v>6</v>
      </c>
      <c r="F1054" s="27" t="s">
        <v>179</v>
      </c>
      <c r="G1054" s="35">
        <f>IF(F1054="I",IFERROR(VLOOKUP(C1054,'BG 122022'!B:D,3,FALSE),0),0)</f>
        <v>0</v>
      </c>
      <c r="H1054" s="28"/>
      <c r="I1054" s="28">
        <f>IF(F1054="I",IFERROR(VLOOKUP(C1054,'BG 122022'!B:E,4,FALSE),0),0)</f>
        <v>0</v>
      </c>
      <c r="J1054" s="28"/>
      <c r="K1054" s="35"/>
      <c r="L1054" s="28"/>
      <c r="M1054" s="28"/>
      <c r="N1054" s="28"/>
      <c r="O1054" s="35">
        <f>IF(F1054="I",IFERROR(VLOOKUP(C1054,'BG 2021'!A:C,3,FALSE),0),0)</f>
        <v>0</v>
      </c>
      <c r="P1054" s="28"/>
      <c r="Q1054" s="28">
        <f>IF(F1054="I",IFERROR(VLOOKUP(C1054,'BG 2021'!A:D,4,FALSE),0),0)</f>
        <v>0</v>
      </c>
      <c r="R1054" s="28"/>
    </row>
    <row r="1055" spans="1:18" hidden="1">
      <c r="A1055" s="125" t="s">
        <v>109</v>
      </c>
      <c r="B1055" s="125"/>
      <c r="C1055" s="126">
        <v>422011</v>
      </c>
      <c r="D1055" s="125" t="s">
        <v>342</v>
      </c>
      <c r="E1055" s="27" t="s">
        <v>6</v>
      </c>
      <c r="F1055" s="27" t="s">
        <v>179</v>
      </c>
      <c r="G1055" s="35">
        <f>IF(F1055="I",IFERROR(VLOOKUP(C1055,'BG 122022'!B:D,3,FALSE),0),0)</f>
        <v>0</v>
      </c>
      <c r="H1055" s="28"/>
      <c r="I1055" s="28">
        <f>IF(F1055="I",IFERROR(VLOOKUP(C1055,'BG 122022'!B:E,4,FALSE),0),0)</f>
        <v>0</v>
      </c>
      <c r="J1055" s="28"/>
      <c r="K1055" s="35"/>
      <c r="L1055" s="28"/>
      <c r="M1055" s="28"/>
      <c r="N1055" s="28"/>
      <c r="O1055" s="35">
        <f>IF(F1055="I",IFERROR(VLOOKUP(C1055,'BG 2021'!A:C,3,FALSE),0),0)</f>
        <v>0</v>
      </c>
      <c r="P1055" s="28"/>
      <c r="Q1055" s="28">
        <f>IF(F1055="I",IFERROR(VLOOKUP(C1055,'BG 2021'!A:D,4,FALSE),0),0)</f>
        <v>0</v>
      </c>
      <c r="R1055" s="28"/>
    </row>
    <row r="1056" spans="1:18" hidden="1">
      <c r="A1056" s="125" t="s">
        <v>109</v>
      </c>
      <c r="B1056" s="125"/>
      <c r="C1056" s="126">
        <v>4220111</v>
      </c>
      <c r="D1056" s="125" t="s">
        <v>342</v>
      </c>
      <c r="E1056" s="27" t="s">
        <v>6</v>
      </c>
      <c r="F1056" s="27" t="s">
        <v>179</v>
      </c>
      <c r="G1056" s="35">
        <f>IF(F1056="I",IFERROR(VLOOKUP(C1056,'BG 122022'!B:D,3,FALSE),0),0)</f>
        <v>0</v>
      </c>
      <c r="H1056" s="28"/>
      <c r="I1056" s="28">
        <f>IF(F1056="I",IFERROR(VLOOKUP(C1056,'BG 122022'!B:E,4,FALSE),0),0)</f>
        <v>0</v>
      </c>
      <c r="J1056" s="28"/>
      <c r="K1056" s="35"/>
      <c r="L1056" s="28"/>
      <c r="M1056" s="28"/>
      <c r="N1056" s="28"/>
      <c r="O1056" s="35">
        <f>IF(F1056="I",IFERROR(VLOOKUP(C1056,'BG 2021'!A:C,3,FALSE),0),0)</f>
        <v>0</v>
      </c>
      <c r="P1056" s="28"/>
      <c r="Q1056" s="28">
        <f>IF(F1056="I",IFERROR(VLOOKUP(C1056,'BG 2021'!A:D,4,FALSE),0),0)</f>
        <v>0</v>
      </c>
      <c r="R1056" s="28"/>
    </row>
    <row r="1057" spans="1:18" hidden="1">
      <c r="A1057" s="125" t="s">
        <v>109</v>
      </c>
      <c r="B1057" s="125"/>
      <c r="C1057" s="126">
        <v>42201111</v>
      </c>
      <c r="D1057" s="125" t="s">
        <v>342</v>
      </c>
      <c r="E1057" s="27" t="s">
        <v>6</v>
      </c>
      <c r="F1057" s="27" t="s">
        <v>179</v>
      </c>
      <c r="G1057" s="35">
        <f>IF(F1057="I",IFERROR(VLOOKUP(C1057,'BG 122022'!B:D,3,FALSE),0),0)</f>
        <v>0</v>
      </c>
      <c r="H1057" s="28"/>
      <c r="I1057" s="28">
        <f>IF(F1057="I",IFERROR(VLOOKUP(C1057,'BG 122022'!B:E,4,FALSE),0),0)</f>
        <v>0</v>
      </c>
      <c r="J1057" s="28"/>
      <c r="K1057" s="35"/>
      <c r="L1057" s="28"/>
      <c r="M1057" s="28"/>
      <c r="N1057" s="28"/>
      <c r="O1057" s="35">
        <f>IF(F1057="I",IFERROR(VLOOKUP(C1057,'BG 2021'!A:C,3,FALSE),0),0)</f>
        <v>0</v>
      </c>
      <c r="P1057" s="28"/>
      <c r="Q1057" s="28">
        <f>IF(F1057="I",IFERROR(VLOOKUP(C1057,'BG 2021'!A:D,4,FALSE),0),0)</f>
        <v>0</v>
      </c>
      <c r="R1057" s="28"/>
    </row>
    <row r="1058" spans="1:18" s="165" customFormat="1" hidden="1">
      <c r="A1058" s="160" t="s">
        <v>109</v>
      </c>
      <c r="B1058" s="160" t="s">
        <v>132</v>
      </c>
      <c r="C1058" s="161">
        <v>4220111101</v>
      </c>
      <c r="D1058" s="160" t="s">
        <v>284</v>
      </c>
      <c r="E1058" s="162" t="s">
        <v>6</v>
      </c>
      <c r="F1058" s="162" t="s">
        <v>180</v>
      </c>
      <c r="G1058" s="163">
        <f>IF(F1058="I",IFERROR(VLOOKUP(C1058,'BG 122022'!B:D,3,FALSE),0),0)</f>
        <v>8196471160</v>
      </c>
      <c r="H1058" s="164"/>
      <c r="I1058" s="164">
        <f>IF(F1058="I",IFERROR(VLOOKUP(C1058,'BG 122022'!B:E,4,FALSE),0),0)</f>
        <v>101175477.4004</v>
      </c>
      <c r="J1058" s="164"/>
      <c r="K1058" s="163"/>
      <c r="L1058" s="164"/>
      <c r="M1058" s="164"/>
      <c r="N1058" s="164"/>
      <c r="O1058" s="163">
        <f>IF(F1058="I",IFERROR(VLOOKUP(C1058,'BG 2021'!A:C,3,FALSE),0),0)</f>
        <v>1484915154</v>
      </c>
      <c r="P1058" s="164"/>
      <c r="Q1058" s="164">
        <f>IF(F1058="I",IFERROR(VLOOKUP(C1058,'BG 2021'!A:D,4,FALSE),0),0)</f>
        <v>1482344.43</v>
      </c>
      <c r="R1058" s="164"/>
    </row>
    <row r="1059" spans="1:18" s="165" customFormat="1" hidden="1">
      <c r="A1059" s="160" t="s">
        <v>109</v>
      </c>
      <c r="B1059" s="160" t="s">
        <v>132</v>
      </c>
      <c r="C1059" s="161">
        <v>4220111102</v>
      </c>
      <c r="D1059" s="160" t="s">
        <v>285</v>
      </c>
      <c r="E1059" s="162" t="s">
        <v>6</v>
      </c>
      <c r="F1059" s="162" t="s">
        <v>180</v>
      </c>
      <c r="G1059" s="163">
        <f>IF(F1059="I",IFERROR(VLOOKUP(C1059,'BG 122022'!B:D,3,FALSE),0),0)</f>
        <v>4835489797</v>
      </c>
      <c r="H1059" s="164"/>
      <c r="I1059" s="164">
        <f>IF(F1059="I",IFERROR(VLOOKUP(C1059,'BG 122022'!B:E,4,FALSE),0),0)</f>
        <v>187876.4944</v>
      </c>
      <c r="J1059" s="164"/>
      <c r="K1059" s="163"/>
      <c r="L1059" s="164"/>
      <c r="M1059" s="164"/>
      <c r="N1059" s="164"/>
      <c r="O1059" s="163">
        <f>IF(F1059="I",IFERROR(VLOOKUP(C1059,'BG 2021'!A:C,3,FALSE),0),0)</f>
        <v>521346666</v>
      </c>
      <c r="P1059" s="164"/>
      <c r="Q1059" s="164">
        <f>IF(F1059="I",IFERROR(VLOOKUP(C1059,'BG 2021'!A:D,4,FALSE),0),0)</f>
        <v>177441.86499999999</v>
      </c>
      <c r="R1059" s="164"/>
    </row>
    <row r="1060" spans="1:18" hidden="1">
      <c r="A1060" s="125" t="s">
        <v>109</v>
      </c>
      <c r="B1060" s="125"/>
      <c r="C1060" s="126">
        <v>4610111101</v>
      </c>
      <c r="D1060" s="125" t="s">
        <v>91</v>
      </c>
      <c r="E1060" s="27" t="s">
        <v>6</v>
      </c>
      <c r="F1060" s="27" t="s">
        <v>180</v>
      </c>
      <c r="G1060" s="35">
        <f>IF(F1060="I",IFERROR(VLOOKUP(C1060,'BG 122022'!B:D,3,FALSE),0),0)</f>
        <v>0</v>
      </c>
      <c r="H1060" s="28"/>
      <c r="I1060" s="28">
        <f>IF(F1060="I",IFERROR(VLOOKUP(C1060,'BG 122022'!B:E,4,FALSE),0),0)</f>
        <v>0</v>
      </c>
      <c r="J1060" s="28"/>
      <c r="K1060" s="35"/>
      <c r="L1060" s="28"/>
      <c r="M1060" s="28"/>
      <c r="N1060" s="28"/>
      <c r="O1060" s="35">
        <f>IF(F1060="I",IFERROR(VLOOKUP(C1060,'BG 2021'!A:C,3,FALSE),0),0)</f>
        <v>0</v>
      </c>
      <c r="P1060" s="28"/>
      <c r="Q1060" s="28">
        <f>IF(F1060="I",IFERROR(VLOOKUP(C1060,'BG 2021'!A:D,4,FALSE),0),0)</f>
        <v>0</v>
      </c>
      <c r="R1060" s="28"/>
    </row>
    <row r="1061" spans="1:18" hidden="1">
      <c r="A1061" s="125" t="s">
        <v>109</v>
      </c>
      <c r="B1061" s="125"/>
      <c r="C1061" s="126">
        <v>4610111102</v>
      </c>
      <c r="D1061" s="125" t="s">
        <v>759</v>
      </c>
      <c r="E1061" s="27" t="s">
        <v>6</v>
      </c>
      <c r="F1061" s="27" t="s">
        <v>180</v>
      </c>
      <c r="G1061" s="35">
        <f>IF(F1061="I",IFERROR(VLOOKUP(C1061,'BG 122022'!B:D,3,FALSE),0),0)</f>
        <v>0</v>
      </c>
      <c r="H1061" s="28"/>
      <c r="I1061" s="28">
        <f>IF(F1061="I",IFERROR(VLOOKUP(C1061,'BG 122022'!B:E,4,FALSE),0),0)</f>
        <v>0</v>
      </c>
      <c r="J1061" s="28"/>
      <c r="K1061" s="35"/>
      <c r="L1061" s="28"/>
      <c r="M1061" s="28"/>
      <c r="N1061" s="28"/>
      <c r="O1061" s="35">
        <f>IF(F1061="I",IFERROR(VLOOKUP(C1061,'BG 2021'!A:C,3,FALSE),0),0)</f>
        <v>0</v>
      </c>
      <c r="P1061" s="28"/>
      <c r="Q1061" s="28">
        <f>IF(F1061="I",IFERROR(VLOOKUP(C1061,'BG 2021'!A:D,4,FALSE),0),0)</f>
        <v>0</v>
      </c>
      <c r="R1061" s="28"/>
    </row>
    <row r="1062" spans="1:18" hidden="1">
      <c r="A1062" s="125" t="s">
        <v>109</v>
      </c>
      <c r="B1062" s="125"/>
      <c r="C1062" s="126">
        <v>4610111103</v>
      </c>
      <c r="D1062" s="125" t="s">
        <v>760</v>
      </c>
      <c r="E1062" s="27" t="s">
        <v>6</v>
      </c>
      <c r="F1062" s="27" t="s">
        <v>180</v>
      </c>
      <c r="G1062" s="35">
        <f>IF(F1062="I",IFERROR(VLOOKUP(C1062,'BG 122022'!B:D,3,FALSE),0),0)</f>
        <v>0</v>
      </c>
      <c r="H1062" s="28"/>
      <c r="I1062" s="28">
        <f>IF(F1062="I",IFERROR(VLOOKUP(C1062,'BG 122022'!B:E,4,FALSE),0),0)</f>
        <v>0</v>
      </c>
      <c r="J1062" s="28"/>
      <c r="K1062" s="35"/>
      <c r="L1062" s="28"/>
      <c r="M1062" s="28"/>
      <c r="N1062" s="28"/>
      <c r="O1062" s="35">
        <f>IF(F1062="I",IFERROR(VLOOKUP(C1062,'BG 2021'!A:C,3,FALSE),0),0)</f>
        <v>0</v>
      </c>
      <c r="P1062" s="28"/>
      <c r="Q1062" s="28">
        <f>IF(F1062="I",IFERROR(VLOOKUP(C1062,'BG 2021'!A:D,4,FALSE),0),0)</f>
        <v>0</v>
      </c>
      <c r="R1062" s="28"/>
    </row>
    <row r="1063" spans="1:18" hidden="1">
      <c r="A1063" s="125" t="s">
        <v>109</v>
      </c>
      <c r="B1063" s="125"/>
      <c r="C1063" s="126">
        <v>4610111104</v>
      </c>
      <c r="D1063" s="125" t="s">
        <v>761</v>
      </c>
      <c r="E1063" s="27" t="s">
        <v>6</v>
      </c>
      <c r="F1063" s="27" t="s">
        <v>180</v>
      </c>
      <c r="G1063" s="35">
        <f>IF(F1063="I",IFERROR(VLOOKUP(C1063,'BG 122022'!B:D,3,FALSE),0),0)</f>
        <v>0</v>
      </c>
      <c r="H1063" s="28"/>
      <c r="I1063" s="28">
        <f>IF(F1063="I",IFERROR(VLOOKUP(C1063,'BG 122022'!B:E,4,FALSE),0),0)</f>
        <v>0</v>
      </c>
      <c r="J1063" s="28"/>
      <c r="K1063" s="35"/>
      <c r="L1063" s="28"/>
      <c r="M1063" s="28"/>
      <c r="N1063" s="28"/>
      <c r="O1063" s="35">
        <f>IF(F1063="I",IFERROR(VLOOKUP(C1063,'BG 2021'!A:C,3,FALSE),0),0)</f>
        <v>0</v>
      </c>
      <c r="P1063" s="28"/>
      <c r="Q1063" s="28">
        <f>IF(F1063="I",IFERROR(VLOOKUP(C1063,'BG 2021'!A:D,4,FALSE),0),0)</f>
        <v>0</v>
      </c>
      <c r="R1063" s="28"/>
    </row>
    <row r="1064" spans="1:18" hidden="1">
      <c r="A1064" s="125" t="s">
        <v>109</v>
      </c>
      <c r="B1064" s="125"/>
      <c r="C1064" s="126">
        <v>48</v>
      </c>
      <c r="D1064" s="125" t="s">
        <v>343</v>
      </c>
      <c r="E1064" s="27" t="s">
        <v>6</v>
      </c>
      <c r="F1064" s="27" t="s">
        <v>179</v>
      </c>
      <c r="G1064" s="35">
        <f>IF(F1064="I",IFERROR(VLOOKUP(C1064,'BG 122022'!B:D,3,FALSE),0),0)</f>
        <v>0</v>
      </c>
      <c r="H1064" s="28"/>
      <c r="I1064" s="28">
        <f>IF(F1064="I",IFERROR(VLOOKUP(C1064,'BG 122022'!B:E,4,FALSE),0),0)</f>
        <v>0</v>
      </c>
      <c r="J1064" s="28"/>
      <c r="K1064" s="35"/>
      <c r="L1064" s="28"/>
      <c r="M1064" s="28"/>
      <c r="N1064" s="28"/>
      <c r="O1064" s="35">
        <f>IF(F1064="I",IFERROR(VLOOKUP(C1064,'BG 2021'!A:C,3,FALSE),0),0)</f>
        <v>0</v>
      </c>
      <c r="P1064" s="28"/>
      <c r="Q1064" s="28">
        <f>IF(F1064="I",IFERROR(VLOOKUP(C1064,'BG 2021'!A:D,4,FALSE),0),0)</f>
        <v>0</v>
      </c>
      <c r="R1064" s="28"/>
    </row>
    <row r="1065" spans="1:18" hidden="1">
      <c r="A1065" s="125" t="s">
        <v>109</v>
      </c>
      <c r="B1065" s="125"/>
      <c r="C1065" s="126">
        <v>481</v>
      </c>
      <c r="D1065" s="125" t="s">
        <v>344</v>
      </c>
      <c r="E1065" s="27" t="s">
        <v>6</v>
      </c>
      <c r="F1065" s="27" t="s">
        <v>179</v>
      </c>
      <c r="G1065" s="35">
        <f>IF(F1065="I",IFERROR(VLOOKUP(C1065,'BG 122022'!B:D,3,FALSE),0),0)</f>
        <v>0</v>
      </c>
      <c r="H1065" s="28"/>
      <c r="I1065" s="28">
        <f>IF(F1065="I",IFERROR(VLOOKUP(C1065,'BG 122022'!B:E,4,FALSE),0),0)</f>
        <v>0</v>
      </c>
      <c r="J1065" s="28"/>
      <c r="K1065" s="35"/>
      <c r="L1065" s="28"/>
      <c r="M1065" s="28"/>
      <c r="N1065" s="28"/>
      <c r="O1065" s="35">
        <f>IF(F1065="I",IFERROR(VLOOKUP(C1065,'BG 2021'!A:C,3,FALSE),0),0)</f>
        <v>0</v>
      </c>
      <c r="P1065" s="28"/>
      <c r="Q1065" s="28">
        <f>IF(F1065="I",IFERROR(VLOOKUP(C1065,'BG 2021'!A:D,4,FALSE),0),0)</f>
        <v>0</v>
      </c>
      <c r="R1065" s="28"/>
    </row>
    <row r="1066" spans="1:18" hidden="1">
      <c r="A1066" s="125" t="s">
        <v>109</v>
      </c>
      <c r="B1066" s="125"/>
      <c r="C1066" s="126">
        <v>48101</v>
      </c>
      <c r="D1066" s="125" t="s">
        <v>344</v>
      </c>
      <c r="E1066" s="27" t="s">
        <v>6</v>
      </c>
      <c r="F1066" s="27" t="s">
        <v>179</v>
      </c>
      <c r="G1066" s="35">
        <f>IF(F1066="I",IFERROR(VLOOKUP(C1066,'BG 122022'!B:D,3,FALSE),0),0)</f>
        <v>0</v>
      </c>
      <c r="H1066" s="28"/>
      <c r="I1066" s="28">
        <f>IF(F1066="I",IFERROR(VLOOKUP(C1066,'BG 122022'!B:E,4,FALSE),0),0)</f>
        <v>0</v>
      </c>
      <c r="J1066" s="28"/>
      <c r="K1066" s="35"/>
      <c r="L1066" s="28"/>
      <c r="M1066" s="28"/>
      <c r="N1066" s="28"/>
      <c r="O1066" s="35">
        <f>IF(F1066="I",IFERROR(VLOOKUP(C1066,'BG 2021'!A:C,3,FALSE),0),0)</f>
        <v>0</v>
      </c>
      <c r="P1066" s="28"/>
      <c r="Q1066" s="28">
        <f>IF(F1066="I",IFERROR(VLOOKUP(C1066,'BG 2021'!A:D,4,FALSE),0),0)</f>
        <v>0</v>
      </c>
      <c r="R1066" s="28"/>
    </row>
    <row r="1067" spans="1:18" hidden="1">
      <c r="A1067" s="125" t="s">
        <v>109</v>
      </c>
      <c r="B1067" s="125"/>
      <c r="C1067" s="126">
        <v>481011</v>
      </c>
      <c r="D1067" s="125" t="s">
        <v>344</v>
      </c>
      <c r="E1067" s="27" t="s">
        <v>6</v>
      </c>
      <c r="F1067" s="27" t="s">
        <v>179</v>
      </c>
      <c r="G1067" s="35">
        <f>IF(F1067="I",IFERROR(VLOOKUP(C1067,'BG 122022'!B:D,3,FALSE),0),0)</f>
        <v>0</v>
      </c>
      <c r="H1067" s="28"/>
      <c r="I1067" s="28">
        <f>IF(F1067="I",IFERROR(VLOOKUP(C1067,'BG 122022'!B:E,4,FALSE),0),0)</f>
        <v>0</v>
      </c>
      <c r="J1067" s="28"/>
      <c r="K1067" s="35"/>
      <c r="L1067" s="28"/>
      <c r="M1067" s="28"/>
      <c r="N1067" s="28"/>
      <c r="O1067" s="35">
        <f>IF(F1067="I",IFERROR(VLOOKUP(C1067,'BG 2021'!A:C,3,FALSE),0),0)</f>
        <v>0</v>
      </c>
      <c r="P1067" s="28"/>
      <c r="Q1067" s="28">
        <f>IF(F1067="I",IFERROR(VLOOKUP(C1067,'BG 2021'!A:D,4,FALSE),0),0)</f>
        <v>0</v>
      </c>
      <c r="R1067" s="28"/>
    </row>
    <row r="1068" spans="1:18" hidden="1">
      <c r="A1068" s="125" t="s">
        <v>109</v>
      </c>
      <c r="B1068" s="125"/>
      <c r="C1068" s="126">
        <v>4810111</v>
      </c>
      <c r="D1068" s="125" t="s">
        <v>344</v>
      </c>
      <c r="E1068" s="27" t="s">
        <v>6</v>
      </c>
      <c r="F1068" s="27" t="s">
        <v>179</v>
      </c>
      <c r="G1068" s="35">
        <f>IF(F1068="I",IFERROR(VLOOKUP(C1068,'BG 122022'!B:D,3,FALSE),0),0)</f>
        <v>0</v>
      </c>
      <c r="H1068" s="28"/>
      <c r="I1068" s="28">
        <f>IF(F1068="I",IFERROR(VLOOKUP(C1068,'BG 122022'!B:E,4,FALSE),0),0)</f>
        <v>0</v>
      </c>
      <c r="J1068" s="28"/>
      <c r="K1068" s="35"/>
      <c r="L1068" s="28"/>
      <c r="M1068" s="28"/>
      <c r="N1068" s="28"/>
      <c r="O1068" s="35">
        <f>IF(F1068="I",IFERROR(VLOOKUP(C1068,'BG 2021'!A:C,3,FALSE),0),0)</f>
        <v>0</v>
      </c>
      <c r="P1068" s="28"/>
      <c r="Q1068" s="28">
        <f>IF(F1068="I",IFERROR(VLOOKUP(C1068,'BG 2021'!A:D,4,FALSE),0),0)</f>
        <v>0</v>
      </c>
      <c r="R1068" s="28"/>
    </row>
    <row r="1069" spans="1:18" hidden="1">
      <c r="A1069" s="125" t="s">
        <v>109</v>
      </c>
      <c r="B1069" s="125"/>
      <c r="C1069" s="126">
        <v>48101111</v>
      </c>
      <c r="D1069" s="125" t="s">
        <v>344</v>
      </c>
      <c r="E1069" s="27" t="s">
        <v>6</v>
      </c>
      <c r="F1069" s="27" t="s">
        <v>179</v>
      </c>
      <c r="G1069" s="35">
        <f>IF(F1069="I",IFERROR(VLOOKUP(C1069,'BG 122022'!B:D,3,FALSE),0),0)</f>
        <v>0</v>
      </c>
      <c r="H1069" s="28"/>
      <c r="I1069" s="28">
        <f>IF(F1069="I",IFERROR(VLOOKUP(C1069,'BG 122022'!B:E,4,FALSE),0),0)</f>
        <v>0</v>
      </c>
      <c r="J1069" s="28"/>
      <c r="K1069" s="35"/>
      <c r="L1069" s="28"/>
      <c r="M1069" s="28"/>
      <c r="N1069" s="28"/>
      <c r="O1069" s="35">
        <f>IF(F1069="I",IFERROR(VLOOKUP(C1069,'BG 2021'!A:C,3,FALSE),0),0)</f>
        <v>0</v>
      </c>
      <c r="P1069" s="28"/>
      <c r="Q1069" s="28">
        <f>IF(F1069="I",IFERROR(VLOOKUP(C1069,'BG 2021'!A:D,4,FALSE),0),0)</f>
        <v>0</v>
      </c>
      <c r="R1069" s="28"/>
    </row>
    <row r="1070" spans="1:18" hidden="1">
      <c r="A1070" s="125" t="s">
        <v>109</v>
      </c>
      <c r="B1070" s="125"/>
      <c r="C1070" s="126">
        <v>4810111101</v>
      </c>
      <c r="D1070" s="125" t="s">
        <v>110</v>
      </c>
      <c r="E1070" s="27" t="s">
        <v>6</v>
      </c>
      <c r="F1070" s="27" t="s">
        <v>180</v>
      </c>
      <c r="G1070" s="35">
        <f>IF(F1070="I",IFERROR(VLOOKUP(C1070,'BG 122022'!B:D,3,FALSE),0),0)</f>
        <v>0</v>
      </c>
      <c r="H1070" s="28"/>
      <c r="I1070" s="28">
        <f>IF(F1070="I",IFERROR(VLOOKUP(C1070,'BG 122022'!B:E,4,FALSE),0),0)</f>
        <v>0</v>
      </c>
      <c r="J1070" s="28"/>
      <c r="K1070" s="35"/>
      <c r="L1070" s="28"/>
      <c r="M1070" s="28"/>
      <c r="N1070" s="28"/>
      <c r="O1070" s="35">
        <f>IF(F1070="I",IFERROR(VLOOKUP(C1070,'BG 2021'!A:C,3,FALSE),0),0)</f>
        <v>0</v>
      </c>
      <c r="P1070" s="28"/>
      <c r="Q1070" s="28">
        <f>IF(F1070="I",IFERROR(VLOOKUP(C1070,'BG 2021'!A:D,4,FALSE),0),0)</f>
        <v>0</v>
      </c>
      <c r="R1070" s="28"/>
    </row>
    <row r="1071" spans="1:18" s="165" customFormat="1" hidden="1">
      <c r="A1071" s="160" t="s">
        <v>109</v>
      </c>
      <c r="B1071" s="160" t="s">
        <v>103</v>
      </c>
      <c r="C1071" s="161">
        <v>4810111102</v>
      </c>
      <c r="D1071" s="160" t="s">
        <v>286</v>
      </c>
      <c r="E1071" s="162" t="s">
        <v>6</v>
      </c>
      <c r="F1071" s="162" t="s">
        <v>180</v>
      </c>
      <c r="G1071" s="163">
        <f>IF(F1071="I",IFERROR(VLOOKUP(C1071,'BG 122022'!B:D,3,FALSE),0),0)</f>
        <v>99880</v>
      </c>
      <c r="H1071" s="164"/>
      <c r="I1071" s="164">
        <f>IF(F1071="I",IFERROR(VLOOKUP(C1071,'BG 122022'!B:E,4,FALSE),0),0)</f>
        <v>34.209999999999994</v>
      </c>
      <c r="J1071" s="164"/>
      <c r="K1071" s="163"/>
      <c r="L1071" s="164"/>
      <c r="M1071" s="164"/>
      <c r="N1071" s="164"/>
      <c r="O1071" s="163">
        <f>IF(F1071="I",IFERROR(VLOOKUP(C1071,'BG 2021'!A:C,3,FALSE),0),0)</f>
        <v>18666</v>
      </c>
      <c r="P1071" s="164"/>
      <c r="Q1071" s="164">
        <f>IF(F1071="I",IFERROR(VLOOKUP(C1071,'BG 2021'!A:D,4,FALSE),0),0)</f>
        <v>6.08</v>
      </c>
      <c r="R1071" s="164"/>
    </row>
    <row r="1072" spans="1:18" s="165" customFormat="1" hidden="1">
      <c r="A1072" s="160" t="s">
        <v>109</v>
      </c>
      <c r="B1072" s="160" t="s">
        <v>986</v>
      </c>
      <c r="C1072" s="161">
        <v>4810111103</v>
      </c>
      <c r="D1072" s="160" t="s">
        <v>762</v>
      </c>
      <c r="E1072" s="162" t="s">
        <v>6</v>
      </c>
      <c r="F1072" s="162" t="s">
        <v>180</v>
      </c>
      <c r="G1072" s="163">
        <f>IF(F1072="I",IFERROR(VLOOKUP(C1072,'BG 122022'!B:D,3,FALSE),0),0)</f>
        <v>4719745</v>
      </c>
      <c r="H1072" s="164"/>
      <c r="I1072" s="164">
        <f>IF(F1072="I",IFERROR(VLOOKUP(C1072,'BG 122022'!B:E,4,FALSE),0),0)</f>
        <v>671.47</v>
      </c>
      <c r="J1072" s="164"/>
      <c r="K1072" s="163"/>
      <c r="L1072" s="164"/>
      <c r="M1072" s="164"/>
      <c r="N1072" s="164"/>
      <c r="O1072" s="163">
        <f>IF(F1072="I",IFERROR(VLOOKUP(C1072,'BG 2021'!A:C,3,FALSE),0),0)</f>
        <v>3628807</v>
      </c>
      <c r="P1072" s="164"/>
      <c r="Q1072" s="164">
        <f>IF(F1072="I",IFERROR(VLOOKUP(C1072,'BG 2021'!A:D,4,FALSE),0),0)</f>
        <v>525.58999999999992</v>
      </c>
      <c r="R1072" s="164"/>
    </row>
    <row r="1073" spans="1:18" hidden="1">
      <c r="A1073" s="125" t="s">
        <v>109</v>
      </c>
      <c r="B1073" s="125"/>
      <c r="C1073" s="126">
        <v>4810111104</v>
      </c>
      <c r="D1073" s="125" t="s">
        <v>763</v>
      </c>
      <c r="E1073" s="27" t="s">
        <v>6</v>
      </c>
      <c r="F1073" s="27" t="s">
        <v>180</v>
      </c>
      <c r="G1073" s="35">
        <f>IF(F1073="I",IFERROR(VLOOKUP(C1073,'BG 122022'!B:D,3,FALSE),0),0)</f>
        <v>0</v>
      </c>
      <c r="H1073" s="28"/>
      <c r="I1073" s="28">
        <f>IF(F1073="I",IFERROR(VLOOKUP(C1073,'BG 122022'!B:E,4,FALSE),0),0)</f>
        <v>0</v>
      </c>
      <c r="J1073" s="28"/>
      <c r="K1073" s="35"/>
      <c r="L1073" s="28"/>
      <c r="M1073" s="28"/>
      <c r="N1073" s="28"/>
      <c r="O1073" s="35">
        <f>IF(F1073="I",IFERROR(VLOOKUP(C1073,'BG 2021'!A:C,3,FALSE),0),0)</f>
        <v>0</v>
      </c>
      <c r="P1073" s="28"/>
      <c r="Q1073" s="28">
        <f>IF(F1073="I",IFERROR(VLOOKUP(C1073,'BG 2021'!A:D,4,FALSE),0),0)</f>
        <v>0</v>
      </c>
      <c r="R1073" s="28"/>
    </row>
    <row r="1074" spans="1:18" s="165" customFormat="1" hidden="1">
      <c r="A1074" s="160" t="s">
        <v>109</v>
      </c>
      <c r="B1074" s="160" t="s">
        <v>103</v>
      </c>
      <c r="C1074" s="161">
        <v>4810111105</v>
      </c>
      <c r="D1074" s="160" t="s">
        <v>764</v>
      </c>
      <c r="E1074" s="162" t="s">
        <v>6</v>
      </c>
      <c r="F1074" s="162" t="s">
        <v>180</v>
      </c>
      <c r="G1074" s="163">
        <f>IF(F1074="I",IFERROR(VLOOKUP(C1074,'BG 122022'!B:D,3,FALSE),0),0)</f>
        <v>1000000</v>
      </c>
      <c r="H1074" s="164"/>
      <c r="I1074" s="164">
        <f>IF(F1074="I",IFERROR(VLOOKUP(C1074,'BG 122022'!B:E,4,FALSE),0),0)</f>
        <v>141.61000000000001</v>
      </c>
      <c r="J1074" s="164"/>
      <c r="K1074" s="163"/>
      <c r="L1074" s="164"/>
      <c r="M1074" s="164"/>
      <c r="N1074" s="164"/>
      <c r="O1074" s="163">
        <f>IF(F1074="I",IFERROR(VLOOKUP(C1074,'BG 2021'!A:C,3,FALSE),0),0)</f>
        <v>0</v>
      </c>
      <c r="P1074" s="164"/>
      <c r="Q1074" s="164">
        <f>IF(F1074="I",IFERROR(VLOOKUP(C1074,'BG 2021'!A:D,4,FALSE),0),0)</f>
        <v>0</v>
      </c>
      <c r="R1074" s="164"/>
    </row>
    <row r="1075" spans="1:18" hidden="1">
      <c r="A1075" s="125" t="s">
        <v>109</v>
      </c>
      <c r="B1075" s="125" t="s">
        <v>1035</v>
      </c>
      <c r="C1075" s="126">
        <v>4810111106</v>
      </c>
      <c r="D1075" s="125" t="s">
        <v>1274</v>
      </c>
      <c r="E1075" s="27" t="s">
        <v>6</v>
      </c>
      <c r="F1075" s="27" t="s">
        <v>180</v>
      </c>
      <c r="G1075" s="35">
        <f>IF(F1075="I",IFERROR(VLOOKUP(C1075,'BG 122022'!B:D,3,FALSE),0),0)</f>
        <v>200000</v>
      </c>
      <c r="H1075" s="28"/>
      <c r="I1075" s="28">
        <f>IF(F1075="I",IFERROR(VLOOKUP(C1075,'BG 122022'!B:E,4,FALSE),0),0)</f>
        <v>28.74</v>
      </c>
      <c r="J1075" s="28"/>
      <c r="K1075" s="35"/>
      <c r="L1075" s="28"/>
      <c r="M1075" s="28"/>
      <c r="N1075" s="28"/>
      <c r="O1075" s="35">
        <f>IF(F1075="I",IFERROR(VLOOKUP(C1075,'BG 2021'!A:C,3,FALSE),0),0)</f>
        <v>0</v>
      </c>
      <c r="P1075" s="28"/>
      <c r="Q1075" s="28">
        <f>IF(F1075="I",IFERROR(VLOOKUP(C1075,'BG 2021'!A:D,4,FALSE),0),0)</f>
        <v>0</v>
      </c>
      <c r="R1075" s="28"/>
    </row>
    <row r="1076" spans="1:18" hidden="1">
      <c r="A1076" s="215"/>
      <c r="B1076" s="215"/>
      <c r="C1076" s="214"/>
      <c r="D1076" s="215"/>
      <c r="E1076" s="213"/>
      <c r="F1076" s="213"/>
      <c r="G1076" s="212"/>
      <c r="H1076" s="211"/>
      <c r="I1076" s="211"/>
      <c r="J1076" s="211"/>
      <c r="K1076" s="212"/>
      <c r="L1076" s="211"/>
      <c r="M1076" s="211"/>
      <c r="N1076" s="211"/>
      <c r="O1076" s="212"/>
      <c r="P1076" s="211"/>
      <c r="Q1076" s="211"/>
      <c r="R1076" s="211"/>
    </row>
    <row r="1077" spans="1:18" hidden="1">
      <c r="A1077" s="125" t="s">
        <v>126</v>
      </c>
      <c r="B1077" s="125"/>
      <c r="C1077" s="126">
        <v>5</v>
      </c>
      <c r="D1077" s="125" t="s">
        <v>126</v>
      </c>
      <c r="E1077" s="27" t="s">
        <v>6</v>
      </c>
      <c r="F1077" s="27" t="s">
        <v>179</v>
      </c>
      <c r="G1077" s="35">
        <f>IF(F1077="I",IFERROR(VLOOKUP(C1077,'BG 122022'!B:D,3,FALSE),0),0)</f>
        <v>0</v>
      </c>
      <c r="H1077" s="28"/>
      <c r="I1077" s="28">
        <f>IF(F1077="I",IFERROR(VLOOKUP(C1077,'BG 122022'!B:E,4,FALSE),0),0)</f>
        <v>0</v>
      </c>
      <c r="J1077" s="28"/>
      <c r="K1077" s="35"/>
      <c r="L1077" s="28"/>
      <c r="M1077" s="28"/>
      <c r="N1077" s="28"/>
      <c r="O1077" s="35">
        <f>IF(F1077="I",IFERROR(VLOOKUP(C1077,'BG 2021'!A:C,3,FALSE),0),0)</f>
        <v>0</v>
      </c>
      <c r="P1077" s="28"/>
      <c r="Q1077" s="28">
        <f>IF(F1077="I",IFERROR(VLOOKUP(C1077,'BG 2021'!A:D,4,FALSE),0),0)</f>
        <v>0</v>
      </c>
      <c r="R1077" s="28"/>
    </row>
    <row r="1078" spans="1:18" hidden="1">
      <c r="A1078" s="125" t="s">
        <v>126</v>
      </c>
      <c r="B1078" s="125"/>
      <c r="C1078" s="126">
        <v>51</v>
      </c>
      <c r="D1078" s="125" t="s">
        <v>345</v>
      </c>
      <c r="E1078" s="27" t="s">
        <v>6</v>
      </c>
      <c r="F1078" s="27" t="s">
        <v>179</v>
      </c>
      <c r="G1078" s="35">
        <f>IF(F1078="I",IFERROR(VLOOKUP(C1078,'BG 122022'!B:D,3,FALSE),0),0)</f>
        <v>0</v>
      </c>
      <c r="H1078" s="28"/>
      <c r="I1078" s="28">
        <f>IF(F1078="I",IFERROR(VLOOKUP(C1078,'BG 122022'!B:E,4,FALSE),0),0)</f>
        <v>0</v>
      </c>
      <c r="J1078" s="28"/>
      <c r="K1078" s="35"/>
      <c r="L1078" s="28"/>
      <c r="M1078" s="28"/>
      <c r="N1078" s="28"/>
      <c r="O1078" s="35">
        <f>IF(F1078="I",IFERROR(VLOOKUP(C1078,'BG 2021'!A:C,3,FALSE),0),0)</f>
        <v>0</v>
      </c>
      <c r="P1078" s="28"/>
      <c r="Q1078" s="28">
        <f>IF(F1078="I",IFERROR(VLOOKUP(C1078,'BG 2021'!A:D,4,FALSE),0),0)</f>
        <v>0</v>
      </c>
      <c r="R1078" s="28"/>
    </row>
    <row r="1079" spans="1:18" hidden="1">
      <c r="A1079" s="125" t="s">
        <v>126</v>
      </c>
      <c r="B1079" s="125"/>
      <c r="C1079" s="126">
        <v>511</v>
      </c>
      <c r="D1079" s="125" t="s">
        <v>346</v>
      </c>
      <c r="E1079" s="27" t="s">
        <v>6</v>
      </c>
      <c r="F1079" s="27" t="s">
        <v>179</v>
      </c>
      <c r="G1079" s="35">
        <f>IF(F1079="I",IFERROR(VLOOKUP(C1079,'BG 122022'!B:D,3,FALSE),0),0)</f>
        <v>0</v>
      </c>
      <c r="H1079" s="28"/>
      <c r="I1079" s="28">
        <f>IF(F1079="I",IFERROR(VLOOKUP(C1079,'BG 122022'!B:E,4,FALSE),0),0)</f>
        <v>0</v>
      </c>
      <c r="J1079" s="28"/>
      <c r="K1079" s="35"/>
      <c r="L1079" s="28"/>
      <c r="M1079" s="28"/>
      <c r="N1079" s="28"/>
      <c r="O1079" s="35">
        <f>IF(F1079="I",IFERROR(VLOOKUP(C1079,'BG 2021'!A:C,3,FALSE),0),0)</f>
        <v>0</v>
      </c>
      <c r="P1079" s="28"/>
      <c r="Q1079" s="28">
        <f>IF(F1079="I",IFERROR(VLOOKUP(C1079,'BG 2021'!A:D,4,FALSE),0),0)</f>
        <v>0</v>
      </c>
      <c r="R1079" s="28"/>
    </row>
    <row r="1080" spans="1:18" hidden="1">
      <c r="A1080" s="125" t="s">
        <v>126</v>
      </c>
      <c r="B1080" s="125"/>
      <c r="C1080" s="126">
        <v>51101</v>
      </c>
      <c r="D1080" s="125" t="s">
        <v>32</v>
      </c>
      <c r="E1080" s="27" t="s">
        <v>6</v>
      </c>
      <c r="F1080" s="27" t="s">
        <v>179</v>
      </c>
      <c r="G1080" s="35">
        <f>IF(F1080="I",IFERROR(VLOOKUP(C1080,'BG 122022'!B:D,3,FALSE),0),0)</f>
        <v>0</v>
      </c>
      <c r="H1080" s="28"/>
      <c r="I1080" s="28">
        <f>IF(F1080="I",IFERROR(VLOOKUP(C1080,'BG 122022'!B:E,4,FALSE),0),0)</f>
        <v>0</v>
      </c>
      <c r="J1080" s="28"/>
      <c r="K1080" s="35"/>
      <c r="L1080" s="28"/>
      <c r="M1080" s="28"/>
      <c r="N1080" s="28"/>
      <c r="O1080" s="35">
        <f>IF(F1080="I",IFERROR(VLOOKUP(C1080,'BG 2021'!A:C,3,FALSE),0),0)</f>
        <v>0</v>
      </c>
      <c r="P1080" s="28"/>
      <c r="Q1080" s="28">
        <f>IF(F1080="I",IFERROR(VLOOKUP(C1080,'BG 2021'!A:D,4,FALSE),0),0)</f>
        <v>0</v>
      </c>
      <c r="R1080" s="28"/>
    </row>
    <row r="1081" spans="1:18" hidden="1">
      <c r="A1081" s="125" t="s">
        <v>126</v>
      </c>
      <c r="B1081" s="125"/>
      <c r="C1081" s="126">
        <v>511011</v>
      </c>
      <c r="D1081" s="125" t="s">
        <v>32</v>
      </c>
      <c r="E1081" s="27" t="s">
        <v>6</v>
      </c>
      <c r="F1081" s="27" t="s">
        <v>179</v>
      </c>
      <c r="G1081" s="35">
        <f>IF(F1081="I",IFERROR(VLOOKUP(C1081,'BG 122022'!B:D,3,FALSE),0),0)</f>
        <v>0</v>
      </c>
      <c r="H1081" s="28"/>
      <c r="I1081" s="28">
        <f>IF(F1081="I",IFERROR(VLOOKUP(C1081,'BG 122022'!B:E,4,FALSE),0),0)</f>
        <v>0</v>
      </c>
      <c r="J1081" s="28"/>
      <c r="K1081" s="35"/>
      <c r="L1081" s="28"/>
      <c r="M1081" s="28"/>
      <c r="N1081" s="28"/>
      <c r="O1081" s="35">
        <f>IF(F1081="I",IFERROR(VLOOKUP(C1081,'BG 2021'!A:C,3,FALSE),0),0)</f>
        <v>0</v>
      </c>
      <c r="P1081" s="28"/>
      <c r="Q1081" s="28">
        <f>IF(F1081="I",IFERROR(VLOOKUP(C1081,'BG 2021'!A:D,4,FALSE),0),0)</f>
        <v>0</v>
      </c>
      <c r="R1081" s="28"/>
    </row>
    <row r="1082" spans="1:18" hidden="1">
      <c r="A1082" s="125" t="s">
        <v>126</v>
      </c>
      <c r="B1082" s="125"/>
      <c r="C1082" s="126">
        <v>5110111</v>
      </c>
      <c r="D1082" s="125" t="s">
        <v>32</v>
      </c>
      <c r="E1082" s="27" t="s">
        <v>6</v>
      </c>
      <c r="F1082" s="27" t="s">
        <v>179</v>
      </c>
      <c r="G1082" s="35">
        <f>IF(F1082="I",IFERROR(VLOOKUP(C1082,'BG 122022'!B:D,3,FALSE),0),0)</f>
        <v>0</v>
      </c>
      <c r="H1082" s="28"/>
      <c r="I1082" s="28">
        <f>IF(F1082="I",IFERROR(VLOOKUP(C1082,'BG 122022'!B:E,4,FALSE),0),0)</f>
        <v>0</v>
      </c>
      <c r="J1082" s="28"/>
      <c r="K1082" s="35"/>
      <c r="L1082" s="28"/>
      <c r="M1082" s="28"/>
      <c r="N1082" s="28"/>
      <c r="O1082" s="35">
        <f>IF(F1082="I",IFERROR(VLOOKUP(C1082,'BG 2021'!A:C,3,FALSE),0),0)</f>
        <v>0</v>
      </c>
      <c r="P1082" s="28"/>
      <c r="Q1082" s="28">
        <f>IF(F1082="I",IFERROR(VLOOKUP(C1082,'BG 2021'!A:D,4,FALSE),0),0)</f>
        <v>0</v>
      </c>
      <c r="R1082" s="28"/>
    </row>
    <row r="1083" spans="1:18" hidden="1">
      <c r="A1083" s="125" t="s">
        <v>126</v>
      </c>
      <c r="B1083" s="125"/>
      <c r="C1083" s="126">
        <v>51101111</v>
      </c>
      <c r="D1083" s="125" t="s">
        <v>150</v>
      </c>
      <c r="E1083" s="27" t="s">
        <v>6</v>
      </c>
      <c r="F1083" s="27" t="s">
        <v>179</v>
      </c>
      <c r="G1083" s="35">
        <f>IF(F1083="I",IFERROR(VLOOKUP(C1083,'BG 122022'!B:D,3,FALSE),0),0)</f>
        <v>0</v>
      </c>
      <c r="H1083" s="28"/>
      <c r="I1083" s="28">
        <f>IF(F1083="I",IFERROR(VLOOKUP(C1083,'BG 122022'!B:E,4,FALSE),0),0)</f>
        <v>0</v>
      </c>
      <c r="J1083" s="28"/>
      <c r="K1083" s="35"/>
      <c r="L1083" s="28"/>
      <c r="M1083" s="28"/>
      <c r="N1083" s="28"/>
      <c r="O1083" s="35">
        <f>IF(F1083="I",IFERROR(VLOOKUP(C1083,'BG 2021'!A:C,3,FALSE),0),0)</f>
        <v>0</v>
      </c>
      <c r="P1083" s="28"/>
      <c r="Q1083" s="28">
        <f>IF(F1083="I",IFERROR(VLOOKUP(C1083,'BG 2021'!A:D,4,FALSE),0),0)</f>
        <v>0</v>
      </c>
      <c r="R1083" s="28"/>
    </row>
    <row r="1084" spans="1:18" hidden="1">
      <c r="A1084" s="125" t="s">
        <v>126</v>
      </c>
      <c r="B1084" s="125"/>
      <c r="C1084" s="126">
        <v>5110111101</v>
      </c>
      <c r="D1084" s="125" t="s">
        <v>765</v>
      </c>
      <c r="E1084" s="27" t="s">
        <v>6</v>
      </c>
      <c r="F1084" s="27" t="s">
        <v>180</v>
      </c>
      <c r="G1084" s="35">
        <f>IF(F1084="I",IFERROR(VLOOKUP(C1084,'BG 122022'!B:D,3,FALSE),0),0)</f>
        <v>0</v>
      </c>
      <c r="H1084" s="28"/>
      <c r="I1084" s="28">
        <f>IF(F1084="I",IFERROR(VLOOKUP(C1084,'BG 122022'!B:E,4,FALSE),0),0)</f>
        <v>0</v>
      </c>
      <c r="J1084" s="28"/>
      <c r="K1084" s="35"/>
      <c r="L1084" s="28"/>
      <c r="M1084" s="28"/>
      <c r="N1084" s="28"/>
      <c r="O1084" s="35">
        <f>IF(F1084="I",IFERROR(VLOOKUP(C1084,'BG 2021'!A:C,3,FALSE),0),0)</f>
        <v>0</v>
      </c>
      <c r="P1084" s="28"/>
      <c r="Q1084" s="28">
        <f>IF(F1084="I",IFERROR(VLOOKUP(C1084,'BG 2021'!A:D,4,FALSE),0),0)</f>
        <v>0</v>
      </c>
      <c r="R1084" s="28"/>
    </row>
    <row r="1085" spans="1:18" hidden="1">
      <c r="A1085" s="125" t="s">
        <v>126</v>
      </c>
      <c r="B1085" s="125"/>
      <c r="C1085" s="126">
        <v>5110111102</v>
      </c>
      <c r="D1085" s="125" t="s">
        <v>150</v>
      </c>
      <c r="E1085" s="27" t="s">
        <v>6</v>
      </c>
      <c r="F1085" s="27" t="s">
        <v>180</v>
      </c>
      <c r="G1085" s="35">
        <f>IF(F1085="I",IFERROR(VLOOKUP(C1085,'BG 122022'!B:D,3,FALSE),0),0)</f>
        <v>0</v>
      </c>
      <c r="H1085" s="28"/>
      <c r="I1085" s="28">
        <f>IF(F1085="I",IFERROR(VLOOKUP(C1085,'BG 122022'!B:E,4,FALSE),0),0)</f>
        <v>0</v>
      </c>
      <c r="J1085" s="28"/>
      <c r="K1085" s="35"/>
      <c r="L1085" s="28"/>
      <c r="M1085" s="28"/>
      <c r="N1085" s="28"/>
      <c r="O1085" s="35">
        <f>IF(F1085="I",IFERROR(VLOOKUP(C1085,'BG 2021'!A:C,3,FALSE),0),0)</f>
        <v>0</v>
      </c>
      <c r="P1085" s="28"/>
      <c r="Q1085" s="28">
        <f>IF(F1085="I",IFERROR(VLOOKUP(C1085,'BG 2021'!A:D,4,FALSE),0),0)</f>
        <v>0</v>
      </c>
      <c r="R1085" s="28"/>
    </row>
    <row r="1086" spans="1:18" hidden="1">
      <c r="A1086" s="125" t="s">
        <v>126</v>
      </c>
      <c r="B1086" s="125"/>
      <c r="C1086" s="126">
        <v>51101112</v>
      </c>
      <c r="D1086" s="125" t="s">
        <v>347</v>
      </c>
      <c r="E1086" s="27" t="s">
        <v>6</v>
      </c>
      <c r="F1086" s="27" t="s">
        <v>179</v>
      </c>
      <c r="G1086" s="35">
        <f>IF(F1086="I",IFERROR(VLOOKUP(C1086,'BG 122022'!B:D,3,FALSE),0),0)</f>
        <v>0</v>
      </c>
      <c r="H1086" s="28"/>
      <c r="I1086" s="28">
        <f>IF(F1086="I",IFERROR(VLOOKUP(C1086,'BG 122022'!B:E,4,FALSE),0),0)</f>
        <v>0</v>
      </c>
      <c r="J1086" s="28"/>
      <c r="K1086" s="35"/>
      <c r="L1086" s="28"/>
      <c r="M1086" s="28"/>
      <c r="N1086" s="28"/>
      <c r="O1086" s="35">
        <f>IF(F1086="I",IFERROR(VLOOKUP(C1086,'BG 2021'!A:C,3,FALSE),0),0)</f>
        <v>0</v>
      </c>
      <c r="P1086" s="28"/>
      <c r="Q1086" s="28">
        <f>IF(F1086="I",IFERROR(VLOOKUP(C1086,'BG 2021'!A:D,4,FALSE),0),0)</f>
        <v>0</v>
      </c>
      <c r="R1086" s="28"/>
    </row>
    <row r="1087" spans="1:18" hidden="1">
      <c r="A1087" s="125" t="s">
        <v>126</v>
      </c>
      <c r="B1087" s="125"/>
      <c r="C1087" s="126">
        <v>5110111201</v>
      </c>
      <c r="D1087" s="125" t="s">
        <v>287</v>
      </c>
      <c r="E1087" s="27" t="s">
        <v>6</v>
      </c>
      <c r="F1087" s="27" t="s">
        <v>180</v>
      </c>
      <c r="G1087" s="35">
        <f>IF(F1087="I",IFERROR(VLOOKUP(C1087,'BG 122022'!B:D,3,FALSE),0),0)</f>
        <v>0</v>
      </c>
      <c r="H1087" s="28"/>
      <c r="I1087" s="28">
        <f>IF(F1087="I",IFERROR(VLOOKUP(C1087,'BG 122022'!B:E,4,FALSE),0),0)</f>
        <v>0</v>
      </c>
      <c r="J1087" s="28"/>
      <c r="K1087" s="35"/>
      <c r="L1087" s="28"/>
      <c r="M1087" s="28"/>
      <c r="N1087" s="28"/>
      <c r="O1087" s="35">
        <f>IF(F1087="I",IFERROR(VLOOKUP(C1087,'BG 2021'!A:C,3,FALSE),0),0)</f>
        <v>0</v>
      </c>
      <c r="P1087" s="28"/>
      <c r="Q1087" s="28">
        <f>IF(F1087="I",IFERROR(VLOOKUP(C1087,'BG 2021'!A:D,4,FALSE),0),0)</f>
        <v>0</v>
      </c>
      <c r="R1087" s="28"/>
    </row>
    <row r="1088" spans="1:18" s="165" customFormat="1" hidden="1">
      <c r="A1088" s="160" t="s">
        <v>126</v>
      </c>
      <c r="B1088" s="160" t="s">
        <v>32</v>
      </c>
      <c r="C1088" s="161">
        <v>5110111202</v>
      </c>
      <c r="D1088" s="160" t="s">
        <v>287</v>
      </c>
      <c r="E1088" s="162" t="s">
        <v>0</v>
      </c>
      <c r="F1088" s="162" t="s">
        <v>180</v>
      </c>
      <c r="G1088" s="163">
        <f>IF(F1088="I",IFERROR(VLOOKUP(C1088,'BG 122022'!B:D,3,FALSE),0),0)</f>
        <v>0</v>
      </c>
      <c r="H1088" s="164"/>
      <c r="I1088" s="164">
        <f>IF(F1088="I",IFERROR(VLOOKUP(C1088,'BG 122022'!B:E,4,FALSE),0),0)</f>
        <v>0</v>
      </c>
      <c r="J1088" s="164"/>
      <c r="K1088" s="163"/>
      <c r="L1088" s="164"/>
      <c r="M1088" s="164"/>
      <c r="N1088" s="164"/>
      <c r="O1088" s="163">
        <f>IF(F1088="I",IFERROR(VLOOKUP(C1088,'BG 2021'!A:C,3,FALSE),0),0)</f>
        <v>0</v>
      </c>
      <c r="P1088" s="164"/>
      <c r="Q1088" s="164">
        <f>IF(F1088="I",IFERROR(VLOOKUP(C1088,'BG 2021'!A:D,4,FALSE),0),0)</f>
        <v>0</v>
      </c>
      <c r="R1088" s="164"/>
    </row>
    <row r="1089" spans="1:18" hidden="1">
      <c r="A1089" s="125" t="s">
        <v>126</v>
      </c>
      <c r="B1089" s="125"/>
      <c r="C1089" s="126">
        <v>51101113</v>
      </c>
      <c r="D1089" s="125" t="s">
        <v>1024</v>
      </c>
      <c r="E1089" s="27" t="s">
        <v>6</v>
      </c>
      <c r="F1089" s="27" t="s">
        <v>179</v>
      </c>
      <c r="G1089" s="35">
        <f>IF(F1089="I",IFERROR(VLOOKUP(C1089,'BG 122022'!B:D,3,FALSE),0),0)</f>
        <v>0</v>
      </c>
      <c r="H1089" s="28"/>
      <c r="I1089" s="28">
        <f>IF(F1089="I",IFERROR(VLOOKUP(C1089,'BG 122022'!B:E,4,FALSE),0),0)</f>
        <v>0</v>
      </c>
      <c r="J1089" s="28"/>
      <c r="K1089" s="35"/>
      <c r="L1089" s="28"/>
      <c r="M1089" s="28"/>
      <c r="N1089" s="28"/>
      <c r="O1089" s="35">
        <f>IF(F1089="I",IFERROR(VLOOKUP(C1089,'BG 2021'!A:C,3,FALSE),0),0)</f>
        <v>0</v>
      </c>
      <c r="P1089" s="28"/>
      <c r="Q1089" s="28">
        <f>IF(F1089="I",IFERROR(VLOOKUP(C1089,'BG 2021'!A:D,4,FALSE),0),0)</f>
        <v>0</v>
      </c>
      <c r="R1089" s="28"/>
    </row>
    <row r="1090" spans="1:18" s="165" customFormat="1" hidden="1">
      <c r="A1090" s="160" t="s">
        <v>126</v>
      </c>
      <c r="B1090" s="160" t="s">
        <v>32</v>
      </c>
      <c r="C1090" s="161">
        <v>5110111301</v>
      </c>
      <c r="D1090" s="160" t="s">
        <v>1025</v>
      </c>
      <c r="E1090" s="162" t="s">
        <v>6</v>
      </c>
      <c r="F1090" s="162" t="s">
        <v>180</v>
      </c>
      <c r="G1090" s="163">
        <f>IF(F1090="I",IFERROR(VLOOKUP(C1090,'BG 122022'!B:D,3,FALSE),0),0)</f>
        <v>62289108</v>
      </c>
      <c r="H1090" s="164"/>
      <c r="I1090" s="164">
        <f>IF(F1090="I",IFERROR(VLOOKUP(C1090,'BG 122022'!B:E,4,FALSE),0),0)</f>
        <v>8835.9499999999989</v>
      </c>
      <c r="J1090" s="164"/>
      <c r="K1090" s="163"/>
      <c r="L1090" s="164"/>
      <c r="M1090" s="164"/>
      <c r="N1090" s="164"/>
      <c r="O1090" s="163">
        <f>IF(F1090="I",IFERROR(VLOOKUP(C1090,'BG 2021'!A:C,3,FALSE),0),0)</f>
        <v>35148415</v>
      </c>
      <c r="P1090" s="164"/>
      <c r="Q1090" s="164">
        <f>IF(F1090="I",IFERROR(VLOOKUP(C1090,'BG 2021'!A:D,4,FALSE),0),0)</f>
        <v>4951.71</v>
      </c>
      <c r="R1090" s="164"/>
    </row>
    <row r="1091" spans="1:18" hidden="1">
      <c r="A1091" s="125" t="s">
        <v>126</v>
      </c>
      <c r="B1091" s="125"/>
      <c r="C1091" s="126">
        <v>51102</v>
      </c>
      <c r="D1091" s="125" t="s">
        <v>348</v>
      </c>
      <c r="E1091" s="27" t="s">
        <v>6</v>
      </c>
      <c r="F1091" s="27" t="s">
        <v>179</v>
      </c>
      <c r="G1091" s="35">
        <f>IF(F1091="I",IFERROR(VLOOKUP(C1091,'BG 122022'!B:D,3,FALSE),0),0)</f>
        <v>0</v>
      </c>
      <c r="H1091" s="28"/>
      <c r="I1091" s="28">
        <f>IF(F1091="I",IFERROR(VLOOKUP(C1091,'BG 122022'!B:E,4,FALSE),0),0)</f>
        <v>0</v>
      </c>
      <c r="J1091" s="28"/>
      <c r="K1091" s="35"/>
      <c r="L1091" s="28"/>
      <c r="M1091" s="28"/>
      <c r="N1091" s="28"/>
      <c r="O1091" s="35">
        <f>IF(F1091="I",IFERROR(VLOOKUP(C1091,'BG 2021'!A:C,3,FALSE),0),0)</f>
        <v>0</v>
      </c>
      <c r="P1091" s="28"/>
      <c r="Q1091" s="28">
        <f>IF(F1091="I",IFERROR(VLOOKUP(C1091,'BG 2021'!A:D,4,FALSE),0),0)</f>
        <v>0</v>
      </c>
      <c r="R1091" s="28"/>
    </row>
    <row r="1092" spans="1:18" hidden="1">
      <c r="A1092" s="125" t="s">
        <v>126</v>
      </c>
      <c r="B1092" s="125"/>
      <c r="C1092" s="126">
        <v>511021</v>
      </c>
      <c r="D1092" s="125" t="s">
        <v>348</v>
      </c>
      <c r="E1092" s="27" t="s">
        <v>6</v>
      </c>
      <c r="F1092" s="27" t="s">
        <v>179</v>
      </c>
      <c r="G1092" s="35">
        <f>IF(F1092="I",IFERROR(VLOOKUP(C1092,'BG 122022'!B:D,3,FALSE),0),0)</f>
        <v>0</v>
      </c>
      <c r="H1092" s="28"/>
      <c r="I1092" s="28">
        <f>IF(F1092="I",IFERROR(VLOOKUP(C1092,'BG 122022'!B:E,4,FALSE),0),0)</f>
        <v>0</v>
      </c>
      <c r="J1092" s="28"/>
      <c r="K1092" s="35"/>
      <c r="L1092" s="28"/>
      <c r="M1092" s="28"/>
      <c r="N1092" s="28"/>
      <c r="O1092" s="35">
        <f>IF(F1092="I",IFERROR(VLOOKUP(C1092,'BG 2021'!A:C,3,FALSE),0),0)</f>
        <v>0</v>
      </c>
      <c r="P1092" s="28"/>
      <c r="Q1092" s="28">
        <f>IF(F1092="I",IFERROR(VLOOKUP(C1092,'BG 2021'!A:D,4,FALSE),0),0)</f>
        <v>0</v>
      </c>
      <c r="R1092" s="28"/>
    </row>
    <row r="1093" spans="1:18" hidden="1">
      <c r="A1093" s="125" t="s">
        <v>126</v>
      </c>
      <c r="B1093" s="125"/>
      <c r="C1093" s="126">
        <v>5110211</v>
      </c>
      <c r="D1093" s="125" t="s">
        <v>348</v>
      </c>
      <c r="E1093" s="27" t="s">
        <v>6</v>
      </c>
      <c r="F1093" s="27" t="s">
        <v>179</v>
      </c>
      <c r="G1093" s="35">
        <f>IF(F1093="I",IFERROR(VLOOKUP(C1093,'BG 122022'!B:D,3,FALSE),0),0)</f>
        <v>0</v>
      </c>
      <c r="H1093" s="28"/>
      <c r="I1093" s="28">
        <f>IF(F1093="I",IFERROR(VLOOKUP(C1093,'BG 122022'!B:E,4,FALSE),0),0)</f>
        <v>0</v>
      </c>
      <c r="J1093" s="28"/>
      <c r="K1093" s="35"/>
      <c r="L1093" s="28"/>
      <c r="M1093" s="28"/>
      <c r="N1093" s="28"/>
      <c r="O1093" s="35">
        <f>IF(F1093="I",IFERROR(VLOOKUP(C1093,'BG 2021'!A:C,3,FALSE),0),0)</f>
        <v>0</v>
      </c>
      <c r="P1093" s="28"/>
      <c r="Q1093" s="28">
        <f>IF(F1093="I",IFERROR(VLOOKUP(C1093,'BG 2021'!A:D,4,FALSE),0),0)</f>
        <v>0</v>
      </c>
      <c r="R1093" s="28"/>
    </row>
    <row r="1094" spans="1:18" hidden="1">
      <c r="A1094" s="125" t="s">
        <v>126</v>
      </c>
      <c r="B1094" s="125"/>
      <c r="C1094" s="126">
        <v>51102111</v>
      </c>
      <c r="D1094" s="125" t="s">
        <v>348</v>
      </c>
      <c r="E1094" s="27" t="s">
        <v>6</v>
      </c>
      <c r="F1094" s="27" t="s">
        <v>179</v>
      </c>
      <c r="G1094" s="35">
        <f>IF(F1094="I",IFERROR(VLOOKUP(C1094,'BG 122022'!B:D,3,FALSE),0),0)</f>
        <v>0</v>
      </c>
      <c r="H1094" s="28"/>
      <c r="I1094" s="28">
        <f>IF(F1094="I",IFERROR(VLOOKUP(C1094,'BG 122022'!B:E,4,FALSE),0),0)</f>
        <v>0</v>
      </c>
      <c r="J1094" s="28"/>
      <c r="K1094" s="35"/>
      <c r="L1094" s="28"/>
      <c r="M1094" s="28"/>
      <c r="N1094" s="28"/>
      <c r="O1094" s="35">
        <f>IF(F1094="I",IFERROR(VLOOKUP(C1094,'BG 2021'!A:C,3,FALSE),0),0)</f>
        <v>0</v>
      </c>
      <c r="P1094" s="28"/>
      <c r="Q1094" s="28">
        <f>IF(F1094="I",IFERROR(VLOOKUP(C1094,'BG 2021'!A:D,4,FALSE),0),0)</f>
        <v>0</v>
      </c>
      <c r="R1094" s="28"/>
    </row>
    <row r="1095" spans="1:18" s="165" customFormat="1" hidden="1">
      <c r="A1095" s="160" t="s">
        <v>126</v>
      </c>
      <c r="B1095" s="160" t="s">
        <v>31</v>
      </c>
      <c r="C1095" s="161">
        <v>5110211101</v>
      </c>
      <c r="D1095" s="160" t="s">
        <v>288</v>
      </c>
      <c r="E1095" s="162" t="s">
        <v>6</v>
      </c>
      <c r="F1095" s="162" t="s">
        <v>180</v>
      </c>
      <c r="G1095" s="163">
        <f>IF(F1095="I",IFERROR(VLOOKUP(C1095,'BG 122022'!B:D,3,FALSE),0),0)</f>
        <v>253405276</v>
      </c>
      <c r="H1095" s="164"/>
      <c r="I1095" s="164">
        <f>IF(F1095="I",IFERROR(VLOOKUP(C1095,'BG 122022'!B:E,4,FALSE),0),0)</f>
        <v>36233.459999999963</v>
      </c>
      <c r="J1095" s="164"/>
      <c r="K1095" s="163"/>
      <c r="L1095" s="164"/>
      <c r="M1095" s="164"/>
      <c r="N1095" s="164"/>
      <c r="O1095" s="163">
        <f>IF(F1095="I",IFERROR(VLOOKUP(C1095,'BG 2021'!A:C,3,FALSE),0),0)</f>
        <v>233926846</v>
      </c>
      <c r="P1095" s="164"/>
      <c r="Q1095" s="164">
        <f>IF(F1095="I",IFERROR(VLOOKUP(C1095,'BG 2021'!A:D,4,FALSE),0),0)</f>
        <v>34061.61</v>
      </c>
      <c r="R1095" s="164"/>
    </row>
    <row r="1096" spans="1:18" s="165" customFormat="1" hidden="1">
      <c r="A1096" s="160" t="s">
        <v>126</v>
      </c>
      <c r="B1096" s="160" t="s">
        <v>31</v>
      </c>
      <c r="C1096" s="161">
        <v>5110211102</v>
      </c>
      <c r="D1096" s="160" t="s">
        <v>766</v>
      </c>
      <c r="E1096" s="162" t="s">
        <v>0</v>
      </c>
      <c r="F1096" s="162" t="s">
        <v>180</v>
      </c>
      <c r="G1096" s="163">
        <f>IF(F1096="I",IFERROR(VLOOKUP(C1096,'BG 122022'!B:D,3,FALSE),0),0)</f>
        <v>170645896</v>
      </c>
      <c r="H1096" s="164"/>
      <c r="I1096" s="164">
        <f>IF(F1096="I",IFERROR(VLOOKUP(C1096,'BG 122022'!B:E,4,FALSE),0),0)</f>
        <v>24406.63</v>
      </c>
      <c r="J1096" s="164"/>
      <c r="K1096" s="163"/>
      <c r="L1096" s="164"/>
      <c r="M1096" s="164"/>
      <c r="N1096" s="164"/>
      <c r="O1096" s="163">
        <f>IF(F1096="I",IFERROR(VLOOKUP(C1096,'BG 2021'!A:C,3,FALSE),0),0)</f>
        <v>168729666</v>
      </c>
      <c r="P1096" s="164"/>
      <c r="Q1096" s="164">
        <f>IF(F1096="I",IFERROR(VLOOKUP(C1096,'BG 2021'!A:D,4,FALSE),0),0)</f>
        <v>24957.040000000001</v>
      </c>
      <c r="R1096" s="164"/>
    </row>
    <row r="1097" spans="1:18" hidden="1">
      <c r="A1097" s="125" t="s">
        <v>126</v>
      </c>
      <c r="B1097" s="125"/>
      <c r="C1097" s="126">
        <v>51102112</v>
      </c>
      <c r="D1097" s="125" t="s">
        <v>935</v>
      </c>
      <c r="E1097" s="27" t="s">
        <v>6</v>
      </c>
      <c r="F1097" s="27" t="s">
        <v>179</v>
      </c>
      <c r="G1097" s="35">
        <f>IF(F1097="I",IFERROR(VLOOKUP(C1097,'BG 122022'!B:D,3,FALSE),0),0)</f>
        <v>0</v>
      </c>
      <c r="H1097" s="28"/>
      <c r="I1097" s="28">
        <f>IF(F1097="I",IFERROR(VLOOKUP(C1097,'BG 122022'!B:E,4,FALSE),0),0)</f>
        <v>0</v>
      </c>
      <c r="J1097" s="28"/>
      <c r="K1097" s="35"/>
      <c r="L1097" s="28"/>
      <c r="M1097" s="28"/>
      <c r="N1097" s="28"/>
      <c r="O1097" s="35">
        <f>IF(F1097="I",IFERROR(VLOOKUP(C1097,'BG 2021'!A:C,3,FALSE),0),0)</f>
        <v>0</v>
      </c>
      <c r="P1097" s="28"/>
      <c r="Q1097" s="28">
        <f>IF(F1097="I",IFERROR(VLOOKUP(C1097,'BG 2021'!A:D,4,FALSE),0),0)</f>
        <v>0</v>
      </c>
      <c r="R1097" s="28"/>
    </row>
    <row r="1098" spans="1:18" s="165" customFormat="1" hidden="1">
      <c r="A1098" s="160" t="s">
        <v>126</v>
      </c>
      <c r="B1098" s="160" t="s">
        <v>31</v>
      </c>
      <c r="C1098" s="161">
        <v>5110211201</v>
      </c>
      <c r="D1098" s="160" t="s">
        <v>973</v>
      </c>
      <c r="E1098" s="162" t="s">
        <v>6</v>
      </c>
      <c r="F1098" s="162" t="s">
        <v>180</v>
      </c>
      <c r="G1098" s="163">
        <f>IF(F1098="I",IFERROR(VLOOKUP(C1098,'BG 122022'!B:D,3,FALSE),0),0)</f>
        <v>61122280</v>
      </c>
      <c r="H1098" s="164"/>
      <c r="I1098" s="164">
        <f>IF(F1098="I",IFERROR(VLOOKUP(C1098,'BG 122022'!B:E,4,FALSE),0),0)</f>
        <v>8733.49</v>
      </c>
      <c r="J1098" s="164"/>
      <c r="K1098" s="163"/>
      <c r="L1098" s="164"/>
      <c r="M1098" s="164"/>
      <c r="N1098" s="164"/>
      <c r="O1098" s="163">
        <f>IF(F1098="I",IFERROR(VLOOKUP(C1098,'BG 2021'!A:C,3,FALSE),0),0)</f>
        <v>83598731</v>
      </c>
      <c r="P1098" s="164"/>
      <c r="Q1098" s="164">
        <f>IF(F1098="I",IFERROR(VLOOKUP(C1098,'BG 2021'!A:D,4,FALSE),0),0)</f>
        <v>12572.76</v>
      </c>
      <c r="R1098" s="164"/>
    </row>
    <row r="1099" spans="1:18" s="165" customFormat="1" hidden="1">
      <c r="A1099" s="160" t="s">
        <v>126</v>
      </c>
      <c r="B1099" s="160" t="s">
        <v>31</v>
      </c>
      <c r="C1099" s="161">
        <v>5110211202</v>
      </c>
      <c r="D1099" s="160" t="s">
        <v>974</v>
      </c>
      <c r="E1099" s="162" t="s">
        <v>0</v>
      </c>
      <c r="F1099" s="162" t="s">
        <v>180</v>
      </c>
      <c r="G1099" s="163">
        <f>IF(F1099="I",IFERROR(VLOOKUP(C1099,'BG 122022'!B:D,3,FALSE),0),0)</f>
        <v>34800555</v>
      </c>
      <c r="H1099" s="164"/>
      <c r="I1099" s="164">
        <f>IF(F1099="I",IFERROR(VLOOKUP(C1099,'BG 122022'!B:E,4,FALSE),0),0)</f>
        <v>4975.43</v>
      </c>
      <c r="J1099" s="164"/>
      <c r="K1099" s="163"/>
      <c r="L1099" s="164"/>
      <c r="M1099" s="164"/>
      <c r="N1099" s="164"/>
      <c r="O1099" s="163">
        <f>IF(F1099="I",IFERROR(VLOOKUP(C1099,'BG 2021'!A:C,3,FALSE),0),0)</f>
        <v>10792875</v>
      </c>
      <c r="P1099" s="164"/>
      <c r="Q1099" s="164">
        <f>IF(F1099="I",IFERROR(VLOOKUP(C1099,'BG 2021'!A:D,4,FALSE),0),0)</f>
        <v>1574.82</v>
      </c>
      <c r="R1099" s="164"/>
    </row>
    <row r="1100" spans="1:18" hidden="1">
      <c r="A1100" s="125" t="s">
        <v>126</v>
      </c>
      <c r="B1100" s="125"/>
      <c r="C1100" s="126">
        <v>51103</v>
      </c>
      <c r="D1100" s="125" t="s">
        <v>349</v>
      </c>
      <c r="E1100" s="27" t="s">
        <v>6</v>
      </c>
      <c r="F1100" s="27" t="s">
        <v>179</v>
      </c>
      <c r="G1100" s="35">
        <f>IF(F1100="I",IFERROR(VLOOKUP(C1100,'BG 122022'!B:D,3,FALSE),0),0)</f>
        <v>0</v>
      </c>
      <c r="H1100" s="28"/>
      <c r="I1100" s="28">
        <f>IF(F1100="I",IFERROR(VLOOKUP(C1100,'BG 122022'!B:E,4,FALSE),0),0)</f>
        <v>0</v>
      </c>
      <c r="J1100" s="28"/>
      <c r="K1100" s="35"/>
      <c r="L1100" s="28"/>
      <c r="M1100" s="28"/>
      <c r="N1100" s="28"/>
      <c r="O1100" s="35">
        <f>IF(F1100="I",IFERROR(VLOOKUP(C1100,'BG 2021'!A:C,3,FALSE),0),0)</f>
        <v>0</v>
      </c>
      <c r="P1100" s="28"/>
      <c r="Q1100" s="28">
        <f>IF(F1100="I",IFERROR(VLOOKUP(C1100,'BG 2021'!A:D,4,FALSE),0),0)</f>
        <v>0</v>
      </c>
      <c r="R1100" s="28"/>
    </row>
    <row r="1101" spans="1:18" hidden="1">
      <c r="A1101" s="125" t="s">
        <v>126</v>
      </c>
      <c r="B1101" s="125"/>
      <c r="C1101" s="126">
        <v>511031</v>
      </c>
      <c r="D1101" s="125" t="s">
        <v>341</v>
      </c>
      <c r="E1101" s="27" t="s">
        <v>6</v>
      </c>
      <c r="F1101" s="27" t="s">
        <v>179</v>
      </c>
      <c r="G1101" s="35">
        <f>IF(F1101="I",IFERROR(VLOOKUP(C1101,'BG 122022'!B:D,3,FALSE),0),0)</f>
        <v>0</v>
      </c>
      <c r="H1101" s="28"/>
      <c r="I1101" s="28">
        <f>IF(F1101="I",IFERROR(VLOOKUP(C1101,'BG 122022'!B:E,4,FALSE),0),0)</f>
        <v>0</v>
      </c>
      <c r="J1101" s="28"/>
      <c r="K1101" s="35"/>
      <c r="L1101" s="28"/>
      <c r="M1101" s="28"/>
      <c r="N1101" s="28"/>
      <c r="O1101" s="35">
        <f>IF(F1101="I",IFERROR(VLOOKUP(C1101,'BG 2021'!A:C,3,FALSE),0),0)</f>
        <v>0</v>
      </c>
      <c r="P1101" s="28"/>
      <c r="Q1101" s="28">
        <f>IF(F1101="I",IFERROR(VLOOKUP(C1101,'BG 2021'!A:D,4,FALSE),0),0)</f>
        <v>0</v>
      </c>
      <c r="R1101" s="28"/>
    </row>
    <row r="1102" spans="1:18" hidden="1">
      <c r="A1102" s="125" t="s">
        <v>126</v>
      </c>
      <c r="B1102" s="125"/>
      <c r="C1102" s="126">
        <v>5110311</v>
      </c>
      <c r="D1102" s="125" t="s">
        <v>341</v>
      </c>
      <c r="E1102" s="27" t="s">
        <v>6</v>
      </c>
      <c r="F1102" s="27" t="s">
        <v>179</v>
      </c>
      <c r="G1102" s="35">
        <f>IF(F1102="I",IFERROR(VLOOKUP(C1102,'BG 122022'!B:D,3,FALSE),0),0)</f>
        <v>0</v>
      </c>
      <c r="H1102" s="28"/>
      <c r="I1102" s="28">
        <f>IF(F1102="I",IFERROR(VLOOKUP(C1102,'BG 122022'!B:E,4,FALSE),0),0)</f>
        <v>0</v>
      </c>
      <c r="J1102" s="28"/>
      <c r="K1102" s="35"/>
      <c r="L1102" s="28"/>
      <c r="M1102" s="28"/>
      <c r="N1102" s="28"/>
      <c r="O1102" s="35">
        <f>IF(F1102="I",IFERROR(VLOOKUP(C1102,'BG 2021'!A:C,3,FALSE),0),0)</f>
        <v>0</v>
      </c>
      <c r="P1102" s="28"/>
      <c r="Q1102" s="28">
        <f>IF(F1102="I",IFERROR(VLOOKUP(C1102,'BG 2021'!A:D,4,FALSE),0),0)</f>
        <v>0</v>
      </c>
      <c r="R1102" s="28"/>
    </row>
    <row r="1103" spans="1:18" hidden="1">
      <c r="A1103" s="125" t="s">
        <v>126</v>
      </c>
      <c r="B1103" s="125"/>
      <c r="C1103" s="126">
        <v>51103111</v>
      </c>
      <c r="D1103" s="125" t="s">
        <v>283</v>
      </c>
      <c r="E1103" s="27" t="s">
        <v>6</v>
      </c>
      <c r="F1103" s="27" t="s">
        <v>179</v>
      </c>
      <c r="G1103" s="35">
        <f>IF(F1103="I",IFERROR(VLOOKUP(C1103,'BG 122022'!B:D,3,FALSE),0),0)</f>
        <v>0</v>
      </c>
      <c r="H1103" s="28"/>
      <c r="I1103" s="28">
        <f>IF(F1103="I",IFERROR(VLOOKUP(C1103,'BG 122022'!B:E,4,FALSE),0),0)</f>
        <v>0</v>
      </c>
      <c r="J1103" s="28"/>
      <c r="K1103" s="35"/>
      <c r="L1103" s="28"/>
      <c r="M1103" s="28"/>
      <c r="N1103" s="28"/>
      <c r="O1103" s="35">
        <f>IF(F1103="I",IFERROR(VLOOKUP(C1103,'BG 2021'!A:C,3,FALSE),0),0)</f>
        <v>0</v>
      </c>
      <c r="P1103" s="28"/>
      <c r="Q1103" s="28">
        <f>IF(F1103="I",IFERROR(VLOOKUP(C1103,'BG 2021'!A:D,4,FALSE),0),0)</f>
        <v>0</v>
      </c>
      <c r="R1103" s="28"/>
    </row>
    <row r="1104" spans="1:18" s="165" customFormat="1" hidden="1">
      <c r="A1104" s="160" t="s">
        <v>126</v>
      </c>
      <c r="B1104" s="160" t="s">
        <v>349</v>
      </c>
      <c r="C1104" s="161">
        <v>5110311101</v>
      </c>
      <c r="D1104" s="160" t="s">
        <v>283</v>
      </c>
      <c r="E1104" s="162" t="s">
        <v>6</v>
      </c>
      <c r="F1104" s="162" t="s">
        <v>180</v>
      </c>
      <c r="G1104" s="163">
        <f>IF(F1104="I",IFERROR(VLOOKUP(C1104,'BG 122022'!B:D,3,FALSE),0),0)</f>
        <v>500991</v>
      </c>
      <c r="H1104" s="164"/>
      <c r="I1104" s="164">
        <f>IF(F1104="I",IFERROR(VLOOKUP(C1104,'BG 122022'!B:E,4,FALSE),0),0)</f>
        <v>68.3</v>
      </c>
      <c r="J1104" s="164"/>
      <c r="K1104" s="163"/>
      <c r="L1104" s="164"/>
      <c r="M1104" s="164"/>
      <c r="N1104" s="164"/>
      <c r="O1104" s="163">
        <f>IF(F1104="I",IFERROR(VLOOKUP(C1104,'BG 2021'!A:C,3,FALSE),0),0)</f>
        <v>22921305</v>
      </c>
      <c r="P1104" s="164"/>
      <c r="Q1104" s="164">
        <f>IF(F1104="I",IFERROR(VLOOKUP(C1104,'BG 2021'!A:D,4,FALSE),0),0)</f>
        <v>3329.4699999999721</v>
      </c>
      <c r="R1104" s="164"/>
    </row>
    <row r="1105" spans="1:18" s="165" customFormat="1" hidden="1">
      <c r="A1105" s="160" t="s">
        <v>126</v>
      </c>
      <c r="B1105" s="160" t="s">
        <v>349</v>
      </c>
      <c r="C1105" s="161">
        <v>5110311102</v>
      </c>
      <c r="D1105" s="160" t="s">
        <v>283</v>
      </c>
      <c r="E1105" s="162" t="s">
        <v>6</v>
      </c>
      <c r="F1105" s="162" t="s">
        <v>180</v>
      </c>
      <c r="G1105" s="163">
        <f>IF(F1105="I",IFERROR(VLOOKUP(C1105,'BG 122022'!B:D,3,FALSE),0),0)</f>
        <v>0</v>
      </c>
      <c r="H1105" s="164"/>
      <c r="I1105" s="164">
        <f>IF(F1105="I",IFERROR(VLOOKUP(C1105,'BG 122022'!B:E,4,FALSE),0),0)</f>
        <v>0</v>
      </c>
      <c r="J1105" s="164"/>
      <c r="K1105" s="163"/>
      <c r="L1105" s="164"/>
      <c r="M1105" s="164"/>
      <c r="N1105" s="164"/>
      <c r="O1105" s="163">
        <f>IF(F1105="I",IFERROR(VLOOKUP(C1105,'BG 2021'!A:C,3,FALSE),0),0)</f>
        <v>15167914</v>
      </c>
      <c r="P1105" s="164"/>
      <c r="Q1105" s="164">
        <f>IF(F1105="I",IFERROR(VLOOKUP(C1105,'BG 2021'!A:D,4,FALSE),0),0)</f>
        <v>2202.6799999999998</v>
      </c>
      <c r="R1105" s="164"/>
    </row>
    <row r="1106" spans="1:18" s="165" customFormat="1" hidden="1">
      <c r="A1106" s="160" t="s">
        <v>126</v>
      </c>
      <c r="B1106" s="160" t="s">
        <v>349</v>
      </c>
      <c r="C1106" s="161">
        <v>5110311103</v>
      </c>
      <c r="D1106" s="160" t="s">
        <v>252</v>
      </c>
      <c r="E1106" s="162" t="s">
        <v>0</v>
      </c>
      <c r="F1106" s="162" t="s">
        <v>180</v>
      </c>
      <c r="G1106" s="163">
        <f>IF(F1106="I",IFERROR(VLOOKUP(C1106,'BG 122022'!B:D,3,FALSE),0),0)</f>
        <v>114661506</v>
      </c>
      <c r="H1106" s="164"/>
      <c r="I1106" s="164">
        <f>IF(F1106="I",IFERROR(VLOOKUP(C1106,'BG 122022'!B:E,4,FALSE),0),0)</f>
        <v>16517.21</v>
      </c>
      <c r="J1106" s="164"/>
      <c r="K1106" s="163"/>
      <c r="L1106" s="164"/>
      <c r="M1106" s="164"/>
      <c r="N1106" s="164"/>
      <c r="O1106" s="163">
        <f>IF(F1106="I",IFERROR(VLOOKUP(C1106,'BG 2021'!A:C,3,FALSE),0),0)</f>
        <v>0</v>
      </c>
      <c r="P1106" s="164"/>
      <c r="Q1106" s="164">
        <f>IF(F1106="I",IFERROR(VLOOKUP(C1106,'BG 2021'!A:D,4,FALSE),0),0)</f>
        <v>0</v>
      </c>
      <c r="R1106" s="164"/>
    </row>
    <row r="1107" spans="1:18" hidden="1">
      <c r="A1107" s="125" t="s">
        <v>126</v>
      </c>
      <c r="B1107" s="125"/>
      <c r="C1107" s="126">
        <v>51103112</v>
      </c>
      <c r="D1107" s="125" t="s">
        <v>350</v>
      </c>
      <c r="E1107" s="27" t="s">
        <v>6</v>
      </c>
      <c r="F1107" s="27" t="s">
        <v>179</v>
      </c>
      <c r="G1107" s="35">
        <f>IF(F1107="I",IFERROR(VLOOKUP(C1107,'BG 122022'!B:D,3,FALSE),0),0)</f>
        <v>0</v>
      </c>
      <c r="H1107" s="28"/>
      <c r="I1107" s="28">
        <f>IF(F1107="I",IFERROR(VLOOKUP(C1107,'BG 122022'!B:E,4,FALSE),0),0)</f>
        <v>0</v>
      </c>
      <c r="J1107" s="28"/>
      <c r="K1107" s="35"/>
      <c r="L1107" s="28"/>
      <c r="M1107" s="28"/>
      <c r="N1107" s="28"/>
      <c r="O1107" s="35">
        <f>IF(F1107="I",IFERROR(VLOOKUP(C1107,'BG 2021'!A:C,3,FALSE),0),0)</f>
        <v>0</v>
      </c>
      <c r="P1107" s="28"/>
      <c r="Q1107" s="28">
        <f>IF(F1107="I",IFERROR(VLOOKUP(C1107,'BG 2021'!A:D,4,FALSE),0),0)</f>
        <v>0</v>
      </c>
      <c r="R1107" s="28"/>
    </row>
    <row r="1108" spans="1:18" s="165" customFormat="1" hidden="1">
      <c r="A1108" s="160" t="s">
        <v>126</v>
      </c>
      <c r="B1108" s="160" t="s">
        <v>349</v>
      </c>
      <c r="C1108" s="161">
        <v>5110311201</v>
      </c>
      <c r="D1108" s="160" t="s">
        <v>455</v>
      </c>
      <c r="E1108" s="162" t="s">
        <v>6</v>
      </c>
      <c r="F1108" s="162" t="s">
        <v>180</v>
      </c>
      <c r="G1108" s="163">
        <f>IF(F1108="I",IFERROR(VLOOKUP(C1108,'BG 122022'!B:D,3,FALSE),0),0)</f>
        <v>86</v>
      </c>
      <c r="H1108" s="164"/>
      <c r="I1108" s="164">
        <f>IF(F1108="I",IFERROR(VLOOKUP(C1108,'BG 122022'!B:E,4,FALSE),0),0)</f>
        <v>0</v>
      </c>
      <c r="J1108" s="164"/>
      <c r="K1108" s="163"/>
      <c r="L1108" s="164"/>
      <c r="M1108" s="164"/>
      <c r="N1108" s="164"/>
      <c r="O1108" s="163">
        <f>IF(F1108="I",IFERROR(VLOOKUP(C1108,'BG 2021'!A:C,3,FALSE),0),0)</f>
        <v>625</v>
      </c>
      <c r="P1108" s="164"/>
      <c r="Q1108" s="164">
        <f>IF(F1108="I",IFERROR(VLOOKUP(C1108,'BG 2021'!A:D,4,FALSE),0),0)</f>
        <v>0.09</v>
      </c>
      <c r="R1108" s="164"/>
    </row>
    <row r="1109" spans="1:18" s="165" customFormat="1" hidden="1">
      <c r="A1109" s="160" t="s">
        <v>126</v>
      </c>
      <c r="B1109" s="160" t="s">
        <v>349</v>
      </c>
      <c r="C1109" s="161">
        <v>5110311202</v>
      </c>
      <c r="D1109" s="160" t="s">
        <v>456</v>
      </c>
      <c r="E1109" s="162" t="s">
        <v>0</v>
      </c>
      <c r="F1109" s="162" t="s">
        <v>180</v>
      </c>
      <c r="G1109" s="163">
        <f>IF(F1109="I",IFERROR(VLOOKUP(C1109,'BG 122022'!B:D,3,FALSE),0),0)</f>
        <v>7185272</v>
      </c>
      <c r="H1109" s="164"/>
      <c r="I1109" s="164">
        <f>IF(F1109="I",IFERROR(VLOOKUP(C1109,'BG 122022'!B:E,4,FALSE),0),0)</f>
        <v>1016.88</v>
      </c>
      <c r="J1109" s="164"/>
      <c r="K1109" s="163"/>
      <c r="L1109" s="164"/>
      <c r="M1109" s="164"/>
      <c r="N1109" s="164"/>
      <c r="O1109" s="163">
        <f>IF(F1109="I",IFERROR(VLOOKUP(C1109,'BG 2021'!A:C,3,FALSE),0),0)</f>
        <v>0</v>
      </c>
      <c r="P1109" s="164"/>
      <c r="Q1109" s="164">
        <f>IF(F1109="I",IFERROR(VLOOKUP(C1109,'BG 2021'!A:D,4,FALSE),0),0)</f>
        <v>0</v>
      </c>
      <c r="R1109" s="164"/>
    </row>
    <row r="1110" spans="1:18" s="165" customFormat="1" hidden="1">
      <c r="A1110" s="160" t="s">
        <v>126</v>
      </c>
      <c r="B1110" s="160" t="s">
        <v>349</v>
      </c>
      <c r="C1110" s="161">
        <v>5110311203</v>
      </c>
      <c r="D1110" s="160" t="s">
        <v>458</v>
      </c>
      <c r="E1110" s="162" t="s">
        <v>6</v>
      </c>
      <c r="F1110" s="162" t="s">
        <v>180</v>
      </c>
      <c r="G1110" s="163">
        <f>IF(F1110="I",IFERROR(VLOOKUP(C1110,'BG 122022'!B:D,3,FALSE),0),0)</f>
        <v>0</v>
      </c>
      <c r="H1110" s="164"/>
      <c r="I1110" s="164">
        <f>IF(F1110="I",IFERROR(VLOOKUP(C1110,'BG 122022'!B:E,4,FALSE),0),0)</f>
        <v>0</v>
      </c>
      <c r="J1110" s="164"/>
      <c r="K1110" s="163"/>
      <c r="L1110" s="164"/>
      <c r="M1110" s="164"/>
      <c r="N1110" s="164"/>
      <c r="O1110" s="163">
        <f>IF(F1110="I",IFERROR(VLOOKUP(C1110,'BG 2021'!A:C,3,FALSE),0),0)</f>
        <v>23110555</v>
      </c>
      <c r="P1110" s="164"/>
      <c r="Q1110" s="164">
        <f>IF(F1110="I",IFERROR(VLOOKUP(C1110,'BG 2021'!A:D,4,FALSE),0),0)</f>
        <v>3473.14</v>
      </c>
      <c r="R1110" s="164"/>
    </row>
    <row r="1111" spans="1:18" s="165" customFormat="1" hidden="1">
      <c r="A1111" s="160" t="s">
        <v>126</v>
      </c>
      <c r="B1111" s="160" t="s">
        <v>349</v>
      </c>
      <c r="C1111" s="161">
        <v>5110311204</v>
      </c>
      <c r="D1111" s="160" t="s">
        <v>459</v>
      </c>
      <c r="E1111" s="162" t="s">
        <v>0</v>
      </c>
      <c r="F1111" s="162" t="s">
        <v>180</v>
      </c>
      <c r="G1111" s="163">
        <f>IF(F1111="I",IFERROR(VLOOKUP(C1111,'BG 122022'!B:D,3,FALSE),0),0)</f>
        <v>7723454</v>
      </c>
      <c r="H1111" s="164"/>
      <c r="I1111" s="164">
        <f>IF(F1111="I",IFERROR(VLOOKUP(C1111,'BG 122022'!B:E,4,FALSE),0),0)</f>
        <v>1127.8700000000001</v>
      </c>
      <c r="J1111" s="164"/>
      <c r="K1111" s="163"/>
      <c r="L1111" s="164"/>
      <c r="M1111" s="164"/>
      <c r="N1111" s="164"/>
      <c r="O1111" s="163">
        <f>IF(F1111="I",IFERROR(VLOOKUP(C1111,'BG 2021'!A:C,3,FALSE),0),0)</f>
        <v>1366216</v>
      </c>
      <c r="P1111" s="164"/>
      <c r="Q1111" s="164">
        <f>IF(F1111="I",IFERROR(VLOOKUP(C1111,'BG 2021'!A:D,4,FALSE),0),0)</f>
        <v>202.63</v>
      </c>
      <c r="R1111" s="164"/>
    </row>
    <row r="1112" spans="1:18" s="165" customFormat="1" hidden="1">
      <c r="A1112" s="160" t="s">
        <v>126</v>
      </c>
      <c r="B1112" s="160" t="s">
        <v>349</v>
      </c>
      <c r="C1112" s="161">
        <v>5110311205</v>
      </c>
      <c r="D1112" s="160" t="s">
        <v>249</v>
      </c>
      <c r="E1112" s="162" t="s">
        <v>6</v>
      </c>
      <c r="F1112" s="162" t="s">
        <v>180</v>
      </c>
      <c r="G1112" s="163">
        <f>IF(F1112="I",IFERROR(VLOOKUP(C1112,'BG 122022'!B:D,3,FALSE),0),0)</f>
        <v>12368046</v>
      </c>
      <c r="H1112" s="164"/>
      <c r="I1112" s="164">
        <f>IF(F1112="I",IFERROR(VLOOKUP(C1112,'BG 122022'!B:E,4,FALSE),0),0)</f>
        <v>1766.31</v>
      </c>
      <c r="J1112" s="164"/>
      <c r="K1112" s="163"/>
      <c r="L1112" s="164"/>
      <c r="M1112" s="164"/>
      <c r="N1112" s="164"/>
      <c r="O1112" s="163">
        <f>IF(F1112="I",IFERROR(VLOOKUP(C1112,'BG 2021'!A:C,3,FALSE),0),0)</f>
        <v>22284482</v>
      </c>
      <c r="P1112" s="164"/>
      <c r="Q1112" s="164">
        <f>IF(F1112="I",IFERROR(VLOOKUP(C1112,'BG 2021'!A:D,4,FALSE),0),0)</f>
        <v>3278.21</v>
      </c>
      <c r="R1112" s="164"/>
    </row>
    <row r="1113" spans="1:18" s="165" customFormat="1" hidden="1">
      <c r="A1113" s="160" t="s">
        <v>126</v>
      </c>
      <c r="B1113" s="160" t="s">
        <v>349</v>
      </c>
      <c r="C1113" s="161">
        <v>5110311206</v>
      </c>
      <c r="D1113" s="160" t="s">
        <v>250</v>
      </c>
      <c r="E1113" s="162" t="s">
        <v>0</v>
      </c>
      <c r="F1113" s="162" t="s">
        <v>180</v>
      </c>
      <c r="G1113" s="163">
        <f>IF(F1113="I",IFERROR(VLOOKUP(C1113,'BG 122022'!B:D,3,FALSE),0),0)</f>
        <v>12294287</v>
      </c>
      <c r="H1113" s="164"/>
      <c r="I1113" s="164">
        <f>IF(F1113="I",IFERROR(VLOOKUP(C1113,'BG 122022'!B:E,4,FALSE),0),0)</f>
        <v>1752.15</v>
      </c>
      <c r="J1113" s="164"/>
      <c r="K1113" s="163"/>
      <c r="L1113" s="164"/>
      <c r="M1113" s="164"/>
      <c r="N1113" s="164"/>
      <c r="O1113" s="163">
        <f>IF(F1113="I",IFERROR(VLOOKUP(C1113,'BG 2021'!A:C,3,FALSE),0),0)</f>
        <v>6905032</v>
      </c>
      <c r="P1113" s="164"/>
      <c r="Q1113" s="164">
        <f>IF(F1113="I",IFERROR(VLOOKUP(C1113,'BG 2021'!A:D,4,FALSE),0),0)</f>
        <v>1028.55</v>
      </c>
      <c r="R1113" s="164"/>
    </row>
    <row r="1114" spans="1:18" s="165" customFormat="1" hidden="1">
      <c r="A1114" s="160" t="s">
        <v>126</v>
      </c>
      <c r="B1114" s="160" t="s">
        <v>349</v>
      </c>
      <c r="C1114" s="161">
        <v>5110311207</v>
      </c>
      <c r="D1114" s="160" t="s">
        <v>251</v>
      </c>
      <c r="E1114" s="162" t="s">
        <v>6</v>
      </c>
      <c r="F1114" s="162" t="s">
        <v>180</v>
      </c>
      <c r="G1114" s="163">
        <f>IF(F1114="I",IFERROR(VLOOKUP(C1114,'BG 122022'!B:D,3,FALSE),0),0)</f>
        <v>26161406</v>
      </c>
      <c r="H1114" s="164"/>
      <c r="I1114" s="164">
        <f>IF(F1114="I",IFERROR(VLOOKUP(C1114,'BG 122022'!B:E,4,FALSE),0),0)</f>
        <v>3725.7900000000004</v>
      </c>
      <c r="J1114" s="164"/>
      <c r="K1114" s="163"/>
      <c r="L1114" s="164"/>
      <c r="M1114" s="164"/>
      <c r="N1114" s="164"/>
      <c r="O1114" s="163">
        <f>IF(F1114="I",IFERROR(VLOOKUP(C1114,'BG 2021'!A:C,3,FALSE),0),0)</f>
        <v>49457666</v>
      </c>
      <c r="P1114" s="164"/>
      <c r="Q1114" s="164">
        <f>IF(F1114="I",IFERROR(VLOOKUP(C1114,'BG 2021'!A:D,4,FALSE),0),0)</f>
        <v>7249.7</v>
      </c>
      <c r="R1114" s="164"/>
    </row>
    <row r="1115" spans="1:18" s="165" customFormat="1" hidden="1">
      <c r="A1115" s="160" t="s">
        <v>126</v>
      </c>
      <c r="B1115" s="160" t="s">
        <v>349</v>
      </c>
      <c r="C1115" s="161">
        <v>5110311208</v>
      </c>
      <c r="D1115" s="160" t="s">
        <v>252</v>
      </c>
      <c r="E1115" s="162" t="s">
        <v>0</v>
      </c>
      <c r="F1115" s="162" t="s">
        <v>180</v>
      </c>
      <c r="G1115" s="163">
        <f>IF(F1115="I",IFERROR(VLOOKUP(C1115,'BG 122022'!B:D,3,FALSE),0),0)</f>
        <v>7037733</v>
      </c>
      <c r="H1115" s="164"/>
      <c r="I1115" s="164">
        <f>IF(F1115="I",IFERROR(VLOOKUP(C1115,'BG 122022'!B:E,4,FALSE),0),0)</f>
        <v>1014.121</v>
      </c>
      <c r="J1115" s="164"/>
      <c r="K1115" s="163"/>
      <c r="L1115" s="164"/>
      <c r="M1115" s="164"/>
      <c r="N1115" s="164"/>
      <c r="O1115" s="163">
        <f>IF(F1115="I",IFERROR(VLOOKUP(C1115,'BG 2021'!A:C,3,FALSE),0),0)</f>
        <v>452862</v>
      </c>
      <c r="P1115" s="164"/>
      <c r="Q1115" s="164">
        <f>IF(F1115="I",IFERROR(VLOOKUP(C1115,'BG 2021'!A:D,4,FALSE),0),0)</f>
        <v>66.09</v>
      </c>
      <c r="R1115" s="164"/>
    </row>
    <row r="1116" spans="1:18" hidden="1">
      <c r="A1116" s="125" t="s">
        <v>126</v>
      </c>
      <c r="B1116" s="125"/>
      <c r="C1116" s="126">
        <v>5110311209</v>
      </c>
      <c r="D1116" s="125" t="s">
        <v>461</v>
      </c>
      <c r="E1116" s="27" t="s">
        <v>6</v>
      </c>
      <c r="F1116" s="27" t="s">
        <v>180</v>
      </c>
      <c r="G1116" s="35">
        <f>IF(F1116="I",IFERROR(VLOOKUP(C1116,'BG 122022'!B:D,3,FALSE),0),0)</f>
        <v>0</v>
      </c>
      <c r="H1116" s="28"/>
      <c r="I1116" s="28">
        <f>IF(F1116="I",IFERROR(VLOOKUP(C1116,'BG 122022'!B:E,4,FALSE),0),0)</f>
        <v>0</v>
      </c>
      <c r="J1116" s="28"/>
      <c r="K1116" s="35"/>
      <c r="L1116" s="28"/>
      <c r="M1116" s="28"/>
      <c r="N1116" s="28"/>
      <c r="O1116" s="35">
        <f>IF(F1116="I",IFERROR(VLOOKUP(C1116,'BG 2021'!A:C,3,FALSE),0),0)</f>
        <v>0</v>
      </c>
      <c r="P1116" s="28"/>
      <c r="Q1116" s="28">
        <f>IF(F1116="I",IFERROR(VLOOKUP(C1116,'BG 2021'!A:D,4,FALSE),0),0)</f>
        <v>0</v>
      </c>
      <c r="R1116" s="28"/>
    </row>
    <row r="1117" spans="1:18" hidden="1">
      <c r="A1117" s="125" t="s">
        <v>126</v>
      </c>
      <c r="B1117" s="125"/>
      <c r="C1117" s="126">
        <v>5110311210</v>
      </c>
      <c r="D1117" s="125" t="s">
        <v>462</v>
      </c>
      <c r="E1117" s="27" t="s">
        <v>0</v>
      </c>
      <c r="F1117" s="27" t="s">
        <v>180</v>
      </c>
      <c r="G1117" s="35">
        <f>IF(F1117="I",IFERROR(VLOOKUP(C1117,'BG 122022'!B:D,3,FALSE),0),0)</f>
        <v>0</v>
      </c>
      <c r="H1117" s="28"/>
      <c r="I1117" s="28">
        <f>IF(F1117="I",IFERROR(VLOOKUP(C1117,'BG 122022'!B:E,4,FALSE),0),0)</f>
        <v>0</v>
      </c>
      <c r="J1117" s="28"/>
      <c r="K1117" s="35"/>
      <c r="L1117" s="28"/>
      <c r="M1117" s="28"/>
      <c r="N1117" s="28"/>
      <c r="O1117" s="35">
        <f>IF(F1117="I",IFERROR(VLOOKUP(C1117,'BG 2021'!A:C,3,FALSE),0),0)</f>
        <v>0</v>
      </c>
      <c r="P1117" s="28"/>
      <c r="Q1117" s="28">
        <f>IF(F1117="I",IFERROR(VLOOKUP(C1117,'BG 2021'!A:D,4,FALSE),0),0)</f>
        <v>0</v>
      </c>
      <c r="R1117" s="28"/>
    </row>
    <row r="1118" spans="1:18" hidden="1">
      <c r="A1118" s="125" t="s">
        <v>126</v>
      </c>
      <c r="B1118" s="125"/>
      <c r="C1118" s="126">
        <v>5110311211</v>
      </c>
      <c r="D1118" s="125" t="s">
        <v>464</v>
      </c>
      <c r="E1118" s="27" t="s">
        <v>6</v>
      </c>
      <c r="F1118" s="27" t="s">
        <v>180</v>
      </c>
      <c r="G1118" s="35">
        <f>IF(F1118="I",IFERROR(VLOOKUP(C1118,'BG 122022'!B:D,3,FALSE),0),0)</f>
        <v>0</v>
      </c>
      <c r="H1118" s="28"/>
      <c r="I1118" s="28">
        <f>IF(F1118="I",IFERROR(VLOOKUP(C1118,'BG 122022'!B:E,4,FALSE),0),0)</f>
        <v>0</v>
      </c>
      <c r="J1118" s="28"/>
      <c r="K1118" s="35"/>
      <c r="L1118" s="28"/>
      <c r="M1118" s="28"/>
      <c r="N1118" s="28"/>
      <c r="O1118" s="35">
        <f>IF(F1118="I",IFERROR(VLOOKUP(C1118,'BG 2021'!A:C,3,FALSE),0),0)</f>
        <v>0</v>
      </c>
      <c r="P1118" s="28"/>
      <c r="Q1118" s="28">
        <f>IF(F1118="I",IFERROR(VLOOKUP(C1118,'BG 2021'!A:D,4,FALSE),0),0)</f>
        <v>0</v>
      </c>
      <c r="R1118" s="28"/>
    </row>
    <row r="1119" spans="1:18" hidden="1">
      <c r="A1119" s="125" t="s">
        <v>126</v>
      </c>
      <c r="B1119" s="125"/>
      <c r="C1119" s="126">
        <v>5110311212</v>
      </c>
      <c r="D1119" s="125" t="s">
        <v>465</v>
      </c>
      <c r="E1119" s="27" t="s">
        <v>0</v>
      </c>
      <c r="F1119" s="27" t="s">
        <v>180</v>
      </c>
      <c r="G1119" s="35">
        <f>IF(F1119="I",IFERROR(VLOOKUP(C1119,'BG 122022'!B:D,3,FALSE),0),0)</f>
        <v>0</v>
      </c>
      <c r="H1119" s="28"/>
      <c r="I1119" s="28">
        <f>IF(F1119="I",IFERROR(VLOOKUP(C1119,'BG 122022'!B:E,4,FALSE),0),0)</f>
        <v>0</v>
      </c>
      <c r="J1119" s="28"/>
      <c r="K1119" s="35"/>
      <c r="L1119" s="28"/>
      <c r="M1119" s="28"/>
      <c r="N1119" s="28"/>
      <c r="O1119" s="35">
        <f>IF(F1119="I",IFERROR(VLOOKUP(C1119,'BG 2021'!A:C,3,FALSE),0),0)</f>
        <v>0</v>
      </c>
      <c r="P1119" s="28"/>
      <c r="Q1119" s="28">
        <f>IF(F1119="I",IFERROR(VLOOKUP(C1119,'BG 2021'!A:D,4,FALSE),0),0)</f>
        <v>0</v>
      </c>
      <c r="R1119" s="28"/>
    </row>
    <row r="1120" spans="1:18" hidden="1">
      <c r="A1120" s="125" t="s">
        <v>126</v>
      </c>
      <c r="B1120" s="125"/>
      <c r="C1120" s="126">
        <v>5110311213</v>
      </c>
      <c r="D1120" s="125" t="s">
        <v>737</v>
      </c>
      <c r="E1120" s="27" t="s">
        <v>6</v>
      </c>
      <c r="F1120" s="27" t="s">
        <v>180</v>
      </c>
      <c r="G1120" s="35">
        <f>IF(F1120="I",IFERROR(VLOOKUP(C1120,'BG 122022'!B:D,3,FALSE),0),0)</f>
        <v>0</v>
      </c>
      <c r="H1120" s="28"/>
      <c r="I1120" s="28">
        <f>IF(F1120="I",IFERROR(VLOOKUP(C1120,'BG 122022'!B:E,4,FALSE),0),0)</f>
        <v>0</v>
      </c>
      <c r="J1120" s="28"/>
      <c r="K1120" s="35"/>
      <c r="L1120" s="28"/>
      <c r="M1120" s="28"/>
      <c r="N1120" s="28"/>
      <c r="O1120" s="35">
        <f>IF(F1120="I",IFERROR(VLOOKUP(C1120,'BG 2021'!A:C,3,FALSE),0),0)</f>
        <v>0</v>
      </c>
      <c r="P1120" s="28"/>
      <c r="Q1120" s="28">
        <f>IF(F1120="I",IFERROR(VLOOKUP(C1120,'BG 2021'!A:D,4,FALSE),0),0)</f>
        <v>0</v>
      </c>
      <c r="R1120" s="28"/>
    </row>
    <row r="1121" spans="1:18" hidden="1">
      <c r="A1121" s="125" t="s">
        <v>126</v>
      </c>
      <c r="B1121" s="125"/>
      <c r="C1121" s="126">
        <v>5110311214</v>
      </c>
      <c r="D1121" s="125" t="s">
        <v>738</v>
      </c>
      <c r="E1121" s="27" t="s">
        <v>0</v>
      </c>
      <c r="F1121" s="27" t="s">
        <v>180</v>
      </c>
      <c r="G1121" s="35">
        <f>IF(F1121="I",IFERROR(VLOOKUP(C1121,'BG 122022'!B:D,3,FALSE),0),0)</f>
        <v>0</v>
      </c>
      <c r="H1121" s="28"/>
      <c r="I1121" s="28">
        <f>IF(F1121="I",IFERROR(VLOOKUP(C1121,'BG 122022'!B:E,4,FALSE),0),0)</f>
        <v>0</v>
      </c>
      <c r="J1121" s="28"/>
      <c r="K1121" s="35"/>
      <c r="L1121" s="28"/>
      <c r="M1121" s="28"/>
      <c r="N1121" s="28"/>
      <c r="O1121" s="35">
        <f>IF(F1121="I",IFERROR(VLOOKUP(C1121,'BG 2021'!A:C,3,FALSE),0),0)</f>
        <v>0</v>
      </c>
      <c r="P1121" s="28"/>
      <c r="Q1121" s="28">
        <f>IF(F1121="I",IFERROR(VLOOKUP(C1121,'BG 2021'!A:D,4,FALSE),0),0)</f>
        <v>0</v>
      </c>
      <c r="R1121" s="28"/>
    </row>
    <row r="1122" spans="1:18" hidden="1">
      <c r="A1122" s="125" t="s">
        <v>126</v>
      </c>
      <c r="B1122" s="125"/>
      <c r="C1122" s="126">
        <v>5110311215</v>
      </c>
      <c r="D1122" s="125" t="s">
        <v>739</v>
      </c>
      <c r="E1122" s="27" t="s">
        <v>6</v>
      </c>
      <c r="F1122" s="27" t="s">
        <v>180</v>
      </c>
      <c r="G1122" s="35">
        <f>IF(F1122="I",IFERROR(VLOOKUP(C1122,'BG 122022'!B:D,3,FALSE),0),0)</f>
        <v>0</v>
      </c>
      <c r="H1122" s="28"/>
      <c r="I1122" s="28">
        <f>IF(F1122="I",IFERROR(VLOOKUP(C1122,'BG 122022'!B:E,4,FALSE),0),0)</f>
        <v>0</v>
      </c>
      <c r="J1122" s="28"/>
      <c r="K1122" s="35"/>
      <c r="L1122" s="28"/>
      <c r="M1122" s="28"/>
      <c r="N1122" s="28"/>
      <c r="O1122" s="35">
        <f>IF(F1122="I",IFERROR(VLOOKUP(C1122,'BG 2021'!A:C,3,FALSE),0),0)</f>
        <v>0</v>
      </c>
      <c r="P1122" s="28"/>
      <c r="Q1122" s="28">
        <f>IF(F1122="I",IFERROR(VLOOKUP(C1122,'BG 2021'!A:D,4,FALSE),0),0)</f>
        <v>0</v>
      </c>
      <c r="R1122" s="28"/>
    </row>
    <row r="1123" spans="1:18" hidden="1">
      <c r="A1123" s="125" t="s">
        <v>126</v>
      </c>
      <c r="B1123" s="125"/>
      <c r="C1123" s="126">
        <v>5110311216</v>
      </c>
      <c r="D1123" s="125" t="s">
        <v>740</v>
      </c>
      <c r="E1123" s="27" t="s">
        <v>0</v>
      </c>
      <c r="F1123" s="27" t="s">
        <v>180</v>
      </c>
      <c r="G1123" s="35">
        <f>IF(F1123="I",IFERROR(VLOOKUP(C1123,'BG 122022'!B:D,3,FALSE),0),0)</f>
        <v>0</v>
      </c>
      <c r="H1123" s="28"/>
      <c r="I1123" s="28">
        <f>IF(F1123="I",IFERROR(VLOOKUP(C1123,'BG 122022'!B:E,4,FALSE),0),0)</f>
        <v>0</v>
      </c>
      <c r="J1123" s="28"/>
      <c r="K1123" s="35"/>
      <c r="L1123" s="28"/>
      <c r="M1123" s="28"/>
      <c r="N1123" s="28"/>
      <c r="O1123" s="35">
        <f>IF(F1123="I",IFERROR(VLOOKUP(C1123,'BG 2021'!A:C,3,FALSE),0),0)</f>
        <v>0</v>
      </c>
      <c r="P1123" s="28"/>
      <c r="Q1123" s="28">
        <f>IF(F1123="I",IFERROR(VLOOKUP(C1123,'BG 2021'!A:D,4,FALSE),0),0)</f>
        <v>0</v>
      </c>
      <c r="R1123" s="28"/>
    </row>
    <row r="1124" spans="1:18" s="165" customFormat="1" hidden="1">
      <c r="A1124" s="160" t="s">
        <v>126</v>
      </c>
      <c r="B1124" s="160" t="s">
        <v>349</v>
      </c>
      <c r="C1124" s="161">
        <v>5110311217</v>
      </c>
      <c r="D1124" s="160" t="s">
        <v>281</v>
      </c>
      <c r="E1124" s="162" t="s">
        <v>6</v>
      </c>
      <c r="F1124" s="162" t="s">
        <v>180</v>
      </c>
      <c r="G1124" s="163">
        <f>IF(F1124="I",IFERROR(VLOOKUP(C1124,'BG 122022'!B:D,3,FALSE),0),0)</f>
        <v>8793386</v>
      </c>
      <c r="H1124" s="164"/>
      <c r="I1124" s="164">
        <f>IF(F1124="I",IFERROR(VLOOKUP(C1124,'BG 122022'!B:E,4,FALSE),0),0)</f>
        <v>1277.49</v>
      </c>
      <c r="J1124" s="164"/>
      <c r="K1124" s="163"/>
      <c r="L1124" s="164"/>
      <c r="M1124" s="164"/>
      <c r="N1124" s="164"/>
      <c r="O1124" s="163">
        <f>IF(F1124="I",IFERROR(VLOOKUP(C1124,'BG 2021'!A:C,3,FALSE),0),0)</f>
        <v>0</v>
      </c>
      <c r="P1124" s="164"/>
      <c r="Q1124" s="164">
        <f>IF(F1124="I",IFERROR(VLOOKUP(C1124,'BG 2021'!A:D,4,FALSE),0),0)</f>
        <v>0</v>
      </c>
      <c r="R1124" s="164"/>
    </row>
    <row r="1125" spans="1:18" s="165" customFormat="1" hidden="1">
      <c r="A1125" s="160" t="s">
        <v>126</v>
      </c>
      <c r="B1125" s="160" t="s">
        <v>349</v>
      </c>
      <c r="C1125" s="161">
        <v>5110311218</v>
      </c>
      <c r="D1125" s="160" t="s">
        <v>282</v>
      </c>
      <c r="E1125" s="162" t="s">
        <v>0</v>
      </c>
      <c r="F1125" s="162" t="s">
        <v>180</v>
      </c>
      <c r="G1125" s="163">
        <f>IF(F1125="I",IFERROR(VLOOKUP(C1125,'BG 122022'!B:D,3,FALSE),0),0)</f>
        <v>0</v>
      </c>
      <c r="H1125" s="164"/>
      <c r="I1125" s="164">
        <f>IF(F1125="I",IFERROR(VLOOKUP(C1125,'BG 122022'!B:E,4,FALSE),0),0)</f>
        <v>0</v>
      </c>
      <c r="J1125" s="164"/>
      <c r="K1125" s="163"/>
      <c r="L1125" s="164"/>
      <c r="M1125" s="164"/>
      <c r="N1125" s="164"/>
      <c r="O1125" s="163">
        <f>IF(F1125="I",IFERROR(VLOOKUP(C1125,'BG 2021'!A:C,3,FALSE),0),0)</f>
        <v>433619</v>
      </c>
      <c r="P1125" s="164"/>
      <c r="Q1125" s="164">
        <f>IF(F1125="I",IFERROR(VLOOKUP(C1125,'BG 2021'!A:D,4,FALSE),0),0)</f>
        <v>66.75</v>
      </c>
      <c r="R1125" s="164"/>
    </row>
    <row r="1126" spans="1:18" hidden="1">
      <c r="A1126" s="125" t="s">
        <v>126</v>
      </c>
      <c r="B1126" s="125"/>
      <c r="C1126" s="126">
        <v>5110311219</v>
      </c>
      <c r="D1126" s="125" t="s">
        <v>741</v>
      </c>
      <c r="E1126" s="27" t="s">
        <v>6</v>
      </c>
      <c r="F1126" s="27" t="s">
        <v>180</v>
      </c>
      <c r="G1126" s="35">
        <f>IF(F1126="I",IFERROR(VLOOKUP(C1126,'BG 122022'!B:D,3,FALSE),0),0)</f>
        <v>0</v>
      </c>
      <c r="H1126" s="28"/>
      <c r="I1126" s="28">
        <f>IF(F1126="I",IFERROR(VLOOKUP(C1126,'BG 122022'!B:E,4,FALSE),0),0)</f>
        <v>0</v>
      </c>
      <c r="J1126" s="28"/>
      <c r="K1126" s="35"/>
      <c r="L1126" s="28"/>
      <c r="M1126" s="28"/>
      <c r="N1126" s="28"/>
      <c r="O1126" s="35">
        <f>IF(F1126="I",IFERROR(VLOOKUP(C1126,'BG 2021'!A:C,3,FALSE),0),0)</f>
        <v>0</v>
      </c>
      <c r="P1126" s="28"/>
      <c r="Q1126" s="28">
        <f>IF(F1126="I",IFERROR(VLOOKUP(C1126,'BG 2021'!A:D,4,FALSE),0),0)</f>
        <v>0</v>
      </c>
      <c r="R1126" s="28"/>
    </row>
    <row r="1127" spans="1:18" hidden="1">
      <c r="A1127" s="125" t="s">
        <v>126</v>
      </c>
      <c r="B1127" s="125"/>
      <c r="C1127" s="126">
        <v>5110311220</v>
      </c>
      <c r="D1127" s="125" t="s">
        <v>742</v>
      </c>
      <c r="E1127" s="27" t="s">
        <v>0</v>
      </c>
      <c r="F1127" s="27" t="s">
        <v>180</v>
      </c>
      <c r="G1127" s="35">
        <f>IF(F1127="I",IFERROR(VLOOKUP(C1127,'BG 122022'!B:D,3,FALSE),0),0)</f>
        <v>0</v>
      </c>
      <c r="H1127" s="28"/>
      <c r="I1127" s="28">
        <f>IF(F1127="I",IFERROR(VLOOKUP(C1127,'BG 122022'!B:E,4,FALSE),0),0)</f>
        <v>0</v>
      </c>
      <c r="J1127" s="28"/>
      <c r="K1127" s="35"/>
      <c r="L1127" s="28"/>
      <c r="M1127" s="28"/>
      <c r="N1127" s="28"/>
      <c r="O1127" s="35">
        <f>IF(F1127="I",IFERROR(VLOOKUP(C1127,'BG 2021'!A:C,3,FALSE),0),0)</f>
        <v>0</v>
      </c>
      <c r="P1127" s="28"/>
      <c r="Q1127" s="28">
        <f>IF(F1127="I",IFERROR(VLOOKUP(C1127,'BG 2021'!A:D,4,FALSE),0),0)</f>
        <v>0</v>
      </c>
      <c r="R1127" s="28"/>
    </row>
    <row r="1128" spans="1:18" hidden="1">
      <c r="A1128" s="125" t="s">
        <v>126</v>
      </c>
      <c r="B1128" s="125"/>
      <c r="C1128" s="126">
        <v>5110311221</v>
      </c>
      <c r="D1128" s="125" t="s">
        <v>596</v>
      </c>
      <c r="E1128" s="27" t="s">
        <v>6</v>
      </c>
      <c r="F1128" s="27" t="s">
        <v>180</v>
      </c>
      <c r="G1128" s="35">
        <f>IF(F1128="I",IFERROR(VLOOKUP(C1128,'BG 122022'!B:D,3,FALSE),0),0)</f>
        <v>0</v>
      </c>
      <c r="H1128" s="28"/>
      <c r="I1128" s="28">
        <f>IF(F1128="I",IFERROR(VLOOKUP(C1128,'BG 122022'!B:E,4,FALSE),0),0)</f>
        <v>0</v>
      </c>
      <c r="J1128" s="28"/>
      <c r="K1128" s="35"/>
      <c r="L1128" s="28"/>
      <c r="M1128" s="28"/>
      <c r="N1128" s="28"/>
      <c r="O1128" s="35">
        <f>IF(F1128="I",IFERROR(VLOOKUP(C1128,'BG 2021'!A:C,3,FALSE),0),0)</f>
        <v>0</v>
      </c>
      <c r="P1128" s="28"/>
      <c r="Q1128" s="28">
        <f>IF(F1128="I",IFERROR(VLOOKUP(C1128,'BG 2021'!A:D,4,FALSE),0),0)</f>
        <v>0</v>
      </c>
      <c r="R1128" s="28"/>
    </row>
    <row r="1129" spans="1:18" hidden="1">
      <c r="A1129" s="125" t="s">
        <v>126</v>
      </c>
      <c r="B1129" s="125"/>
      <c r="C1129" s="126">
        <v>5110311222</v>
      </c>
      <c r="D1129" s="125" t="s">
        <v>597</v>
      </c>
      <c r="E1129" s="27" t="s">
        <v>0</v>
      </c>
      <c r="F1129" s="27" t="s">
        <v>180</v>
      </c>
      <c r="G1129" s="35">
        <f>IF(F1129="I",IFERROR(VLOOKUP(C1129,'BG 122022'!B:D,3,FALSE),0),0)</f>
        <v>0</v>
      </c>
      <c r="H1129" s="28"/>
      <c r="I1129" s="28">
        <f>IF(F1129="I",IFERROR(VLOOKUP(C1129,'BG 122022'!B:E,4,FALSE),0),0)</f>
        <v>0</v>
      </c>
      <c r="J1129" s="28"/>
      <c r="K1129" s="35"/>
      <c r="L1129" s="28"/>
      <c r="M1129" s="28"/>
      <c r="N1129" s="28"/>
      <c r="O1129" s="35">
        <f>IF(F1129="I",IFERROR(VLOOKUP(C1129,'BG 2021'!A:C,3,FALSE),0),0)</f>
        <v>0</v>
      </c>
      <c r="P1129" s="28"/>
      <c r="Q1129" s="28">
        <f>IF(F1129="I",IFERROR(VLOOKUP(C1129,'BG 2021'!A:D,4,FALSE),0),0)</f>
        <v>0</v>
      </c>
      <c r="R1129" s="28"/>
    </row>
    <row r="1130" spans="1:18" hidden="1">
      <c r="A1130" s="125" t="s">
        <v>126</v>
      </c>
      <c r="B1130" s="125"/>
      <c r="C1130" s="126">
        <v>5110311223</v>
      </c>
      <c r="D1130" s="125" t="s">
        <v>743</v>
      </c>
      <c r="E1130" s="27" t="s">
        <v>6</v>
      </c>
      <c r="F1130" s="27" t="s">
        <v>180</v>
      </c>
      <c r="G1130" s="35">
        <f>IF(F1130="I",IFERROR(VLOOKUP(C1130,'BG 122022'!B:D,3,FALSE),0),0)</f>
        <v>0</v>
      </c>
      <c r="H1130" s="28"/>
      <c r="I1130" s="28">
        <f>IF(F1130="I",IFERROR(VLOOKUP(C1130,'BG 122022'!B:E,4,FALSE),0),0)</f>
        <v>0</v>
      </c>
      <c r="J1130" s="28"/>
      <c r="K1130" s="35"/>
      <c r="L1130" s="28"/>
      <c r="M1130" s="28"/>
      <c r="N1130" s="28"/>
      <c r="O1130" s="35">
        <f>IF(F1130="I",IFERROR(VLOOKUP(C1130,'BG 2021'!A:C,3,FALSE),0),0)</f>
        <v>0</v>
      </c>
      <c r="P1130" s="28"/>
      <c r="Q1130" s="28">
        <f>IF(F1130="I",IFERROR(VLOOKUP(C1130,'BG 2021'!A:D,4,FALSE),0),0)</f>
        <v>0</v>
      </c>
      <c r="R1130" s="28"/>
    </row>
    <row r="1131" spans="1:18" hidden="1">
      <c r="A1131" s="125" t="s">
        <v>126</v>
      </c>
      <c r="B1131" s="125"/>
      <c r="C1131" s="126">
        <v>5110311224</v>
      </c>
      <c r="D1131" s="125" t="s">
        <v>744</v>
      </c>
      <c r="E1131" s="27" t="s">
        <v>0</v>
      </c>
      <c r="F1131" s="27" t="s">
        <v>180</v>
      </c>
      <c r="G1131" s="35">
        <f>IF(F1131="I",IFERROR(VLOOKUP(C1131,'BG 122022'!B:D,3,FALSE),0),0)</f>
        <v>0</v>
      </c>
      <c r="H1131" s="28"/>
      <c r="I1131" s="28">
        <f>IF(F1131="I",IFERROR(VLOOKUP(C1131,'BG 122022'!B:E,4,FALSE),0),0)</f>
        <v>0</v>
      </c>
      <c r="J1131" s="28"/>
      <c r="K1131" s="35"/>
      <c r="L1131" s="28"/>
      <c r="M1131" s="28"/>
      <c r="N1131" s="28"/>
      <c r="O1131" s="35">
        <f>IF(F1131="I",IFERROR(VLOOKUP(C1131,'BG 2021'!A:C,3,FALSE),0),0)</f>
        <v>0</v>
      </c>
      <c r="P1131" s="28"/>
      <c r="Q1131" s="28">
        <f>IF(F1131="I",IFERROR(VLOOKUP(C1131,'BG 2021'!A:D,4,FALSE),0),0)</f>
        <v>0</v>
      </c>
      <c r="R1131" s="28"/>
    </row>
    <row r="1132" spans="1:18" hidden="1">
      <c r="A1132" s="125" t="s">
        <v>126</v>
      </c>
      <c r="B1132" s="125"/>
      <c r="C1132" s="126">
        <v>5110311225</v>
      </c>
      <c r="D1132" s="125" t="s">
        <v>745</v>
      </c>
      <c r="E1132" s="27" t="s">
        <v>6</v>
      </c>
      <c r="F1132" s="27" t="s">
        <v>180</v>
      </c>
      <c r="G1132" s="35">
        <f>IF(F1132="I",IFERROR(VLOOKUP(C1132,'BG 122022'!B:D,3,FALSE),0),0)</f>
        <v>0</v>
      </c>
      <c r="H1132" s="28"/>
      <c r="I1132" s="28">
        <f>IF(F1132="I",IFERROR(VLOOKUP(C1132,'BG 122022'!B:E,4,FALSE),0),0)</f>
        <v>0</v>
      </c>
      <c r="J1132" s="28"/>
      <c r="K1132" s="35"/>
      <c r="L1132" s="28"/>
      <c r="M1132" s="28"/>
      <c r="N1132" s="28"/>
      <c r="O1132" s="35">
        <f>IF(F1132="I",IFERROR(VLOOKUP(C1132,'BG 2021'!A:C,3,FALSE),0),0)</f>
        <v>0</v>
      </c>
      <c r="P1132" s="28"/>
      <c r="Q1132" s="28">
        <f>IF(F1132="I",IFERROR(VLOOKUP(C1132,'BG 2021'!A:D,4,FALSE),0),0)</f>
        <v>0</v>
      </c>
      <c r="R1132" s="28"/>
    </row>
    <row r="1133" spans="1:18" hidden="1">
      <c r="A1133" s="125" t="s">
        <v>126</v>
      </c>
      <c r="B1133" s="125"/>
      <c r="C1133" s="126">
        <v>5110311226</v>
      </c>
      <c r="D1133" s="125" t="s">
        <v>746</v>
      </c>
      <c r="E1133" s="27" t="s">
        <v>0</v>
      </c>
      <c r="F1133" s="27" t="s">
        <v>180</v>
      </c>
      <c r="G1133" s="35">
        <f>IF(F1133="I",IFERROR(VLOOKUP(C1133,'BG 122022'!B:D,3,FALSE),0),0)</f>
        <v>0</v>
      </c>
      <c r="H1133" s="28"/>
      <c r="I1133" s="28">
        <f>IF(F1133="I",IFERROR(VLOOKUP(C1133,'BG 122022'!B:E,4,FALSE),0),0)</f>
        <v>0</v>
      </c>
      <c r="J1133" s="28"/>
      <c r="K1133" s="35"/>
      <c r="L1133" s="28"/>
      <c r="M1133" s="28"/>
      <c r="N1133" s="28"/>
      <c r="O1133" s="35">
        <f>IF(F1133="I",IFERROR(VLOOKUP(C1133,'BG 2021'!A:C,3,FALSE),0),0)</f>
        <v>0</v>
      </c>
      <c r="P1133" s="28"/>
      <c r="Q1133" s="28">
        <f>IF(F1133="I",IFERROR(VLOOKUP(C1133,'BG 2021'!A:D,4,FALSE),0),0)</f>
        <v>0</v>
      </c>
      <c r="R1133" s="28"/>
    </row>
    <row r="1134" spans="1:18" hidden="1">
      <c r="A1134" s="125" t="s">
        <v>126</v>
      </c>
      <c r="B1134" s="125"/>
      <c r="C1134" s="126">
        <v>5110311227</v>
      </c>
      <c r="D1134" s="125" t="s">
        <v>747</v>
      </c>
      <c r="E1134" s="27" t="s">
        <v>6</v>
      </c>
      <c r="F1134" s="27" t="s">
        <v>180</v>
      </c>
      <c r="G1134" s="35">
        <f>IF(F1134="I",IFERROR(VLOOKUP(C1134,'BG 122022'!B:D,3,FALSE),0),0)</f>
        <v>0</v>
      </c>
      <c r="H1134" s="28"/>
      <c r="I1134" s="28">
        <f>IF(F1134="I",IFERROR(VLOOKUP(C1134,'BG 122022'!B:E,4,FALSE),0),0)</f>
        <v>0</v>
      </c>
      <c r="J1134" s="28"/>
      <c r="K1134" s="35"/>
      <c r="L1134" s="28"/>
      <c r="M1134" s="28"/>
      <c r="N1134" s="28"/>
      <c r="O1134" s="35">
        <f>IF(F1134="I",IFERROR(VLOOKUP(C1134,'BG 2021'!A:C,3,FALSE),0),0)</f>
        <v>0</v>
      </c>
      <c r="P1134" s="28"/>
      <c r="Q1134" s="28">
        <f>IF(F1134="I",IFERROR(VLOOKUP(C1134,'BG 2021'!A:D,4,FALSE),0),0)</f>
        <v>0</v>
      </c>
      <c r="R1134" s="28"/>
    </row>
    <row r="1135" spans="1:18" hidden="1">
      <c r="A1135" s="125" t="s">
        <v>126</v>
      </c>
      <c r="B1135" s="125"/>
      <c r="C1135" s="126">
        <v>5110311228</v>
      </c>
      <c r="D1135" s="125" t="s">
        <v>748</v>
      </c>
      <c r="E1135" s="27" t="s">
        <v>0</v>
      </c>
      <c r="F1135" s="27" t="s">
        <v>180</v>
      </c>
      <c r="G1135" s="35">
        <f>IF(F1135="I",IFERROR(VLOOKUP(C1135,'BG 122022'!B:D,3,FALSE),0),0)</f>
        <v>0</v>
      </c>
      <c r="H1135" s="28"/>
      <c r="I1135" s="28">
        <f>IF(F1135="I",IFERROR(VLOOKUP(C1135,'BG 122022'!B:E,4,FALSE),0),0)</f>
        <v>0</v>
      </c>
      <c r="J1135" s="28"/>
      <c r="K1135" s="35"/>
      <c r="L1135" s="28"/>
      <c r="M1135" s="28"/>
      <c r="N1135" s="28"/>
      <c r="O1135" s="35">
        <f>IF(F1135="I",IFERROR(VLOOKUP(C1135,'BG 2021'!A:C,3,FALSE),0),0)</f>
        <v>0</v>
      </c>
      <c r="P1135" s="28"/>
      <c r="Q1135" s="28">
        <f>IF(F1135="I",IFERROR(VLOOKUP(C1135,'BG 2021'!A:D,4,FALSE),0),0)</f>
        <v>0</v>
      </c>
      <c r="R1135" s="28"/>
    </row>
    <row r="1136" spans="1:18" s="165" customFormat="1" hidden="1">
      <c r="A1136" s="160" t="s">
        <v>126</v>
      </c>
      <c r="B1136" s="160" t="s">
        <v>349</v>
      </c>
      <c r="C1136" s="161">
        <v>5110311229</v>
      </c>
      <c r="D1136" s="160" t="s">
        <v>452</v>
      </c>
      <c r="E1136" s="162" t="s">
        <v>6</v>
      </c>
      <c r="F1136" s="162" t="s">
        <v>180</v>
      </c>
      <c r="G1136" s="163">
        <f>IF(F1136="I",IFERROR(VLOOKUP(C1136,'BG 122022'!B:D,3,FALSE),0),0)</f>
        <v>5212427</v>
      </c>
      <c r="H1136" s="164"/>
      <c r="I1136" s="164">
        <f>IF(F1136="I",IFERROR(VLOOKUP(C1136,'BG 122022'!B:E,4,FALSE),0),0)</f>
        <v>740.78</v>
      </c>
      <c r="J1136" s="164"/>
      <c r="K1136" s="163"/>
      <c r="L1136" s="164"/>
      <c r="M1136" s="164"/>
      <c r="N1136" s="164"/>
      <c r="O1136" s="163">
        <f>IF(F1136="I",IFERROR(VLOOKUP(C1136,'BG 2021'!A:C,3,FALSE),0),0)</f>
        <v>2749858</v>
      </c>
      <c r="P1136" s="164"/>
      <c r="Q1136" s="164">
        <f>IF(F1136="I",IFERROR(VLOOKUP(C1136,'BG 2021'!A:D,4,FALSE),0),0)</f>
        <v>400.97</v>
      </c>
      <c r="R1136" s="164"/>
    </row>
    <row r="1137" spans="1:18" hidden="1">
      <c r="A1137" s="125" t="s">
        <v>126</v>
      </c>
      <c r="B1137" s="125"/>
      <c r="C1137" s="126">
        <v>5110311230</v>
      </c>
      <c r="D1137" s="125" t="s">
        <v>453</v>
      </c>
      <c r="E1137" s="27" t="s">
        <v>0</v>
      </c>
      <c r="F1137" s="27" t="s">
        <v>180</v>
      </c>
      <c r="G1137" s="35">
        <f>IF(F1137="I",IFERROR(VLOOKUP(C1137,'BG 122022'!B:D,3,FALSE),0),0)</f>
        <v>0</v>
      </c>
      <c r="H1137" s="28"/>
      <c r="I1137" s="28">
        <f>IF(F1137="I",IFERROR(VLOOKUP(C1137,'BG 122022'!B:E,4,FALSE),0),0)</f>
        <v>0</v>
      </c>
      <c r="J1137" s="28"/>
      <c r="K1137" s="35"/>
      <c r="L1137" s="28"/>
      <c r="M1137" s="28"/>
      <c r="N1137" s="28"/>
      <c r="O1137" s="35">
        <f>IF(F1137="I",IFERROR(VLOOKUP(C1137,'BG 2021'!A:C,3,FALSE),0),0)</f>
        <v>0</v>
      </c>
      <c r="P1137" s="28"/>
      <c r="Q1137" s="28">
        <f>IF(F1137="I",IFERROR(VLOOKUP(C1137,'BG 2021'!A:D,4,FALSE),0),0)</f>
        <v>0</v>
      </c>
      <c r="R1137" s="28"/>
    </row>
    <row r="1138" spans="1:18" s="165" customFormat="1" hidden="1">
      <c r="A1138" s="160" t="s">
        <v>126</v>
      </c>
      <c r="B1138" s="160" t="s">
        <v>349</v>
      </c>
      <c r="C1138" s="161">
        <v>5110311231</v>
      </c>
      <c r="D1138" s="160" t="s">
        <v>767</v>
      </c>
      <c r="E1138" s="162" t="s">
        <v>6</v>
      </c>
      <c r="F1138" s="162" t="s">
        <v>180</v>
      </c>
      <c r="G1138" s="163">
        <f>IF(F1138="I",IFERROR(VLOOKUP(C1138,'BG 122022'!B:D,3,FALSE),0),0)</f>
        <v>139352900</v>
      </c>
      <c r="H1138" s="164"/>
      <c r="I1138" s="164">
        <f>IF(F1138="I",IFERROR(VLOOKUP(C1138,'BG 122022'!B:E,4,FALSE),0),0)</f>
        <v>19468.189999999999</v>
      </c>
      <c r="J1138" s="164"/>
      <c r="K1138" s="163"/>
      <c r="L1138" s="164"/>
      <c r="M1138" s="164"/>
      <c r="N1138" s="164"/>
      <c r="O1138" s="163">
        <f>IF(F1138="I",IFERROR(VLOOKUP(C1138,'BG 2021'!A:C,3,FALSE),0),0)</f>
        <v>0</v>
      </c>
      <c r="P1138" s="164"/>
      <c r="Q1138" s="164">
        <f>IF(F1138="I",IFERROR(VLOOKUP(C1138,'BG 2021'!A:D,4,FALSE),0),0)</f>
        <v>0</v>
      </c>
      <c r="R1138" s="164"/>
    </row>
    <row r="1139" spans="1:18" hidden="1">
      <c r="A1139" s="125" t="s">
        <v>126</v>
      </c>
      <c r="B1139" s="125"/>
      <c r="C1139" s="126">
        <v>51103113</v>
      </c>
      <c r="D1139" s="125" t="s">
        <v>1026</v>
      </c>
      <c r="E1139" s="27" t="s">
        <v>6</v>
      </c>
      <c r="F1139" s="27" t="s">
        <v>179</v>
      </c>
      <c r="G1139" s="35">
        <f>IF(F1139="I",IFERROR(VLOOKUP(C1139,'BG 122022'!B:D,3,FALSE),0),0)</f>
        <v>0</v>
      </c>
      <c r="H1139" s="28"/>
      <c r="I1139" s="28">
        <f>IF(F1139="I",IFERROR(VLOOKUP(C1139,'BG 122022'!B:E,4,FALSE),0),0)</f>
        <v>0</v>
      </c>
      <c r="J1139" s="28"/>
      <c r="K1139" s="35"/>
      <c r="L1139" s="28"/>
      <c r="M1139" s="28"/>
      <c r="N1139" s="28"/>
      <c r="O1139" s="35">
        <f>IF(F1139="I",IFERROR(VLOOKUP(C1139,'BG 2021'!A:C,3,FALSE),0),0)</f>
        <v>0</v>
      </c>
      <c r="P1139" s="28"/>
      <c r="Q1139" s="28">
        <f>IF(F1139="I",IFERROR(VLOOKUP(C1139,'BG 2021'!A:D,4,FALSE),0),0)</f>
        <v>0</v>
      </c>
      <c r="R1139" s="28"/>
    </row>
    <row r="1140" spans="1:18" s="165" customFormat="1" hidden="1">
      <c r="A1140" s="160" t="s">
        <v>126</v>
      </c>
      <c r="B1140" s="160" t="s">
        <v>349</v>
      </c>
      <c r="C1140" s="161">
        <v>5110311301</v>
      </c>
      <c r="D1140" s="160" t="s">
        <v>455</v>
      </c>
      <c r="E1140" s="162" t="s">
        <v>6</v>
      </c>
      <c r="F1140" s="162" t="s">
        <v>180</v>
      </c>
      <c r="G1140" s="163">
        <f>IF(F1140="I",IFERROR(VLOOKUP(C1140,'BG 122022'!B:D,3,FALSE),0),0)</f>
        <v>390093875</v>
      </c>
      <c r="H1140" s="164"/>
      <c r="I1140" s="164">
        <f>IF(F1140="I",IFERROR(VLOOKUP(C1140,'BG 122022'!B:E,4,FALSE),0),0)</f>
        <v>56929.14</v>
      </c>
      <c r="J1140" s="164"/>
      <c r="K1140" s="163"/>
      <c r="L1140" s="164"/>
      <c r="M1140" s="164"/>
      <c r="N1140" s="164"/>
      <c r="O1140" s="163">
        <f>IF(F1140="I",IFERROR(VLOOKUP(C1140,'BG 2021'!A:C,3,FALSE),0),0)</f>
        <v>2442842</v>
      </c>
      <c r="P1140" s="164"/>
      <c r="Q1140" s="164">
        <f>IF(F1140="I",IFERROR(VLOOKUP(C1140,'BG 2021'!A:D,4,FALSE),0),0)</f>
        <v>352.75</v>
      </c>
      <c r="R1140" s="164"/>
    </row>
    <row r="1141" spans="1:18" s="165" customFormat="1" hidden="1">
      <c r="A1141" s="160" t="s">
        <v>126</v>
      </c>
      <c r="B1141" s="160" t="s">
        <v>349</v>
      </c>
      <c r="C1141" s="161">
        <v>5110311302</v>
      </c>
      <c r="D1141" s="160" t="s">
        <v>456</v>
      </c>
      <c r="E1141" s="162" t="s">
        <v>0</v>
      </c>
      <c r="F1141" s="162" t="s">
        <v>180</v>
      </c>
      <c r="G1141" s="163">
        <f>IF(F1141="I",IFERROR(VLOOKUP(C1141,'BG 122022'!B:D,3,FALSE),0),0)</f>
        <v>63459642</v>
      </c>
      <c r="H1141" s="164"/>
      <c r="I1141" s="164">
        <f>IF(F1141="I",IFERROR(VLOOKUP(C1141,'BG 122022'!B:E,4,FALSE),0),0)</f>
        <v>8678.4299999999985</v>
      </c>
      <c r="J1141" s="164"/>
      <c r="K1141" s="163"/>
      <c r="L1141" s="164"/>
      <c r="M1141" s="164"/>
      <c r="N1141" s="164"/>
      <c r="O1141" s="163">
        <f>IF(F1141="I",IFERROR(VLOOKUP(C1141,'BG 2021'!A:C,3,FALSE),0),0)</f>
        <v>0</v>
      </c>
      <c r="P1141" s="164"/>
      <c r="Q1141" s="164">
        <f>IF(F1141="I",IFERROR(VLOOKUP(C1141,'BG 2021'!A:D,4,FALSE),0),0)</f>
        <v>0</v>
      </c>
      <c r="R1141" s="164"/>
    </row>
    <row r="1142" spans="1:18" s="165" customFormat="1" hidden="1">
      <c r="A1142" s="160" t="s">
        <v>126</v>
      </c>
      <c r="B1142" s="160" t="s">
        <v>349</v>
      </c>
      <c r="C1142" s="161">
        <v>5110311304</v>
      </c>
      <c r="D1142" s="160" t="s">
        <v>459</v>
      </c>
      <c r="E1142" s="162" t="s">
        <v>0</v>
      </c>
      <c r="F1142" s="162" t="s">
        <v>180</v>
      </c>
      <c r="G1142" s="163">
        <f>IF(F1142="I",IFERROR(VLOOKUP(C1142,'BG 122022'!B:D,3,FALSE),0),0)</f>
        <v>1454750</v>
      </c>
      <c r="H1142" s="164"/>
      <c r="I1142" s="164">
        <f>IF(F1142="I",IFERROR(VLOOKUP(C1142,'BG 122022'!B:E,4,FALSE),0),0)</f>
        <v>212.21</v>
      </c>
      <c r="J1142" s="164"/>
      <c r="K1142" s="163"/>
      <c r="L1142" s="164"/>
      <c r="M1142" s="164"/>
      <c r="N1142" s="164"/>
      <c r="O1142" s="163">
        <f>IF(F1142="I",IFERROR(VLOOKUP(C1142,'BG 2021'!A:C,3,FALSE),0),0)</f>
        <v>0</v>
      </c>
      <c r="P1142" s="164"/>
      <c r="Q1142" s="164">
        <f>IF(F1142="I",IFERROR(VLOOKUP(C1142,'BG 2021'!A:D,4,FALSE),0),0)</f>
        <v>0</v>
      </c>
      <c r="R1142" s="164"/>
    </row>
    <row r="1143" spans="1:18" s="165" customFormat="1" hidden="1">
      <c r="A1143" s="160" t="s">
        <v>126</v>
      </c>
      <c r="B1143" s="160" t="s">
        <v>349</v>
      </c>
      <c r="C1143" s="161">
        <v>5110311305</v>
      </c>
      <c r="D1143" s="160" t="s">
        <v>249</v>
      </c>
      <c r="E1143" s="162" t="s">
        <v>6</v>
      </c>
      <c r="F1143" s="162" t="s">
        <v>180</v>
      </c>
      <c r="G1143" s="163">
        <f>IF(F1143="I",IFERROR(VLOOKUP(C1143,'BG 122022'!B:D,3,FALSE),0),0)</f>
        <v>27445119</v>
      </c>
      <c r="H1143" s="164"/>
      <c r="I1143" s="164">
        <f>IF(F1143="I",IFERROR(VLOOKUP(C1143,'BG 122022'!B:E,4,FALSE),0),0)</f>
        <v>3978.16</v>
      </c>
      <c r="J1143" s="164"/>
      <c r="K1143" s="163"/>
      <c r="L1143" s="164"/>
      <c r="M1143" s="164"/>
      <c r="N1143" s="164"/>
      <c r="O1143" s="163">
        <f>IF(F1143="I",IFERROR(VLOOKUP(C1143,'BG 2021'!A:C,3,FALSE),0),0)</f>
        <v>313417</v>
      </c>
      <c r="P1143" s="164"/>
      <c r="Q1143" s="164">
        <f>IF(F1143="I",IFERROR(VLOOKUP(C1143,'BG 2021'!A:D,4,FALSE),0),0)</f>
        <v>45.77</v>
      </c>
      <c r="R1143" s="164"/>
    </row>
    <row r="1144" spans="1:18" s="165" customFormat="1" hidden="1">
      <c r="A1144" s="160" t="s">
        <v>126</v>
      </c>
      <c r="B1144" s="160" t="s">
        <v>349</v>
      </c>
      <c r="C1144" s="161">
        <v>5110311306</v>
      </c>
      <c r="D1144" s="160" t="s">
        <v>250</v>
      </c>
      <c r="E1144" s="162" t="s">
        <v>0</v>
      </c>
      <c r="F1144" s="162" t="s">
        <v>180</v>
      </c>
      <c r="G1144" s="163">
        <f>IF(F1144="I",IFERROR(VLOOKUP(C1144,'BG 122022'!B:D,3,FALSE),0),0)</f>
        <v>0</v>
      </c>
      <c r="H1144" s="164"/>
      <c r="I1144" s="164">
        <f>IF(F1144="I",IFERROR(VLOOKUP(C1144,'BG 122022'!B:E,4,FALSE),0),0)</f>
        <v>0</v>
      </c>
      <c r="J1144" s="164"/>
      <c r="K1144" s="163"/>
      <c r="L1144" s="164"/>
      <c r="M1144" s="164"/>
      <c r="N1144" s="164"/>
      <c r="O1144" s="163">
        <f>IF(F1144="I",IFERROR(VLOOKUP(C1144,'BG 2021'!A:C,3,FALSE),0),0)</f>
        <v>332145</v>
      </c>
      <c r="P1144" s="164"/>
      <c r="Q1144" s="164">
        <f>IF(F1144="I",IFERROR(VLOOKUP(C1144,'BG 2021'!A:D,4,FALSE),0),0)</f>
        <v>48.41</v>
      </c>
      <c r="R1144" s="164"/>
    </row>
    <row r="1145" spans="1:18" s="165" customFormat="1" hidden="1">
      <c r="A1145" s="160" t="s">
        <v>126</v>
      </c>
      <c r="B1145" s="160" t="s">
        <v>349</v>
      </c>
      <c r="C1145" s="161">
        <v>5110311307</v>
      </c>
      <c r="D1145" s="160" t="s">
        <v>251</v>
      </c>
      <c r="E1145" s="162" t="s">
        <v>6</v>
      </c>
      <c r="F1145" s="162" t="s">
        <v>180</v>
      </c>
      <c r="G1145" s="163">
        <f>IF(F1145="I",IFERROR(VLOOKUP(C1145,'BG 122022'!B:D,3,FALSE),0),0)</f>
        <v>187819419</v>
      </c>
      <c r="H1145" s="164"/>
      <c r="I1145" s="164">
        <f>IF(F1145="I",IFERROR(VLOOKUP(C1145,'BG 122022'!B:E,4,FALSE),0),0)</f>
        <v>27333.25</v>
      </c>
      <c r="J1145" s="164"/>
      <c r="K1145" s="163"/>
      <c r="L1145" s="164"/>
      <c r="M1145" s="164"/>
      <c r="N1145" s="164"/>
      <c r="O1145" s="163">
        <f>IF(F1145="I",IFERROR(VLOOKUP(C1145,'BG 2021'!A:C,3,FALSE),0),0)</f>
        <v>5663</v>
      </c>
      <c r="P1145" s="164"/>
      <c r="Q1145" s="164">
        <f>IF(F1145="I",IFERROR(VLOOKUP(C1145,'BG 2021'!A:D,4,FALSE),0),0)</f>
        <v>0.83</v>
      </c>
      <c r="R1145" s="164"/>
    </row>
    <row r="1146" spans="1:18" s="165" customFormat="1" hidden="1">
      <c r="A1146" s="160" t="s">
        <v>126</v>
      </c>
      <c r="B1146" s="160" t="s">
        <v>349</v>
      </c>
      <c r="C1146" s="161">
        <v>5110311308</v>
      </c>
      <c r="D1146" s="160" t="s">
        <v>252</v>
      </c>
      <c r="E1146" s="162" t="s">
        <v>0</v>
      </c>
      <c r="F1146" s="162" t="s">
        <v>180</v>
      </c>
      <c r="G1146" s="163">
        <f>IF(F1146="I",IFERROR(VLOOKUP(C1146,'BG 122022'!B:D,3,FALSE),0),0)</f>
        <v>115120</v>
      </c>
      <c r="H1146" s="164"/>
      <c r="I1146" s="164">
        <f>IF(F1146="I",IFERROR(VLOOKUP(C1146,'BG 122022'!B:E,4,FALSE),0),0)</f>
        <v>16.240000000000002</v>
      </c>
      <c r="J1146" s="164"/>
      <c r="K1146" s="163"/>
      <c r="L1146" s="164"/>
      <c r="M1146" s="164"/>
      <c r="N1146" s="164"/>
      <c r="O1146" s="163">
        <f>IF(F1146="I",IFERROR(VLOOKUP(C1146,'BG 2021'!A:C,3,FALSE),0),0)</f>
        <v>134635</v>
      </c>
      <c r="P1146" s="164"/>
      <c r="Q1146" s="164">
        <f>IF(F1146="I",IFERROR(VLOOKUP(C1146,'BG 2021'!A:D,4,FALSE),0),0)</f>
        <v>19.77</v>
      </c>
      <c r="R1146" s="164"/>
    </row>
    <row r="1147" spans="1:18" s="165" customFormat="1" hidden="1">
      <c r="A1147" s="160" t="s">
        <v>126</v>
      </c>
      <c r="B1147" s="160" t="s">
        <v>349</v>
      </c>
      <c r="C1147" s="161">
        <v>5110311313</v>
      </c>
      <c r="D1147" s="160" t="s">
        <v>1152</v>
      </c>
      <c r="E1147" s="162" t="s">
        <v>6</v>
      </c>
      <c r="F1147" s="162" t="s">
        <v>180</v>
      </c>
      <c r="G1147" s="163">
        <f>IF(F1147="I",IFERROR(VLOOKUP(C1147,'BG 122022'!B:D,3,FALSE),0),0)</f>
        <v>0</v>
      </c>
      <c r="H1147" s="164"/>
      <c r="I1147" s="164">
        <f>IF(F1147="I",IFERROR(VLOOKUP(C1147,'BG 122022'!B:E,4,FALSE),0),0)</f>
        <v>0</v>
      </c>
      <c r="J1147" s="164"/>
      <c r="K1147" s="163"/>
      <c r="L1147" s="164"/>
      <c r="M1147" s="164"/>
      <c r="N1147" s="164"/>
      <c r="O1147" s="163">
        <f>IF(F1147="I",IFERROR(VLOOKUP(C1147,'BG 2021'!A:C,3,FALSE),0),0)</f>
        <v>269</v>
      </c>
      <c r="P1147" s="164"/>
      <c r="Q1147" s="164">
        <f>IF(F1147="I",IFERROR(VLOOKUP(C1147,'BG 2021'!A:D,4,FALSE),0),0)</f>
        <v>0.05</v>
      </c>
      <c r="R1147" s="164"/>
    </row>
    <row r="1148" spans="1:18" s="165" customFormat="1" hidden="1">
      <c r="A1148" s="160" t="s">
        <v>126</v>
      </c>
      <c r="B1148" s="160" t="s">
        <v>349</v>
      </c>
      <c r="C1148" s="161">
        <v>5110311329</v>
      </c>
      <c r="D1148" s="160" t="s">
        <v>1101</v>
      </c>
      <c r="E1148" s="162" t="s">
        <v>6</v>
      </c>
      <c r="F1148" s="162" t="s">
        <v>180</v>
      </c>
      <c r="G1148" s="163">
        <f>IF(F1148="I",IFERROR(VLOOKUP(C1148,'BG 122022'!B:D,3,FALSE),0),0)</f>
        <v>328080161</v>
      </c>
      <c r="H1148" s="164"/>
      <c r="I1148" s="164">
        <f>IF(F1148="I",IFERROR(VLOOKUP(C1148,'BG 122022'!B:E,4,FALSE),0),0)</f>
        <v>47879.303999999996</v>
      </c>
      <c r="J1148" s="164"/>
      <c r="K1148" s="163"/>
      <c r="L1148" s="164"/>
      <c r="M1148" s="164"/>
      <c r="N1148" s="164"/>
      <c r="O1148" s="163">
        <f>IF(F1148="I",IFERROR(VLOOKUP(C1148,'BG 2021'!A:C,3,FALSE),0),0)</f>
        <v>260068</v>
      </c>
      <c r="P1148" s="164"/>
      <c r="Q1148" s="164">
        <f>IF(F1148="I",IFERROR(VLOOKUP(C1148,'BG 2021'!A:D,4,FALSE),0),0)</f>
        <v>37.56</v>
      </c>
      <c r="R1148" s="164"/>
    </row>
    <row r="1149" spans="1:18" s="165" customFormat="1" hidden="1">
      <c r="A1149" s="160" t="s">
        <v>126</v>
      </c>
      <c r="B1149" s="160" t="s">
        <v>349</v>
      </c>
      <c r="C1149" s="161">
        <v>5110311334</v>
      </c>
      <c r="D1149" s="160" t="s">
        <v>1359</v>
      </c>
      <c r="E1149" s="162" t="s">
        <v>6</v>
      </c>
      <c r="F1149" s="162" t="s">
        <v>180</v>
      </c>
      <c r="G1149" s="163">
        <f>IF(F1149="I",IFERROR(VLOOKUP(C1149,'BG 122022'!B:D,3,FALSE),0),0)</f>
        <v>45722769</v>
      </c>
      <c r="H1149" s="164"/>
      <c r="I1149" s="164">
        <f>IF(F1149="I",IFERROR(VLOOKUP(C1149,'BG 122022'!B:E,4,FALSE),0),0)</f>
        <v>6669.03</v>
      </c>
      <c r="J1149" s="164"/>
      <c r="K1149" s="163"/>
      <c r="L1149" s="164"/>
      <c r="M1149" s="164"/>
      <c r="N1149" s="164"/>
      <c r="O1149" s="163">
        <f>IF(F1149="I",IFERROR(VLOOKUP(C1149,'BG 2021'!A:C,3,FALSE),0),0)</f>
        <v>0</v>
      </c>
      <c r="P1149" s="164"/>
      <c r="Q1149" s="164">
        <f>IF(F1149="I",IFERROR(VLOOKUP(C1149,'BG 2021'!A:D,4,FALSE),0),0)</f>
        <v>0</v>
      </c>
      <c r="R1149" s="164"/>
    </row>
    <row r="1150" spans="1:18" hidden="1">
      <c r="A1150" s="125" t="s">
        <v>126</v>
      </c>
      <c r="B1150" s="125"/>
      <c r="C1150" s="126">
        <v>51103115</v>
      </c>
      <c r="D1150" s="125" t="s">
        <v>1487</v>
      </c>
      <c r="E1150" s="27" t="s">
        <v>6</v>
      </c>
      <c r="F1150" s="27" t="s">
        <v>179</v>
      </c>
      <c r="G1150" s="35">
        <f>IF(F1150="I",IFERROR(VLOOKUP(C1150,'BG 122022'!B:D,3,FALSE),0),0)</f>
        <v>0</v>
      </c>
      <c r="H1150" s="28"/>
      <c r="I1150" s="28">
        <f>IF(F1150="I",IFERROR(VLOOKUP(C1150,'BG 122022'!B:E,4,FALSE),0),0)</f>
        <v>0</v>
      </c>
      <c r="J1150" s="28"/>
      <c r="K1150" s="35"/>
      <c r="L1150" s="28"/>
      <c r="M1150" s="28"/>
      <c r="N1150" s="28"/>
      <c r="O1150" s="35">
        <f>IF(F1150="I",IFERROR(VLOOKUP(C1150,'BG 2021'!A:C,3,FALSE),0),0)</f>
        <v>0</v>
      </c>
      <c r="P1150" s="28"/>
      <c r="Q1150" s="28">
        <f>IF(F1150="I",IFERROR(VLOOKUP(C1150,'BG 2021'!A:D,4,FALSE),0),0)</f>
        <v>0</v>
      </c>
      <c r="R1150" s="28"/>
    </row>
    <row r="1151" spans="1:18" s="165" customFormat="1" hidden="1">
      <c r="A1151" s="160" t="s">
        <v>126</v>
      </c>
      <c r="B1151" s="160" t="s">
        <v>349</v>
      </c>
      <c r="C1151" s="161">
        <v>5110311501</v>
      </c>
      <c r="D1151" s="160" t="s">
        <v>1490</v>
      </c>
      <c r="E1151" s="162" t="s">
        <v>6</v>
      </c>
      <c r="F1151" s="162" t="s">
        <v>180</v>
      </c>
      <c r="G1151" s="163">
        <f>IF(F1151="I",IFERROR(VLOOKUP(C1151,'BG 122022'!B:D,3,FALSE),0),0)</f>
        <v>6054796</v>
      </c>
      <c r="H1151" s="164"/>
      <c r="I1151" s="164">
        <f>IF(F1151="I",IFERROR(VLOOKUP(C1151,'BG 122022'!B:E,4,FALSE),0),0)</f>
        <v>824.9</v>
      </c>
      <c r="J1151" s="164"/>
      <c r="K1151" s="163"/>
      <c r="L1151" s="164"/>
      <c r="M1151" s="164"/>
      <c r="N1151" s="164"/>
      <c r="O1151" s="163">
        <f>IF(F1151="I",IFERROR(VLOOKUP(C1151,'BG 2021'!A:C,3,FALSE),0),0)</f>
        <v>0</v>
      </c>
      <c r="P1151" s="164"/>
      <c r="Q1151" s="164">
        <f>IF(F1151="I",IFERROR(VLOOKUP(C1151,'BG 2021'!A:D,4,FALSE),0),0)</f>
        <v>0</v>
      </c>
      <c r="R1151" s="164"/>
    </row>
    <row r="1152" spans="1:18" hidden="1">
      <c r="A1152" s="125" t="s">
        <v>126</v>
      </c>
      <c r="B1152" s="125"/>
      <c r="C1152" s="126">
        <v>51104</v>
      </c>
      <c r="D1152" s="125" t="s">
        <v>1027</v>
      </c>
      <c r="E1152" s="27" t="s">
        <v>6</v>
      </c>
      <c r="F1152" s="27" t="s">
        <v>179</v>
      </c>
      <c r="G1152" s="35">
        <f>IF(F1152="I",IFERROR(VLOOKUP(C1152,'BG 122022'!B:D,3,FALSE),0),0)</f>
        <v>0</v>
      </c>
      <c r="H1152" s="28"/>
      <c r="I1152" s="28">
        <f>IF(F1152="I",IFERROR(VLOOKUP(C1152,'BG 122022'!B:E,4,FALSE),0),0)</f>
        <v>0</v>
      </c>
      <c r="J1152" s="28"/>
      <c r="K1152" s="35"/>
      <c r="L1152" s="28"/>
      <c r="M1152" s="28"/>
      <c r="N1152" s="28"/>
      <c r="O1152" s="35">
        <f>IF(F1152="I",IFERROR(VLOOKUP(C1152,'BG 2021'!A:C,3,FALSE),0),0)</f>
        <v>0</v>
      </c>
      <c r="P1152" s="28"/>
      <c r="Q1152" s="28">
        <f>IF(F1152="I",IFERROR(VLOOKUP(C1152,'BG 2021'!A:D,4,FALSE),0),0)</f>
        <v>0</v>
      </c>
      <c r="R1152" s="28"/>
    </row>
    <row r="1153" spans="1:18" hidden="1">
      <c r="A1153" s="125" t="s">
        <v>126</v>
      </c>
      <c r="B1153" s="125"/>
      <c r="C1153" s="126">
        <v>511041</v>
      </c>
      <c r="D1153" s="125" t="s">
        <v>1027</v>
      </c>
      <c r="E1153" s="27" t="s">
        <v>6</v>
      </c>
      <c r="F1153" s="27" t="s">
        <v>179</v>
      </c>
      <c r="G1153" s="35">
        <f>IF(F1153="I",IFERROR(VLOOKUP(C1153,'BG 122022'!B:D,3,FALSE),0),0)</f>
        <v>0</v>
      </c>
      <c r="H1153" s="28"/>
      <c r="I1153" s="28">
        <f>IF(F1153="I",IFERROR(VLOOKUP(C1153,'BG 122022'!B:E,4,FALSE),0),0)</f>
        <v>0</v>
      </c>
      <c r="J1153" s="28"/>
      <c r="K1153" s="35"/>
      <c r="L1153" s="28"/>
      <c r="M1153" s="28"/>
      <c r="N1153" s="28"/>
      <c r="O1153" s="35">
        <f>IF(F1153="I",IFERROR(VLOOKUP(C1153,'BG 2021'!A:C,3,FALSE),0),0)</f>
        <v>0</v>
      </c>
      <c r="P1153" s="28"/>
      <c r="Q1153" s="28">
        <f>IF(F1153="I",IFERROR(VLOOKUP(C1153,'BG 2021'!A:D,4,FALSE),0),0)</f>
        <v>0</v>
      </c>
      <c r="R1153" s="28"/>
    </row>
    <row r="1154" spans="1:18" hidden="1">
      <c r="A1154" s="125" t="s">
        <v>126</v>
      </c>
      <c r="B1154" s="125"/>
      <c r="C1154" s="126">
        <v>5110411</v>
      </c>
      <c r="D1154" s="125" t="s">
        <v>1027</v>
      </c>
      <c r="E1154" s="27" t="s">
        <v>6</v>
      </c>
      <c r="F1154" s="27" t="s">
        <v>179</v>
      </c>
      <c r="G1154" s="35">
        <f>IF(F1154="I",IFERROR(VLOOKUP(C1154,'BG 122022'!B:D,3,FALSE),0),0)</f>
        <v>0</v>
      </c>
      <c r="H1154" s="28"/>
      <c r="I1154" s="28">
        <f>IF(F1154="I",IFERROR(VLOOKUP(C1154,'BG 122022'!B:E,4,FALSE),0),0)</f>
        <v>0</v>
      </c>
      <c r="J1154" s="28"/>
      <c r="K1154" s="35"/>
      <c r="L1154" s="28"/>
      <c r="M1154" s="28"/>
      <c r="N1154" s="28"/>
      <c r="O1154" s="35">
        <f>IF(F1154="I",IFERROR(VLOOKUP(C1154,'BG 2021'!A:C,3,FALSE),0),0)</f>
        <v>0</v>
      </c>
      <c r="P1154" s="28"/>
      <c r="Q1154" s="28">
        <f>IF(F1154="I",IFERROR(VLOOKUP(C1154,'BG 2021'!A:D,4,FALSE),0),0)</f>
        <v>0</v>
      </c>
      <c r="R1154" s="28"/>
    </row>
    <row r="1155" spans="1:18" hidden="1">
      <c r="A1155" s="125" t="s">
        <v>126</v>
      </c>
      <c r="B1155" s="125"/>
      <c r="C1155" s="126">
        <v>51104111</v>
      </c>
      <c r="D1155" s="125" t="s">
        <v>1027</v>
      </c>
      <c r="E1155" s="27" t="s">
        <v>6</v>
      </c>
      <c r="F1155" s="27" t="s">
        <v>179</v>
      </c>
      <c r="G1155" s="35">
        <f>IF(F1155="I",IFERROR(VLOOKUP(C1155,'BG 122022'!B:D,3,FALSE),0),0)</f>
        <v>0</v>
      </c>
      <c r="H1155" s="28"/>
      <c r="I1155" s="28">
        <f>IF(F1155="I",IFERROR(VLOOKUP(C1155,'BG 122022'!B:E,4,FALSE),0),0)</f>
        <v>0</v>
      </c>
      <c r="J1155" s="28"/>
      <c r="K1155" s="35"/>
      <c r="L1155" s="28"/>
      <c r="M1155" s="28"/>
      <c r="N1155" s="28"/>
      <c r="O1155" s="35">
        <f>IF(F1155="I",IFERROR(VLOOKUP(C1155,'BG 2021'!A:C,3,FALSE),0),0)</f>
        <v>0</v>
      </c>
      <c r="P1155" s="28"/>
      <c r="Q1155" s="28">
        <f>IF(F1155="I",IFERROR(VLOOKUP(C1155,'BG 2021'!A:D,4,FALSE),0),0)</f>
        <v>0</v>
      </c>
      <c r="R1155" s="28"/>
    </row>
    <row r="1156" spans="1:18" s="165" customFormat="1" hidden="1">
      <c r="A1156" s="160" t="s">
        <v>126</v>
      </c>
      <c r="B1156" s="160" t="s">
        <v>349</v>
      </c>
      <c r="C1156" s="161">
        <v>5110411101</v>
      </c>
      <c r="D1156" s="160" t="s">
        <v>1028</v>
      </c>
      <c r="E1156" s="162" t="s">
        <v>6</v>
      </c>
      <c r="F1156" s="162" t="s">
        <v>180</v>
      </c>
      <c r="G1156" s="163">
        <f>IF(F1156="I",IFERROR(VLOOKUP(C1156,'BG 122022'!B:D,3,FALSE),0),0)</f>
        <v>2641530</v>
      </c>
      <c r="H1156" s="164"/>
      <c r="I1156" s="164">
        <f>IF(F1156="I",IFERROR(VLOOKUP(C1156,'BG 122022'!B:E,4,FALSE),0),0)</f>
        <v>375.63</v>
      </c>
      <c r="J1156" s="164"/>
      <c r="K1156" s="163"/>
      <c r="L1156" s="164"/>
      <c r="M1156" s="164"/>
      <c r="N1156" s="164"/>
      <c r="O1156" s="163">
        <f>IF(F1156="I",IFERROR(VLOOKUP(C1156,'BG 2021'!A:C,3,FALSE),0),0)</f>
        <v>2530200</v>
      </c>
      <c r="P1156" s="164"/>
      <c r="Q1156" s="164">
        <f>IF(F1156="I",IFERROR(VLOOKUP(C1156,'BG 2021'!A:D,4,FALSE),0),0)</f>
        <v>369.11</v>
      </c>
      <c r="R1156" s="164"/>
    </row>
    <row r="1157" spans="1:18" hidden="1">
      <c r="A1157" s="125" t="s">
        <v>126</v>
      </c>
      <c r="B1157" s="125"/>
      <c r="C1157" s="126">
        <v>512</v>
      </c>
      <c r="D1157" s="125" t="s">
        <v>149</v>
      </c>
      <c r="E1157" s="27" t="s">
        <v>6</v>
      </c>
      <c r="F1157" s="27" t="s">
        <v>179</v>
      </c>
      <c r="G1157" s="35">
        <f>IF(F1157="I",IFERROR(VLOOKUP(C1157,'BG 122022'!B:D,3,FALSE),0),0)</f>
        <v>0</v>
      </c>
      <c r="H1157" s="28"/>
      <c r="I1157" s="28">
        <f>IF(F1157="I",IFERROR(VLOOKUP(C1157,'BG 122022'!B:E,4,FALSE),0),0)</f>
        <v>0</v>
      </c>
      <c r="J1157" s="28"/>
      <c r="K1157" s="35"/>
      <c r="L1157" s="28"/>
      <c r="M1157" s="28"/>
      <c r="N1157" s="28"/>
      <c r="O1157" s="35">
        <f>IF(F1157="I",IFERROR(VLOOKUP(C1157,'BG 2021'!A:C,3,FALSE),0),0)</f>
        <v>0</v>
      </c>
      <c r="P1157" s="28"/>
      <c r="Q1157" s="28">
        <f>IF(F1157="I",IFERROR(VLOOKUP(C1157,'BG 2021'!A:D,4,FALSE),0),0)</f>
        <v>0</v>
      </c>
      <c r="R1157" s="28"/>
    </row>
    <row r="1158" spans="1:18" hidden="1">
      <c r="A1158" s="125" t="s">
        <v>126</v>
      </c>
      <c r="B1158" s="125"/>
      <c r="C1158" s="126">
        <v>51201</v>
      </c>
      <c r="D1158" s="125" t="s">
        <v>351</v>
      </c>
      <c r="E1158" s="27" t="s">
        <v>6</v>
      </c>
      <c r="F1158" s="27" t="s">
        <v>179</v>
      </c>
      <c r="G1158" s="35">
        <f>IF(F1158="I",IFERROR(VLOOKUP(C1158,'BG 122022'!B:D,3,FALSE),0),0)</f>
        <v>0</v>
      </c>
      <c r="H1158" s="28"/>
      <c r="I1158" s="28">
        <f>IF(F1158="I",IFERROR(VLOOKUP(C1158,'BG 122022'!B:E,4,FALSE),0),0)</f>
        <v>0</v>
      </c>
      <c r="J1158" s="28"/>
      <c r="K1158" s="35"/>
      <c r="L1158" s="28"/>
      <c r="M1158" s="28"/>
      <c r="N1158" s="28"/>
      <c r="O1158" s="35">
        <f>IF(F1158="I",IFERROR(VLOOKUP(C1158,'BG 2021'!A:C,3,FALSE),0),0)</f>
        <v>0</v>
      </c>
      <c r="P1158" s="28"/>
      <c r="Q1158" s="28">
        <f>IF(F1158="I",IFERROR(VLOOKUP(C1158,'BG 2021'!A:D,4,FALSE),0),0)</f>
        <v>0</v>
      </c>
      <c r="R1158" s="28"/>
    </row>
    <row r="1159" spans="1:18" hidden="1">
      <c r="A1159" s="125" t="s">
        <v>126</v>
      </c>
      <c r="B1159" s="125"/>
      <c r="C1159" s="126">
        <v>512011</v>
      </c>
      <c r="D1159" s="125" t="s">
        <v>351</v>
      </c>
      <c r="E1159" s="27" t="s">
        <v>6</v>
      </c>
      <c r="F1159" s="27" t="s">
        <v>179</v>
      </c>
      <c r="G1159" s="35">
        <f>IF(F1159="I",IFERROR(VLOOKUP(C1159,'BG 122022'!B:D,3,FALSE),0),0)</f>
        <v>0</v>
      </c>
      <c r="H1159" s="28"/>
      <c r="I1159" s="28">
        <f>IF(F1159="I",IFERROR(VLOOKUP(C1159,'BG 122022'!B:E,4,FALSE),0),0)</f>
        <v>0</v>
      </c>
      <c r="J1159" s="28"/>
      <c r="K1159" s="35"/>
      <c r="L1159" s="28"/>
      <c r="M1159" s="28"/>
      <c r="N1159" s="28"/>
      <c r="O1159" s="35">
        <f>IF(F1159="I",IFERROR(VLOOKUP(C1159,'BG 2021'!A:C,3,FALSE),0),0)</f>
        <v>0</v>
      </c>
      <c r="P1159" s="28"/>
      <c r="Q1159" s="28">
        <f>IF(F1159="I",IFERROR(VLOOKUP(C1159,'BG 2021'!A:D,4,FALSE),0),0)</f>
        <v>0</v>
      </c>
      <c r="R1159" s="28"/>
    </row>
    <row r="1160" spans="1:18" hidden="1">
      <c r="A1160" s="125" t="s">
        <v>126</v>
      </c>
      <c r="B1160" s="125"/>
      <c r="C1160" s="126">
        <v>5120111</v>
      </c>
      <c r="D1160" s="125" t="s">
        <v>351</v>
      </c>
      <c r="E1160" s="27" t="s">
        <v>6</v>
      </c>
      <c r="F1160" s="27" t="s">
        <v>179</v>
      </c>
      <c r="G1160" s="35">
        <f>IF(F1160="I",IFERROR(VLOOKUP(C1160,'BG 122022'!B:D,3,FALSE),0),0)</f>
        <v>0</v>
      </c>
      <c r="H1160" s="28"/>
      <c r="I1160" s="28">
        <f>IF(F1160="I",IFERROR(VLOOKUP(C1160,'BG 122022'!B:E,4,FALSE),0),0)</f>
        <v>0</v>
      </c>
      <c r="J1160" s="28"/>
      <c r="K1160" s="35"/>
      <c r="L1160" s="28"/>
      <c r="M1160" s="28"/>
      <c r="N1160" s="28"/>
      <c r="O1160" s="35">
        <f>IF(F1160="I",IFERROR(VLOOKUP(C1160,'BG 2021'!A:C,3,FALSE),0),0)</f>
        <v>0</v>
      </c>
      <c r="P1160" s="28"/>
      <c r="Q1160" s="28">
        <f>IF(F1160="I",IFERROR(VLOOKUP(C1160,'BG 2021'!A:D,4,FALSE),0),0)</f>
        <v>0</v>
      </c>
      <c r="R1160" s="28"/>
    </row>
    <row r="1161" spans="1:18" hidden="1">
      <c r="A1161" s="125" t="s">
        <v>126</v>
      </c>
      <c r="B1161" s="125"/>
      <c r="C1161" s="126">
        <v>51201111</v>
      </c>
      <c r="D1161" s="125" t="s">
        <v>351</v>
      </c>
      <c r="E1161" s="27" t="s">
        <v>6</v>
      </c>
      <c r="F1161" s="27" t="s">
        <v>179</v>
      </c>
      <c r="G1161" s="35">
        <f>IF(F1161="I",IFERROR(VLOOKUP(C1161,'BG 122022'!B:D,3,FALSE),0),0)</f>
        <v>0</v>
      </c>
      <c r="H1161" s="28"/>
      <c r="I1161" s="28">
        <f>IF(F1161="I",IFERROR(VLOOKUP(C1161,'BG 122022'!B:E,4,FALSE),0),0)</f>
        <v>0</v>
      </c>
      <c r="J1161" s="28"/>
      <c r="K1161" s="35"/>
      <c r="L1161" s="28"/>
      <c r="M1161" s="28"/>
      <c r="N1161" s="28"/>
      <c r="O1161" s="35">
        <f>IF(F1161="I",IFERROR(VLOOKUP(C1161,'BG 2021'!A:C,3,FALSE),0),0)</f>
        <v>0</v>
      </c>
      <c r="P1161" s="28"/>
      <c r="Q1161" s="28">
        <f>IF(F1161="I",IFERROR(VLOOKUP(C1161,'BG 2021'!A:D,4,FALSE),0),0)</f>
        <v>0</v>
      </c>
      <c r="R1161" s="28"/>
    </row>
    <row r="1162" spans="1:18" s="165" customFormat="1" hidden="1">
      <c r="A1162" s="160" t="s">
        <v>126</v>
      </c>
      <c r="B1162" s="160" t="s">
        <v>1305</v>
      </c>
      <c r="C1162" s="161">
        <v>5120111101</v>
      </c>
      <c r="D1162" s="160" t="s">
        <v>289</v>
      </c>
      <c r="E1162" s="162" t="s">
        <v>6</v>
      </c>
      <c r="F1162" s="162" t="s">
        <v>180</v>
      </c>
      <c r="G1162" s="163">
        <f>IF(F1162="I",IFERROR(VLOOKUP(C1162,'BG 122022'!B:D,3,FALSE),0),0)</f>
        <v>69176120</v>
      </c>
      <c r="H1162" s="164"/>
      <c r="I1162" s="164">
        <f>IF(F1162="I",IFERROR(VLOOKUP(C1162,'BG 122022'!B:E,4,FALSE),0),0)</f>
        <v>9938.84</v>
      </c>
      <c r="J1162" s="164"/>
      <c r="K1162" s="163"/>
      <c r="L1162" s="164"/>
      <c r="M1162" s="164"/>
      <c r="N1162" s="164"/>
      <c r="O1162" s="163">
        <f>IF(F1162="I",IFERROR(VLOOKUP(C1162,'BG 2021'!A:C,3,FALSE),0),0)</f>
        <v>64948000</v>
      </c>
      <c r="P1162" s="164"/>
      <c r="Q1162" s="164">
        <f>IF(F1162="I",IFERROR(VLOOKUP(C1162,'BG 2021'!A:D,4,FALSE),0),0)</f>
        <v>9464.82</v>
      </c>
      <c r="R1162" s="164"/>
    </row>
    <row r="1163" spans="1:18" s="165" customFormat="1" hidden="1">
      <c r="A1163" s="160" t="s">
        <v>126</v>
      </c>
      <c r="B1163" s="160" t="s">
        <v>35</v>
      </c>
      <c r="C1163" s="161">
        <v>5120111102</v>
      </c>
      <c r="D1163" s="160" t="s">
        <v>768</v>
      </c>
      <c r="E1163" s="162" t="s">
        <v>6</v>
      </c>
      <c r="F1163" s="162" t="s">
        <v>180</v>
      </c>
      <c r="G1163" s="163">
        <f>IF(F1163="I",IFERROR(VLOOKUP(C1163,'BG 122022'!B:D,3,FALSE),0),0)</f>
        <v>0</v>
      </c>
      <c r="H1163" s="164"/>
      <c r="I1163" s="164">
        <f>IF(F1163="I",IFERROR(VLOOKUP(C1163,'BG 122022'!B:E,4,FALSE),0),0)</f>
        <v>0</v>
      </c>
      <c r="J1163" s="164"/>
      <c r="K1163" s="163"/>
      <c r="L1163" s="164"/>
      <c r="M1163" s="164"/>
      <c r="N1163" s="164"/>
      <c r="O1163" s="163">
        <f>IF(F1163="I",IFERROR(VLOOKUP(C1163,'BG 2021'!A:C,3,FALSE),0),0)</f>
        <v>198000</v>
      </c>
      <c r="P1163" s="164"/>
      <c r="Q1163" s="164">
        <f>IF(F1163="I",IFERROR(VLOOKUP(C1163,'BG 2021'!A:D,4,FALSE),0),0)</f>
        <v>28.8</v>
      </c>
      <c r="R1163" s="164"/>
    </row>
    <row r="1164" spans="1:18" s="165" customFormat="1" hidden="1">
      <c r="A1164" s="160" t="s">
        <v>126</v>
      </c>
      <c r="B1164" s="160" t="s">
        <v>770</v>
      </c>
      <c r="C1164" s="161">
        <v>5120111103</v>
      </c>
      <c r="D1164" s="160" t="s">
        <v>116</v>
      </c>
      <c r="E1164" s="162" t="s">
        <v>6</v>
      </c>
      <c r="F1164" s="162" t="s">
        <v>180</v>
      </c>
      <c r="G1164" s="163">
        <f>IF(F1164="I",IFERROR(VLOOKUP(C1164,'BG 122022'!B:D,3,FALSE),0),0)</f>
        <v>19306940</v>
      </c>
      <c r="H1164" s="164"/>
      <c r="I1164" s="164">
        <f>IF(F1164="I",IFERROR(VLOOKUP(C1164,'BG 122022'!B:E,4,FALSE),0),0)</f>
        <v>2799.85</v>
      </c>
      <c r="J1164" s="164"/>
      <c r="K1164" s="163"/>
      <c r="L1164" s="164"/>
      <c r="M1164" s="164"/>
      <c r="N1164" s="164"/>
      <c r="O1164" s="163">
        <f>IF(F1164="I",IFERROR(VLOOKUP(C1164,'BG 2021'!A:C,3,FALSE),0),0)</f>
        <v>10502857</v>
      </c>
      <c r="P1164" s="164"/>
      <c r="Q1164" s="164">
        <f>IF(F1164="I",IFERROR(VLOOKUP(C1164,'BG 2021'!A:D,4,FALSE),0),0)</f>
        <v>1530.26</v>
      </c>
      <c r="R1164" s="164"/>
    </row>
    <row r="1165" spans="1:18" hidden="1">
      <c r="A1165" s="125" t="s">
        <v>126</v>
      </c>
      <c r="B1165" s="125"/>
      <c r="C1165" s="126">
        <v>5120111104</v>
      </c>
      <c r="D1165" s="125" t="s">
        <v>117</v>
      </c>
      <c r="E1165" s="27" t="s">
        <v>6</v>
      </c>
      <c r="F1165" s="27" t="s">
        <v>180</v>
      </c>
      <c r="G1165" s="35">
        <f>IF(F1165="I",IFERROR(VLOOKUP(C1165,'BG 122022'!B:D,3,FALSE),0),0)</f>
        <v>0</v>
      </c>
      <c r="H1165" s="28"/>
      <c r="I1165" s="28">
        <f>IF(F1165="I",IFERROR(VLOOKUP(C1165,'BG 122022'!B:E,4,FALSE),0),0)</f>
        <v>0</v>
      </c>
      <c r="J1165" s="28"/>
      <c r="K1165" s="35"/>
      <c r="L1165" s="28"/>
      <c r="M1165" s="28"/>
      <c r="N1165" s="28"/>
      <c r="O1165" s="35">
        <f>IF(F1165="I",IFERROR(VLOOKUP(C1165,'BG 2021'!A:C,3,FALSE),0),0)</f>
        <v>0</v>
      </c>
      <c r="P1165" s="28"/>
      <c r="Q1165" s="28">
        <f>IF(F1165="I",IFERROR(VLOOKUP(C1165,'BG 2021'!A:D,4,FALSE),0),0)</f>
        <v>0</v>
      </c>
      <c r="R1165" s="28"/>
    </row>
    <row r="1166" spans="1:18" s="165" customFormat="1" hidden="1">
      <c r="A1166" s="160" t="s">
        <v>126</v>
      </c>
      <c r="B1166" s="160" t="s">
        <v>770</v>
      </c>
      <c r="C1166" s="161">
        <v>5120111105</v>
      </c>
      <c r="D1166" s="160" t="s">
        <v>769</v>
      </c>
      <c r="E1166" s="162" t="s">
        <v>6</v>
      </c>
      <c r="F1166" s="162" t="s">
        <v>180</v>
      </c>
      <c r="G1166" s="163">
        <f>IF(F1166="I",IFERROR(VLOOKUP(C1166,'BG 122022'!B:D,3,FALSE),0),0)</f>
        <v>27951000</v>
      </c>
      <c r="H1166" s="164"/>
      <c r="I1166" s="164">
        <f>IF(F1166="I",IFERROR(VLOOKUP(C1166,'BG 122022'!B:E,4,FALSE),0),0)</f>
        <v>3942.65</v>
      </c>
      <c r="J1166" s="164"/>
      <c r="K1166" s="163"/>
      <c r="L1166" s="164"/>
      <c r="M1166" s="164"/>
      <c r="N1166" s="164"/>
      <c r="O1166" s="163">
        <f>IF(F1166="I",IFERROR(VLOOKUP(C1166,'BG 2021'!A:C,3,FALSE),0),0)</f>
        <v>0</v>
      </c>
      <c r="P1166" s="164"/>
      <c r="Q1166" s="164">
        <f>IF(F1166="I",IFERROR(VLOOKUP(C1166,'BG 2021'!A:D,4,FALSE),0),0)</f>
        <v>0</v>
      </c>
      <c r="R1166" s="164"/>
    </row>
    <row r="1167" spans="1:18" hidden="1">
      <c r="A1167" s="125" t="s">
        <v>126</v>
      </c>
      <c r="B1167" s="125"/>
      <c r="C1167" s="126">
        <v>5120111106</v>
      </c>
      <c r="D1167" s="125" t="s">
        <v>770</v>
      </c>
      <c r="E1167" s="27" t="s">
        <v>6</v>
      </c>
      <c r="F1167" s="27" t="s">
        <v>180</v>
      </c>
      <c r="G1167" s="35">
        <f>IF(F1167="I",IFERROR(VLOOKUP(C1167,'BG 122022'!B:D,3,FALSE),0),0)</f>
        <v>0</v>
      </c>
      <c r="H1167" s="28"/>
      <c r="I1167" s="28">
        <f>IF(F1167="I",IFERROR(VLOOKUP(C1167,'BG 122022'!B:E,4,FALSE),0),0)</f>
        <v>0</v>
      </c>
      <c r="J1167" s="28"/>
      <c r="K1167" s="35"/>
      <c r="L1167" s="28"/>
      <c r="M1167" s="28"/>
      <c r="N1167" s="28"/>
      <c r="O1167" s="35">
        <f>IF(F1167="I",IFERROR(VLOOKUP(C1167,'BG 2021'!A:C,3,FALSE),0),0)</f>
        <v>0</v>
      </c>
      <c r="P1167" s="28"/>
      <c r="Q1167" s="28">
        <f>IF(F1167="I",IFERROR(VLOOKUP(C1167,'BG 2021'!A:D,4,FALSE),0),0)</f>
        <v>0</v>
      </c>
      <c r="R1167" s="28"/>
    </row>
    <row r="1168" spans="1:18" hidden="1">
      <c r="A1168" s="125" t="s">
        <v>126</v>
      </c>
      <c r="B1168" s="125"/>
      <c r="C1168" s="126">
        <v>513</v>
      </c>
      <c r="D1168" s="125" t="s">
        <v>15</v>
      </c>
      <c r="E1168" s="27" t="s">
        <v>6</v>
      </c>
      <c r="F1168" s="27" t="s">
        <v>179</v>
      </c>
      <c r="G1168" s="35">
        <f>IF(F1168="I",IFERROR(VLOOKUP(C1168,'BG 122022'!B:D,3,FALSE),0),0)</f>
        <v>0</v>
      </c>
      <c r="H1168" s="28"/>
      <c r="I1168" s="28">
        <f>IF(F1168="I",IFERROR(VLOOKUP(C1168,'BG 122022'!B:E,4,FALSE),0),0)</f>
        <v>0</v>
      </c>
      <c r="J1168" s="28"/>
      <c r="K1168" s="35"/>
      <c r="L1168" s="28"/>
      <c r="M1168" s="28"/>
      <c r="N1168" s="28"/>
      <c r="O1168" s="35">
        <f>IF(F1168="I",IFERROR(VLOOKUP(C1168,'BG 2021'!A:C,3,FALSE),0),0)</f>
        <v>0</v>
      </c>
      <c r="P1168" s="28"/>
      <c r="Q1168" s="28">
        <f>IF(F1168="I",IFERROR(VLOOKUP(C1168,'BG 2021'!A:D,4,FALSE),0),0)</f>
        <v>0</v>
      </c>
      <c r="R1168" s="28"/>
    </row>
    <row r="1169" spans="1:18" hidden="1">
      <c r="A1169" s="125" t="s">
        <v>126</v>
      </c>
      <c r="B1169" s="125"/>
      <c r="C1169" s="126">
        <v>51301</v>
      </c>
      <c r="D1169" s="125" t="s">
        <v>151</v>
      </c>
      <c r="E1169" s="27" t="s">
        <v>6</v>
      </c>
      <c r="F1169" s="27" t="s">
        <v>179</v>
      </c>
      <c r="G1169" s="35">
        <f>IF(F1169="I",IFERROR(VLOOKUP(C1169,'BG 122022'!B:D,3,FALSE),0),0)</f>
        <v>0</v>
      </c>
      <c r="H1169" s="28"/>
      <c r="I1169" s="28">
        <f>IF(F1169="I",IFERROR(VLOOKUP(C1169,'BG 122022'!B:E,4,FALSE),0),0)</f>
        <v>0</v>
      </c>
      <c r="J1169" s="28"/>
      <c r="K1169" s="35"/>
      <c r="L1169" s="28"/>
      <c r="M1169" s="28"/>
      <c r="N1169" s="28"/>
      <c r="O1169" s="35">
        <f>IF(F1169="I",IFERROR(VLOOKUP(C1169,'BG 2021'!A:C,3,FALSE),0),0)</f>
        <v>0</v>
      </c>
      <c r="P1169" s="28"/>
      <c r="Q1169" s="28">
        <f>IF(F1169="I",IFERROR(VLOOKUP(C1169,'BG 2021'!A:D,4,FALSE),0),0)</f>
        <v>0</v>
      </c>
      <c r="R1169" s="28"/>
    </row>
    <row r="1170" spans="1:18" hidden="1">
      <c r="A1170" s="125" t="s">
        <v>126</v>
      </c>
      <c r="B1170" s="125"/>
      <c r="C1170" s="126">
        <v>513011</v>
      </c>
      <c r="D1170" s="125" t="s">
        <v>151</v>
      </c>
      <c r="E1170" s="27" t="s">
        <v>6</v>
      </c>
      <c r="F1170" s="27" t="s">
        <v>179</v>
      </c>
      <c r="G1170" s="35">
        <f>IF(F1170="I",IFERROR(VLOOKUP(C1170,'BG 122022'!B:D,3,FALSE),0),0)</f>
        <v>0</v>
      </c>
      <c r="H1170" s="28"/>
      <c r="I1170" s="28">
        <f>IF(F1170="I",IFERROR(VLOOKUP(C1170,'BG 122022'!B:E,4,FALSE),0),0)</f>
        <v>0</v>
      </c>
      <c r="J1170" s="28"/>
      <c r="K1170" s="35"/>
      <c r="L1170" s="28"/>
      <c r="M1170" s="28"/>
      <c r="N1170" s="28"/>
      <c r="O1170" s="35">
        <f>IF(F1170="I",IFERROR(VLOOKUP(C1170,'BG 2021'!A:C,3,FALSE),0),0)</f>
        <v>0</v>
      </c>
      <c r="P1170" s="28"/>
      <c r="Q1170" s="28">
        <f>IF(F1170="I",IFERROR(VLOOKUP(C1170,'BG 2021'!A:D,4,FALSE),0),0)</f>
        <v>0</v>
      </c>
      <c r="R1170" s="28"/>
    </row>
    <row r="1171" spans="1:18" hidden="1">
      <c r="A1171" s="125" t="s">
        <v>126</v>
      </c>
      <c r="B1171" s="125"/>
      <c r="C1171" s="126">
        <v>5130111</v>
      </c>
      <c r="D1171" s="125" t="s">
        <v>151</v>
      </c>
      <c r="E1171" s="27" t="s">
        <v>6</v>
      </c>
      <c r="F1171" s="27" t="s">
        <v>179</v>
      </c>
      <c r="G1171" s="35">
        <f>IF(F1171="I",IFERROR(VLOOKUP(C1171,'BG 122022'!B:D,3,FALSE),0),0)</f>
        <v>0</v>
      </c>
      <c r="H1171" s="28"/>
      <c r="I1171" s="28">
        <f>IF(F1171="I",IFERROR(VLOOKUP(C1171,'BG 122022'!B:E,4,FALSE),0),0)</f>
        <v>0</v>
      </c>
      <c r="J1171" s="28"/>
      <c r="K1171" s="35"/>
      <c r="L1171" s="28"/>
      <c r="M1171" s="28"/>
      <c r="N1171" s="28"/>
      <c r="O1171" s="35">
        <f>IF(F1171="I",IFERROR(VLOOKUP(C1171,'BG 2021'!A:C,3,FALSE),0),0)</f>
        <v>0</v>
      </c>
      <c r="P1171" s="28"/>
      <c r="Q1171" s="28">
        <f>IF(F1171="I",IFERROR(VLOOKUP(C1171,'BG 2021'!A:D,4,FALSE),0),0)</f>
        <v>0</v>
      </c>
      <c r="R1171" s="28"/>
    </row>
    <row r="1172" spans="1:18" hidden="1">
      <c r="A1172" s="125" t="s">
        <v>126</v>
      </c>
      <c r="B1172" s="125"/>
      <c r="C1172" s="126">
        <v>51301111</v>
      </c>
      <c r="D1172" s="125" t="s">
        <v>151</v>
      </c>
      <c r="E1172" s="27" t="s">
        <v>6</v>
      </c>
      <c r="F1172" s="27" t="s">
        <v>179</v>
      </c>
      <c r="G1172" s="35">
        <f>IF(F1172="I",IFERROR(VLOOKUP(C1172,'BG 122022'!B:D,3,FALSE),0),0)</f>
        <v>0</v>
      </c>
      <c r="H1172" s="28"/>
      <c r="I1172" s="28">
        <f>IF(F1172="I",IFERROR(VLOOKUP(C1172,'BG 122022'!B:E,4,FALSE),0),0)</f>
        <v>0</v>
      </c>
      <c r="J1172" s="28"/>
      <c r="K1172" s="35"/>
      <c r="L1172" s="28"/>
      <c r="M1172" s="28"/>
      <c r="N1172" s="28"/>
      <c r="O1172" s="35">
        <f>IF(F1172="I",IFERROR(VLOOKUP(C1172,'BG 2021'!A:C,3,FALSE),0),0)</f>
        <v>0</v>
      </c>
      <c r="P1172" s="28"/>
      <c r="Q1172" s="28">
        <f>IF(F1172="I",IFERROR(VLOOKUP(C1172,'BG 2021'!A:D,4,FALSE),0),0)</f>
        <v>0</v>
      </c>
      <c r="R1172" s="28"/>
    </row>
    <row r="1173" spans="1:18" s="165" customFormat="1" hidden="1">
      <c r="A1173" s="160" t="s">
        <v>126</v>
      </c>
      <c r="B1173" s="160" t="s">
        <v>71</v>
      </c>
      <c r="C1173" s="161">
        <v>5130111101</v>
      </c>
      <c r="D1173" s="160" t="s">
        <v>111</v>
      </c>
      <c r="E1173" s="162" t="s">
        <v>6</v>
      </c>
      <c r="F1173" s="162" t="s">
        <v>180</v>
      </c>
      <c r="G1173" s="163">
        <f>IF(F1173="I",IFERROR(VLOOKUP(C1173,'BG 122022'!B:D,3,FALSE),0),0)</f>
        <v>3172382441</v>
      </c>
      <c r="H1173" s="164"/>
      <c r="I1173" s="164">
        <f>IF(F1173="I",IFERROR(VLOOKUP(C1173,'BG 122022'!B:E,4,FALSE),0),0)</f>
        <v>454765.24</v>
      </c>
      <c r="J1173" s="164"/>
      <c r="K1173" s="163"/>
      <c r="L1173" s="164"/>
      <c r="M1173" s="164"/>
      <c r="N1173" s="164"/>
      <c r="O1173" s="163">
        <f>IF(F1173="I",IFERROR(VLOOKUP(C1173,'BG 2021'!A:C,3,FALSE),0),0)</f>
        <v>2411784734</v>
      </c>
      <c r="P1173" s="164"/>
      <c r="Q1173" s="164">
        <f>IF(F1173="I",IFERROR(VLOOKUP(C1173,'BG 2021'!A:D,4,FALSE),0),0)</f>
        <v>356637.06</v>
      </c>
      <c r="R1173" s="164"/>
    </row>
    <row r="1174" spans="1:18" hidden="1">
      <c r="A1174" s="125" t="s">
        <v>126</v>
      </c>
      <c r="B1174" s="125"/>
      <c r="C1174" s="126">
        <v>5130111102</v>
      </c>
      <c r="D1174" s="125" t="s">
        <v>771</v>
      </c>
      <c r="E1174" s="27" t="s">
        <v>6</v>
      </c>
      <c r="F1174" s="27" t="s">
        <v>180</v>
      </c>
      <c r="G1174" s="35">
        <f>IF(F1174="I",IFERROR(VLOOKUP(C1174,'BG 122022'!B:D,3,FALSE),0),0)</f>
        <v>0</v>
      </c>
      <c r="H1174" s="28"/>
      <c r="I1174" s="28">
        <f>IF(F1174="I",IFERROR(VLOOKUP(C1174,'BG 122022'!B:E,4,FALSE),0),0)</f>
        <v>0</v>
      </c>
      <c r="J1174" s="28"/>
      <c r="K1174" s="35"/>
      <c r="L1174" s="28"/>
      <c r="M1174" s="28"/>
      <c r="N1174" s="28"/>
      <c r="O1174" s="35">
        <f>IF(F1174="I",IFERROR(VLOOKUP(C1174,'BG 2021'!A:C,3,FALSE),0),0)</f>
        <v>0</v>
      </c>
      <c r="P1174" s="28"/>
      <c r="Q1174" s="28">
        <f>IF(F1174="I",IFERROR(VLOOKUP(C1174,'BG 2021'!A:D,4,FALSE),0),0)</f>
        <v>0</v>
      </c>
      <c r="R1174" s="28"/>
    </row>
    <row r="1175" spans="1:18" hidden="1">
      <c r="A1175" s="125" t="s">
        <v>126</v>
      </c>
      <c r="B1175" s="125"/>
      <c r="C1175" s="126">
        <v>5130111103</v>
      </c>
      <c r="D1175" s="125" t="s">
        <v>102</v>
      </c>
      <c r="E1175" s="27" t="s">
        <v>6</v>
      </c>
      <c r="F1175" s="27" t="s">
        <v>180</v>
      </c>
      <c r="G1175" s="35">
        <f>IF(F1175="I",IFERROR(VLOOKUP(C1175,'BG 122022'!B:D,3,FALSE),0),0)</f>
        <v>0</v>
      </c>
      <c r="H1175" s="28"/>
      <c r="I1175" s="28">
        <f>IF(F1175="I",IFERROR(VLOOKUP(C1175,'BG 122022'!B:E,4,FALSE),0),0)</f>
        <v>0</v>
      </c>
      <c r="J1175" s="28"/>
      <c r="K1175" s="35"/>
      <c r="L1175" s="28"/>
      <c r="M1175" s="28"/>
      <c r="N1175" s="28"/>
      <c r="O1175" s="35">
        <f>IF(F1175="I",IFERROR(VLOOKUP(C1175,'BG 2021'!A:C,3,FALSE),0),0)</f>
        <v>0</v>
      </c>
      <c r="P1175" s="28"/>
      <c r="Q1175" s="28">
        <f>IF(F1175="I",IFERROR(VLOOKUP(C1175,'BG 2021'!A:D,4,FALSE),0),0)</f>
        <v>0</v>
      </c>
      <c r="R1175" s="28"/>
    </row>
    <row r="1176" spans="1:18" s="165" customFormat="1" hidden="1">
      <c r="A1176" s="160" t="s">
        <v>126</v>
      </c>
      <c r="B1176" s="160" t="s">
        <v>71</v>
      </c>
      <c r="C1176" s="161">
        <v>5130111104</v>
      </c>
      <c r="D1176" s="160" t="s">
        <v>113</v>
      </c>
      <c r="E1176" s="162" t="s">
        <v>6</v>
      </c>
      <c r="F1176" s="162" t="s">
        <v>180</v>
      </c>
      <c r="G1176" s="163">
        <f>IF(F1176="I",IFERROR(VLOOKUP(C1176,'BG 122022'!B:D,3,FALSE),0),0)</f>
        <v>393165190</v>
      </c>
      <c r="H1176" s="164"/>
      <c r="I1176" s="164">
        <f>IF(F1176="I",IFERROR(VLOOKUP(C1176,'BG 122022'!B:E,4,FALSE),0),0)</f>
        <v>56301.450000000004</v>
      </c>
      <c r="J1176" s="164"/>
      <c r="K1176" s="163"/>
      <c r="L1176" s="164"/>
      <c r="M1176" s="164"/>
      <c r="N1176" s="164"/>
      <c r="O1176" s="163">
        <f>IF(F1176="I",IFERROR(VLOOKUP(C1176,'BG 2021'!A:C,3,FALSE),0),0)</f>
        <v>258229729</v>
      </c>
      <c r="P1176" s="164"/>
      <c r="Q1176" s="164">
        <f>IF(F1176="I",IFERROR(VLOOKUP(C1176,'BG 2021'!A:D,4,FALSE),0),0)</f>
        <v>38137.42</v>
      </c>
      <c r="R1176" s="164"/>
    </row>
    <row r="1177" spans="1:18" s="165" customFormat="1" hidden="1">
      <c r="A1177" s="160" t="s">
        <v>126</v>
      </c>
      <c r="B1177" s="160" t="s">
        <v>71</v>
      </c>
      <c r="C1177" s="161">
        <v>5130111105</v>
      </c>
      <c r="D1177" s="160" t="s">
        <v>114</v>
      </c>
      <c r="E1177" s="162" t="s">
        <v>6</v>
      </c>
      <c r="F1177" s="162" t="s">
        <v>180</v>
      </c>
      <c r="G1177" s="163">
        <f>IF(F1177="I",IFERROR(VLOOKUP(C1177,'BG 122022'!B:D,3,FALSE),0),0)</f>
        <v>191608440</v>
      </c>
      <c r="H1177" s="164"/>
      <c r="I1177" s="164">
        <f>IF(F1177="I",IFERROR(VLOOKUP(C1177,'BG 122022'!B:E,4,FALSE),0),0)</f>
        <v>27353.73</v>
      </c>
      <c r="J1177" s="164"/>
      <c r="K1177" s="163"/>
      <c r="L1177" s="164"/>
      <c r="M1177" s="164"/>
      <c r="N1177" s="164"/>
      <c r="O1177" s="163">
        <f>IF(F1177="I",IFERROR(VLOOKUP(C1177,'BG 2021'!A:C,3,FALSE),0),0)</f>
        <v>152178828</v>
      </c>
      <c r="P1177" s="164"/>
      <c r="Q1177" s="164">
        <f>IF(F1177="I",IFERROR(VLOOKUP(C1177,'BG 2021'!A:D,4,FALSE),0),0)</f>
        <v>22476.07</v>
      </c>
      <c r="R1177" s="164"/>
    </row>
    <row r="1178" spans="1:18" s="165" customFormat="1" hidden="1">
      <c r="A1178" s="160" t="s">
        <v>126</v>
      </c>
      <c r="B1178" s="160" t="s">
        <v>1041</v>
      </c>
      <c r="C1178" s="161">
        <v>5130111106</v>
      </c>
      <c r="D1178" s="160" t="s">
        <v>290</v>
      </c>
      <c r="E1178" s="162" t="s">
        <v>6</v>
      </c>
      <c r="F1178" s="162" t="s">
        <v>180</v>
      </c>
      <c r="G1178" s="163">
        <f>IF(F1178="I",IFERROR(VLOOKUP(C1178,'BG 122022'!B:D,3,FALSE),0),0)</f>
        <v>15358757</v>
      </c>
      <c r="H1178" s="164"/>
      <c r="I1178" s="164">
        <f>IF(F1178="I",IFERROR(VLOOKUP(C1178,'BG 122022'!B:E,4,FALSE),0),0)</f>
        <v>2198.79</v>
      </c>
      <c r="J1178" s="164"/>
      <c r="K1178" s="163"/>
      <c r="L1178" s="164"/>
      <c r="M1178" s="164"/>
      <c r="N1178" s="164"/>
      <c r="O1178" s="163">
        <f>IF(F1178="I",IFERROR(VLOOKUP(C1178,'BG 2021'!A:C,3,FALSE),0),0)</f>
        <v>12279904</v>
      </c>
      <c r="P1178" s="164"/>
      <c r="Q1178" s="164">
        <f>IF(F1178="I",IFERROR(VLOOKUP(C1178,'BG 2021'!A:D,4,FALSE),0),0)</f>
        <v>1814.92</v>
      </c>
      <c r="R1178" s="164"/>
    </row>
    <row r="1179" spans="1:18" s="165" customFormat="1" hidden="1">
      <c r="A1179" s="160" t="s">
        <v>126</v>
      </c>
      <c r="B1179" s="160" t="s">
        <v>71</v>
      </c>
      <c r="C1179" s="161">
        <v>5130111107</v>
      </c>
      <c r="D1179" s="160" t="s">
        <v>112</v>
      </c>
      <c r="E1179" s="162" t="s">
        <v>6</v>
      </c>
      <c r="F1179" s="162" t="s">
        <v>180</v>
      </c>
      <c r="G1179" s="163">
        <f>IF(F1179="I",IFERROR(VLOOKUP(C1179,'BG 122022'!B:D,3,FALSE),0),0)</f>
        <v>231093572</v>
      </c>
      <c r="H1179" s="164"/>
      <c r="I1179" s="164">
        <f>IF(F1179="I",IFERROR(VLOOKUP(C1179,'BG 122022'!B:E,4,FALSE),0),0)</f>
        <v>32378.87</v>
      </c>
      <c r="J1179" s="164"/>
      <c r="K1179" s="163"/>
      <c r="L1179" s="164"/>
      <c r="M1179" s="164"/>
      <c r="N1179" s="164"/>
      <c r="O1179" s="163">
        <f>IF(F1179="I",IFERROR(VLOOKUP(C1179,'BG 2021'!A:C,3,FALSE),0),0)</f>
        <v>495478333</v>
      </c>
      <c r="P1179" s="164"/>
      <c r="Q1179" s="164">
        <f>IF(F1179="I",IFERROR(VLOOKUP(C1179,'BG 2021'!A:D,4,FALSE),0),0)</f>
        <v>78367.26999999999</v>
      </c>
      <c r="R1179" s="164"/>
    </row>
    <row r="1180" spans="1:18" s="165" customFormat="1" hidden="1">
      <c r="A1180" s="160" t="s">
        <v>126</v>
      </c>
      <c r="B1180" s="160" t="s">
        <v>1041</v>
      </c>
      <c r="C1180" s="161">
        <v>5130111108</v>
      </c>
      <c r="D1180" s="160" t="s">
        <v>1491</v>
      </c>
      <c r="E1180" s="162" t="s">
        <v>6</v>
      </c>
      <c r="F1180" s="162" t="s">
        <v>180</v>
      </c>
      <c r="G1180" s="163">
        <f>IF(F1180="I",IFERROR(VLOOKUP(C1180,'BG 122022'!B:D,3,FALSE),0),0)</f>
        <v>944296</v>
      </c>
      <c r="H1180" s="164"/>
      <c r="I1180" s="164">
        <f>IF(F1180="I",IFERROR(VLOOKUP(C1180,'BG 122022'!B:E,4,FALSE),0),0)</f>
        <v>132.51999999999998</v>
      </c>
      <c r="J1180" s="164"/>
      <c r="K1180" s="163"/>
      <c r="L1180" s="164"/>
      <c r="M1180" s="164"/>
      <c r="N1180" s="164"/>
      <c r="O1180" s="163">
        <f>IF(F1180="I",IFERROR(VLOOKUP(C1180,'BG 2021'!A:C,3,FALSE),0),0)</f>
        <v>0</v>
      </c>
      <c r="P1180" s="164"/>
      <c r="Q1180" s="164">
        <f>IF(F1180="I",IFERROR(VLOOKUP(C1180,'BG 2021'!A:D,4,FALSE),0),0)</f>
        <v>0</v>
      </c>
      <c r="R1180" s="164"/>
    </row>
    <row r="1181" spans="1:18" hidden="1">
      <c r="A1181" s="125" t="s">
        <v>126</v>
      </c>
      <c r="B1181" s="125"/>
      <c r="C1181" s="126">
        <v>51302</v>
      </c>
      <c r="D1181" s="125" t="s">
        <v>275</v>
      </c>
      <c r="E1181" s="27" t="s">
        <v>6</v>
      </c>
      <c r="F1181" s="27" t="s">
        <v>179</v>
      </c>
      <c r="G1181" s="35">
        <f>IF(F1181="I",IFERROR(VLOOKUP(C1181,'BG 122022'!B:D,3,FALSE),0),0)</f>
        <v>0</v>
      </c>
      <c r="H1181" s="28"/>
      <c r="I1181" s="28">
        <f>IF(F1181="I",IFERROR(VLOOKUP(C1181,'BG 122022'!B:E,4,FALSE),0),0)</f>
        <v>0</v>
      </c>
      <c r="J1181" s="28"/>
      <c r="K1181" s="35"/>
      <c r="L1181" s="28"/>
      <c r="M1181" s="28"/>
      <c r="N1181" s="28"/>
      <c r="O1181" s="35">
        <f>IF(F1181="I",IFERROR(VLOOKUP(C1181,'BG 2021'!A:C,3,FALSE),0),0)</f>
        <v>0</v>
      </c>
      <c r="P1181" s="28"/>
      <c r="Q1181" s="28">
        <f>IF(F1181="I",IFERROR(VLOOKUP(C1181,'BG 2021'!A:D,4,FALSE),0),0)</f>
        <v>0</v>
      </c>
      <c r="R1181" s="28"/>
    </row>
    <row r="1182" spans="1:18" hidden="1">
      <c r="A1182" s="125" t="s">
        <v>126</v>
      </c>
      <c r="B1182" s="125"/>
      <c r="C1182" s="126">
        <v>513021</v>
      </c>
      <c r="D1182" s="125" t="s">
        <v>275</v>
      </c>
      <c r="E1182" s="27" t="s">
        <v>6</v>
      </c>
      <c r="F1182" s="27" t="s">
        <v>179</v>
      </c>
      <c r="G1182" s="35">
        <f>IF(F1182="I",IFERROR(VLOOKUP(C1182,'BG 122022'!B:D,3,FALSE),0),0)</f>
        <v>0</v>
      </c>
      <c r="H1182" s="28"/>
      <c r="I1182" s="28">
        <f>IF(F1182="I",IFERROR(VLOOKUP(C1182,'BG 122022'!B:E,4,FALSE),0),0)</f>
        <v>0</v>
      </c>
      <c r="J1182" s="28"/>
      <c r="K1182" s="35"/>
      <c r="L1182" s="28"/>
      <c r="M1182" s="28"/>
      <c r="N1182" s="28"/>
      <c r="O1182" s="35">
        <f>IF(F1182="I",IFERROR(VLOOKUP(C1182,'BG 2021'!A:C,3,FALSE),0),0)</f>
        <v>0</v>
      </c>
      <c r="P1182" s="28"/>
      <c r="Q1182" s="28">
        <f>IF(F1182="I",IFERROR(VLOOKUP(C1182,'BG 2021'!A:D,4,FALSE),0),0)</f>
        <v>0</v>
      </c>
      <c r="R1182" s="28"/>
    </row>
    <row r="1183" spans="1:18" hidden="1">
      <c r="A1183" s="125" t="s">
        <v>126</v>
      </c>
      <c r="B1183" s="125"/>
      <c r="C1183" s="126">
        <v>5130211</v>
      </c>
      <c r="D1183" s="125" t="s">
        <v>275</v>
      </c>
      <c r="E1183" s="27" t="s">
        <v>6</v>
      </c>
      <c r="F1183" s="27" t="s">
        <v>179</v>
      </c>
      <c r="G1183" s="35">
        <f>IF(F1183="I",IFERROR(VLOOKUP(C1183,'BG 122022'!B:D,3,FALSE),0),0)</f>
        <v>0</v>
      </c>
      <c r="H1183" s="28"/>
      <c r="I1183" s="28">
        <f>IF(F1183="I",IFERROR(VLOOKUP(C1183,'BG 122022'!B:E,4,FALSE),0),0)</f>
        <v>0</v>
      </c>
      <c r="J1183" s="28"/>
      <c r="K1183" s="35"/>
      <c r="L1183" s="28"/>
      <c r="M1183" s="28"/>
      <c r="N1183" s="28"/>
      <c r="O1183" s="35">
        <f>IF(F1183="I",IFERROR(VLOOKUP(C1183,'BG 2021'!A:C,3,FALSE),0),0)</f>
        <v>0</v>
      </c>
      <c r="P1183" s="28"/>
      <c r="Q1183" s="28">
        <f>IF(F1183="I",IFERROR(VLOOKUP(C1183,'BG 2021'!A:D,4,FALSE),0),0)</f>
        <v>0</v>
      </c>
      <c r="R1183" s="28"/>
    </row>
    <row r="1184" spans="1:18" hidden="1">
      <c r="A1184" s="125" t="s">
        <v>126</v>
      </c>
      <c r="B1184" s="125"/>
      <c r="C1184" s="126">
        <v>51302111</v>
      </c>
      <c r="D1184" s="125" t="s">
        <v>275</v>
      </c>
      <c r="E1184" s="27" t="s">
        <v>6</v>
      </c>
      <c r="F1184" s="27" t="s">
        <v>179</v>
      </c>
      <c r="G1184" s="35">
        <f>IF(F1184="I",IFERROR(VLOOKUP(C1184,'BG 122022'!B:D,3,FALSE),0),0)</f>
        <v>0</v>
      </c>
      <c r="H1184" s="28"/>
      <c r="I1184" s="28">
        <f>IF(F1184="I",IFERROR(VLOOKUP(C1184,'BG 122022'!B:E,4,FALSE),0),0)</f>
        <v>0</v>
      </c>
      <c r="J1184" s="28"/>
      <c r="K1184" s="35"/>
      <c r="L1184" s="28"/>
      <c r="M1184" s="28"/>
      <c r="N1184" s="28"/>
      <c r="O1184" s="35">
        <f>IF(F1184="I",IFERROR(VLOOKUP(C1184,'BG 2021'!A:C,3,FALSE),0),0)</f>
        <v>0</v>
      </c>
      <c r="P1184" s="28"/>
      <c r="Q1184" s="28">
        <f>IF(F1184="I",IFERROR(VLOOKUP(C1184,'BG 2021'!A:D,4,FALSE),0),0)</f>
        <v>0</v>
      </c>
      <c r="R1184" s="28"/>
    </row>
    <row r="1185" spans="1:18" s="165" customFormat="1" hidden="1">
      <c r="A1185" s="160" t="s">
        <v>126</v>
      </c>
      <c r="B1185" s="160" t="s">
        <v>1041</v>
      </c>
      <c r="C1185" s="161">
        <v>5130211101</v>
      </c>
      <c r="D1185" s="160" t="s">
        <v>291</v>
      </c>
      <c r="E1185" s="162" t="s">
        <v>6</v>
      </c>
      <c r="F1185" s="162" t="s">
        <v>180</v>
      </c>
      <c r="G1185" s="163">
        <f>IF(F1185="I",IFERROR(VLOOKUP(C1185,'BG 122022'!B:D,3,FALSE),0),0)</f>
        <v>848662865</v>
      </c>
      <c r="H1185" s="164"/>
      <c r="I1185" s="164">
        <f>IF(F1185="I",IFERROR(VLOOKUP(C1185,'BG 122022'!B:E,4,FALSE),0),0)</f>
        <v>121432.32000000001</v>
      </c>
      <c r="J1185" s="164"/>
      <c r="K1185" s="163"/>
      <c r="L1185" s="164"/>
      <c r="M1185" s="164"/>
      <c r="N1185" s="164"/>
      <c r="O1185" s="163">
        <f>IF(F1185="I",IFERROR(VLOOKUP(C1185,'BG 2021'!A:C,3,FALSE),0),0)</f>
        <v>588665570</v>
      </c>
      <c r="P1185" s="164"/>
      <c r="Q1185" s="164">
        <f>IF(F1185="I",IFERROR(VLOOKUP(C1185,'BG 2021'!A:D,4,FALSE),0),0)</f>
        <v>87691.099999999991</v>
      </c>
      <c r="R1185" s="164"/>
    </row>
    <row r="1186" spans="1:18" s="165" customFormat="1" hidden="1">
      <c r="A1186" s="160" t="s">
        <v>126</v>
      </c>
      <c r="B1186" s="160" t="s">
        <v>71</v>
      </c>
      <c r="C1186" s="161">
        <v>5130211102</v>
      </c>
      <c r="D1186" s="160" t="s">
        <v>772</v>
      </c>
      <c r="E1186" s="162" t="s">
        <v>6</v>
      </c>
      <c r="F1186" s="162" t="s">
        <v>180</v>
      </c>
      <c r="G1186" s="163">
        <f>IF(F1186="I",IFERROR(VLOOKUP(C1186,'BG 122022'!B:D,3,FALSE),0),0)</f>
        <v>50730000</v>
      </c>
      <c r="H1186" s="164"/>
      <c r="I1186" s="164">
        <f>IF(F1186="I",IFERROR(VLOOKUP(C1186,'BG 122022'!B:E,4,FALSE),0),0)</f>
        <v>7067.4299999999985</v>
      </c>
      <c r="J1186" s="164"/>
      <c r="K1186" s="163"/>
      <c r="L1186" s="164"/>
      <c r="M1186" s="164"/>
      <c r="N1186" s="164"/>
      <c r="O1186" s="163">
        <f>IF(F1186="I",IFERROR(VLOOKUP(C1186,'BG 2021'!A:C,3,FALSE),0),0)</f>
        <v>0</v>
      </c>
      <c r="P1186" s="164"/>
      <c r="Q1186" s="164">
        <f>IF(F1186="I",IFERROR(VLOOKUP(C1186,'BG 2021'!A:D,4,FALSE),0),0)</f>
        <v>0</v>
      </c>
      <c r="R1186" s="164"/>
    </row>
    <row r="1187" spans="1:18" s="165" customFormat="1" hidden="1">
      <c r="A1187" s="160" t="s">
        <v>126</v>
      </c>
      <c r="B1187" s="160" t="s">
        <v>71</v>
      </c>
      <c r="C1187" s="161">
        <v>5130211103</v>
      </c>
      <c r="D1187" s="160" t="s">
        <v>292</v>
      </c>
      <c r="E1187" s="162" t="s">
        <v>6</v>
      </c>
      <c r="F1187" s="162" t="s">
        <v>180</v>
      </c>
      <c r="G1187" s="163">
        <f>IF(F1187="I",IFERROR(VLOOKUP(C1187,'BG 122022'!B:D,3,FALSE),0),0)</f>
        <v>196233333</v>
      </c>
      <c r="H1187" s="164"/>
      <c r="I1187" s="164">
        <f>IF(F1187="I",IFERROR(VLOOKUP(C1187,'BG 122022'!B:E,4,FALSE),0),0)</f>
        <v>27213.31</v>
      </c>
      <c r="J1187" s="164"/>
      <c r="K1187" s="163"/>
      <c r="L1187" s="164"/>
      <c r="M1187" s="164"/>
      <c r="N1187" s="164"/>
      <c r="O1187" s="163">
        <f>IF(F1187="I",IFERROR(VLOOKUP(C1187,'BG 2021'!A:C,3,FALSE),0),0)</f>
        <v>15000000</v>
      </c>
      <c r="P1187" s="164"/>
      <c r="Q1187" s="164">
        <f>IF(F1187="I",IFERROR(VLOOKUP(C1187,'BG 2021'!A:D,4,FALSE),0),0)</f>
        <v>2211.9699999999998</v>
      </c>
      <c r="R1187" s="164"/>
    </row>
    <row r="1188" spans="1:18" s="165" customFormat="1" hidden="1">
      <c r="A1188" s="160" t="s">
        <v>126</v>
      </c>
      <c r="B1188" s="160" t="s">
        <v>1041</v>
      </c>
      <c r="C1188" s="161">
        <v>5130211104</v>
      </c>
      <c r="D1188" s="160" t="s">
        <v>115</v>
      </c>
      <c r="E1188" s="162" t="s">
        <v>6</v>
      </c>
      <c r="F1188" s="162" t="s">
        <v>180</v>
      </c>
      <c r="G1188" s="163">
        <f>IF(F1188="I",IFERROR(VLOOKUP(C1188,'BG 122022'!B:D,3,FALSE),0),0)</f>
        <v>35032512</v>
      </c>
      <c r="H1188" s="164"/>
      <c r="I1188" s="164">
        <f>IF(F1188="I",IFERROR(VLOOKUP(C1188,'BG 122022'!B:E,4,FALSE),0),0)</f>
        <v>5104.16</v>
      </c>
      <c r="J1188" s="164"/>
      <c r="K1188" s="163"/>
      <c r="L1188" s="164"/>
      <c r="M1188" s="164"/>
      <c r="N1188" s="164"/>
      <c r="O1188" s="163">
        <f>IF(F1188="I",IFERROR(VLOOKUP(C1188,'BG 2021'!A:C,3,FALSE),0),0)</f>
        <v>10149486</v>
      </c>
      <c r="P1188" s="164"/>
      <c r="Q1188" s="164">
        <f>IF(F1188="I",IFERROR(VLOOKUP(C1188,'BG 2021'!A:D,4,FALSE),0),0)</f>
        <v>1491.88</v>
      </c>
      <c r="R1188" s="164"/>
    </row>
    <row r="1189" spans="1:18" hidden="1">
      <c r="A1189" s="125" t="s">
        <v>126</v>
      </c>
      <c r="B1189" s="125"/>
      <c r="C1189" s="126">
        <v>5130211105</v>
      </c>
      <c r="D1189" s="125" t="s">
        <v>773</v>
      </c>
      <c r="E1189" s="27" t="s">
        <v>6</v>
      </c>
      <c r="F1189" s="27" t="s">
        <v>180</v>
      </c>
      <c r="G1189" s="35">
        <f>IF(F1189="I",IFERROR(VLOOKUP(C1189,'BG 122022'!B:D,3,FALSE),0),0)</f>
        <v>0</v>
      </c>
      <c r="H1189" s="28"/>
      <c r="I1189" s="28">
        <f>IF(F1189="I",IFERROR(VLOOKUP(C1189,'BG 122022'!B:E,4,FALSE),0),0)</f>
        <v>0</v>
      </c>
      <c r="J1189" s="28"/>
      <c r="K1189" s="35"/>
      <c r="L1189" s="28"/>
      <c r="M1189" s="28"/>
      <c r="N1189" s="28"/>
      <c r="O1189" s="35">
        <f>IF(F1189="I",IFERROR(VLOOKUP(C1189,'BG 2021'!A:C,3,FALSE),0),0)</f>
        <v>0</v>
      </c>
      <c r="P1189" s="28"/>
      <c r="Q1189" s="28">
        <f>IF(F1189="I",IFERROR(VLOOKUP(C1189,'BG 2021'!A:D,4,FALSE),0),0)</f>
        <v>0</v>
      </c>
      <c r="R1189" s="28"/>
    </row>
    <row r="1190" spans="1:18" s="165" customFormat="1" hidden="1">
      <c r="A1190" s="160" t="s">
        <v>126</v>
      </c>
      <c r="B1190" s="160" t="s">
        <v>1041</v>
      </c>
      <c r="C1190" s="161">
        <v>5130211106</v>
      </c>
      <c r="D1190" s="160" t="s">
        <v>774</v>
      </c>
      <c r="E1190" s="162" t="s">
        <v>6</v>
      </c>
      <c r="F1190" s="162" t="s">
        <v>180</v>
      </c>
      <c r="G1190" s="163">
        <f>IF(F1190="I",IFERROR(VLOOKUP(C1190,'BG 122022'!B:D,3,FALSE),0),0)</f>
        <v>9990190</v>
      </c>
      <c r="H1190" s="164"/>
      <c r="I1190" s="164">
        <f>IF(F1190="I",IFERROR(VLOOKUP(C1190,'BG 122022'!B:E,4,FALSE),0),0)</f>
        <v>1379.07</v>
      </c>
      <c r="J1190" s="164"/>
      <c r="K1190" s="163"/>
      <c r="L1190" s="164"/>
      <c r="M1190" s="164"/>
      <c r="N1190" s="164"/>
      <c r="O1190" s="163">
        <f>IF(F1190="I",IFERROR(VLOOKUP(C1190,'BG 2021'!A:C,3,FALSE),0),0)</f>
        <v>8027598</v>
      </c>
      <c r="P1190" s="164"/>
      <c r="Q1190" s="164">
        <f>IF(F1190="I",IFERROR(VLOOKUP(C1190,'BG 2021'!A:D,4,FALSE),0),0)</f>
        <v>1168.3699999999999</v>
      </c>
      <c r="R1190" s="164"/>
    </row>
    <row r="1191" spans="1:18" s="165" customFormat="1" hidden="1">
      <c r="A1191" s="160" t="s">
        <v>126</v>
      </c>
      <c r="B1191" s="160" t="s">
        <v>1041</v>
      </c>
      <c r="C1191" s="161">
        <v>5130211107</v>
      </c>
      <c r="D1191" s="160" t="s">
        <v>775</v>
      </c>
      <c r="E1191" s="162" t="s">
        <v>6</v>
      </c>
      <c r="F1191" s="162" t="s">
        <v>180</v>
      </c>
      <c r="G1191" s="163">
        <f>IF(F1191="I",IFERROR(VLOOKUP(C1191,'BG 122022'!B:D,3,FALSE),0),0)</f>
        <v>192725015</v>
      </c>
      <c r="H1191" s="164"/>
      <c r="I1191" s="164">
        <f>IF(F1191="I",IFERROR(VLOOKUP(C1191,'BG 122022'!B:E,4,FALSE),0),0)</f>
        <v>27623.49</v>
      </c>
      <c r="J1191" s="164"/>
      <c r="K1191" s="163"/>
      <c r="L1191" s="164"/>
      <c r="M1191" s="164"/>
      <c r="N1191" s="164"/>
      <c r="O1191" s="163">
        <f>IF(F1191="I",IFERROR(VLOOKUP(C1191,'BG 2021'!A:C,3,FALSE),0),0)</f>
        <v>151810909</v>
      </c>
      <c r="P1191" s="164"/>
      <c r="Q1191" s="164">
        <f>IF(F1191="I",IFERROR(VLOOKUP(C1191,'BG 2021'!A:D,4,FALSE),0),0)</f>
        <v>22431.02</v>
      </c>
      <c r="R1191" s="164"/>
    </row>
    <row r="1192" spans="1:18" s="165" customFormat="1" hidden="1">
      <c r="A1192" s="160" t="s">
        <v>126</v>
      </c>
      <c r="B1192" s="160" t="s">
        <v>1041</v>
      </c>
      <c r="C1192" s="161">
        <v>5130211108</v>
      </c>
      <c r="D1192" s="160" t="s">
        <v>976</v>
      </c>
      <c r="E1192" s="162" t="s">
        <v>6</v>
      </c>
      <c r="F1192" s="162" t="s">
        <v>180</v>
      </c>
      <c r="G1192" s="163">
        <f>IF(F1192="I",IFERROR(VLOOKUP(C1192,'BG 122022'!B:D,3,FALSE),0),0)</f>
        <v>282859050</v>
      </c>
      <c r="H1192" s="164"/>
      <c r="I1192" s="164">
        <f>IF(F1192="I",IFERROR(VLOOKUP(C1192,'BG 122022'!B:E,4,FALSE),0),0)</f>
        <v>40530.409999999996</v>
      </c>
      <c r="J1192" s="164"/>
      <c r="K1192" s="163"/>
      <c r="L1192" s="164"/>
      <c r="M1192" s="164"/>
      <c r="N1192" s="164"/>
      <c r="O1192" s="163">
        <f>IF(F1192="I",IFERROR(VLOOKUP(C1192,'BG 2021'!A:C,3,FALSE),0),0)</f>
        <v>210750078</v>
      </c>
      <c r="P1192" s="164"/>
      <c r="Q1192" s="164">
        <f>IF(F1192="I",IFERROR(VLOOKUP(C1192,'BG 2021'!A:D,4,FALSE),0),0)</f>
        <v>31044.53</v>
      </c>
      <c r="R1192" s="164"/>
    </row>
    <row r="1193" spans="1:18" s="165" customFormat="1" hidden="1">
      <c r="A1193" s="160" t="s">
        <v>126</v>
      </c>
      <c r="B1193" s="160" t="s">
        <v>1041</v>
      </c>
      <c r="C1193" s="161">
        <v>5130211109</v>
      </c>
      <c r="D1193" s="160" t="s">
        <v>1029</v>
      </c>
      <c r="E1193" s="162" t="s">
        <v>6</v>
      </c>
      <c r="F1193" s="162" t="s">
        <v>180</v>
      </c>
      <c r="G1193" s="163">
        <f>IF(F1193="I",IFERROR(VLOOKUP(C1193,'BG 122022'!B:D,3,FALSE),0),0)</f>
        <v>20490909</v>
      </c>
      <c r="H1193" s="164"/>
      <c r="I1193" s="164">
        <f>IF(F1193="I",IFERROR(VLOOKUP(C1193,'BG 122022'!B:E,4,FALSE),0),0)</f>
        <v>2988.5999999999995</v>
      </c>
      <c r="J1193" s="164"/>
      <c r="K1193" s="163"/>
      <c r="L1193" s="164"/>
      <c r="M1193" s="164"/>
      <c r="N1193" s="164"/>
      <c r="O1193" s="163">
        <f>IF(F1193="I",IFERROR(VLOOKUP(C1193,'BG 2021'!A:C,3,FALSE),0),0)</f>
        <v>8945455</v>
      </c>
      <c r="P1193" s="164"/>
      <c r="Q1193" s="164">
        <f>IF(F1193="I",IFERROR(VLOOKUP(C1193,'BG 2021'!A:D,4,FALSE),0),0)</f>
        <v>1346.9</v>
      </c>
      <c r="R1193" s="164"/>
    </row>
    <row r="1194" spans="1:18" s="165" customFormat="1" hidden="1">
      <c r="A1194" s="160" t="s">
        <v>126</v>
      </c>
      <c r="B1194" s="160" t="s">
        <v>1041</v>
      </c>
      <c r="C1194" s="161">
        <v>5130211110</v>
      </c>
      <c r="D1194" s="160" t="s">
        <v>1275</v>
      </c>
      <c r="E1194" s="162" t="s">
        <v>6</v>
      </c>
      <c r="F1194" s="162" t="s">
        <v>180</v>
      </c>
      <c r="G1194" s="163">
        <f>IF(F1194="I",IFERROR(VLOOKUP(C1194,'BG 122022'!B:D,3,FALSE),0),0)</f>
        <v>7034291</v>
      </c>
      <c r="H1194" s="164"/>
      <c r="I1194" s="164">
        <f>IF(F1194="I",IFERROR(VLOOKUP(C1194,'BG 122022'!B:E,4,FALSE),0),0)</f>
        <v>1011.63</v>
      </c>
      <c r="J1194" s="164"/>
      <c r="K1194" s="163"/>
      <c r="L1194" s="164"/>
      <c r="M1194" s="164"/>
      <c r="N1194" s="164"/>
      <c r="O1194" s="163">
        <f>IF(F1194="I",IFERROR(VLOOKUP(C1194,'BG 2021'!A:C,3,FALSE),0),0)</f>
        <v>0</v>
      </c>
      <c r="P1194" s="164"/>
      <c r="Q1194" s="164">
        <f>IF(F1194="I",IFERROR(VLOOKUP(C1194,'BG 2021'!A:D,4,FALSE),0),0)</f>
        <v>0</v>
      </c>
      <c r="R1194" s="164"/>
    </row>
    <row r="1195" spans="1:18" hidden="1">
      <c r="A1195" s="125" t="s">
        <v>126</v>
      </c>
      <c r="B1195" s="125"/>
      <c r="C1195" s="126">
        <v>51303</v>
      </c>
      <c r="D1195" s="125" t="s">
        <v>112</v>
      </c>
      <c r="E1195" s="27" t="s">
        <v>6</v>
      </c>
      <c r="F1195" s="27" t="s">
        <v>179</v>
      </c>
      <c r="G1195" s="35">
        <f>IF(F1195="I",IFERROR(VLOOKUP(C1195,'BG 122022'!B:D,3,FALSE),0),0)</f>
        <v>0</v>
      </c>
      <c r="H1195" s="28"/>
      <c r="I1195" s="28">
        <f>IF(F1195="I",IFERROR(VLOOKUP(C1195,'BG 122022'!B:E,4,FALSE),0),0)</f>
        <v>0</v>
      </c>
      <c r="J1195" s="28"/>
      <c r="K1195" s="35"/>
      <c r="L1195" s="28"/>
      <c r="M1195" s="28"/>
      <c r="N1195" s="28"/>
      <c r="O1195" s="35">
        <f>IF(F1195="I",IFERROR(VLOOKUP(C1195,'BG 2021'!A:C,3,FALSE),0),0)</f>
        <v>0</v>
      </c>
      <c r="P1195" s="28"/>
      <c r="Q1195" s="28">
        <f>IF(F1195="I",IFERROR(VLOOKUP(C1195,'BG 2021'!A:D,4,FALSE),0),0)</f>
        <v>0</v>
      </c>
      <c r="R1195" s="28"/>
    </row>
    <row r="1196" spans="1:18" hidden="1">
      <c r="A1196" s="125" t="s">
        <v>126</v>
      </c>
      <c r="B1196" s="125"/>
      <c r="C1196" s="126">
        <v>513031</v>
      </c>
      <c r="D1196" s="125" t="s">
        <v>112</v>
      </c>
      <c r="E1196" s="27" t="s">
        <v>6</v>
      </c>
      <c r="F1196" s="27" t="s">
        <v>179</v>
      </c>
      <c r="G1196" s="35">
        <f>IF(F1196="I",IFERROR(VLOOKUP(C1196,'BG 122022'!B:D,3,FALSE),0),0)</f>
        <v>0</v>
      </c>
      <c r="H1196" s="28"/>
      <c r="I1196" s="28">
        <f>IF(F1196="I",IFERROR(VLOOKUP(C1196,'BG 122022'!B:E,4,FALSE),0),0)</f>
        <v>0</v>
      </c>
      <c r="J1196" s="28"/>
      <c r="K1196" s="35"/>
      <c r="L1196" s="28"/>
      <c r="M1196" s="28"/>
      <c r="N1196" s="28"/>
      <c r="O1196" s="35">
        <f>IF(F1196="I",IFERROR(VLOOKUP(C1196,'BG 2021'!A:C,3,FALSE),0),0)</f>
        <v>0</v>
      </c>
      <c r="P1196" s="28"/>
      <c r="Q1196" s="28">
        <f>IF(F1196="I",IFERROR(VLOOKUP(C1196,'BG 2021'!A:D,4,FALSE),0),0)</f>
        <v>0</v>
      </c>
      <c r="R1196" s="28"/>
    </row>
    <row r="1197" spans="1:18" hidden="1">
      <c r="A1197" s="125" t="s">
        <v>126</v>
      </c>
      <c r="B1197" s="125"/>
      <c r="C1197" s="126">
        <v>5130311</v>
      </c>
      <c r="D1197" s="125" t="s">
        <v>112</v>
      </c>
      <c r="E1197" s="27" t="s">
        <v>6</v>
      </c>
      <c r="F1197" s="27" t="s">
        <v>179</v>
      </c>
      <c r="G1197" s="35">
        <f>IF(F1197="I",IFERROR(VLOOKUP(C1197,'BG 122022'!B:D,3,FALSE),0),0)</f>
        <v>0</v>
      </c>
      <c r="H1197" s="28"/>
      <c r="I1197" s="28">
        <f>IF(F1197="I",IFERROR(VLOOKUP(C1197,'BG 122022'!B:E,4,FALSE),0),0)</f>
        <v>0</v>
      </c>
      <c r="J1197" s="28"/>
      <c r="K1197" s="35"/>
      <c r="L1197" s="28"/>
      <c r="M1197" s="28"/>
      <c r="N1197" s="28"/>
      <c r="O1197" s="35">
        <f>IF(F1197="I",IFERROR(VLOOKUP(C1197,'BG 2021'!A:C,3,FALSE),0),0)</f>
        <v>0</v>
      </c>
      <c r="P1197" s="28"/>
      <c r="Q1197" s="28">
        <f>IF(F1197="I",IFERROR(VLOOKUP(C1197,'BG 2021'!A:D,4,FALSE),0),0)</f>
        <v>0</v>
      </c>
      <c r="R1197" s="28"/>
    </row>
    <row r="1198" spans="1:18" hidden="1">
      <c r="A1198" s="125" t="s">
        <v>126</v>
      </c>
      <c r="B1198" s="125"/>
      <c r="C1198" s="126">
        <v>51303111</v>
      </c>
      <c r="D1198" s="125" t="s">
        <v>112</v>
      </c>
      <c r="E1198" s="27" t="s">
        <v>6</v>
      </c>
      <c r="F1198" s="27" t="s">
        <v>179</v>
      </c>
      <c r="G1198" s="35">
        <f>IF(F1198="I",IFERROR(VLOOKUP(C1198,'BG 122022'!B:D,3,FALSE),0),0)</f>
        <v>0</v>
      </c>
      <c r="H1198" s="28"/>
      <c r="I1198" s="28">
        <f>IF(F1198="I",IFERROR(VLOOKUP(C1198,'BG 122022'!B:E,4,FALSE),0),0)</f>
        <v>0</v>
      </c>
      <c r="J1198" s="28"/>
      <c r="K1198" s="35"/>
      <c r="L1198" s="28"/>
      <c r="M1198" s="28"/>
      <c r="N1198" s="28"/>
      <c r="O1198" s="35">
        <f>IF(F1198="I",IFERROR(VLOOKUP(C1198,'BG 2021'!A:C,3,FALSE),0),0)</f>
        <v>0</v>
      </c>
      <c r="P1198" s="28"/>
      <c r="Q1198" s="28">
        <f>IF(F1198="I",IFERROR(VLOOKUP(C1198,'BG 2021'!A:D,4,FALSE),0),0)</f>
        <v>0</v>
      </c>
      <c r="R1198" s="28"/>
    </row>
    <row r="1199" spans="1:18" s="165" customFormat="1" hidden="1">
      <c r="A1199" s="160" t="s">
        <v>126</v>
      </c>
      <c r="B1199" s="160" t="s">
        <v>71</v>
      </c>
      <c r="C1199" s="161">
        <v>5130311101</v>
      </c>
      <c r="D1199" s="160" t="s">
        <v>776</v>
      </c>
      <c r="E1199" s="162" t="s">
        <v>6</v>
      </c>
      <c r="F1199" s="162" t="s">
        <v>180</v>
      </c>
      <c r="G1199" s="163">
        <f>IF(F1199="I",IFERROR(VLOOKUP(C1199,'BG 122022'!B:D,3,FALSE),0),0)</f>
        <v>0</v>
      </c>
      <c r="H1199" s="164"/>
      <c r="I1199" s="164">
        <f>IF(F1199="I",IFERROR(VLOOKUP(C1199,'BG 122022'!B:E,4,FALSE),0),0)</f>
        <v>0</v>
      </c>
      <c r="J1199" s="164"/>
      <c r="K1199" s="163"/>
      <c r="L1199" s="164"/>
      <c r="M1199" s="164"/>
      <c r="N1199" s="164"/>
      <c r="O1199" s="163">
        <f>IF(F1199="I",IFERROR(VLOOKUP(C1199,'BG 2021'!A:C,3,FALSE),0),0)</f>
        <v>13286196</v>
      </c>
      <c r="P1199" s="164"/>
      <c r="Q1199" s="164">
        <f>IF(F1199="I",IFERROR(VLOOKUP(C1199,'BG 2021'!A:D,4,FALSE),0),0)</f>
        <v>2000</v>
      </c>
      <c r="R1199" s="164"/>
    </row>
    <row r="1200" spans="1:18" s="165" customFormat="1" hidden="1">
      <c r="A1200" s="160" t="s">
        <v>126</v>
      </c>
      <c r="B1200" s="160" t="s">
        <v>71</v>
      </c>
      <c r="C1200" s="161">
        <v>5130311102</v>
      </c>
      <c r="D1200" s="160" t="s">
        <v>777</v>
      </c>
      <c r="E1200" s="162" t="s">
        <v>6</v>
      </c>
      <c r="F1200" s="162" t="s">
        <v>180</v>
      </c>
      <c r="G1200" s="163">
        <f>IF(F1200="I",IFERROR(VLOOKUP(C1200,'BG 122022'!B:D,3,FALSE),0),0)</f>
        <v>519714100</v>
      </c>
      <c r="H1200" s="164"/>
      <c r="I1200" s="164">
        <f>IF(F1200="I",IFERROR(VLOOKUP(C1200,'BG 122022'!B:E,4,FALSE),0),0)</f>
        <v>74922.84</v>
      </c>
      <c r="J1200" s="164"/>
      <c r="K1200" s="163"/>
      <c r="L1200" s="164"/>
      <c r="M1200" s="164"/>
      <c r="N1200" s="164"/>
      <c r="O1200" s="163">
        <f>IF(F1200="I",IFERROR(VLOOKUP(C1200,'BG 2021'!A:C,3,FALSE),0),0)</f>
        <v>633000000</v>
      </c>
      <c r="P1200" s="164"/>
      <c r="Q1200" s="164">
        <f>IF(F1200="I",IFERROR(VLOOKUP(C1200,'BG 2021'!A:D,4,FALSE),0),0)</f>
        <v>92978.08</v>
      </c>
      <c r="R1200" s="164"/>
    </row>
    <row r="1201" spans="1:18" s="165" customFormat="1" hidden="1">
      <c r="A1201" s="160" t="s">
        <v>126</v>
      </c>
      <c r="B1201" s="160" t="s">
        <v>71</v>
      </c>
      <c r="C1201" s="161">
        <v>5130311103</v>
      </c>
      <c r="D1201" s="160" t="s">
        <v>293</v>
      </c>
      <c r="E1201" s="162" t="s">
        <v>6</v>
      </c>
      <c r="F1201" s="162" t="s">
        <v>180</v>
      </c>
      <c r="G1201" s="163">
        <f>IF(F1201="I",IFERROR(VLOOKUP(C1201,'BG 122022'!B:D,3,FALSE),0),0)</f>
        <v>60000000</v>
      </c>
      <c r="H1201" s="164"/>
      <c r="I1201" s="164">
        <f>IF(F1201="I",IFERROR(VLOOKUP(C1201,'BG 122022'!B:E,4,FALSE),0),0)</f>
        <v>8630.33</v>
      </c>
      <c r="J1201" s="164"/>
      <c r="K1201" s="163"/>
      <c r="L1201" s="164"/>
      <c r="M1201" s="164"/>
      <c r="N1201" s="164"/>
      <c r="O1201" s="163">
        <f>IF(F1201="I",IFERROR(VLOOKUP(C1201,'BG 2021'!A:C,3,FALSE),0),0)</f>
        <v>60000000</v>
      </c>
      <c r="P1201" s="164"/>
      <c r="Q1201" s="164">
        <f>IF(F1201="I",IFERROR(VLOOKUP(C1201,'BG 2021'!A:D,4,FALSE),0),0)</f>
        <v>8879.39</v>
      </c>
      <c r="R1201" s="164"/>
    </row>
    <row r="1202" spans="1:18" s="165" customFormat="1" hidden="1">
      <c r="A1202" s="160" t="s">
        <v>126</v>
      </c>
      <c r="B1202" s="160" t="s">
        <v>71</v>
      </c>
      <c r="C1202" s="161">
        <v>5130311104</v>
      </c>
      <c r="D1202" s="160" t="s">
        <v>1102</v>
      </c>
      <c r="E1202" s="162" t="s">
        <v>6</v>
      </c>
      <c r="F1202" s="162" t="s">
        <v>180</v>
      </c>
      <c r="G1202" s="163">
        <f>IF(F1202="I",IFERROR(VLOOKUP(C1202,'BG 122022'!B:D,3,FALSE),0),0)</f>
        <v>359415474</v>
      </c>
      <c r="H1202" s="164"/>
      <c r="I1202" s="164">
        <f>IF(F1202="I",IFERROR(VLOOKUP(C1202,'BG 122022'!B:E,4,FALSE),0),0)</f>
        <v>54064.149999999994</v>
      </c>
      <c r="J1202" s="164"/>
      <c r="K1202" s="163"/>
      <c r="L1202" s="164"/>
      <c r="M1202" s="164"/>
      <c r="N1202" s="164"/>
      <c r="O1202" s="163">
        <f>IF(F1202="I",IFERROR(VLOOKUP(C1202,'BG 2021'!A:C,3,FALSE),0),0)</f>
        <v>669698125</v>
      </c>
      <c r="P1202" s="164"/>
      <c r="Q1202" s="164">
        <f>IF(F1202="I",IFERROR(VLOOKUP(C1202,'BG 2021'!A:D,4,FALSE),0),0)</f>
        <v>99116.98</v>
      </c>
      <c r="R1202" s="164"/>
    </row>
    <row r="1203" spans="1:18" hidden="1">
      <c r="A1203" s="125" t="s">
        <v>126</v>
      </c>
      <c r="B1203" s="125"/>
      <c r="C1203" s="126">
        <v>51304</v>
      </c>
      <c r="D1203" s="125" t="s">
        <v>128</v>
      </c>
      <c r="E1203" s="27" t="s">
        <v>6</v>
      </c>
      <c r="F1203" s="27" t="s">
        <v>179</v>
      </c>
      <c r="G1203" s="35">
        <f>IF(F1203="I",IFERROR(VLOOKUP(C1203,'BG 122022'!B:D,3,FALSE),0),0)</f>
        <v>0</v>
      </c>
      <c r="H1203" s="28"/>
      <c r="I1203" s="28">
        <f>IF(F1203="I",IFERROR(VLOOKUP(C1203,'BG 122022'!B:E,4,FALSE),0),0)</f>
        <v>0</v>
      </c>
      <c r="J1203" s="28"/>
      <c r="K1203" s="35"/>
      <c r="L1203" s="28"/>
      <c r="M1203" s="28"/>
      <c r="N1203" s="28"/>
      <c r="O1203" s="35">
        <f>IF(F1203="I",IFERROR(VLOOKUP(C1203,'BG 2021'!A:C,3,FALSE),0),0)</f>
        <v>0</v>
      </c>
      <c r="P1203" s="28"/>
      <c r="Q1203" s="28">
        <f>IF(F1203="I",IFERROR(VLOOKUP(C1203,'BG 2021'!A:D,4,FALSE),0),0)</f>
        <v>0</v>
      </c>
      <c r="R1203" s="28"/>
    </row>
    <row r="1204" spans="1:18" hidden="1">
      <c r="A1204" s="125" t="s">
        <v>126</v>
      </c>
      <c r="B1204" s="125"/>
      <c r="C1204" s="126">
        <v>513041</v>
      </c>
      <c r="D1204" s="125" t="s">
        <v>128</v>
      </c>
      <c r="E1204" s="27" t="s">
        <v>6</v>
      </c>
      <c r="F1204" s="27" t="s">
        <v>179</v>
      </c>
      <c r="G1204" s="35">
        <f>IF(F1204="I",IFERROR(VLOOKUP(C1204,'BG 122022'!B:D,3,FALSE),0),0)</f>
        <v>0</v>
      </c>
      <c r="H1204" s="28"/>
      <c r="I1204" s="28">
        <f>IF(F1204="I",IFERROR(VLOOKUP(C1204,'BG 122022'!B:E,4,FALSE),0),0)</f>
        <v>0</v>
      </c>
      <c r="J1204" s="28"/>
      <c r="K1204" s="35"/>
      <c r="L1204" s="28"/>
      <c r="M1204" s="28"/>
      <c r="N1204" s="28"/>
      <c r="O1204" s="35">
        <f>IF(F1204="I",IFERROR(VLOOKUP(C1204,'BG 2021'!A:C,3,FALSE),0),0)</f>
        <v>0</v>
      </c>
      <c r="P1204" s="28"/>
      <c r="Q1204" s="28">
        <f>IF(F1204="I",IFERROR(VLOOKUP(C1204,'BG 2021'!A:D,4,FALSE),0),0)</f>
        <v>0</v>
      </c>
      <c r="R1204" s="28"/>
    </row>
    <row r="1205" spans="1:18" hidden="1">
      <c r="A1205" s="125" t="s">
        <v>126</v>
      </c>
      <c r="B1205" s="125"/>
      <c r="C1205" s="126">
        <v>5130411</v>
      </c>
      <c r="D1205" s="125" t="s">
        <v>128</v>
      </c>
      <c r="E1205" s="27" t="s">
        <v>6</v>
      </c>
      <c r="F1205" s="27" t="s">
        <v>179</v>
      </c>
      <c r="G1205" s="35">
        <f>IF(F1205="I",IFERROR(VLOOKUP(C1205,'BG 122022'!B:D,3,FALSE),0),0)</f>
        <v>0</v>
      </c>
      <c r="H1205" s="28"/>
      <c r="I1205" s="28">
        <f>IF(F1205="I",IFERROR(VLOOKUP(C1205,'BG 122022'!B:E,4,FALSE),0),0)</f>
        <v>0</v>
      </c>
      <c r="J1205" s="28"/>
      <c r="K1205" s="35"/>
      <c r="L1205" s="28"/>
      <c r="M1205" s="28"/>
      <c r="N1205" s="28"/>
      <c r="O1205" s="35">
        <f>IF(F1205="I",IFERROR(VLOOKUP(C1205,'BG 2021'!A:C,3,FALSE),0),0)</f>
        <v>0</v>
      </c>
      <c r="P1205" s="28"/>
      <c r="Q1205" s="28">
        <f>IF(F1205="I",IFERROR(VLOOKUP(C1205,'BG 2021'!A:D,4,FALSE),0),0)</f>
        <v>0</v>
      </c>
      <c r="R1205" s="28"/>
    </row>
    <row r="1206" spans="1:18" hidden="1">
      <c r="A1206" s="125" t="s">
        <v>126</v>
      </c>
      <c r="B1206" s="125"/>
      <c r="C1206" s="126">
        <v>51304111</v>
      </c>
      <c r="D1206" s="125" t="s">
        <v>128</v>
      </c>
      <c r="E1206" s="27" t="s">
        <v>6</v>
      </c>
      <c r="F1206" s="27" t="s">
        <v>179</v>
      </c>
      <c r="G1206" s="35">
        <f>IF(F1206="I",IFERROR(VLOOKUP(C1206,'BG 122022'!B:D,3,FALSE),0),0)</f>
        <v>0</v>
      </c>
      <c r="H1206" s="28"/>
      <c r="I1206" s="28">
        <f>IF(F1206="I",IFERROR(VLOOKUP(C1206,'BG 122022'!B:E,4,FALSE),0),0)</f>
        <v>0</v>
      </c>
      <c r="J1206" s="28"/>
      <c r="K1206" s="35"/>
      <c r="L1206" s="28"/>
      <c r="M1206" s="28"/>
      <c r="N1206" s="28"/>
      <c r="O1206" s="35">
        <f>IF(F1206="I",IFERROR(VLOOKUP(C1206,'BG 2021'!A:C,3,FALSE),0),0)</f>
        <v>0</v>
      </c>
      <c r="P1206" s="28"/>
      <c r="Q1206" s="28">
        <f>IF(F1206="I",IFERROR(VLOOKUP(C1206,'BG 2021'!A:D,4,FALSE),0),0)</f>
        <v>0</v>
      </c>
      <c r="R1206" s="28"/>
    </row>
    <row r="1207" spans="1:18" s="165" customFormat="1" hidden="1">
      <c r="A1207" s="160" t="s">
        <v>126</v>
      </c>
      <c r="B1207" s="160" t="s">
        <v>1041</v>
      </c>
      <c r="C1207" s="161">
        <v>5130411101</v>
      </c>
      <c r="D1207" s="160" t="s">
        <v>694</v>
      </c>
      <c r="E1207" s="162" t="s">
        <v>6</v>
      </c>
      <c r="F1207" s="162" t="s">
        <v>180</v>
      </c>
      <c r="G1207" s="163">
        <f>IF(F1207="I",IFERROR(VLOOKUP(C1207,'BG 122022'!B:D,3,FALSE),0),0)</f>
        <v>162609263</v>
      </c>
      <c r="H1207" s="164"/>
      <c r="I1207" s="164">
        <f>IF(F1207="I",IFERROR(VLOOKUP(C1207,'BG 122022'!B:E,4,FALSE),0),0)</f>
        <v>23526.080000000002</v>
      </c>
      <c r="J1207" s="164"/>
      <c r="K1207" s="163"/>
      <c r="L1207" s="164"/>
      <c r="M1207" s="164"/>
      <c r="N1207" s="164"/>
      <c r="O1207" s="163">
        <f>IF(F1207="I",IFERROR(VLOOKUP(C1207,'BG 2021'!A:C,3,FALSE),0),0)</f>
        <v>203922900</v>
      </c>
      <c r="P1207" s="164"/>
      <c r="Q1207" s="164">
        <f>IF(F1207="I",IFERROR(VLOOKUP(C1207,'BG 2021'!A:D,4,FALSE),0),0)</f>
        <v>31448.04</v>
      </c>
      <c r="R1207" s="164"/>
    </row>
    <row r="1208" spans="1:18" hidden="1">
      <c r="A1208" s="125" t="s">
        <v>126</v>
      </c>
      <c r="B1208" s="125" t="s">
        <v>1041</v>
      </c>
      <c r="C1208" s="126">
        <v>5130411102</v>
      </c>
      <c r="D1208" s="125" t="s">
        <v>695</v>
      </c>
      <c r="E1208" s="27" t="s">
        <v>6</v>
      </c>
      <c r="F1208" s="27" t="s">
        <v>180</v>
      </c>
      <c r="G1208" s="35">
        <f>IF(F1208="I",IFERROR(VLOOKUP(C1208,'BG 122022'!B:D,3,FALSE),0),0)</f>
        <v>0</v>
      </c>
      <c r="H1208" s="28"/>
      <c r="I1208" s="28">
        <f>IF(F1208="I",IFERROR(VLOOKUP(C1208,'BG 122022'!B:E,4,FALSE),0),0)</f>
        <v>0</v>
      </c>
      <c r="J1208" s="28"/>
      <c r="K1208" s="35"/>
      <c r="L1208" s="28"/>
      <c r="M1208" s="28"/>
      <c r="N1208" s="28"/>
      <c r="O1208" s="35">
        <f>IF(F1208="I",IFERROR(VLOOKUP(C1208,'BG 2021'!A:C,3,FALSE),0),0)</f>
        <v>0</v>
      </c>
      <c r="P1208" s="28"/>
      <c r="Q1208" s="28">
        <f>IF(F1208="I",IFERROR(VLOOKUP(C1208,'BG 2021'!A:D,4,FALSE),0),0)</f>
        <v>0</v>
      </c>
      <c r="R1208" s="28"/>
    </row>
    <row r="1209" spans="1:18" s="165" customFormat="1" hidden="1">
      <c r="A1209" s="160" t="s">
        <v>126</v>
      </c>
      <c r="B1209" s="160" t="s">
        <v>1041</v>
      </c>
      <c r="C1209" s="161">
        <v>5130411103</v>
      </c>
      <c r="D1209" s="160" t="s">
        <v>778</v>
      </c>
      <c r="E1209" s="162" t="s">
        <v>6</v>
      </c>
      <c r="F1209" s="162" t="s">
        <v>180</v>
      </c>
      <c r="G1209" s="163">
        <f>IF(F1209="I",IFERROR(VLOOKUP(C1209,'BG 122022'!B:D,3,FALSE),0),0)</f>
        <v>8750358</v>
      </c>
      <c r="H1209" s="164"/>
      <c r="I1209" s="164">
        <f>IF(F1209="I",IFERROR(VLOOKUP(C1209,'BG 122022'!B:E,4,FALSE),0),0)</f>
        <v>1267.2</v>
      </c>
      <c r="J1209" s="164"/>
      <c r="K1209" s="163"/>
      <c r="L1209" s="164"/>
      <c r="M1209" s="164"/>
      <c r="N1209" s="164"/>
      <c r="O1209" s="163">
        <f>IF(F1209="I",IFERROR(VLOOKUP(C1209,'BG 2021'!A:C,3,FALSE),0),0)</f>
        <v>60152697</v>
      </c>
      <c r="P1209" s="164"/>
      <c r="Q1209" s="164">
        <f>IF(F1209="I",IFERROR(VLOOKUP(C1209,'BG 2021'!A:D,4,FALSE),0),0)</f>
        <v>9019.09</v>
      </c>
      <c r="R1209" s="164"/>
    </row>
    <row r="1210" spans="1:18" s="165" customFormat="1" hidden="1">
      <c r="A1210" s="160" t="s">
        <v>126</v>
      </c>
      <c r="B1210" s="160" t="s">
        <v>1041</v>
      </c>
      <c r="C1210" s="161">
        <v>5130411104</v>
      </c>
      <c r="D1210" s="160" t="s">
        <v>779</v>
      </c>
      <c r="E1210" s="162" t="s">
        <v>6</v>
      </c>
      <c r="F1210" s="162" t="s">
        <v>180</v>
      </c>
      <c r="G1210" s="163">
        <f>IF(F1210="I",IFERROR(VLOOKUP(C1210,'BG 122022'!B:D,3,FALSE),0),0)</f>
        <v>3380000</v>
      </c>
      <c r="H1210" s="164"/>
      <c r="I1210" s="164">
        <f>IF(F1210="I",IFERROR(VLOOKUP(C1210,'BG 122022'!B:E,4,FALSE),0),0)</f>
        <v>493.33</v>
      </c>
      <c r="J1210" s="164"/>
      <c r="K1210" s="163"/>
      <c r="L1210" s="164"/>
      <c r="M1210" s="164"/>
      <c r="N1210" s="164"/>
      <c r="O1210" s="163">
        <f>IF(F1210="I",IFERROR(VLOOKUP(C1210,'BG 2021'!A:C,3,FALSE),0),0)</f>
        <v>4790345</v>
      </c>
      <c r="P1210" s="164"/>
      <c r="Q1210" s="164">
        <f>IF(F1210="I",IFERROR(VLOOKUP(C1210,'BG 2021'!A:D,4,FALSE),0),0)</f>
        <v>700.69999999999982</v>
      </c>
      <c r="R1210" s="164"/>
    </row>
    <row r="1211" spans="1:18" s="165" customFormat="1" hidden="1">
      <c r="A1211" s="160" t="s">
        <v>126</v>
      </c>
      <c r="B1211" s="160" t="s">
        <v>1041</v>
      </c>
      <c r="C1211" s="161">
        <v>5130411105</v>
      </c>
      <c r="D1211" s="160" t="s">
        <v>294</v>
      </c>
      <c r="E1211" s="162" t="s">
        <v>6</v>
      </c>
      <c r="F1211" s="162" t="s">
        <v>180</v>
      </c>
      <c r="G1211" s="163">
        <f>IF(F1211="I",IFERROR(VLOOKUP(C1211,'BG 122022'!B:D,3,FALSE),0),0)</f>
        <v>168367415</v>
      </c>
      <c r="H1211" s="164"/>
      <c r="I1211" s="164">
        <f>IF(F1211="I",IFERROR(VLOOKUP(C1211,'BG 122022'!B:E,4,FALSE),0),0)</f>
        <v>24250</v>
      </c>
      <c r="J1211" s="164"/>
      <c r="K1211" s="163"/>
      <c r="L1211" s="164"/>
      <c r="M1211" s="164"/>
      <c r="N1211" s="164"/>
      <c r="O1211" s="163">
        <f>IF(F1211="I",IFERROR(VLOOKUP(C1211,'BG 2021'!A:C,3,FALSE),0),0)</f>
        <v>153141364</v>
      </c>
      <c r="P1211" s="164"/>
      <c r="Q1211" s="164">
        <f>IF(F1211="I",IFERROR(VLOOKUP(C1211,'BG 2021'!A:D,4,FALSE),0),0)</f>
        <v>22500</v>
      </c>
      <c r="R1211" s="164"/>
    </row>
    <row r="1212" spans="1:18" s="165" customFormat="1" hidden="1">
      <c r="A1212" s="160" t="s">
        <v>126</v>
      </c>
      <c r="B1212" s="160" t="s">
        <v>1041</v>
      </c>
      <c r="C1212" s="161">
        <v>5130411106</v>
      </c>
      <c r="D1212" s="160" t="s">
        <v>295</v>
      </c>
      <c r="E1212" s="162" t="s">
        <v>6</v>
      </c>
      <c r="F1212" s="162" t="s">
        <v>180</v>
      </c>
      <c r="G1212" s="163">
        <f>IF(F1212="I",IFERROR(VLOOKUP(C1212,'BG 122022'!B:D,3,FALSE),0),0)</f>
        <v>572222404</v>
      </c>
      <c r="H1212" s="164"/>
      <c r="I1212" s="164">
        <f>IF(F1212="I",IFERROR(VLOOKUP(C1212,'BG 122022'!B:E,4,FALSE),0),0)</f>
        <v>82810.19</v>
      </c>
      <c r="J1212" s="164"/>
      <c r="K1212" s="163"/>
      <c r="L1212" s="164"/>
      <c r="M1212" s="164"/>
      <c r="N1212" s="164"/>
      <c r="O1212" s="163">
        <f>IF(F1212="I",IFERROR(VLOOKUP(C1212,'BG 2021'!A:C,3,FALSE),0),0)</f>
        <v>843126326</v>
      </c>
      <c r="P1212" s="164"/>
      <c r="Q1212" s="164">
        <f>IF(F1212="I",IFERROR(VLOOKUP(C1212,'BG 2021'!A:D,4,FALSE),0),0)</f>
        <v>124506.16</v>
      </c>
      <c r="R1212" s="164"/>
    </row>
    <row r="1213" spans="1:18" s="165" customFormat="1" hidden="1">
      <c r="A1213" s="160" t="s">
        <v>126</v>
      </c>
      <c r="B1213" s="160" t="s">
        <v>1041</v>
      </c>
      <c r="C1213" s="161">
        <v>5130411107</v>
      </c>
      <c r="D1213" s="160" t="s">
        <v>1104</v>
      </c>
      <c r="E1213" s="162" t="s">
        <v>6</v>
      </c>
      <c r="F1213" s="162" t="s">
        <v>180</v>
      </c>
      <c r="G1213" s="163">
        <f>IF(F1213="I",IFERROR(VLOOKUP(C1213,'BG 122022'!B:D,3,FALSE),0),0)</f>
        <v>1407990702</v>
      </c>
      <c r="H1213" s="164"/>
      <c r="I1213" s="164">
        <f>IF(F1213="I",IFERROR(VLOOKUP(C1213,'BG 122022'!B:E,4,FALSE),0),0)</f>
        <v>200315.02</v>
      </c>
      <c r="J1213" s="164"/>
      <c r="K1213" s="163"/>
      <c r="L1213" s="164"/>
      <c r="M1213" s="164"/>
      <c r="N1213" s="164"/>
      <c r="O1213" s="163">
        <f>IF(F1213="I",IFERROR(VLOOKUP(C1213,'BG 2021'!A:C,3,FALSE),0),0)</f>
        <v>546414619</v>
      </c>
      <c r="P1213" s="164"/>
      <c r="Q1213" s="164">
        <f>IF(F1213="I",IFERROR(VLOOKUP(C1213,'BG 2021'!A:D,4,FALSE),0),0)</f>
        <v>79516.13</v>
      </c>
      <c r="R1213" s="164"/>
    </row>
    <row r="1214" spans="1:18" s="165" customFormat="1" hidden="1">
      <c r="A1214" s="160" t="s">
        <v>126</v>
      </c>
      <c r="B1214" s="160" t="s">
        <v>1041</v>
      </c>
      <c r="C1214" s="161">
        <v>5130411108</v>
      </c>
      <c r="D1214" s="160" t="s">
        <v>1191</v>
      </c>
      <c r="E1214" s="162" t="s">
        <v>6</v>
      </c>
      <c r="F1214" s="162" t="s">
        <v>180</v>
      </c>
      <c r="G1214" s="163">
        <f>IF(F1214="I",IFERROR(VLOOKUP(C1214,'BG 122022'!B:D,3,FALSE),0),0)</f>
        <v>0</v>
      </c>
      <c r="H1214" s="164"/>
      <c r="I1214" s="164">
        <f>IF(F1214="I",IFERROR(VLOOKUP(C1214,'BG 122022'!B:E,4,FALSE),0),0)</f>
        <v>0</v>
      </c>
      <c r="J1214" s="164"/>
      <c r="K1214" s="163"/>
      <c r="L1214" s="164"/>
      <c r="M1214" s="164"/>
      <c r="N1214" s="164"/>
      <c r="O1214" s="163">
        <f>IF(F1214="I",IFERROR(VLOOKUP(C1214,'BG 2021'!A:C,3,FALSE),0),0)</f>
        <v>352000</v>
      </c>
      <c r="P1214" s="164"/>
      <c r="Q1214" s="164">
        <f>IF(F1214="I",IFERROR(VLOOKUP(C1214,'BG 2021'!A:D,4,FALSE),0),0)</f>
        <v>51.11</v>
      </c>
      <c r="R1214" s="164"/>
    </row>
    <row r="1215" spans="1:18" s="165" customFormat="1" hidden="1">
      <c r="A1215" s="160" t="s">
        <v>126</v>
      </c>
      <c r="B1215" s="160" t="s">
        <v>1041</v>
      </c>
      <c r="C1215" s="161">
        <v>5130411109</v>
      </c>
      <c r="D1215" s="160" t="s">
        <v>1429</v>
      </c>
      <c r="E1215" s="162" t="s">
        <v>6</v>
      </c>
      <c r="F1215" s="162" t="s">
        <v>180</v>
      </c>
      <c r="G1215" s="163">
        <f>IF(F1215="I",IFERROR(VLOOKUP(C1215,'BG 122022'!B:D,3,FALSE),0),0)</f>
        <v>15567827</v>
      </c>
      <c r="H1215" s="164"/>
      <c r="I1215" s="164">
        <f>IF(F1215="I",IFERROR(VLOOKUP(C1215,'BG 122022'!B:E,4,FALSE),0),0)</f>
        <v>2272.73</v>
      </c>
      <c r="J1215" s="164"/>
      <c r="K1215" s="163"/>
      <c r="L1215" s="164"/>
      <c r="M1215" s="164"/>
      <c r="N1215" s="164"/>
      <c r="O1215" s="163">
        <f>IF(F1215="I",IFERROR(VLOOKUP(C1215,'BG 2021'!A:C,3,FALSE),0),0)</f>
        <v>0</v>
      </c>
      <c r="P1215" s="164"/>
      <c r="Q1215" s="164">
        <f>IF(F1215="I",IFERROR(VLOOKUP(C1215,'BG 2021'!A:D,4,FALSE),0),0)</f>
        <v>0</v>
      </c>
      <c r="R1215" s="164"/>
    </row>
    <row r="1216" spans="1:18" hidden="1">
      <c r="A1216" s="125" t="s">
        <v>126</v>
      </c>
      <c r="B1216" s="125"/>
      <c r="C1216" s="126">
        <v>51305</v>
      </c>
      <c r="D1216" s="125" t="s">
        <v>72</v>
      </c>
      <c r="E1216" s="27" t="s">
        <v>6</v>
      </c>
      <c r="F1216" s="27" t="s">
        <v>179</v>
      </c>
      <c r="G1216" s="35">
        <f>IF(F1216="I",IFERROR(VLOOKUP(C1216,'BG 122022'!B:D,3,FALSE),0),0)</f>
        <v>0</v>
      </c>
      <c r="H1216" s="28"/>
      <c r="I1216" s="28">
        <f>IF(F1216="I",IFERROR(VLOOKUP(C1216,'BG 122022'!B:E,4,FALSE),0),0)</f>
        <v>0</v>
      </c>
      <c r="J1216" s="28"/>
      <c r="K1216" s="35"/>
      <c r="L1216" s="28"/>
      <c r="M1216" s="28"/>
      <c r="N1216" s="28"/>
      <c r="O1216" s="35">
        <f>IF(F1216="I",IFERROR(VLOOKUP(C1216,'BG 2021'!A:C,3,FALSE),0),0)</f>
        <v>0</v>
      </c>
      <c r="P1216" s="28"/>
      <c r="Q1216" s="28">
        <f>IF(F1216="I",IFERROR(VLOOKUP(C1216,'BG 2021'!A:D,4,FALSE),0),0)</f>
        <v>0</v>
      </c>
      <c r="R1216" s="28"/>
    </row>
    <row r="1217" spans="1:18" hidden="1">
      <c r="A1217" s="125" t="s">
        <v>126</v>
      </c>
      <c r="B1217" s="125"/>
      <c r="C1217" s="126">
        <v>513051</v>
      </c>
      <c r="D1217" s="125" t="s">
        <v>780</v>
      </c>
      <c r="E1217" s="27" t="s">
        <v>6</v>
      </c>
      <c r="F1217" s="27" t="s">
        <v>179</v>
      </c>
      <c r="G1217" s="35">
        <f>IF(F1217="I",IFERROR(VLOOKUP(C1217,'BG 122022'!B:D,3,FALSE),0),0)</f>
        <v>0</v>
      </c>
      <c r="H1217" s="28"/>
      <c r="I1217" s="28">
        <f>IF(F1217="I",IFERROR(VLOOKUP(C1217,'BG 122022'!B:E,4,FALSE),0),0)</f>
        <v>0</v>
      </c>
      <c r="J1217" s="28"/>
      <c r="K1217" s="35"/>
      <c r="L1217" s="28"/>
      <c r="M1217" s="28"/>
      <c r="N1217" s="28"/>
      <c r="O1217" s="35">
        <f>IF(F1217="I",IFERROR(VLOOKUP(C1217,'BG 2021'!A:C,3,FALSE),0),0)</f>
        <v>0</v>
      </c>
      <c r="P1217" s="28"/>
      <c r="Q1217" s="28">
        <f>IF(F1217="I",IFERROR(VLOOKUP(C1217,'BG 2021'!A:D,4,FALSE),0),0)</f>
        <v>0</v>
      </c>
      <c r="R1217" s="28"/>
    </row>
    <row r="1218" spans="1:18" hidden="1">
      <c r="A1218" s="125" t="s">
        <v>126</v>
      </c>
      <c r="B1218" s="125"/>
      <c r="C1218" s="126">
        <v>5130511</v>
      </c>
      <c r="D1218" s="125" t="s">
        <v>780</v>
      </c>
      <c r="E1218" s="27" t="s">
        <v>6</v>
      </c>
      <c r="F1218" s="27" t="s">
        <v>179</v>
      </c>
      <c r="G1218" s="35">
        <f>IF(F1218="I",IFERROR(VLOOKUP(C1218,'BG 122022'!B:D,3,FALSE),0),0)</f>
        <v>0</v>
      </c>
      <c r="H1218" s="28"/>
      <c r="I1218" s="28">
        <f>IF(F1218="I",IFERROR(VLOOKUP(C1218,'BG 122022'!B:E,4,FALSE),0),0)</f>
        <v>0</v>
      </c>
      <c r="J1218" s="28"/>
      <c r="K1218" s="35"/>
      <c r="L1218" s="28"/>
      <c r="M1218" s="28"/>
      <c r="N1218" s="28"/>
      <c r="O1218" s="35">
        <f>IF(F1218="I",IFERROR(VLOOKUP(C1218,'BG 2021'!A:C,3,FALSE),0),0)</f>
        <v>0</v>
      </c>
      <c r="P1218" s="28"/>
      <c r="Q1218" s="28">
        <f>IF(F1218="I",IFERROR(VLOOKUP(C1218,'BG 2021'!A:D,4,FALSE),0),0)</f>
        <v>0</v>
      </c>
      <c r="R1218" s="28"/>
    </row>
    <row r="1219" spans="1:18" hidden="1">
      <c r="A1219" s="125" t="s">
        <v>126</v>
      </c>
      <c r="B1219" s="125"/>
      <c r="C1219" s="126">
        <v>51305111</v>
      </c>
      <c r="D1219" s="125" t="s">
        <v>780</v>
      </c>
      <c r="E1219" s="27" t="s">
        <v>6</v>
      </c>
      <c r="F1219" s="27" t="s">
        <v>179</v>
      </c>
      <c r="G1219" s="35">
        <f>IF(F1219="I",IFERROR(VLOOKUP(C1219,'BG 122022'!B:D,3,FALSE),0),0)</f>
        <v>0</v>
      </c>
      <c r="H1219" s="28"/>
      <c r="I1219" s="28">
        <f>IF(F1219="I",IFERROR(VLOOKUP(C1219,'BG 122022'!B:E,4,FALSE),0),0)</f>
        <v>0</v>
      </c>
      <c r="J1219" s="28"/>
      <c r="K1219" s="35"/>
      <c r="L1219" s="28"/>
      <c r="M1219" s="28"/>
      <c r="N1219" s="28"/>
      <c r="O1219" s="35">
        <f>IF(F1219="I",IFERROR(VLOOKUP(C1219,'BG 2021'!A:C,3,FALSE),0),0)</f>
        <v>0</v>
      </c>
      <c r="P1219" s="28"/>
      <c r="Q1219" s="28">
        <f>IF(F1219="I",IFERROR(VLOOKUP(C1219,'BG 2021'!A:D,4,FALSE),0),0)</f>
        <v>0</v>
      </c>
      <c r="R1219" s="28"/>
    </row>
    <row r="1220" spans="1:18" hidden="1">
      <c r="A1220" s="125" t="s">
        <v>126</v>
      </c>
      <c r="B1220" s="125"/>
      <c r="C1220" s="126">
        <v>5130511101</v>
      </c>
      <c r="D1220" s="125" t="s">
        <v>781</v>
      </c>
      <c r="E1220" s="27" t="s">
        <v>6</v>
      </c>
      <c r="F1220" s="27" t="s">
        <v>180</v>
      </c>
      <c r="G1220" s="35">
        <f>IF(F1220="I",IFERROR(VLOOKUP(C1220,'BG 122022'!B:D,3,FALSE),0),0)</f>
        <v>0</v>
      </c>
      <c r="H1220" s="28"/>
      <c r="I1220" s="28">
        <f>IF(F1220="I",IFERROR(VLOOKUP(C1220,'BG 122022'!B:E,4,FALSE),0),0)</f>
        <v>0</v>
      </c>
      <c r="J1220" s="28"/>
      <c r="K1220" s="35"/>
      <c r="L1220" s="28"/>
      <c r="M1220" s="28"/>
      <c r="N1220" s="28"/>
      <c r="O1220" s="35">
        <f>IF(F1220="I",IFERROR(VLOOKUP(C1220,'BG 2021'!A:C,3,FALSE),0),0)</f>
        <v>0</v>
      </c>
      <c r="P1220" s="28"/>
      <c r="Q1220" s="28">
        <f>IF(F1220="I",IFERROR(VLOOKUP(C1220,'BG 2021'!A:D,4,FALSE),0),0)</f>
        <v>0</v>
      </c>
      <c r="R1220" s="28"/>
    </row>
    <row r="1221" spans="1:18" hidden="1">
      <c r="A1221" s="125" t="s">
        <v>126</v>
      </c>
      <c r="B1221" s="125"/>
      <c r="C1221" s="126">
        <v>5130511102</v>
      </c>
      <c r="D1221" s="125" t="s">
        <v>782</v>
      </c>
      <c r="E1221" s="27" t="s">
        <v>6</v>
      </c>
      <c r="F1221" s="27" t="s">
        <v>180</v>
      </c>
      <c r="G1221" s="35">
        <f>IF(F1221="I",IFERROR(VLOOKUP(C1221,'BG 122022'!B:D,3,FALSE),0),0)</f>
        <v>0</v>
      </c>
      <c r="H1221" s="28"/>
      <c r="I1221" s="28">
        <f>IF(F1221="I",IFERROR(VLOOKUP(C1221,'BG 122022'!B:E,4,FALSE),0),0)</f>
        <v>0</v>
      </c>
      <c r="J1221" s="28"/>
      <c r="K1221" s="35"/>
      <c r="L1221" s="28"/>
      <c r="M1221" s="28"/>
      <c r="N1221" s="28"/>
      <c r="O1221" s="35">
        <f>IF(F1221="I",IFERROR(VLOOKUP(C1221,'BG 2021'!A:C,3,FALSE),0),0)</f>
        <v>0</v>
      </c>
      <c r="P1221" s="28"/>
      <c r="Q1221" s="28">
        <f>IF(F1221="I",IFERROR(VLOOKUP(C1221,'BG 2021'!A:D,4,FALSE),0),0)</f>
        <v>0</v>
      </c>
      <c r="R1221" s="28"/>
    </row>
    <row r="1222" spans="1:18" hidden="1">
      <c r="A1222" s="125" t="s">
        <v>126</v>
      </c>
      <c r="B1222" s="125"/>
      <c r="C1222" s="126">
        <v>5130511103</v>
      </c>
      <c r="D1222" s="125" t="s">
        <v>783</v>
      </c>
      <c r="E1222" s="27" t="s">
        <v>6</v>
      </c>
      <c r="F1222" s="27" t="s">
        <v>180</v>
      </c>
      <c r="G1222" s="35">
        <f>IF(F1222="I",IFERROR(VLOOKUP(C1222,'BG 122022'!B:D,3,FALSE),0),0)</f>
        <v>0</v>
      </c>
      <c r="H1222" s="28"/>
      <c r="I1222" s="28">
        <f>IF(F1222="I",IFERROR(VLOOKUP(C1222,'BG 122022'!B:E,4,FALSE),0),0)</f>
        <v>0</v>
      </c>
      <c r="J1222" s="28"/>
      <c r="K1222" s="35"/>
      <c r="L1222" s="28"/>
      <c r="M1222" s="28"/>
      <c r="N1222" s="28"/>
      <c r="O1222" s="35">
        <f>IF(F1222="I",IFERROR(VLOOKUP(C1222,'BG 2021'!A:C,3,FALSE),0),0)</f>
        <v>0</v>
      </c>
      <c r="P1222" s="28"/>
      <c r="Q1222" s="28">
        <f>IF(F1222="I",IFERROR(VLOOKUP(C1222,'BG 2021'!A:D,4,FALSE),0),0)</f>
        <v>0</v>
      </c>
      <c r="R1222" s="28"/>
    </row>
    <row r="1223" spans="1:18" hidden="1">
      <c r="A1223" s="125" t="s">
        <v>126</v>
      </c>
      <c r="B1223" s="125"/>
      <c r="C1223" s="126">
        <v>5130511104</v>
      </c>
      <c r="D1223" s="125" t="s">
        <v>784</v>
      </c>
      <c r="E1223" s="27" t="s">
        <v>6</v>
      </c>
      <c r="F1223" s="27" t="s">
        <v>180</v>
      </c>
      <c r="G1223" s="35">
        <f>IF(F1223="I",IFERROR(VLOOKUP(C1223,'BG 122022'!B:D,3,FALSE),0),0)</f>
        <v>0</v>
      </c>
      <c r="H1223" s="28"/>
      <c r="I1223" s="28">
        <f>IF(F1223="I",IFERROR(VLOOKUP(C1223,'BG 122022'!B:E,4,FALSE),0),0)</f>
        <v>0</v>
      </c>
      <c r="J1223" s="28"/>
      <c r="K1223" s="35"/>
      <c r="L1223" s="28"/>
      <c r="M1223" s="28"/>
      <c r="N1223" s="28"/>
      <c r="O1223" s="35">
        <f>IF(F1223="I",IFERROR(VLOOKUP(C1223,'BG 2021'!A:C,3,FALSE),0),0)</f>
        <v>0</v>
      </c>
      <c r="P1223" s="28"/>
      <c r="Q1223" s="28">
        <f>IF(F1223="I",IFERROR(VLOOKUP(C1223,'BG 2021'!A:D,4,FALSE),0),0)</f>
        <v>0</v>
      </c>
      <c r="R1223" s="28"/>
    </row>
    <row r="1224" spans="1:18" hidden="1">
      <c r="A1224" s="125" t="s">
        <v>126</v>
      </c>
      <c r="B1224" s="125"/>
      <c r="C1224" s="126">
        <v>5130511105</v>
      </c>
      <c r="D1224" s="125" t="s">
        <v>785</v>
      </c>
      <c r="E1224" s="27" t="s">
        <v>6</v>
      </c>
      <c r="F1224" s="27" t="s">
        <v>180</v>
      </c>
      <c r="G1224" s="35">
        <f>IF(F1224="I",IFERROR(VLOOKUP(C1224,'BG 122022'!B:D,3,FALSE),0),0)</f>
        <v>0</v>
      </c>
      <c r="H1224" s="28"/>
      <c r="I1224" s="28">
        <f>IF(F1224="I",IFERROR(VLOOKUP(C1224,'BG 122022'!B:E,4,FALSE),0),0)</f>
        <v>0</v>
      </c>
      <c r="J1224" s="28"/>
      <c r="K1224" s="35"/>
      <c r="L1224" s="28"/>
      <c r="M1224" s="28"/>
      <c r="N1224" s="28"/>
      <c r="O1224" s="35">
        <f>IF(F1224="I",IFERROR(VLOOKUP(C1224,'BG 2021'!A:C,3,FALSE),0),0)</f>
        <v>0</v>
      </c>
      <c r="P1224" s="28"/>
      <c r="Q1224" s="28">
        <f>IF(F1224="I",IFERROR(VLOOKUP(C1224,'BG 2021'!A:D,4,FALSE),0),0)</f>
        <v>0</v>
      </c>
      <c r="R1224" s="28"/>
    </row>
    <row r="1225" spans="1:18" hidden="1">
      <c r="A1225" s="125" t="s">
        <v>126</v>
      </c>
      <c r="B1225" s="125"/>
      <c r="C1225" s="126">
        <v>5130511106</v>
      </c>
      <c r="D1225" s="125" t="s">
        <v>786</v>
      </c>
      <c r="E1225" s="27" t="s">
        <v>6</v>
      </c>
      <c r="F1225" s="27" t="s">
        <v>180</v>
      </c>
      <c r="G1225" s="35">
        <f>IF(F1225="I",IFERROR(VLOOKUP(C1225,'BG 122022'!B:D,3,FALSE),0),0)</f>
        <v>0</v>
      </c>
      <c r="H1225" s="28"/>
      <c r="I1225" s="28">
        <f>IF(F1225="I",IFERROR(VLOOKUP(C1225,'BG 122022'!B:E,4,FALSE),0),0)</f>
        <v>0</v>
      </c>
      <c r="J1225" s="28"/>
      <c r="K1225" s="35"/>
      <c r="L1225" s="28"/>
      <c r="M1225" s="28"/>
      <c r="N1225" s="28"/>
      <c r="O1225" s="35">
        <f>IF(F1225="I",IFERROR(VLOOKUP(C1225,'BG 2021'!A:C,3,FALSE),0),0)</f>
        <v>0</v>
      </c>
      <c r="P1225" s="28"/>
      <c r="Q1225" s="28">
        <f>IF(F1225="I",IFERROR(VLOOKUP(C1225,'BG 2021'!A:D,4,FALSE),0),0)</f>
        <v>0</v>
      </c>
      <c r="R1225" s="28"/>
    </row>
    <row r="1226" spans="1:18" hidden="1">
      <c r="A1226" s="125" t="s">
        <v>126</v>
      </c>
      <c r="B1226" s="125"/>
      <c r="C1226" s="126">
        <v>5130511107</v>
      </c>
      <c r="D1226" s="125" t="s">
        <v>787</v>
      </c>
      <c r="E1226" s="27" t="s">
        <v>6</v>
      </c>
      <c r="F1226" s="27" t="s">
        <v>180</v>
      </c>
      <c r="G1226" s="35">
        <f>IF(F1226="I",IFERROR(VLOOKUP(C1226,'BG 122022'!B:D,3,FALSE),0),0)</f>
        <v>0</v>
      </c>
      <c r="H1226" s="28"/>
      <c r="I1226" s="28">
        <f>IF(F1226="I",IFERROR(VLOOKUP(C1226,'BG 122022'!B:E,4,FALSE),0),0)</f>
        <v>0</v>
      </c>
      <c r="J1226" s="28"/>
      <c r="K1226" s="35"/>
      <c r="L1226" s="28"/>
      <c r="M1226" s="28"/>
      <c r="N1226" s="28"/>
      <c r="O1226" s="35">
        <f>IF(F1226="I",IFERROR(VLOOKUP(C1226,'BG 2021'!A:C,3,FALSE),0),0)</f>
        <v>0</v>
      </c>
      <c r="P1226" s="28"/>
      <c r="Q1226" s="28">
        <f>IF(F1226="I",IFERROR(VLOOKUP(C1226,'BG 2021'!A:D,4,FALSE),0),0)</f>
        <v>0</v>
      </c>
      <c r="R1226" s="28"/>
    </row>
    <row r="1227" spans="1:18" hidden="1">
      <c r="A1227" s="125" t="s">
        <v>126</v>
      </c>
      <c r="B1227" s="125"/>
      <c r="C1227" s="126">
        <v>5130511108</v>
      </c>
      <c r="D1227" s="125" t="s">
        <v>788</v>
      </c>
      <c r="E1227" s="27" t="s">
        <v>6</v>
      </c>
      <c r="F1227" s="27" t="s">
        <v>180</v>
      </c>
      <c r="G1227" s="35">
        <f>IF(F1227="I",IFERROR(VLOOKUP(C1227,'BG 122022'!B:D,3,FALSE),0),0)</f>
        <v>0</v>
      </c>
      <c r="H1227" s="28"/>
      <c r="I1227" s="28">
        <f>IF(F1227="I",IFERROR(VLOOKUP(C1227,'BG 122022'!B:E,4,FALSE),0),0)</f>
        <v>0</v>
      </c>
      <c r="J1227" s="28"/>
      <c r="K1227" s="35"/>
      <c r="L1227" s="28"/>
      <c r="M1227" s="28"/>
      <c r="N1227" s="28"/>
      <c r="O1227" s="35">
        <f>IF(F1227="I",IFERROR(VLOOKUP(C1227,'BG 2021'!A:C,3,FALSE),0),0)</f>
        <v>0</v>
      </c>
      <c r="P1227" s="28"/>
      <c r="Q1227" s="28">
        <f>IF(F1227="I",IFERROR(VLOOKUP(C1227,'BG 2021'!A:D,4,FALSE),0),0)</f>
        <v>0</v>
      </c>
      <c r="R1227" s="28"/>
    </row>
    <row r="1228" spans="1:18" hidden="1">
      <c r="A1228" s="125" t="s">
        <v>126</v>
      </c>
      <c r="B1228" s="125"/>
      <c r="C1228" s="126">
        <v>513052</v>
      </c>
      <c r="D1228" s="125" t="s">
        <v>789</v>
      </c>
      <c r="E1228" s="27" t="s">
        <v>6</v>
      </c>
      <c r="F1228" s="27" t="s">
        <v>179</v>
      </c>
      <c r="G1228" s="35">
        <f>IF(F1228="I",IFERROR(VLOOKUP(C1228,'BG 122022'!B:D,3,FALSE),0),0)</f>
        <v>0</v>
      </c>
      <c r="H1228" s="28"/>
      <c r="I1228" s="28">
        <f>IF(F1228="I",IFERROR(VLOOKUP(C1228,'BG 122022'!B:E,4,FALSE),0),0)</f>
        <v>0</v>
      </c>
      <c r="J1228" s="28"/>
      <c r="K1228" s="35"/>
      <c r="L1228" s="28"/>
      <c r="M1228" s="28"/>
      <c r="N1228" s="28"/>
      <c r="O1228" s="35">
        <f>IF(F1228="I",IFERROR(VLOOKUP(C1228,'BG 2021'!A:C,3,FALSE),0),0)</f>
        <v>0</v>
      </c>
      <c r="P1228" s="28"/>
      <c r="Q1228" s="28">
        <f>IF(F1228="I",IFERROR(VLOOKUP(C1228,'BG 2021'!A:D,4,FALSE),0),0)</f>
        <v>0</v>
      </c>
      <c r="R1228" s="28"/>
    </row>
    <row r="1229" spans="1:18" hidden="1">
      <c r="A1229" s="125" t="s">
        <v>126</v>
      </c>
      <c r="B1229" s="125"/>
      <c r="C1229" s="126">
        <v>5130521</v>
      </c>
      <c r="D1229" s="125" t="s">
        <v>789</v>
      </c>
      <c r="E1229" s="27" t="s">
        <v>6</v>
      </c>
      <c r="F1229" s="27" t="s">
        <v>179</v>
      </c>
      <c r="G1229" s="35">
        <f>IF(F1229="I",IFERROR(VLOOKUP(C1229,'BG 122022'!B:D,3,FALSE),0),0)</f>
        <v>0</v>
      </c>
      <c r="H1229" s="28"/>
      <c r="I1229" s="28">
        <f>IF(F1229="I",IFERROR(VLOOKUP(C1229,'BG 122022'!B:E,4,FALSE),0),0)</f>
        <v>0</v>
      </c>
      <c r="J1229" s="28"/>
      <c r="K1229" s="35"/>
      <c r="L1229" s="28"/>
      <c r="M1229" s="28"/>
      <c r="N1229" s="28"/>
      <c r="O1229" s="35">
        <f>IF(F1229="I",IFERROR(VLOOKUP(C1229,'BG 2021'!A:C,3,FALSE),0),0)</f>
        <v>0</v>
      </c>
      <c r="P1229" s="28"/>
      <c r="Q1229" s="28">
        <f>IF(F1229="I",IFERROR(VLOOKUP(C1229,'BG 2021'!A:D,4,FALSE),0),0)</f>
        <v>0</v>
      </c>
      <c r="R1229" s="28"/>
    </row>
    <row r="1230" spans="1:18" hidden="1">
      <c r="A1230" s="125" t="s">
        <v>126</v>
      </c>
      <c r="B1230" s="125"/>
      <c r="C1230" s="126">
        <v>51305211</v>
      </c>
      <c r="D1230" s="125" t="s">
        <v>789</v>
      </c>
      <c r="E1230" s="27" t="s">
        <v>6</v>
      </c>
      <c r="F1230" s="27" t="s">
        <v>179</v>
      </c>
      <c r="G1230" s="35">
        <f>IF(F1230="I",IFERROR(VLOOKUP(C1230,'BG 122022'!B:D,3,FALSE),0),0)</f>
        <v>0</v>
      </c>
      <c r="H1230" s="28"/>
      <c r="I1230" s="28">
        <f>IF(F1230="I",IFERROR(VLOOKUP(C1230,'BG 122022'!B:E,4,FALSE),0),0)</f>
        <v>0</v>
      </c>
      <c r="J1230" s="28"/>
      <c r="K1230" s="35"/>
      <c r="L1230" s="28"/>
      <c r="M1230" s="28"/>
      <c r="N1230" s="28"/>
      <c r="O1230" s="35">
        <f>IF(F1230="I",IFERROR(VLOOKUP(C1230,'BG 2021'!A:C,3,FALSE),0),0)</f>
        <v>0</v>
      </c>
      <c r="P1230" s="28"/>
      <c r="Q1230" s="28">
        <f>IF(F1230="I",IFERROR(VLOOKUP(C1230,'BG 2021'!A:D,4,FALSE),0),0)</f>
        <v>0</v>
      </c>
      <c r="R1230" s="28"/>
    </row>
    <row r="1231" spans="1:18" hidden="1">
      <c r="A1231" s="125" t="s">
        <v>126</v>
      </c>
      <c r="B1231" s="125"/>
      <c r="C1231" s="126">
        <v>5130521101</v>
      </c>
      <c r="D1231" s="125" t="s">
        <v>790</v>
      </c>
      <c r="E1231" s="27" t="s">
        <v>6</v>
      </c>
      <c r="F1231" s="27" t="s">
        <v>180</v>
      </c>
      <c r="G1231" s="35">
        <f>IF(F1231="I",IFERROR(VLOOKUP(C1231,'BG 122022'!B:D,3,FALSE),0),0)</f>
        <v>0</v>
      </c>
      <c r="H1231" s="28"/>
      <c r="I1231" s="28">
        <f>IF(F1231="I",IFERROR(VLOOKUP(C1231,'BG 122022'!B:E,4,FALSE),0),0)</f>
        <v>0</v>
      </c>
      <c r="J1231" s="28"/>
      <c r="K1231" s="35"/>
      <c r="L1231" s="28"/>
      <c r="M1231" s="28"/>
      <c r="N1231" s="28"/>
      <c r="O1231" s="35">
        <f>IF(F1231="I",IFERROR(VLOOKUP(C1231,'BG 2021'!A:C,3,FALSE),0),0)</f>
        <v>0</v>
      </c>
      <c r="P1231" s="28"/>
      <c r="Q1231" s="28">
        <f>IF(F1231="I",IFERROR(VLOOKUP(C1231,'BG 2021'!A:D,4,FALSE),0),0)</f>
        <v>0</v>
      </c>
      <c r="R1231" s="28"/>
    </row>
    <row r="1232" spans="1:18" s="165" customFormat="1" hidden="1">
      <c r="A1232" s="160" t="s">
        <v>126</v>
      </c>
      <c r="B1232" s="160" t="s">
        <v>72</v>
      </c>
      <c r="C1232" s="161">
        <v>5130521102</v>
      </c>
      <c r="D1232" s="160" t="s">
        <v>791</v>
      </c>
      <c r="E1232" s="162" t="s">
        <v>6</v>
      </c>
      <c r="F1232" s="162" t="s">
        <v>180</v>
      </c>
      <c r="G1232" s="163">
        <f>IF(F1232="I",IFERROR(VLOOKUP(C1232,'BG 122022'!B:D,3,FALSE),0),0)</f>
        <v>217085117</v>
      </c>
      <c r="H1232" s="164"/>
      <c r="I1232" s="164">
        <f>IF(F1232="I",IFERROR(VLOOKUP(C1232,'BG 122022'!B:E,4,FALSE),0),0)</f>
        <v>31666.67</v>
      </c>
      <c r="J1232" s="164"/>
      <c r="K1232" s="163"/>
      <c r="L1232" s="164"/>
      <c r="M1232" s="164"/>
      <c r="N1232" s="164"/>
      <c r="O1232" s="163">
        <f>IF(F1232="I",IFERROR(VLOOKUP(C1232,'BG 2021'!A:C,3,FALSE),0),0)</f>
        <v>16995825</v>
      </c>
      <c r="P1232" s="164"/>
      <c r="Q1232" s="164">
        <f>IF(F1232="I",IFERROR(VLOOKUP(C1232,'BG 2021'!A:D,4,FALSE),0),0)</f>
        <v>2500</v>
      </c>
      <c r="R1232" s="164"/>
    </row>
    <row r="1233" spans="1:18" hidden="1">
      <c r="A1233" s="125" t="s">
        <v>126</v>
      </c>
      <c r="B1233" s="125"/>
      <c r="C1233" s="126">
        <v>5130521103</v>
      </c>
      <c r="D1233" s="125" t="s">
        <v>792</v>
      </c>
      <c r="E1233" s="27" t="s">
        <v>6</v>
      </c>
      <c r="F1233" s="27" t="s">
        <v>180</v>
      </c>
      <c r="G1233" s="35">
        <f>IF(F1233="I",IFERROR(VLOOKUP(C1233,'BG 122022'!B:D,3,FALSE),0),0)</f>
        <v>0</v>
      </c>
      <c r="H1233" s="28"/>
      <c r="I1233" s="28">
        <f>IF(F1233="I",IFERROR(VLOOKUP(C1233,'BG 122022'!B:E,4,FALSE),0),0)</f>
        <v>0</v>
      </c>
      <c r="J1233" s="28"/>
      <c r="K1233" s="35"/>
      <c r="L1233" s="28"/>
      <c r="M1233" s="28"/>
      <c r="N1233" s="28"/>
      <c r="O1233" s="35">
        <f>IF(F1233="I",IFERROR(VLOOKUP(C1233,'BG 2021'!A:C,3,FALSE),0),0)</f>
        <v>0</v>
      </c>
      <c r="P1233" s="28"/>
      <c r="Q1233" s="28">
        <f>IF(F1233="I",IFERROR(VLOOKUP(C1233,'BG 2021'!A:D,4,FALSE),0),0)</f>
        <v>0</v>
      </c>
      <c r="R1233" s="28"/>
    </row>
    <row r="1234" spans="1:18" s="165" customFormat="1" hidden="1">
      <c r="A1234" s="160" t="s">
        <v>126</v>
      </c>
      <c r="B1234" s="160" t="s">
        <v>72</v>
      </c>
      <c r="C1234" s="161">
        <v>5130521104</v>
      </c>
      <c r="D1234" s="160" t="s">
        <v>1192</v>
      </c>
      <c r="E1234" s="162" t="s">
        <v>6</v>
      </c>
      <c r="F1234" s="162" t="s">
        <v>180</v>
      </c>
      <c r="G1234" s="163">
        <f>IF(F1234="I",IFERROR(VLOOKUP(C1234,'BG 122022'!B:D,3,FALSE),0),0)</f>
        <v>172417162</v>
      </c>
      <c r="H1234" s="164"/>
      <c r="I1234" s="164">
        <f>IF(F1234="I",IFERROR(VLOOKUP(C1234,'BG 122022'!B:E,4,FALSE),0),0)</f>
        <v>25033.72</v>
      </c>
      <c r="J1234" s="164"/>
      <c r="K1234" s="163"/>
      <c r="L1234" s="164"/>
      <c r="M1234" s="164"/>
      <c r="N1234" s="164"/>
      <c r="O1234" s="163">
        <f>IF(F1234="I",IFERROR(VLOOKUP(C1234,'BG 2021'!A:C,3,FALSE),0),0)</f>
        <v>32077611</v>
      </c>
      <c r="P1234" s="164"/>
      <c r="Q1234" s="164">
        <f>IF(F1234="I",IFERROR(VLOOKUP(C1234,'BG 2021'!A:D,4,FALSE),0),0)</f>
        <v>4657.43</v>
      </c>
      <c r="R1234" s="164"/>
    </row>
    <row r="1235" spans="1:18" s="165" customFormat="1" hidden="1">
      <c r="A1235" s="160" t="s">
        <v>126</v>
      </c>
      <c r="B1235" s="160" t="s">
        <v>72</v>
      </c>
      <c r="C1235" s="161">
        <v>5130521105</v>
      </c>
      <c r="D1235" s="160" t="s">
        <v>1193</v>
      </c>
      <c r="E1235" s="162" t="s">
        <v>6</v>
      </c>
      <c r="F1235" s="162" t="s">
        <v>180</v>
      </c>
      <c r="G1235" s="163">
        <f>IF(F1235="I",IFERROR(VLOOKUP(C1235,'BG 122022'!B:D,3,FALSE),0),0)</f>
        <v>230651376</v>
      </c>
      <c r="H1235" s="164"/>
      <c r="I1235" s="164">
        <f>IF(F1235="I",IFERROR(VLOOKUP(C1235,'BG 122022'!B:E,4,FALSE),0),0)</f>
        <v>33488.859999999993</v>
      </c>
      <c r="J1235" s="164"/>
      <c r="K1235" s="163"/>
      <c r="L1235" s="164"/>
      <c r="M1235" s="164"/>
      <c r="N1235" s="164"/>
      <c r="O1235" s="163">
        <f>IF(F1235="I",IFERROR(VLOOKUP(C1235,'BG 2021'!A:C,3,FALSE),0),0)</f>
        <v>42911884</v>
      </c>
      <c r="P1235" s="164"/>
      <c r="Q1235" s="164">
        <f>IF(F1235="I",IFERROR(VLOOKUP(C1235,'BG 2021'!A:D,4,FALSE),0),0)</f>
        <v>6230.49</v>
      </c>
      <c r="R1235" s="164"/>
    </row>
    <row r="1236" spans="1:18" hidden="1">
      <c r="A1236" s="125" t="s">
        <v>126</v>
      </c>
      <c r="B1236" s="125"/>
      <c r="C1236" s="126">
        <v>51306</v>
      </c>
      <c r="D1236" s="125" t="s">
        <v>118</v>
      </c>
      <c r="E1236" s="27" t="s">
        <v>6</v>
      </c>
      <c r="F1236" s="27" t="s">
        <v>179</v>
      </c>
      <c r="G1236" s="35">
        <f>IF(F1236="I",IFERROR(VLOOKUP(C1236,'BG 122022'!B:D,3,FALSE),0),0)</f>
        <v>0</v>
      </c>
      <c r="H1236" s="28"/>
      <c r="I1236" s="28">
        <f>IF(F1236="I",IFERROR(VLOOKUP(C1236,'BG 122022'!B:E,4,FALSE),0),0)</f>
        <v>0</v>
      </c>
      <c r="J1236" s="28"/>
      <c r="K1236" s="35"/>
      <c r="L1236" s="28"/>
      <c r="M1236" s="28"/>
      <c r="N1236" s="28"/>
      <c r="O1236" s="35">
        <f>IF(F1236="I",IFERROR(VLOOKUP(C1236,'BG 2021'!A:C,3,FALSE),0),0)</f>
        <v>0</v>
      </c>
      <c r="P1236" s="28"/>
      <c r="Q1236" s="28">
        <f>IF(F1236="I",IFERROR(VLOOKUP(C1236,'BG 2021'!A:D,4,FALSE),0),0)</f>
        <v>0</v>
      </c>
      <c r="R1236" s="28"/>
    </row>
    <row r="1237" spans="1:18" hidden="1">
      <c r="A1237" s="125" t="s">
        <v>126</v>
      </c>
      <c r="B1237" s="125"/>
      <c r="C1237" s="126">
        <v>513061</v>
      </c>
      <c r="D1237" s="125" t="s">
        <v>118</v>
      </c>
      <c r="E1237" s="27" t="s">
        <v>6</v>
      </c>
      <c r="F1237" s="27" t="s">
        <v>179</v>
      </c>
      <c r="G1237" s="35">
        <f>IF(F1237="I",IFERROR(VLOOKUP(C1237,'BG 122022'!B:D,3,FALSE),0),0)</f>
        <v>0</v>
      </c>
      <c r="H1237" s="28"/>
      <c r="I1237" s="28">
        <f>IF(F1237="I",IFERROR(VLOOKUP(C1237,'BG 122022'!B:E,4,FALSE),0),0)</f>
        <v>0</v>
      </c>
      <c r="J1237" s="28"/>
      <c r="K1237" s="35"/>
      <c r="L1237" s="28"/>
      <c r="M1237" s="28"/>
      <c r="N1237" s="28"/>
      <c r="O1237" s="35">
        <f>IF(F1237="I",IFERROR(VLOOKUP(C1237,'BG 2021'!A:C,3,FALSE),0),0)</f>
        <v>0</v>
      </c>
      <c r="P1237" s="28"/>
      <c r="Q1237" s="28">
        <f>IF(F1237="I",IFERROR(VLOOKUP(C1237,'BG 2021'!A:D,4,FALSE),0),0)</f>
        <v>0</v>
      </c>
      <c r="R1237" s="28"/>
    </row>
    <row r="1238" spans="1:18" hidden="1">
      <c r="A1238" s="125" t="s">
        <v>126</v>
      </c>
      <c r="B1238" s="125"/>
      <c r="C1238" s="126">
        <v>5130611</v>
      </c>
      <c r="D1238" s="125" t="s">
        <v>118</v>
      </c>
      <c r="E1238" s="27" t="s">
        <v>6</v>
      </c>
      <c r="F1238" s="27" t="s">
        <v>179</v>
      </c>
      <c r="G1238" s="35">
        <f>IF(F1238="I",IFERROR(VLOOKUP(C1238,'BG 122022'!B:D,3,FALSE),0),0)</f>
        <v>0</v>
      </c>
      <c r="H1238" s="28"/>
      <c r="I1238" s="28">
        <f>IF(F1238="I",IFERROR(VLOOKUP(C1238,'BG 122022'!B:E,4,FALSE),0),0)</f>
        <v>0</v>
      </c>
      <c r="J1238" s="28"/>
      <c r="K1238" s="35"/>
      <c r="L1238" s="28"/>
      <c r="M1238" s="28"/>
      <c r="N1238" s="28"/>
      <c r="O1238" s="35">
        <f>IF(F1238="I",IFERROR(VLOOKUP(C1238,'BG 2021'!A:C,3,FALSE),0),0)</f>
        <v>0</v>
      </c>
      <c r="P1238" s="28"/>
      <c r="Q1238" s="28">
        <f>IF(F1238="I",IFERROR(VLOOKUP(C1238,'BG 2021'!A:D,4,FALSE),0),0)</f>
        <v>0</v>
      </c>
      <c r="R1238" s="28"/>
    </row>
    <row r="1239" spans="1:18" hidden="1">
      <c r="A1239" s="125" t="s">
        <v>126</v>
      </c>
      <c r="B1239" s="125"/>
      <c r="C1239" s="126">
        <v>51306111</v>
      </c>
      <c r="D1239" s="125" t="s">
        <v>118</v>
      </c>
      <c r="E1239" s="27" t="s">
        <v>6</v>
      </c>
      <c r="F1239" s="27" t="s">
        <v>179</v>
      </c>
      <c r="G1239" s="35">
        <f>IF(F1239="I",IFERROR(VLOOKUP(C1239,'BG 122022'!B:D,3,FALSE),0),0)</f>
        <v>0</v>
      </c>
      <c r="H1239" s="28"/>
      <c r="I1239" s="28">
        <f>IF(F1239="I",IFERROR(VLOOKUP(C1239,'BG 122022'!B:E,4,FALSE),0),0)</f>
        <v>0</v>
      </c>
      <c r="J1239" s="28"/>
      <c r="K1239" s="35"/>
      <c r="L1239" s="28"/>
      <c r="M1239" s="28"/>
      <c r="N1239" s="28"/>
      <c r="O1239" s="35">
        <f>IF(F1239="I",IFERROR(VLOOKUP(C1239,'BG 2021'!A:C,3,FALSE),0),0)</f>
        <v>0</v>
      </c>
      <c r="P1239" s="28"/>
      <c r="Q1239" s="28">
        <f>IF(F1239="I",IFERROR(VLOOKUP(C1239,'BG 2021'!A:D,4,FALSE),0),0)</f>
        <v>0</v>
      </c>
      <c r="R1239" s="28"/>
    </row>
    <row r="1240" spans="1:18" hidden="1">
      <c r="A1240" s="125" t="s">
        <v>126</v>
      </c>
      <c r="B1240" s="125"/>
      <c r="C1240" s="126">
        <v>5130611101</v>
      </c>
      <c r="D1240" s="125" t="s">
        <v>793</v>
      </c>
      <c r="E1240" s="27" t="s">
        <v>6</v>
      </c>
      <c r="F1240" s="27" t="s">
        <v>180</v>
      </c>
      <c r="G1240" s="35">
        <f>IF(F1240="I",IFERROR(VLOOKUP(C1240,'BG 122022'!B:D,3,FALSE),0),0)</f>
        <v>0</v>
      </c>
      <c r="H1240" s="28"/>
      <c r="I1240" s="28">
        <f>IF(F1240="I",IFERROR(VLOOKUP(C1240,'BG 122022'!B:E,4,FALSE),0),0)</f>
        <v>0</v>
      </c>
      <c r="J1240" s="28"/>
      <c r="K1240" s="35"/>
      <c r="L1240" s="28"/>
      <c r="M1240" s="28"/>
      <c r="N1240" s="28"/>
      <c r="O1240" s="35">
        <f>IF(F1240="I",IFERROR(VLOOKUP(C1240,'BG 2021'!A:C,3,FALSE),0),0)</f>
        <v>0</v>
      </c>
      <c r="P1240" s="28"/>
      <c r="Q1240" s="28">
        <f>IF(F1240="I",IFERROR(VLOOKUP(C1240,'BG 2021'!A:D,4,FALSE),0),0)</f>
        <v>0</v>
      </c>
      <c r="R1240" s="28"/>
    </row>
    <row r="1241" spans="1:18" hidden="1">
      <c r="A1241" s="125" t="s">
        <v>126</v>
      </c>
      <c r="B1241" s="125"/>
      <c r="C1241" s="126">
        <v>5130611102</v>
      </c>
      <c r="D1241" s="125" t="s">
        <v>794</v>
      </c>
      <c r="E1241" s="27" t="s">
        <v>6</v>
      </c>
      <c r="F1241" s="27" t="s">
        <v>180</v>
      </c>
      <c r="G1241" s="35">
        <f>IF(F1241="I",IFERROR(VLOOKUP(C1241,'BG 122022'!B:D,3,FALSE),0),0)</f>
        <v>0</v>
      </c>
      <c r="H1241" s="28"/>
      <c r="I1241" s="28">
        <f>IF(F1241="I",IFERROR(VLOOKUP(C1241,'BG 122022'!B:E,4,FALSE),0),0)</f>
        <v>0</v>
      </c>
      <c r="J1241" s="28"/>
      <c r="K1241" s="35"/>
      <c r="L1241" s="28"/>
      <c r="M1241" s="28"/>
      <c r="N1241" s="28"/>
      <c r="O1241" s="35">
        <f>IF(F1241="I",IFERROR(VLOOKUP(C1241,'BG 2021'!A:C,3,FALSE),0),0)</f>
        <v>0</v>
      </c>
      <c r="P1241" s="28"/>
      <c r="Q1241" s="28">
        <f>IF(F1241="I",IFERROR(VLOOKUP(C1241,'BG 2021'!A:D,4,FALSE),0),0)</f>
        <v>0</v>
      </c>
      <c r="R1241" s="28"/>
    </row>
    <row r="1242" spans="1:18" hidden="1">
      <c r="A1242" s="125" t="s">
        <v>126</v>
      </c>
      <c r="B1242" s="125"/>
      <c r="C1242" s="126">
        <v>5130611103</v>
      </c>
      <c r="D1242" s="125" t="s">
        <v>623</v>
      </c>
      <c r="E1242" s="27" t="s">
        <v>6</v>
      </c>
      <c r="F1242" s="27" t="s">
        <v>180</v>
      </c>
      <c r="G1242" s="35">
        <f>IF(F1242="I",IFERROR(VLOOKUP(C1242,'BG 122022'!B:D,3,FALSE),0),0)</f>
        <v>0</v>
      </c>
      <c r="H1242" s="28"/>
      <c r="I1242" s="28">
        <f>IF(F1242="I",IFERROR(VLOOKUP(C1242,'BG 122022'!B:E,4,FALSE),0),0)</f>
        <v>0</v>
      </c>
      <c r="J1242" s="28"/>
      <c r="K1242" s="35"/>
      <c r="L1242" s="28"/>
      <c r="M1242" s="28"/>
      <c r="N1242" s="28"/>
      <c r="O1242" s="35">
        <f>IF(F1242="I",IFERROR(VLOOKUP(C1242,'BG 2021'!A:C,3,FALSE),0),0)</f>
        <v>0</v>
      </c>
      <c r="P1242" s="28"/>
      <c r="Q1242" s="28">
        <f>IF(F1242="I",IFERROR(VLOOKUP(C1242,'BG 2021'!A:D,4,FALSE),0),0)</f>
        <v>0</v>
      </c>
      <c r="R1242" s="28"/>
    </row>
    <row r="1243" spans="1:18" hidden="1">
      <c r="A1243" s="125" t="s">
        <v>126</v>
      </c>
      <c r="B1243" s="125"/>
      <c r="C1243" s="126">
        <v>5130611104</v>
      </c>
      <c r="D1243" s="125" t="s">
        <v>187</v>
      </c>
      <c r="E1243" s="27" t="s">
        <v>6</v>
      </c>
      <c r="F1243" s="27" t="s">
        <v>180</v>
      </c>
      <c r="G1243" s="35">
        <f>IF(F1243="I",IFERROR(VLOOKUP(C1243,'BG 122022'!B:D,3,FALSE),0),0)</f>
        <v>0</v>
      </c>
      <c r="H1243" s="28"/>
      <c r="I1243" s="28">
        <f>IF(F1243="I",IFERROR(VLOOKUP(C1243,'BG 122022'!B:E,4,FALSE),0),0)</f>
        <v>0</v>
      </c>
      <c r="J1243" s="28"/>
      <c r="K1243" s="35"/>
      <c r="L1243" s="28"/>
      <c r="M1243" s="28"/>
      <c r="N1243" s="28"/>
      <c r="O1243" s="35">
        <f>IF(F1243="I",IFERROR(VLOOKUP(C1243,'BG 2021'!A:C,3,FALSE),0),0)</f>
        <v>0</v>
      </c>
      <c r="P1243" s="28"/>
      <c r="Q1243" s="28">
        <f>IF(F1243="I",IFERROR(VLOOKUP(C1243,'BG 2021'!A:D,4,FALSE),0),0)</f>
        <v>0</v>
      </c>
      <c r="R1243" s="28"/>
    </row>
    <row r="1244" spans="1:18" s="165" customFormat="1" hidden="1">
      <c r="A1244" s="160" t="s">
        <v>126</v>
      </c>
      <c r="B1244" s="160" t="s">
        <v>1120</v>
      </c>
      <c r="C1244" s="161">
        <v>5130611105</v>
      </c>
      <c r="D1244" s="160" t="s">
        <v>1517</v>
      </c>
      <c r="E1244" s="162" t="s">
        <v>6</v>
      </c>
      <c r="F1244" s="162" t="s">
        <v>180</v>
      </c>
      <c r="G1244" s="163">
        <f>IF(F1244="I",IFERROR(VLOOKUP(C1244,'BG 122022'!B:D,3,FALSE),0),0)</f>
        <v>8071779</v>
      </c>
      <c r="H1244" s="164"/>
      <c r="I1244" s="164">
        <f>IF(F1244="I",IFERROR(VLOOKUP(C1244,'BG 122022'!B:E,4,FALSE),0),0)</f>
        <v>1148.8499999999999</v>
      </c>
      <c r="J1244" s="164"/>
      <c r="K1244" s="163"/>
      <c r="L1244" s="164"/>
      <c r="M1244" s="164"/>
      <c r="N1244" s="164"/>
      <c r="O1244" s="163">
        <f>IF(F1244="I",IFERROR(VLOOKUP(C1244,'BG 2021'!A:C,3,FALSE),0),0)</f>
        <v>4012745</v>
      </c>
      <c r="P1244" s="164"/>
      <c r="Q1244" s="164">
        <f>IF(F1244="I",IFERROR(VLOOKUP(C1244,'BG 2021'!A:D,4,FALSE),0),0)</f>
        <v>585.04999999999995</v>
      </c>
      <c r="R1244" s="164"/>
    </row>
    <row r="1245" spans="1:18" hidden="1">
      <c r="A1245" s="125" t="s">
        <v>126</v>
      </c>
      <c r="B1245" s="125"/>
      <c r="C1245" s="126">
        <v>51307</v>
      </c>
      <c r="D1245" s="125" t="s">
        <v>796</v>
      </c>
      <c r="E1245" s="27" t="s">
        <v>6</v>
      </c>
      <c r="F1245" s="27" t="s">
        <v>179</v>
      </c>
      <c r="G1245" s="35">
        <f>IF(F1245="I",IFERROR(VLOOKUP(C1245,'BG 122022'!B:D,3,FALSE),0),0)</f>
        <v>0</v>
      </c>
      <c r="H1245" s="28"/>
      <c r="I1245" s="28">
        <f>IF(F1245="I",IFERROR(VLOOKUP(C1245,'BG 122022'!B:E,4,FALSE),0),0)</f>
        <v>0</v>
      </c>
      <c r="J1245" s="28"/>
      <c r="K1245" s="35"/>
      <c r="L1245" s="28"/>
      <c r="M1245" s="28"/>
      <c r="N1245" s="28"/>
      <c r="O1245" s="35">
        <f>IF(F1245="I",IFERROR(VLOOKUP(C1245,'BG 2021'!A:C,3,FALSE),0),0)</f>
        <v>0</v>
      </c>
      <c r="P1245" s="28"/>
      <c r="Q1245" s="28">
        <f>IF(F1245="I",IFERROR(VLOOKUP(C1245,'BG 2021'!A:D,4,FALSE),0),0)</f>
        <v>0</v>
      </c>
      <c r="R1245" s="28"/>
    </row>
    <row r="1246" spans="1:18" hidden="1">
      <c r="A1246" s="125" t="s">
        <v>126</v>
      </c>
      <c r="B1246" s="125"/>
      <c r="C1246" s="126">
        <v>513071</v>
      </c>
      <c r="D1246" s="125" t="s">
        <v>796</v>
      </c>
      <c r="E1246" s="27" t="s">
        <v>6</v>
      </c>
      <c r="F1246" s="27" t="s">
        <v>179</v>
      </c>
      <c r="G1246" s="35">
        <f>IF(F1246="I",IFERROR(VLOOKUP(C1246,'BG 122022'!B:D,3,FALSE),0),0)</f>
        <v>0</v>
      </c>
      <c r="H1246" s="28"/>
      <c r="I1246" s="28">
        <f>IF(F1246="I",IFERROR(VLOOKUP(C1246,'BG 122022'!B:E,4,FALSE),0),0)</f>
        <v>0</v>
      </c>
      <c r="J1246" s="28"/>
      <c r="K1246" s="35"/>
      <c r="L1246" s="28"/>
      <c r="M1246" s="28"/>
      <c r="N1246" s="28"/>
      <c r="O1246" s="35">
        <f>IF(F1246="I",IFERROR(VLOOKUP(C1246,'BG 2021'!A:C,3,FALSE),0),0)</f>
        <v>0</v>
      </c>
      <c r="P1246" s="28"/>
      <c r="Q1246" s="28">
        <f>IF(F1246="I",IFERROR(VLOOKUP(C1246,'BG 2021'!A:D,4,FALSE),0),0)</f>
        <v>0</v>
      </c>
      <c r="R1246" s="28"/>
    </row>
    <row r="1247" spans="1:18" hidden="1">
      <c r="A1247" s="125" t="s">
        <v>126</v>
      </c>
      <c r="B1247" s="125"/>
      <c r="C1247" s="126">
        <v>5130711</v>
      </c>
      <c r="D1247" s="125" t="s">
        <v>796</v>
      </c>
      <c r="E1247" s="27" t="s">
        <v>6</v>
      </c>
      <c r="F1247" s="27" t="s">
        <v>179</v>
      </c>
      <c r="G1247" s="35">
        <f>IF(F1247="I",IFERROR(VLOOKUP(C1247,'BG 122022'!B:D,3,FALSE),0),0)</f>
        <v>0</v>
      </c>
      <c r="H1247" s="28"/>
      <c r="I1247" s="28">
        <f>IF(F1247="I",IFERROR(VLOOKUP(C1247,'BG 122022'!B:E,4,FALSE),0),0)</f>
        <v>0</v>
      </c>
      <c r="J1247" s="28"/>
      <c r="K1247" s="35"/>
      <c r="L1247" s="28"/>
      <c r="M1247" s="28"/>
      <c r="N1247" s="28"/>
      <c r="O1247" s="35">
        <f>IF(F1247="I",IFERROR(VLOOKUP(C1247,'BG 2021'!A:C,3,FALSE),0),0)</f>
        <v>0</v>
      </c>
      <c r="P1247" s="28"/>
      <c r="Q1247" s="28">
        <f>IF(F1247="I",IFERROR(VLOOKUP(C1247,'BG 2021'!A:D,4,FALSE),0),0)</f>
        <v>0</v>
      </c>
      <c r="R1247" s="28"/>
    </row>
    <row r="1248" spans="1:18" hidden="1">
      <c r="A1248" s="125" t="s">
        <v>126</v>
      </c>
      <c r="B1248" s="125"/>
      <c r="C1248" s="126">
        <v>51307111</v>
      </c>
      <c r="D1248" s="125" t="s">
        <v>796</v>
      </c>
      <c r="E1248" s="27" t="s">
        <v>6</v>
      </c>
      <c r="F1248" s="27" t="s">
        <v>179</v>
      </c>
      <c r="G1248" s="35">
        <f>IF(F1248="I",IFERROR(VLOOKUP(C1248,'BG 122022'!B:D,3,FALSE),0),0)</f>
        <v>0</v>
      </c>
      <c r="H1248" s="28"/>
      <c r="I1248" s="28">
        <f>IF(F1248="I",IFERROR(VLOOKUP(C1248,'BG 122022'!B:E,4,FALSE),0),0)</f>
        <v>0</v>
      </c>
      <c r="J1248" s="28"/>
      <c r="K1248" s="35"/>
      <c r="L1248" s="28"/>
      <c r="M1248" s="28"/>
      <c r="N1248" s="28"/>
      <c r="O1248" s="35">
        <f>IF(F1248="I",IFERROR(VLOOKUP(C1248,'BG 2021'!A:C,3,FALSE),0),0)</f>
        <v>0</v>
      </c>
      <c r="P1248" s="28"/>
      <c r="Q1248" s="28">
        <f>IF(F1248="I",IFERROR(VLOOKUP(C1248,'BG 2021'!A:D,4,FALSE),0),0)</f>
        <v>0</v>
      </c>
      <c r="R1248" s="28"/>
    </row>
    <row r="1249" spans="1:18" s="165" customFormat="1" hidden="1">
      <c r="A1249" s="160" t="s">
        <v>126</v>
      </c>
      <c r="B1249" s="160" t="s">
        <v>1037</v>
      </c>
      <c r="C1249" s="161">
        <v>5130711101</v>
      </c>
      <c r="D1249" s="160" t="s">
        <v>1518</v>
      </c>
      <c r="E1249" s="162" t="s">
        <v>6</v>
      </c>
      <c r="F1249" s="162" t="s">
        <v>180</v>
      </c>
      <c r="G1249" s="163">
        <f>IF(F1249="I",IFERROR(VLOOKUP(C1249,'BG 122022'!B:D,3,FALSE),0),0)</f>
        <v>311032161</v>
      </c>
      <c r="H1249" s="164"/>
      <c r="I1249" s="164">
        <f>IF(F1249="I",IFERROR(VLOOKUP(C1249,'BG 122022'!B:E,4,FALSE),0),0)</f>
        <v>44209.75</v>
      </c>
      <c r="J1249" s="164"/>
      <c r="K1249" s="163"/>
      <c r="L1249" s="164"/>
      <c r="M1249" s="164"/>
      <c r="N1249" s="164"/>
      <c r="O1249" s="163">
        <f>IF(F1249="I",IFERROR(VLOOKUP(C1249,'BG 2021'!A:C,3,FALSE),0),0)</f>
        <v>237012572</v>
      </c>
      <c r="P1249" s="164"/>
      <c r="Q1249" s="164">
        <f>IF(F1249="I",IFERROR(VLOOKUP(C1249,'BG 2021'!A:D,4,FALSE),0),0)</f>
        <v>34632.269999999997</v>
      </c>
      <c r="R1249" s="164"/>
    </row>
    <row r="1250" spans="1:18" s="165" customFormat="1" hidden="1">
      <c r="A1250" s="160" t="s">
        <v>126</v>
      </c>
      <c r="B1250" s="160" t="s">
        <v>1037</v>
      </c>
      <c r="C1250" s="161">
        <v>5130711102</v>
      </c>
      <c r="D1250" s="160" t="s">
        <v>1519</v>
      </c>
      <c r="E1250" s="162" t="s">
        <v>6</v>
      </c>
      <c r="F1250" s="162" t="s">
        <v>180</v>
      </c>
      <c r="G1250" s="163">
        <f>IF(F1250="I",IFERROR(VLOOKUP(C1250,'BG 122022'!B:D,3,FALSE),0),0)</f>
        <v>146204952</v>
      </c>
      <c r="H1250" s="164"/>
      <c r="I1250" s="164">
        <f>IF(F1250="I",IFERROR(VLOOKUP(C1250,'BG 122022'!B:E,4,FALSE),0),0)</f>
        <v>20941.21</v>
      </c>
      <c r="J1250" s="164"/>
      <c r="K1250" s="163"/>
      <c r="L1250" s="164"/>
      <c r="M1250" s="164"/>
      <c r="N1250" s="164"/>
      <c r="O1250" s="163">
        <f>IF(F1250="I",IFERROR(VLOOKUP(C1250,'BG 2021'!A:C,3,FALSE),0),0)</f>
        <v>0</v>
      </c>
      <c r="P1250" s="164"/>
      <c r="Q1250" s="164">
        <f>IF(F1250="I",IFERROR(VLOOKUP(C1250,'BG 2021'!A:D,4,FALSE),0),0)</f>
        <v>0</v>
      </c>
      <c r="R1250" s="164"/>
    </row>
    <row r="1251" spans="1:18" s="165" customFormat="1" hidden="1">
      <c r="A1251" s="160" t="s">
        <v>126</v>
      </c>
      <c r="B1251" s="160" t="s">
        <v>1037</v>
      </c>
      <c r="C1251" s="161">
        <v>5130711103</v>
      </c>
      <c r="D1251" s="160" t="s">
        <v>1153</v>
      </c>
      <c r="E1251" s="162" t="s">
        <v>6</v>
      </c>
      <c r="F1251" s="162" t="s">
        <v>180</v>
      </c>
      <c r="G1251" s="163">
        <f>IF(F1251="I",IFERROR(VLOOKUP(C1251,'BG 122022'!B:D,3,FALSE),0),0)</f>
        <v>506331767</v>
      </c>
      <c r="H1251" s="164"/>
      <c r="I1251" s="164">
        <f>IF(F1251="I",IFERROR(VLOOKUP(C1251,'BG 122022'!B:E,4,FALSE),0),0)</f>
        <v>73583.359999999986</v>
      </c>
      <c r="J1251" s="164"/>
      <c r="K1251" s="163"/>
      <c r="L1251" s="164"/>
      <c r="M1251" s="164"/>
      <c r="N1251" s="164"/>
      <c r="O1251" s="163">
        <f>IF(F1251="I",IFERROR(VLOOKUP(C1251,'BG 2021'!A:C,3,FALSE),0),0)</f>
        <v>428697307</v>
      </c>
      <c r="P1251" s="164"/>
      <c r="Q1251" s="164">
        <f>IF(F1251="I",IFERROR(VLOOKUP(C1251,'BG 2021'!A:D,4,FALSE),0),0)</f>
        <v>61995.19</v>
      </c>
      <c r="R1251" s="164"/>
    </row>
    <row r="1252" spans="1:18" hidden="1">
      <c r="A1252" s="125" t="s">
        <v>126</v>
      </c>
      <c r="B1252" s="125"/>
      <c r="C1252" s="126">
        <v>51308</v>
      </c>
      <c r="D1252" s="125" t="s">
        <v>37</v>
      </c>
      <c r="E1252" s="27" t="s">
        <v>6</v>
      </c>
      <c r="F1252" s="27" t="s">
        <v>179</v>
      </c>
      <c r="G1252" s="35">
        <f>IF(F1252="I",IFERROR(VLOOKUP(C1252,'BG 122022'!B:D,3,FALSE),0),0)</f>
        <v>0</v>
      </c>
      <c r="H1252" s="28"/>
      <c r="I1252" s="28">
        <f>IF(F1252="I",IFERROR(VLOOKUP(C1252,'BG 122022'!B:E,4,FALSE),0),0)</f>
        <v>0</v>
      </c>
      <c r="J1252" s="28"/>
      <c r="K1252" s="35"/>
      <c r="L1252" s="28"/>
      <c r="M1252" s="28"/>
      <c r="N1252" s="28"/>
      <c r="O1252" s="35">
        <f>IF(F1252="I",IFERROR(VLOOKUP(C1252,'BG 2021'!A:C,3,FALSE),0),0)</f>
        <v>0</v>
      </c>
      <c r="P1252" s="28"/>
      <c r="Q1252" s="28">
        <f>IF(F1252="I",IFERROR(VLOOKUP(C1252,'BG 2021'!A:D,4,FALSE),0),0)</f>
        <v>0</v>
      </c>
      <c r="R1252" s="28"/>
    </row>
    <row r="1253" spans="1:18" hidden="1">
      <c r="A1253" s="125" t="s">
        <v>126</v>
      </c>
      <c r="B1253" s="125"/>
      <c r="C1253" s="126">
        <v>513081</v>
      </c>
      <c r="D1253" s="125" t="s">
        <v>37</v>
      </c>
      <c r="E1253" s="27" t="s">
        <v>6</v>
      </c>
      <c r="F1253" s="27" t="s">
        <v>179</v>
      </c>
      <c r="G1253" s="35">
        <f>IF(F1253="I",IFERROR(VLOOKUP(C1253,'BG 122022'!B:D,3,FALSE),0),0)</f>
        <v>0</v>
      </c>
      <c r="H1253" s="28"/>
      <c r="I1253" s="28">
        <f>IF(F1253="I",IFERROR(VLOOKUP(C1253,'BG 122022'!B:E,4,FALSE),0),0)</f>
        <v>0</v>
      </c>
      <c r="J1253" s="28"/>
      <c r="K1253" s="35"/>
      <c r="L1253" s="28"/>
      <c r="M1253" s="28"/>
      <c r="N1253" s="28"/>
      <c r="O1253" s="35">
        <f>IF(F1253="I",IFERROR(VLOOKUP(C1253,'BG 2021'!A:C,3,FALSE),0),0)</f>
        <v>0</v>
      </c>
      <c r="P1253" s="28"/>
      <c r="Q1253" s="28">
        <f>IF(F1253="I",IFERROR(VLOOKUP(C1253,'BG 2021'!A:D,4,FALSE),0),0)</f>
        <v>0</v>
      </c>
      <c r="R1253" s="28"/>
    </row>
    <row r="1254" spans="1:18" hidden="1">
      <c r="A1254" s="125" t="s">
        <v>126</v>
      </c>
      <c r="B1254" s="125"/>
      <c r="C1254" s="126">
        <v>5130811</v>
      </c>
      <c r="D1254" s="125" t="s">
        <v>37</v>
      </c>
      <c r="E1254" s="27" t="s">
        <v>6</v>
      </c>
      <c r="F1254" s="27" t="s">
        <v>179</v>
      </c>
      <c r="G1254" s="35">
        <f>IF(F1254="I",IFERROR(VLOOKUP(C1254,'BG 122022'!B:D,3,FALSE),0),0)</f>
        <v>0</v>
      </c>
      <c r="H1254" s="28"/>
      <c r="I1254" s="28">
        <f>IF(F1254="I",IFERROR(VLOOKUP(C1254,'BG 122022'!B:E,4,FALSE),0),0)</f>
        <v>0</v>
      </c>
      <c r="J1254" s="28"/>
      <c r="K1254" s="35"/>
      <c r="L1254" s="28"/>
      <c r="M1254" s="28"/>
      <c r="N1254" s="28"/>
      <c r="O1254" s="35">
        <f>IF(F1254="I",IFERROR(VLOOKUP(C1254,'BG 2021'!A:C,3,FALSE),0),0)</f>
        <v>0</v>
      </c>
      <c r="P1254" s="28"/>
      <c r="Q1254" s="28">
        <f>IF(F1254="I",IFERROR(VLOOKUP(C1254,'BG 2021'!A:D,4,FALSE),0),0)</f>
        <v>0</v>
      </c>
      <c r="R1254" s="28"/>
    </row>
    <row r="1255" spans="1:18" hidden="1">
      <c r="A1255" s="125" t="s">
        <v>126</v>
      </c>
      <c r="B1255" s="125"/>
      <c r="C1255" s="126">
        <v>51308111</v>
      </c>
      <c r="D1255" s="125" t="s">
        <v>37</v>
      </c>
      <c r="E1255" s="27" t="s">
        <v>6</v>
      </c>
      <c r="F1255" s="27" t="s">
        <v>179</v>
      </c>
      <c r="G1255" s="35">
        <f>IF(F1255="I",IFERROR(VLOOKUP(C1255,'BG 122022'!B:D,3,FALSE),0),0)</f>
        <v>0</v>
      </c>
      <c r="H1255" s="28"/>
      <c r="I1255" s="28">
        <f>IF(F1255="I",IFERROR(VLOOKUP(C1255,'BG 122022'!B:E,4,FALSE),0),0)</f>
        <v>0</v>
      </c>
      <c r="J1255" s="28"/>
      <c r="K1255" s="35"/>
      <c r="L1255" s="28"/>
      <c r="M1255" s="28"/>
      <c r="N1255" s="28"/>
      <c r="O1255" s="35">
        <f>IF(F1255="I",IFERROR(VLOOKUP(C1255,'BG 2021'!A:C,3,FALSE),0),0)</f>
        <v>0</v>
      </c>
      <c r="P1255" s="28"/>
      <c r="Q1255" s="28">
        <f>IF(F1255="I",IFERROR(VLOOKUP(C1255,'BG 2021'!A:D,4,FALSE),0),0)</f>
        <v>0</v>
      </c>
      <c r="R1255" s="28"/>
    </row>
    <row r="1256" spans="1:18" hidden="1">
      <c r="A1256" s="125" t="s">
        <v>126</v>
      </c>
      <c r="B1256" s="125"/>
      <c r="C1256" s="126">
        <v>5130811101</v>
      </c>
      <c r="D1256" s="125" t="s">
        <v>799</v>
      </c>
      <c r="E1256" s="27" t="s">
        <v>6</v>
      </c>
      <c r="F1256" s="27" t="s">
        <v>180</v>
      </c>
      <c r="G1256" s="35">
        <f>IF(F1256="I",IFERROR(VLOOKUP(C1256,'BG 122022'!B:D,3,FALSE),0),0)</f>
        <v>0</v>
      </c>
      <c r="H1256" s="28"/>
      <c r="I1256" s="28">
        <f>IF(F1256="I",IFERROR(VLOOKUP(C1256,'BG 122022'!B:E,4,FALSE),0),0)</f>
        <v>0</v>
      </c>
      <c r="J1256" s="28"/>
      <c r="K1256" s="35"/>
      <c r="L1256" s="28"/>
      <c r="M1256" s="28"/>
      <c r="N1256" s="28"/>
      <c r="O1256" s="35">
        <f>IF(F1256="I",IFERROR(VLOOKUP(C1256,'BG 2021'!A:C,3,FALSE),0),0)</f>
        <v>0</v>
      </c>
      <c r="P1256" s="28"/>
      <c r="Q1256" s="28">
        <f>IF(F1256="I",IFERROR(VLOOKUP(C1256,'BG 2021'!A:D,4,FALSE),0),0)</f>
        <v>0</v>
      </c>
      <c r="R1256" s="28"/>
    </row>
    <row r="1257" spans="1:18" hidden="1">
      <c r="A1257" s="125" t="s">
        <v>126</v>
      </c>
      <c r="B1257" s="125"/>
      <c r="C1257" s="126">
        <v>51309</v>
      </c>
      <c r="D1257" s="125" t="s">
        <v>39</v>
      </c>
      <c r="E1257" s="27" t="s">
        <v>6</v>
      </c>
      <c r="F1257" s="27" t="s">
        <v>179</v>
      </c>
      <c r="G1257" s="35">
        <f>IF(F1257="I",IFERROR(VLOOKUP(C1257,'BG 122022'!B:D,3,FALSE),0),0)</f>
        <v>0</v>
      </c>
      <c r="H1257" s="28"/>
      <c r="I1257" s="28">
        <f>IF(F1257="I",IFERROR(VLOOKUP(C1257,'BG 122022'!B:E,4,FALSE),0),0)</f>
        <v>0</v>
      </c>
      <c r="J1257" s="28"/>
      <c r="K1257" s="35"/>
      <c r="L1257" s="28"/>
      <c r="M1257" s="28"/>
      <c r="N1257" s="28"/>
      <c r="O1257" s="35">
        <f>IF(F1257="I",IFERROR(VLOOKUP(C1257,'BG 2021'!A:C,3,FALSE),0),0)</f>
        <v>0</v>
      </c>
      <c r="P1257" s="28"/>
      <c r="Q1257" s="28">
        <f>IF(F1257="I",IFERROR(VLOOKUP(C1257,'BG 2021'!A:D,4,FALSE),0),0)</f>
        <v>0</v>
      </c>
      <c r="R1257" s="28"/>
    </row>
    <row r="1258" spans="1:18" hidden="1">
      <c r="A1258" s="125" t="s">
        <v>126</v>
      </c>
      <c r="B1258" s="125"/>
      <c r="C1258" s="126">
        <v>513091</v>
      </c>
      <c r="D1258" s="125" t="s">
        <v>39</v>
      </c>
      <c r="E1258" s="27" t="s">
        <v>6</v>
      </c>
      <c r="F1258" s="27" t="s">
        <v>179</v>
      </c>
      <c r="G1258" s="35">
        <f>IF(F1258="I",IFERROR(VLOOKUP(C1258,'BG 122022'!B:D,3,FALSE),0),0)</f>
        <v>0</v>
      </c>
      <c r="H1258" s="28"/>
      <c r="I1258" s="28">
        <f>IF(F1258="I",IFERROR(VLOOKUP(C1258,'BG 122022'!B:E,4,FALSE),0),0)</f>
        <v>0</v>
      </c>
      <c r="J1258" s="28"/>
      <c r="K1258" s="35"/>
      <c r="L1258" s="28"/>
      <c r="M1258" s="28"/>
      <c r="N1258" s="28"/>
      <c r="O1258" s="35">
        <f>IF(F1258="I",IFERROR(VLOOKUP(C1258,'BG 2021'!A:C,3,FALSE),0),0)</f>
        <v>0</v>
      </c>
      <c r="P1258" s="28"/>
      <c r="Q1258" s="28">
        <f>IF(F1258="I",IFERROR(VLOOKUP(C1258,'BG 2021'!A:D,4,FALSE),0),0)</f>
        <v>0</v>
      </c>
      <c r="R1258" s="28"/>
    </row>
    <row r="1259" spans="1:18" hidden="1">
      <c r="A1259" s="125" t="s">
        <v>126</v>
      </c>
      <c r="B1259" s="125"/>
      <c r="C1259" s="126">
        <v>5130911</v>
      </c>
      <c r="D1259" s="125" t="s">
        <v>39</v>
      </c>
      <c r="E1259" s="27" t="s">
        <v>6</v>
      </c>
      <c r="F1259" s="27" t="s">
        <v>179</v>
      </c>
      <c r="G1259" s="35">
        <f>IF(F1259="I",IFERROR(VLOOKUP(C1259,'BG 122022'!B:D,3,FALSE),0),0)</f>
        <v>0</v>
      </c>
      <c r="H1259" s="28"/>
      <c r="I1259" s="28">
        <f>IF(F1259="I",IFERROR(VLOOKUP(C1259,'BG 122022'!B:E,4,FALSE),0),0)</f>
        <v>0</v>
      </c>
      <c r="J1259" s="28"/>
      <c r="K1259" s="35"/>
      <c r="L1259" s="28"/>
      <c r="M1259" s="28"/>
      <c r="N1259" s="28"/>
      <c r="O1259" s="35">
        <f>IF(F1259="I",IFERROR(VLOOKUP(C1259,'BG 2021'!A:C,3,FALSE),0),0)</f>
        <v>0</v>
      </c>
      <c r="P1259" s="28"/>
      <c r="Q1259" s="28">
        <f>IF(F1259="I",IFERROR(VLOOKUP(C1259,'BG 2021'!A:D,4,FALSE),0),0)</f>
        <v>0</v>
      </c>
      <c r="R1259" s="28"/>
    </row>
    <row r="1260" spans="1:18" hidden="1">
      <c r="A1260" s="125" t="s">
        <v>126</v>
      </c>
      <c r="B1260" s="125"/>
      <c r="C1260" s="126">
        <v>51309111</v>
      </c>
      <c r="D1260" s="125" t="s">
        <v>39</v>
      </c>
      <c r="E1260" s="27" t="s">
        <v>6</v>
      </c>
      <c r="F1260" s="27" t="s">
        <v>179</v>
      </c>
      <c r="G1260" s="35">
        <f>IF(F1260="I",IFERROR(VLOOKUP(C1260,'BG 122022'!B:D,3,FALSE),0),0)</f>
        <v>0</v>
      </c>
      <c r="H1260" s="28"/>
      <c r="I1260" s="28">
        <f>IF(F1260="I",IFERROR(VLOOKUP(C1260,'BG 122022'!B:E,4,FALSE),0),0)</f>
        <v>0</v>
      </c>
      <c r="J1260" s="28"/>
      <c r="K1260" s="35"/>
      <c r="L1260" s="28"/>
      <c r="M1260" s="28"/>
      <c r="N1260" s="28"/>
      <c r="O1260" s="35">
        <f>IF(F1260="I",IFERROR(VLOOKUP(C1260,'BG 2021'!A:C,3,FALSE),0),0)</f>
        <v>0</v>
      </c>
      <c r="P1260" s="28"/>
      <c r="Q1260" s="28">
        <f>IF(F1260="I",IFERROR(VLOOKUP(C1260,'BG 2021'!A:D,4,FALSE),0),0)</f>
        <v>0</v>
      </c>
      <c r="R1260" s="28"/>
    </row>
    <row r="1261" spans="1:18" hidden="1">
      <c r="A1261" s="125" t="s">
        <v>126</v>
      </c>
      <c r="B1261" s="125"/>
      <c r="C1261" s="126">
        <v>5130911101</v>
      </c>
      <c r="D1261" s="125" t="s">
        <v>800</v>
      </c>
      <c r="E1261" s="27" t="s">
        <v>6</v>
      </c>
      <c r="F1261" s="27" t="s">
        <v>180</v>
      </c>
      <c r="G1261" s="35">
        <f>IF(F1261="I",IFERROR(VLOOKUP(C1261,'BG 122022'!B:D,3,FALSE),0),0)</f>
        <v>0</v>
      </c>
      <c r="H1261" s="28"/>
      <c r="I1261" s="28">
        <f>IF(F1261="I",IFERROR(VLOOKUP(C1261,'BG 122022'!B:E,4,FALSE),0),0)</f>
        <v>0</v>
      </c>
      <c r="J1261" s="28"/>
      <c r="K1261" s="35"/>
      <c r="L1261" s="28"/>
      <c r="M1261" s="28"/>
      <c r="N1261" s="28"/>
      <c r="O1261" s="35">
        <f>IF(F1261="I",IFERROR(VLOOKUP(C1261,'BG 2021'!A:C,3,FALSE),0),0)</f>
        <v>0</v>
      </c>
      <c r="P1261" s="28"/>
      <c r="Q1261" s="28">
        <f>IF(F1261="I",IFERROR(VLOOKUP(C1261,'BG 2021'!A:D,4,FALSE),0),0)</f>
        <v>0</v>
      </c>
      <c r="R1261" s="28"/>
    </row>
    <row r="1262" spans="1:18" s="165" customFormat="1" hidden="1">
      <c r="A1262" s="160" t="s">
        <v>126</v>
      </c>
      <c r="B1262" s="160" t="s">
        <v>39</v>
      </c>
      <c r="C1262" s="161">
        <v>5130911102</v>
      </c>
      <c r="D1262" s="160" t="s">
        <v>296</v>
      </c>
      <c r="E1262" s="162" t="s">
        <v>6</v>
      </c>
      <c r="F1262" s="162" t="s">
        <v>180</v>
      </c>
      <c r="G1262" s="163">
        <f>IF(F1262="I",IFERROR(VLOOKUP(C1262,'BG 122022'!B:D,3,FALSE),0),0)</f>
        <v>5347200</v>
      </c>
      <c r="H1262" s="164"/>
      <c r="I1262" s="164">
        <f>IF(F1262="I",IFERROR(VLOOKUP(C1262,'BG 122022'!B:E,4,FALSE),0),0)</f>
        <v>760.64</v>
      </c>
      <c r="J1262" s="164"/>
      <c r="K1262" s="163"/>
      <c r="L1262" s="164"/>
      <c r="M1262" s="164"/>
      <c r="N1262" s="164"/>
      <c r="O1262" s="163">
        <f>IF(F1262="I",IFERROR(VLOOKUP(C1262,'BG 2021'!A:C,3,FALSE),0),0)</f>
        <v>2953400</v>
      </c>
      <c r="P1262" s="164"/>
      <c r="Q1262" s="164">
        <f>IF(F1262="I",IFERROR(VLOOKUP(C1262,'BG 2021'!A:D,4,FALSE),0),0)</f>
        <v>424.45</v>
      </c>
      <c r="R1262" s="164"/>
    </row>
    <row r="1263" spans="1:18" hidden="1">
      <c r="A1263" s="125" t="s">
        <v>126</v>
      </c>
      <c r="B1263" s="125"/>
      <c r="C1263" s="126">
        <v>5130911103</v>
      </c>
      <c r="D1263" s="125" t="s">
        <v>801</v>
      </c>
      <c r="E1263" s="27" t="s">
        <v>6</v>
      </c>
      <c r="F1263" s="27" t="s">
        <v>180</v>
      </c>
      <c r="G1263" s="35">
        <f>IF(F1263="I",IFERROR(VLOOKUP(C1263,'BG 122022'!B:D,3,FALSE),0),0)</f>
        <v>0</v>
      </c>
      <c r="H1263" s="28"/>
      <c r="I1263" s="28">
        <f>IF(F1263="I",IFERROR(VLOOKUP(C1263,'BG 122022'!B:E,4,FALSE),0),0)</f>
        <v>0</v>
      </c>
      <c r="J1263" s="28"/>
      <c r="K1263" s="35"/>
      <c r="L1263" s="28"/>
      <c r="M1263" s="28"/>
      <c r="N1263" s="28"/>
      <c r="O1263" s="35">
        <f>IF(F1263="I",IFERROR(VLOOKUP(C1263,'BG 2021'!A:C,3,FALSE),0),0)</f>
        <v>0</v>
      </c>
      <c r="P1263" s="28"/>
      <c r="Q1263" s="28">
        <f>IF(F1263="I",IFERROR(VLOOKUP(C1263,'BG 2021'!A:D,4,FALSE),0),0)</f>
        <v>0</v>
      </c>
      <c r="R1263" s="28"/>
    </row>
    <row r="1264" spans="1:18" s="165" customFormat="1" hidden="1">
      <c r="A1264" s="160" t="s">
        <v>126</v>
      </c>
      <c r="B1264" s="160" t="s">
        <v>39</v>
      </c>
      <c r="C1264" s="161">
        <v>5130911104</v>
      </c>
      <c r="D1264" s="160" t="s">
        <v>297</v>
      </c>
      <c r="E1264" s="162" t="s">
        <v>6</v>
      </c>
      <c r="F1264" s="162" t="s">
        <v>180</v>
      </c>
      <c r="G1264" s="163">
        <f>IF(F1264="I",IFERROR(VLOOKUP(C1264,'BG 122022'!B:D,3,FALSE),0),0)</f>
        <v>5096234</v>
      </c>
      <c r="H1264" s="164"/>
      <c r="I1264" s="164">
        <f>IF(F1264="I",IFERROR(VLOOKUP(C1264,'BG 122022'!B:E,4,FALSE),0),0)</f>
        <v>743.75</v>
      </c>
      <c r="J1264" s="164"/>
      <c r="K1264" s="163"/>
      <c r="L1264" s="164"/>
      <c r="M1264" s="164"/>
      <c r="N1264" s="164"/>
      <c r="O1264" s="163">
        <f>IF(F1264="I",IFERROR(VLOOKUP(C1264,'BG 2021'!A:C,3,FALSE),0),0)</f>
        <v>1320752</v>
      </c>
      <c r="P1264" s="164"/>
      <c r="Q1264" s="164">
        <f>IF(F1264="I",IFERROR(VLOOKUP(C1264,'BG 2021'!A:D,4,FALSE),0),0)</f>
        <v>193.83</v>
      </c>
      <c r="R1264" s="164"/>
    </row>
    <row r="1265" spans="1:18" s="165" customFormat="1" hidden="1">
      <c r="A1265" s="160" t="s">
        <v>126</v>
      </c>
      <c r="B1265" s="160" t="s">
        <v>39</v>
      </c>
      <c r="C1265" s="161">
        <v>5130911105</v>
      </c>
      <c r="D1265" s="160" t="s">
        <v>1108</v>
      </c>
      <c r="E1265" s="162" t="s">
        <v>6</v>
      </c>
      <c r="F1265" s="162" t="s">
        <v>180</v>
      </c>
      <c r="G1265" s="163">
        <f>IF(F1265="I",IFERROR(VLOOKUP(C1265,'BG 122022'!B:D,3,FALSE),0),0)</f>
        <v>3641710</v>
      </c>
      <c r="H1265" s="164"/>
      <c r="I1265" s="164">
        <f>IF(F1265="I",IFERROR(VLOOKUP(C1265,'BG 122022'!B:E,4,FALSE),0),0)</f>
        <v>522.89</v>
      </c>
      <c r="J1265" s="164"/>
      <c r="K1265" s="163"/>
      <c r="L1265" s="164"/>
      <c r="M1265" s="164"/>
      <c r="N1265" s="164"/>
      <c r="O1265" s="163">
        <f>IF(F1265="I",IFERROR(VLOOKUP(C1265,'BG 2021'!A:C,3,FALSE),0),0)</f>
        <v>3409841</v>
      </c>
      <c r="P1265" s="164"/>
      <c r="Q1265" s="164">
        <f>IF(F1265="I",IFERROR(VLOOKUP(C1265,'BG 2021'!A:D,4,FALSE),0),0)</f>
        <v>525.20000000000005</v>
      </c>
      <c r="R1265" s="164"/>
    </row>
    <row r="1266" spans="1:18" hidden="1">
      <c r="A1266" s="125" t="s">
        <v>126</v>
      </c>
      <c r="B1266" s="125"/>
      <c r="C1266" s="126">
        <v>51310</v>
      </c>
      <c r="D1266" s="125" t="s">
        <v>155</v>
      </c>
      <c r="E1266" s="27" t="s">
        <v>6</v>
      </c>
      <c r="F1266" s="27" t="s">
        <v>179</v>
      </c>
      <c r="G1266" s="35">
        <f>IF(F1266="I",IFERROR(VLOOKUP(C1266,'BG 122022'!B:D,3,FALSE),0),0)</f>
        <v>0</v>
      </c>
      <c r="H1266" s="28"/>
      <c r="I1266" s="28">
        <f>IF(F1266="I",IFERROR(VLOOKUP(C1266,'BG 122022'!B:E,4,FALSE),0),0)</f>
        <v>0</v>
      </c>
      <c r="J1266" s="28"/>
      <c r="K1266" s="35"/>
      <c r="L1266" s="28"/>
      <c r="M1266" s="28"/>
      <c r="N1266" s="28"/>
      <c r="O1266" s="35">
        <f>IF(F1266="I",IFERROR(VLOOKUP(C1266,'BG 2021'!A:C,3,FALSE),0),0)</f>
        <v>0</v>
      </c>
      <c r="P1266" s="28"/>
      <c r="Q1266" s="28">
        <f>IF(F1266="I",IFERROR(VLOOKUP(C1266,'BG 2021'!A:D,4,FALSE),0),0)</f>
        <v>0</v>
      </c>
      <c r="R1266" s="28"/>
    </row>
    <row r="1267" spans="1:18" hidden="1">
      <c r="A1267" s="125" t="s">
        <v>126</v>
      </c>
      <c r="B1267" s="125"/>
      <c r="C1267" s="126">
        <v>513101</v>
      </c>
      <c r="D1267" s="125" t="s">
        <v>155</v>
      </c>
      <c r="E1267" s="27" t="s">
        <v>6</v>
      </c>
      <c r="F1267" s="27" t="s">
        <v>179</v>
      </c>
      <c r="G1267" s="35">
        <f>IF(F1267="I",IFERROR(VLOOKUP(C1267,'BG 122022'!B:D,3,FALSE),0),0)</f>
        <v>0</v>
      </c>
      <c r="H1267" s="28"/>
      <c r="I1267" s="28">
        <f>IF(F1267="I",IFERROR(VLOOKUP(C1267,'BG 122022'!B:E,4,FALSE),0),0)</f>
        <v>0</v>
      </c>
      <c r="J1267" s="28"/>
      <c r="K1267" s="35"/>
      <c r="L1267" s="28"/>
      <c r="M1267" s="28"/>
      <c r="N1267" s="28"/>
      <c r="O1267" s="35">
        <f>IF(F1267="I",IFERROR(VLOOKUP(C1267,'BG 2021'!A:C,3,FALSE),0),0)</f>
        <v>0</v>
      </c>
      <c r="P1267" s="28"/>
      <c r="Q1267" s="28">
        <f>IF(F1267="I",IFERROR(VLOOKUP(C1267,'BG 2021'!A:D,4,FALSE),0),0)</f>
        <v>0</v>
      </c>
      <c r="R1267" s="28"/>
    </row>
    <row r="1268" spans="1:18" hidden="1">
      <c r="A1268" s="125" t="s">
        <v>126</v>
      </c>
      <c r="B1268" s="125"/>
      <c r="C1268" s="126">
        <v>5131011</v>
      </c>
      <c r="D1268" s="125" t="s">
        <v>155</v>
      </c>
      <c r="E1268" s="27" t="s">
        <v>6</v>
      </c>
      <c r="F1268" s="27" t="s">
        <v>179</v>
      </c>
      <c r="G1268" s="35">
        <f>IF(F1268="I",IFERROR(VLOOKUP(C1268,'BG 122022'!B:D,3,FALSE),0),0)</f>
        <v>0</v>
      </c>
      <c r="H1268" s="28"/>
      <c r="I1268" s="28">
        <f>IF(F1268="I",IFERROR(VLOOKUP(C1268,'BG 122022'!B:E,4,FALSE),0),0)</f>
        <v>0</v>
      </c>
      <c r="J1268" s="28"/>
      <c r="K1268" s="35"/>
      <c r="L1268" s="28"/>
      <c r="M1268" s="28"/>
      <c r="N1268" s="28"/>
      <c r="O1268" s="35">
        <f>IF(F1268="I",IFERROR(VLOOKUP(C1268,'BG 2021'!A:C,3,FALSE),0),0)</f>
        <v>0</v>
      </c>
      <c r="P1268" s="28"/>
      <c r="Q1268" s="28">
        <f>IF(F1268="I",IFERROR(VLOOKUP(C1268,'BG 2021'!A:D,4,FALSE),0),0)</f>
        <v>0</v>
      </c>
      <c r="R1268" s="28"/>
    </row>
    <row r="1269" spans="1:18" hidden="1">
      <c r="A1269" s="125" t="s">
        <v>126</v>
      </c>
      <c r="B1269" s="125"/>
      <c r="C1269" s="126">
        <v>51310111</v>
      </c>
      <c r="D1269" s="125" t="s">
        <v>155</v>
      </c>
      <c r="E1269" s="27" t="s">
        <v>6</v>
      </c>
      <c r="F1269" s="27" t="s">
        <v>179</v>
      </c>
      <c r="G1269" s="35">
        <f>IF(F1269="I",IFERROR(VLOOKUP(C1269,'BG 122022'!B:D,3,FALSE),0),0)</f>
        <v>0</v>
      </c>
      <c r="H1269" s="28"/>
      <c r="I1269" s="28">
        <f>IF(F1269="I",IFERROR(VLOOKUP(C1269,'BG 122022'!B:E,4,FALSE),0),0)</f>
        <v>0</v>
      </c>
      <c r="J1269" s="28"/>
      <c r="K1269" s="35"/>
      <c r="L1269" s="28"/>
      <c r="M1269" s="28"/>
      <c r="N1269" s="28"/>
      <c r="O1269" s="35">
        <f>IF(F1269="I",IFERROR(VLOOKUP(C1269,'BG 2021'!A:C,3,FALSE),0),0)</f>
        <v>0</v>
      </c>
      <c r="P1269" s="28"/>
      <c r="Q1269" s="28">
        <f>IF(F1269="I",IFERROR(VLOOKUP(C1269,'BG 2021'!A:D,4,FALSE),0),0)</f>
        <v>0</v>
      </c>
      <c r="R1269" s="28"/>
    </row>
    <row r="1270" spans="1:18" s="165" customFormat="1" hidden="1">
      <c r="A1270" s="160" t="s">
        <v>126</v>
      </c>
      <c r="B1270" s="160" t="s">
        <v>38</v>
      </c>
      <c r="C1270" s="161">
        <v>5131011101</v>
      </c>
      <c r="D1270" s="160" t="s">
        <v>1520</v>
      </c>
      <c r="E1270" s="162" t="s">
        <v>6</v>
      </c>
      <c r="F1270" s="162" t="s">
        <v>180</v>
      </c>
      <c r="G1270" s="163">
        <f>IF(F1270="I",IFERROR(VLOOKUP(C1270,'BG 122022'!B:D,3,FALSE),0),0)</f>
        <v>11331725</v>
      </c>
      <c r="H1270" s="164"/>
      <c r="I1270" s="164">
        <f>IF(F1270="I",IFERROR(VLOOKUP(C1270,'BG 122022'!B:E,4,FALSE),0),0)</f>
        <v>1609.98</v>
      </c>
      <c r="J1270" s="164"/>
      <c r="K1270" s="163"/>
      <c r="L1270" s="164"/>
      <c r="M1270" s="164"/>
      <c r="N1270" s="164"/>
      <c r="O1270" s="163">
        <f>IF(F1270="I",IFERROR(VLOOKUP(C1270,'BG 2021'!A:C,3,FALSE),0),0)</f>
        <v>8519620</v>
      </c>
      <c r="P1270" s="164"/>
      <c r="Q1270" s="164">
        <f>IF(F1270="I",IFERROR(VLOOKUP(C1270,'BG 2021'!A:D,4,FALSE),0),0)</f>
        <v>1243.8600000000001</v>
      </c>
      <c r="R1270" s="164"/>
    </row>
    <row r="1271" spans="1:18" s="165" customFormat="1" hidden="1">
      <c r="A1271" s="160" t="s">
        <v>126</v>
      </c>
      <c r="B1271" s="160" t="s">
        <v>38</v>
      </c>
      <c r="C1271" s="161">
        <v>5131011102</v>
      </c>
      <c r="D1271" s="160" t="s">
        <v>1110</v>
      </c>
      <c r="E1271" s="162" t="s">
        <v>6</v>
      </c>
      <c r="F1271" s="162" t="s">
        <v>180</v>
      </c>
      <c r="G1271" s="163">
        <f>IF(F1271="I",IFERROR(VLOOKUP(C1271,'BG 122022'!B:D,3,FALSE),0),0)</f>
        <v>18209097</v>
      </c>
      <c r="H1271" s="164"/>
      <c r="I1271" s="164">
        <f>IF(F1271="I",IFERROR(VLOOKUP(C1271,'BG 122022'!B:E,4,FALSE),0),0)</f>
        <v>2587.67</v>
      </c>
      <c r="J1271" s="164"/>
      <c r="K1271" s="163"/>
      <c r="L1271" s="164"/>
      <c r="M1271" s="164"/>
      <c r="N1271" s="164"/>
      <c r="O1271" s="163">
        <f>IF(F1271="I",IFERROR(VLOOKUP(C1271,'BG 2021'!A:C,3,FALSE),0),0)</f>
        <v>14819115</v>
      </c>
      <c r="P1271" s="164"/>
      <c r="Q1271" s="164">
        <f>IF(F1271="I",IFERROR(VLOOKUP(C1271,'BG 2021'!A:D,4,FALSE),0),0)</f>
        <v>2185.3399999999997</v>
      </c>
      <c r="R1271" s="164"/>
    </row>
    <row r="1272" spans="1:18" hidden="1">
      <c r="A1272" s="125" t="s">
        <v>126</v>
      </c>
      <c r="B1272" s="125"/>
      <c r="C1272" s="126">
        <v>5131011103</v>
      </c>
      <c r="D1272" s="125" t="s">
        <v>804</v>
      </c>
      <c r="E1272" s="27" t="s">
        <v>6</v>
      </c>
      <c r="F1272" s="27" t="s">
        <v>180</v>
      </c>
      <c r="G1272" s="35">
        <f>IF(F1272="I",IFERROR(VLOOKUP(C1272,'BG 122022'!B:D,3,FALSE),0),0)</f>
        <v>0</v>
      </c>
      <c r="H1272" s="28"/>
      <c r="I1272" s="28">
        <f>IF(F1272="I",IFERROR(VLOOKUP(C1272,'BG 122022'!B:E,4,FALSE),0),0)</f>
        <v>0</v>
      </c>
      <c r="J1272" s="28"/>
      <c r="K1272" s="35"/>
      <c r="L1272" s="28"/>
      <c r="M1272" s="28"/>
      <c r="N1272" s="28"/>
      <c r="O1272" s="35">
        <f>IF(F1272="I",IFERROR(VLOOKUP(C1272,'BG 2021'!A:C,3,FALSE),0),0)</f>
        <v>0</v>
      </c>
      <c r="P1272" s="28"/>
      <c r="Q1272" s="28">
        <f>IF(F1272="I",IFERROR(VLOOKUP(C1272,'BG 2021'!A:D,4,FALSE),0),0)</f>
        <v>0</v>
      </c>
      <c r="R1272" s="28"/>
    </row>
    <row r="1273" spans="1:18" s="165" customFormat="1" hidden="1">
      <c r="A1273" s="160" t="s">
        <v>126</v>
      </c>
      <c r="B1273" s="160" t="s">
        <v>38</v>
      </c>
      <c r="C1273" s="161">
        <v>5131011104</v>
      </c>
      <c r="D1273" s="160" t="s">
        <v>805</v>
      </c>
      <c r="E1273" s="162" t="s">
        <v>6</v>
      </c>
      <c r="F1273" s="162" t="s">
        <v>180</v>
      </c>
      <c r="G1273" s="163">
        <f>IF(F1273="I",IFERROR(VLOOKUP(C1273,'BG 122022'!B:D,3,FALSE),0),0)</f>
        <v>59835585</v>
      </c>
      <c r="H1273" s="164"/>
      <c r="I1273" s="164">
        <f>IF(F1273="I",IFERROR(VLOOKUP(C1273,'BG 122022'!B:E,4,FALSE),0),0)</f>
        <v>8588.06</v>
      </c>
      <c r="J1273" s="164"/>
      <c r="K1273" s="163"/>
      <c r="L1273" s="164"/>
      <c r="M1273" s="164"/>
      <c r="N1273" s="164"/>
      <c r="O1273" s="163">
        <f>IF(F1273="I",IFERROR(VLOOKUP(C1273,'BG 2021'!A:C,3,FALSE),0),0)</f>
        <v>28397577</v>
      </c>
      <c r="P1273" s="164"/>
      <c r="Q1273" s="164">
        <f>IF(F1273="I",IFERROR(VLOOKUP(C1273,'BG 2021'!A:D,4,FALSE),0),0)</f>
        <v>4140.6099999999997</v>
      </c>
      <c r="R1273" s="164"/>
    </row>
    <row r="1274" spans="1:18" s="165" customFormat="1" hidden="1">
      <c r="A1274" s="160" t="s">
        <v>126</v>
      </c>
      <c r="B1274" s="160" t="s">
        <v>38</v>
      </c>
      <c r="C1274" s="161">
        <v>5131011105</v>
      </c>
      <c r="D1274" s="160" t="s">
        <v>806</v>
      </c>
      <c r="E1274" s="162" t="s">
        <v>6</v>
      </c>
      <c r="F1274" s="162" t="s">
        <v>180</v>
      </c>
      <c r="G1274" s="163">
        <f>IF(F1274="I",IFERROR(VLOOKUP(C1274,'BG 122022'!B:D,3,FALSE),0),0)</f>
        <v>200000</v>
      </c>
      <c r="H1274" s="164"/>
      <c r="I1274" s="164">
        <f>IF(F1274="I",IFERROR(VLOOKUP(C1274,'BG 122022'!B:E,4,FALSE),0),0)</f>
        <v>28.86</v>
      </c>
      <c r="J1274" s="164"/>
      <c r="K1274" s="163"/>
      <c r="L1274" s="164"/>
      <c r="M1274" s="164"/>
      <c r="N1274" s="164"/>
      <c r="O1274" s="163">
        <f>IF(F1274="I",IFERROR(VLOOKUP(C1274,'BG 2021'!A:C,3,FALSE),0),0)</f>
        <v>72000</v>
      </c>
      <c r="P1274" s="164"/>
      <c r="Q1274" s="164">
        <f>IF(F1274="I",IFERROR(VLOOKUP(C1274,'BG 2021'!A:D,4,FALSE),0),0)</f>
        <v>10.52</v>
      </c>
      <c r="R1274" s="164"/>
    </row>
    <row r="1275" spans="1:18" s="165" customFormat="1" hidden="1">
      <c r="A1275" s="160" t="s">
        <v>126</v>
      </c>
      <c r="B1275" s="160" t="s">
        <v>38</v>
      </c>
      <c r="C1275" s="161">
        <v>5131011106</v>
      </c>
      <c r="D1275" s="160" t="s">
        <v>298</v>
      </c>
      <c r="E1275" s="162" t="s">
        <v>6</v>
      </c>
      <c r="F1275" s="162" t="s">
        <v>180</v>
      </c>
      <c r="G1275" s="163">
        <f>IF(F1275="I",IFERROR(VLOOKUP(C1275,'BG 122022'!B:D,3,FALSE),0),0)</f>
        <v>7270000</v>
      </c>
      <c r="H1275" s="164"/>
      <c r="I1275" s="164">
        <f>IF(F1275="I",IFERROR(VLOOKUP(C1275,'BG 122022'!B:E,4,FALSE),0),0)</f>
        <v>1047.33</v>
      </c>
      <c r="J1275" s="164"/>
      <c r="K1275" s="163"/>
      <c r="L1275" s="164"/>
      <c r="M1275" s="164"/>
      <c r="N1275" s="164"/>
      <c r="O1275" s="163">
        <f>IF(F1275="I",IFERROR(VLOOKUP(C1275,'BG 2021'!A:C,3,FALSE),0),0)</f>
        <v>10224545</v>
      </c>
      <c r="P1275" s="164"/>
      <c r="Q1275" s="164">
        <f>IF(F1275="I",IFERROR(VLOOKUP(C1275,'BG 2021'!A:D,4,FALSE),0),0)</f>
        <v>1498.99</v>
      </c>
      <c r="R1275" s="164"/>
    </row>
    <row r="1276" spans="1:18" s="165" customFormat="1" hidden="1">
      <c r="A1276" s="160" t="s">
        <v>126</v>
      </c>
      <c r="B1276" s="160" t="s">
        <v>38</v>
      </c>
      <c r="C1276" s="161">
        <v>5131011107</v>
      </c>
      <c r="D1276" s="160" t="s">
        <v>604</v>
      </c>
      <c r="E1276" s="162" t="s">
        <v>6</v>
      </c>
      <c r="F1276" s="162" t="s">
        <v>180</v>
      </c>
      <c r="G1276" s="163">
        <f>IF(F1276="I",IFERROR(VLOOKUP(C1276,'BG 122022'!B:D,3,FALSE),0),0)</f>
        <v>1404052</v>
      </c>
      <c r="H1276" s="164"/>
      <c r="I1276" s="164">
        <f>IF(F1276="I",IFERROR(VLOOKUP(C1276,'BG 122022'!B:E,4,FALSE),0),0)</f>
        <v>204.55</v>
      </c>
      <c r="J1276" s="164"/>
      <c r="K1276" s="163"/>
      <c r="L1276" s="164"/>
      <c r="M1276" s="164"/>
      <c r="N1276" s="164"/>
      <c r="O1276" s="163">
        <f>IF(F1276="I",IFERROR(VLOOKUP(C1276,'BG 2021'!A:C,3,FALSE),0),0)</f>
        <v>2372191</v>
      </c>
      <c r="P1276" s="164"/>
      <c r="Q1276" s="164">
        <f>IF(F1276="I",IFERROR(VLOOKUP(C1276,'BG 2021'!A:D,4,FALSE),0),0)</f>
        <v>360.91</v>
      </c>
      <c r="R1276" s="164"/>
    </row>
    <row r="1277" spans="1:18" s="165" customFormat="1" hidden="1">
      <c r="A1277" s="160" t="s">
        <v>126</v>
      </c>
      <c r="B1277" s="160" t="s">
        <v>38</v>
      </c>
      <c r="C1277" s="161">
        <v>5131011108</v>
      </c>
      <c r="D1277" s="160" t="s">
        <v>1521</v>
      </c>
      <c r="E1277" s="162" t="s">
        <v>6</v>
      </c>
      <c r="F1277" s="162" t="s">
        <v>180</v>
      </c>
      <c r="G1277" s="163">
        <f>IF(F1277="I",IFERROR(VLOOKUP(C1277,'BG 122022'!B:D,3,FALSE),0),0)</f>
        <v>23241441</v>
      </c>
      <c r="H1277" s="164"/>
      <c r="I1277" s="164">
        <f>IF(F1277="I",IFERROR(VLOOKUP(C1277,'BG 122022'!B:E,4,FALSE),0),0)</f>
        <v>3310.82</v>
      </c>
      <c r="J1277" s="164"/>
      <c r="K1277" s="163"/>
      <c r="L1277" s="164"/>
      <c r="M1277" s="164"/>
      <c r="N1277" s="164"/>
      <c r="O1277" s="163">
        <f>IF(F1277="I",IFERROR(VLOOKUP(C1277,'BG 2021'!A:C,3,FALSE),0),0)</f>
        <v>21673833</v>
      </c>
      <c r="P1277" s="164"/>
      <c r="Q1277" s="164">
        <f>IF(F1277="I",IFERROR(VLOOKUP(C1277,'BG 2021'!A:D,4,FALSE),0),0)</f>
        <v>3182.55</v>
      </c>
      <c r="R1277" s="164"/>
    </row>
    <row r="1278" spans="1:18" hidden="1">
      <c r="A1278" s="125" t="s">
        <v>126</v>
      </c>
      <c r="B1278" s="125"/>
      <c r="C1278" s="126">
        <v>5131011109</v>
      </c>
      <c r="D1278" s="125" t="s">
        <v>808</v>
      </c>
      <c r="E1278" s="27" t="s">
        <v>6</v>
      </c>
      <c r="F1278" s="27" t="s">
        <v>180</v>
      </c>
      <c r="G1278" s="35">
        <f>IF(F1278="I",IFERROR(VLOOKUP(C1278,'BG 122022'!B:D,3,FALSE),0),0)</f>
        <v>0</v>
      </c>
      <c r="H1278" s="28"/>
      <c r="I1278" s="28">
        <f>IF(F1278="I",IFERROR(VLOOKUP(C1278,'BG 122022'!B:E,4,FALSE),0),0)</f>
        <v>0</v>
      </c>
      <c r="J1278" s="28"/>
      <c r="K1278" s="35"/>
      <c r="L1278" s="28"/>
      <c r="M1278" s="28"/>
      <c r="N1278" s="28"/>
      <c r="O1278" s="35">
        <f>IF(F1278="I",IFERROR(VLOOKUP(C1278,'BG 2021'!A:C,3,FALSE),0),0)</f>
        <v>0</v>
      </c>
      <c r="P1278" s="28"/>
      <c r="Q1278" s="28">
        <f>IF(F1278="I",IFERROR(VLOOKUP(C1278,'BG 2021'!A:D,4,FALSE),0),0)</f>
        <v>0</v>
      </c>
      <c r="R1278" s="28"/>
    </row>
    <row r="1279" spans="1:18" hidden="1">
      <c r="A1279" s="125" t="s">
        <v>126</v>
      </c>
      <c r="B1279" s="125"/>
      <c r="C1279" s="126">
        <v>513101111</v>
      </c>
      <c r="D1279" s="125" t="s">
        <v>155</v>
      </c>
      <c r="E1279" s="27" t="s">
        <v>6</v>
      </c>
      <c r="F1279" s="27" t="s">
        <v>179</v>
      </c>
      <c r="G1279" s="35">
        <f>IF(F1279="I",IFERROR(VLOOKUP(C1279,'BG 122022'!B:D,3,FALSE),0),0)</f>
        <v>0</v>
      </c>
      <c r="H1279" s="28"/>
      <c r="I1279" s="28">
        <f>IF(F1279="I",IFERROR(VLOOKUP(C1279,'BG 122022'!B:E,4,FALSE),0),0)</f>
        <v>0</v>
      </c>
      <c r="J1279" s="28"/>
      <c r="K1279" s="35"/>
      <c r="L1279" s="28"/>
      <c r="M1279" s="28"/>
      <c r="N1279" s="28"/>
      <c r="O1279" s="35">
        <f>IF(F1279="I",IFERROR(VLOOKUP(C1279,'BG 2021'!A:C,3,FALSE),0),0)</f>
        <v>0</v>
      </c>
      <c r="P1279" s="28"/>
      <c r="Q1279" s="28">
        <f>IF(F1279="I",IFERROR(VLOOKUP(C1279,'BG 2021'!A:D,4,FALSE),0),0)</f>
        <v>0</v>
      </c>
      <c r="R1279" s="28"/>
    </row>
    <row r="1280" spans="1:18" s="165" customFormat="1" hidden="1">
      <c r="A1280" s="160" t="s">
        <v>126</v>
      </c>
      <c r="B1280" s="160" t="s">
        <v>38</v>
      </c>
      <c r="C1280" s="161">
        <v>5131011110</v>
      </c>
      <c r="D1280" s="160" t="s">
        <v>119</v>
      </c>
      <c r="E1280" s="162" t="s">
        <v>6</v>
      </c>
      <c r="F1280" s="162" t="s">
        <v>180</v>
      </c>
      <c r="G1280" s="163">
        <f>IF(F1280="I",IFERROR(VLOOKUP(C1280,'BG 122022'!B:D,3,FALSE),0),0)</f>
        <v>2910594</v>
      </c>
      <c r="H1280" s="164"/>
      <c r="I1280" s="164">
        <f>IF(F1280="I",IFERROR(VLOOKUP(C1280,'BG 122022'!B:E,4,FALSE),0),0)</f>
        <v>421.5</v>
      </c>
      <c r="J1280" s="164"/>
      <c r="K1280" s="163"/>
      <c r="L1280" s="164"/>
      <c r="M1280" s="164"/>
      <c r="N1280" s="164"/>
      <c r="O1280" s="163">
        <f>IF(F1280="I",IFERROR(VLOOKUP(C1280,'BG 2021'!A:C,3,FALSE),0),0)</f>
        <v>0</v>
      </c>
      <c r="P1280" s="164"/>
      <c r="Q1280" s="164">
        <f>IF(F1280="I",IFERROR(VLOOKUP(C1280,'BG 2021'!A:D,4,FALSE),0),0)</f>
        <v>0</v>
      </c>
      <c r="R1280" s="164"/>
    </row>
    <row r="1281" spans="1:18" hidden="1">
      <c r="A1281" s="125" t="s">
        <v>126</v>
      </c>
      <c r="B1281" s="125"/>
      <c r="C1281" s="126">
        <v>5131011111</v>
      </c>
      <c r="D1281" s="125" t="s">
        <v>809</v>
      </c>
      <c r="E1281" s="27" t="s">
        <v>6</v>
      </c>
      <c r="F1281" s="27" t="s">
        <v>180</v>
      </c>
      <c r="G1281" s="35">
        <f>IF(F1281="I",IFERROR(VLOOKUP(C1281,'BG 122022'!B:D,3,FALSE),0),0)</f>
        <v>0</v>
      </c>
      <c r="H1281" s="28"/>
      <c r="I1281" s="28">
        <f>IF(F1281="I",IFERROR(VLOOKUP(C1281,'BG 122022'!B:E,4,FALSE),0),0)</f>
        <v>0</v>
      </c>
      <c r="J1281" s="28"/>
      <c r="K1281" s="35"/>
      <c r="L1281" s="28"/>
      <c r="M1281" s="28"/>
      <c r="N1281" s="28"/>
      <c r="O1281" s="35">
        <f>IF(F1281="I",IFERROR(VLOOKUP(C1281,'BG 2021'!A:C,3,FALSE),0),0)</f>
        <v>0</v>
      </c>
      <c r="P1281" s="28"/>
      <c r="Q1281" s="28">
        <f>IF(F1281="I",IFERROR(VLOOKUP(C1281,'BG 2021'!A:D,4,FALSE),0),0)</f>
        <v>0</v>
      </c>
      <c r="R1281" s="28"/>
    </row>
    <row r="1282" spans="1:18" s="165" customFormat="1" hidden="1">
      <c r="A1282" s="160" t="s">
        <v>126</v>
      </c>
      <c r="B1282" s="160" t="s">
        <v>38</v>
      </c>
      <c r="C1282" s="161">
        <v>5131011112</v>
      </c>
      <c r="D1282" s="160" t="s">
        <v>810</v>
      </c>
      <c r="E1282" s="162" t="s">
        <v>6</v>
      </c>
      <c r="F1282" s="162" t="s">
        <v>180</v>
      </c>
      <c r="G1282" s="163">
        <f>IF(F1282="I",IFERROR(VLOOKUP(C1282,'BG 122022'!B:D,3,FALSE),0),0)</f>
        <v>1442455</v>
      </c>
      <c r="H1282" s="164"/>
      <c r="I1282" s="164">
        <f>IF(F1282="I",IFERROR(VLOOKUP(C1282,'BG 122022'!B:E,4,FALSE),0),0)</f>
        <v>200.71</v>
      </c>
      <c r="J1282" s="164"/>
      <c r="K1282" s="163"/>
      <c r="L1282" s="164"/>
      <c r="M1282" s="164"/>
      <c r="N1282" s="164"/>
      <c r="O1282" s="163">
        <f>IF(F1282="I",IFERROR(VLOOKUP(C1282,'BG 2021'!A:C,3,FALSE),0),0)</f>
        <v>0</v>
      </c>
      <c r="P1282" s="164"/>
      <c r="Q1282" s="164">
        <f>IF(F1282="I",IFERROR(VLOOKUP(C1282,'BG 2021'!A:D,4,FALSE),0),0)</f>
        <v>0</v>
      </c>
      <c r="R1282" s="164"/>
    </row>
    <row r="1283" spans="1:18" s="165" customFormat="1" hidden="1">
      <c r="A1283" s="160" t="s">
        <v>126</v>
      </c>
      <c r="B1283" s="160" t="s">
        <v>38</v>
      </c>
      <c r="C1283" s="161">
        <v>5131011113</v>
      </c>
      <c r="D1283" s="160" t="s">
        <v>811</v>
      </c>
      <c r="E1283" s="162" t="s">
        <v>6</v>
      </c>
      <c r="F1283" s="162" t="s">
        <v>180</v>
      </c>
      <c r="G1283" s="163">
        <f>IF(F1283="I",IFERROR(VLOOKUP(C1283,'BG 122022'!B:D,3,FALSE),0),0)</f>
        <v>0</v>
      </c>
      <c r="H1283" s="164"/>
      <c r="I1283" s="28">
        <f>IF(F1283="I",IFERROR(VLOOKUP(C1283,'BG 122022'!B:E,4,FALSE),0),0)</f>
        <v>0</v>
      </c>
      <c r="J1283" s="164"/>
      <c r="K1283" s="163"/>
      <c r="L1283" s="164"/>
      <c r="M1283" s="164"/>
      <c r="N1283" s="164"/>
      <c r="O1283" s="163">
        <f>IF(F1283="I",IFERROR(VLOOKUP(C1283,'BG 2021'!A:C,3,FALSE),0),0)</f>
        <v>2727273</v>
      </c>
      <c r="P1283" s="164"/>
      <c r="Q1283" s="164">
        <f>IF(F1283="I",IFERROR(VLOOKUP(C1283,'BG 2021'!A:D,4,FALSE),0),0)</f>
        <v>393.48</v>
      </c>
      <c r="R1283" s="164"/>
    </row>
    <row r="1284" spans="1:18" s="165" customFormat="1" hidden="1">
      <c r="A1284" s="160" t="s">
        <v>126</v>
      </c>
      <c r="B1284" s="160" t="s">
        <v>38</v>
      </c>
      <c r="C1284" s="161">
        <v>5131011114</v>
      </c>
      <c r="D1284" s="160" t="s">
        <v>812</v>
      </c>
      <c r="E1284" s="162" t="s">
        <v>6</v>
      </c>
      <c r="F1284" s="162" t="s">
        <v>180</v>
      </c>
      <c r="G1284" s="163">
        <f>IF(F1284="I",IFERROR(VLOOKUP(C1284,'BG 122022'!B:D,3,FALSE),0),0)</f>
        <v>5340251</v>
      </c>
      <c r="H1284" s="164"/>
      <c r="I1284" s="164">
        <f>IF(F1284="I",IFERROR(VLOOKUP(C1284,'BG 122022'!B:E,4,FALSE),0),0)</f>
        <v>760.58</v>
      </c>
      <c r="J1284" s="164"/>
      <c r="K1284" s="163"/>
      <c r="L1284" s="164"/>
      <c r="M1284" s="164"/>
      <c r="N1284" s="164"/>
      <c r="O1284" s="163">
        <f>IF(F1284="I",IFERROR(VLOOKUP(C1284,'BG 2021'!A:C,3,FALSE),0),0)</f>
        <v>581433</v>
      </c>
      <c r="P1284" s="164"/>
      <c r="Q1284" s="164">
        <f>IF(F1284="I",IFERROR(VLOOKUP(C1284,'BG 2021'!A:D,4,FALSE),0),0)</f>
        <v>85.89</v>
      </c>
      <c r="R1284" s="164"/>
    </row>
    <row r="1285" spans="1:18" s="165" customFormat="1" hidden="1">
      <c r="A1285" s="160" t="s">
        <v>126</v>
      </c>
      <c r="B1285" s="160" t="s">
        <v>38</v>
      </c>
      <c r="C1285" s="161">
        <v>5131011115</v>
      </c>
      <c r="D1285" s="160" t="s">
        <v>1112</v>
      </c>
      <c r="E1285" s="162" t="s">
        <v>6</v>
      </c>
      <c r="F1285" s="162" t="s">
        <v>180</v>
      </c>
      <c r="G1285" s="163">
        <f>IF(F1285="I",IFERROR(VLOOKUP(C1285,'BG 122022'!B:D,3,FALSE),0),0)</f>
        <v>46807912</v>
      </c>
      <c r="H1285" s="164"/>
      <c r="I1285" s="164">
        <f>IF(F1285="I",IFERROR(VLOOKUP(C1285,'BG 122022'!B:E,4,FALSE),0),0)</f>
        <v>6652.82</v>
      </c>
      <c r="J1285" s="164"/>
      <c r="K1285" s="163"/>
      <c r="L1285" s="164"/>
      <c r="M1285" s="164"/>
      <c r="N1285" s="164"/>
      <c r="O1285" s="163">
        <f>IF(F1285="I",IFERROR(VLOOKUP(C1285,'BG 2021'!A:C,3,FALSE),0),0)</f>
        <v>36053994</v>
      </c>
      <c r="P1285" s="164"/>
      <c r="Q1285" s="164">
        <f>IF(F1285="I",IFERROR(VLOOKUP(C1285,'BG 2021'!A:D,4,FALSE),0),0)</f>
        <v>5270.17</v>
      </c>
      <c r="R1285" s="164"/>
    </row>
    <row r="1286" spans="1:18" s="165" customFormat="1" hidden="1">
      <c r="A1286" s="160" t="s">
        <v>126</v>
      </c>
      <c r="B1286" s="160" t="s">
        <v>38</v>
      </c>
      <c r="C1286" s="161">
        <v>5131011116</v>
      </c>
      <c r="D1286" s="160" t="s">
        <v>1113</v>
      </c>
      <c r="E1286" s="162" t="s">
        <v>6</v>
      </c>
      <c r="F1286" s="162" t="s">
        <v>180</v>
      </c>
      <c r="G1286" s="163">
        <f>IF(F1286="I",IFERROR(VLOOKUP(C1286,'BG 122022'!B:D,3,FALSE),0),0)</f>
        <v>18680664</v>
      </c>
      <c r="H1286" s="164"/>
      <c r="I1286" s="164">
        <f>IF(F1286="I",IFERROR(VLOOKUP(C1286,'BG 122022'!B:E,4,FALSE),0),0)</f>
        <v>2671.35</v>
      </c>
      <c r="J1286" s="164"/>
      <c r="K1286" s="163"/>
      <c r="L1286" s="164"/>
      <c r="M1286" s="164"/>
      <c r="N1286" s="164"/>
      <c r="O1286" s="163">
        <f>IF(F1286="I",IFERROR(VLOOKUP(C1286,'BG 2021'!A:C,3,FALSE),0),0)</f>
        <v>5132553</v>
      </c>
      <c r="P1286" s="164"/>
      <c r="Q1286" s="164">
        <f>IF(F1286="I",IFERROR(VLOOKUP(C1286,'BG 2021'!A:D,4,FALSE),0),0)</f>
        <v>747.3900000000001</v>
      </c>
      <c r="R1286" s="164"/>
    </row>
    <row r="1287" spans="1:18" s="165" customFormat="1" hidden="1">
      <c r="A1287" s="160" t="s">
        <v>126</v>
      </c>
      <c r="B1287" s="160" t="s">
        <v>1120</v>
      </c>
      <c r="C1287" s="161">
        <v>5131011117</v>
      </c>
      <c r="D1287" s="160" t="s">
        <v>1194</v>
      </c>
      <c r="E1287" s="162" t="s">
        <v>6</v>
      </c>
      <c r="F1287" s="162" t="s">
        <v>180</v>
      </c>
      <c r="G1287" s="163">
        <f>IF(F1287="I",IFERROR(VLOOKUP(C1287,'BG 122022'!B:D,3,FALSE),0),0)</f>
        <v>21607588</v>
      </c>
      <c r="H1287" s="164"/>
      <c r="I1287" s="164">
        <f>IF(F1287="I",IFERROR(VLOOKUP(C1287,'BG 122022'!B:E,4,FALSE),0),0)</f>
        <v>3029.54</v>
      </c>
      <c r="J1287" s="164"/>
      <c r="K1287" s="163"/>
      <c r="L1287" s="164"/>
      <c r="M1287" s="164"/>
      <c r="N1287" s="164"/>
      <c r="O1287" s="163">
        <f>IF(F1287="I",IFERROR(VLOOKUP(C1287,'BG 2021'!A:C,3,FALSE),0),0)</f>
        <v>17000000</v>
      </c>
      <c r="P1287" s="164"/>
      <c r="Q1287" s="164">
        <f>IF(F1287="I",IFERROR(VLOOKUP(C1287,'BG 2021'!A:D,4,FALSE),0),0)</f>
        <v>2460.85</v>
      </c>
      <c r="R1287" s="164"/>
    </row>
    <row r="1288" spans="1:18" s="165" customFormat="1" hidden="1">
      <c r="A1288" s="160" t="s">
        <v>126</v>
      </c>
      <c r="B1288" s="160" t="s">
        <v>1120</v>
      </c>
      <c r="C1288" s="161">
        <v>5131011119</v>
      </c>
      <c r="D1288" s="160" t="s">
        <v>1195</v>
      </c>
      <c r="E1288" s="162" t="s">
        <v>6</v>
      </c>
      <c r="F1288" s="162" t="s">
        <v>180</v>
      </c>
      <c r="G1288" s="163">
        <f>IF(F1288="I",IFERROR(VLOOKUP(C1288,'BG 122022'!B:D,3,FALSE),0),0)</f>
        <v>93889248</v>
      </c>
      <c r="H1288" s="164"/>
      <c r="I1288" s="164">
        <f>IF(F1288="I",IFERROR(VLOOKUP(C1288,'BG 122022'!B:E,4,FALSE),0),0)</f>
        <v>13649.58</v>
      </c>
      <c r="J1288" s="164"/>
      <c r="K1288" s="163"/>
      <c r="L1288" s="164"/>
      <c r="M1288" s="164"/>
      <c r="N1288" s="164"/>
      <c r="O1288" s="163">
        <f>IF(F1288="I",IFERROR(VLOOKUP(C1288,'BG 2021'!A:C,3,FALSE),0),0)</f>
        <v>46944624</v>
      </c>
      <c r="P1288" s="164"/>
      <c r="Q1288" s="164">
        <f>IF(F1288="I",IFERROR(VLOOKUP(C1288,'BG 2021'!A:D,4,FALSE),0),0)</f>
        <v>6823.73</v>
      </c>
      <c r="R1288" s="164"/>
    </row>
    <row r="1289" spans="1:18" s="165" customFormat="1" hidden="1">
      <c r="A1289" s="160" t="s">
        <v>126</v>
      </c>
      <c r="B1289" s="160" t="s">
        <v>1041</v>
      </c>
      <c r="C1289" s="161">
        <v>5131011121</v>
      </c>
      <c r="D1289" s="160" t="s">
        <v>1366</v>
      </c>
      <c r="E1289" s="162" t="s">
        <v>6</v>
      </c>
      <c r="F1289" s="162" t="s">
        <v>180</v>
      </c>
      <c r="G1289" s="163">
        <f>IF(F1289="I",IFERROR(VLOOKUP(C1289,'BG 122022'!B:D,3,FALSE),0),0)</f>
        <v>637920</v>
      </c>
      <c r="H1289" s="164"/>
      <c r="I1289" s="164">
        <f>IF(F1289="I",IFERROR(VLOOKUP(C1289,'BG 122022'!B:E,4,FALSE),0),0)</f>
        <v>94.8</v>
      </c>
      <c r="J1289" s="164"/>
      <c r="K1289" s="163"/>
      <c r="L1289" s="164"/>
      <c r="M1289" s="164"/>
      <c r="N1289" s="164"/>
      <c r="O1289" s="163">
        <f>IF(F1289="I",IFERROR(VLOOKUP(C1289,'BG 2021'!A:C,3,FALSE),0),0)</f>
        <v>0</v>
      </c>
      <c r="P1289" s="164"/>
      <c r="Q1289" s="164">
        <f>IF(F1289="I",IFERROR(VLOOKUP(C1289,'BG 2021'!A:D,4,FALSE),0),0)</f>
        <v>0</v>
      </c>
      <c r="R1289" s="164"/>
    </row>
    <row r="1290" spans="1:18" s="165" customFormat="1" hidden="1">
      <c r="A1290" s="160" t="s">
        <v>126</v>
      </c>
      <c r="B1290" s="160" t="s">
        <v>1041</v>
      </c>
      <c r="C1290" s="161">
        <v>5131011122</v>
      </c>
      <c r="D1290" s="160" t="s">
        <v>1482</v>
      </c>
      <c r="E1290" s="162" t="s">
        <v>0</v>
      </c>
      <c r="F1290" s="162" t="s">
        <v>180</v>
      </c>
      <c r="G1290" s="163">
        <f>IF(F1290="I",IFERROR(VLOOKUP(C1290,'BG 122022'!B:D,3,FALSE),0),0)</f>
        <v>7731739</v>
      </c>
      <c r="H1290" s="164"/>
      <c r="I1290" s="164">
        <f>IF(F1290="I",IFERROR(VLOOKUP(C1290,'BG 122022'!B:E,4,FALSE),0),0)</f>
        <v>1066.75</v>
      </c>
      <c r="J1290" s="164"/>
      <c r="K1290" s="163"/>
      <c r="L1290" s="164"/>
      <c r="M1290" s="164"/>
      <c r="N1290" s="164"/>
      <c r="O1290" s="163">
        <f>IF(F1290="I",IFERROR(VLOOKUP(C1290,'BG 2021'!A:C,3,FALSE),0),0)</f>
        <v>0</v>
      </c>
      <c r="P1290" s="164"/>
      <c r="Q1290" s="164">
        <f>IF(F1290="I",IFERROR(VLOOKUP(C1290,'BG 2021'!A:D,4,FALSE),0),0)</f>
        <v>0</v>
      </c>
      <c r="R1290" s="164"/>
    </row>
    <row r="1291" spans="1:18" s="165" customFormat="1" hidden="1">
      <c r="A1291" s="160" t="s">
        <v>126</v>
      </c>
      <c r="B1291" s="160" t="s">
        <v>1041</v>
      </c>
      <c r="C1291" s="161">
        <v>5131011123</v>
      </c>
      <c r="D1291" s="160" t="s">
        <v>1483</v>
      </c>
      <c r="E1291" s="162" t="s">
        <v>0</v>
      </c>
      <c r="F1291" s="162" t="s">
        <v>180</v>
      </c>
      <c r="G1291" s="163">
        <f>IF(F1291="I",IFERROR(VLOOKUP(C1291,'BG 122022'!B:D,3,FALSE),0),0)</f>
        <v>445458</v>
      </c>
      <c r="H1291" s="164"/>
      <c r="I1291" s="164">
        <f>IF(F1291="I",IFERROR(VLOOKUP(C1291,'BG 122022'!B:E,4,FALSE),0),0)</f>
        <v>62.14</v>
      </c>
      <c r="J1291" s="164"/>
      <c r="K1291" s="163"/>
      <c r="L1291" s="164"/>
      <c r="M1291" s="164"/>
      <c r="N1291" s="164"/>
      <c r="O1291" s="163">
        <f>IF(F1291="I",IFERROR(VLOOKUP(C1291,'BG 2021'!A:C,3,FALSE),0),0)</f>
        <v>0</v>
      </c>
      <c r="P1291" s="164"/>
      <c r="Q1291" s="164">
        <f>IF(F1291="I",IFERROR(VLOOKUP(C1291,'BG 2021'!A:D,4,FALSE),0),0)</f>
        <v>0</v>
      </c>
      <c r="R1291" s="164"/>
    </row>
    <row r="1292" spans="1:18" s="165" customFormat="1" hidden="1">
      <c r="A1292" s="160" t="s">
        <v>126</v>
      </c>
      <c r="B1292" s="160" t="s">
        <v>1041</v>
      </c>
      <c r="C1292" s="161">
        <v>5131011199</v>
      </c>
      <c r="D1292" s="160" t="s">
        <v>299</v>
      </c>
      <c r="E1292" s="162" t="s">
        <v>6</v>
      </c>
      <c r="F1292" s="162" t="s">
        <v>180</v>
      </c>
      <c r="G1292" s="163">
        <f>IF(F1292="I",IFERROR(VLOOKUP(C1292,'BG 122022'!B:D,3,FALSE),0),0)</f>
        <v>6648859</v>
      </c>
      <c r="H1292" s="164"/>
      <c r="I1292" s="164">
        <f>IF(F1292="I",IFERROR(VLOOKUP(C1292,'BG 122022'!B:E,4,FALSE),0),0)</f>
        <v>966.16000000000008</v>
      </c>
      <c r="J1292" s="164"/>
      <c r="K1292" s="163"/>
      <c r="L1292" s="164"/>
      <c r="M1292" s="164"/>
      <c r="N1292" s="164"/>
      <c r="O1292" s="163">
        <f>IF(F1292="I",IFERROR(VLOOKUP(C1292,'BG 2021'!A:C,3,FALSE),0),0)</f>
        <v>5705167</v>
      </c>
      <c r="P1292" s="164"/>
      <c r="Q1292" s="164">
        <f>IF(F1292="I",IFERROR(VLOOKUP(C1292,'BG 2021'!A:D,4,FALSE),0),0)</f>
        <v>825.28</v>
      </c>
      <c r="R1292" s="164"/>
    </row>
    <row r="1293" spans="1:18" hidden="1">
      <c r="A1293" s="125" t="s">
        <v>126</v>
      </c>
      <c r="B1293" s="125"/>
      <c r="C1293" s="126">
        <v>514</v>
      </c>
      <c r="D1293" s="125" t="s">
        <v>352</v>
      </c>
      <c r="E1293" s="27" t="s">
        <v>6</v>
      </c>
      <c r="F1293" s="27" t="s">
        <v>179</v>
      </c>
      <c r="G1293" s="35">
        <f>IF(F1293="I",IFERROR(VLOOKUP(C1293,'BG 122022'!B:D,3,FALSE),0),0)</f>
        <v>0</v>
      </c>
      <c r="H1293" s="28"/>
      <c r="I1293" s="28">
        <f>IF(F1293="I",IFERROR(VLOOKUP(C1293,'BG 122022'!B:E,4,FALSE),0),0)</f>
        <v>0</v>
      </c>
      <c r="J1293" s="28"/>
      <c r="K1293" s="35"/>
      <c r="L1293" s="28"/>
      <c r="M1293" s="28"/>
      <c r="N1293" s="28"/>
      <c r="O1293" s="35">
        <f>IF(F1293="I",IFERROR(VLOOKUP(C1293,'BG 2021'!A:C,3,FALSE),0),0)</f>
        <v>0</v>
      </c>
      <c r="P1293" s="28"/>
      <c r="Q1293" s="28">
        <f>IF(F1293="I",IFERROR(VLOOKUP(C1293,'BG 2021'!A:D,4,FALSE),0),0)</f>
        <v>0</v>
      </c>
      <c r="R1293" s="28"/>
    </row>
    <row r="1294" spans="1:18" hidden="1">
      <c r="A1294" s="125" t="s">
        <v>126</v>
      </c>
      <c r="B1294" s="125"/>
      <c r="C1294" s="126">
        <v>51401</v>
      </c>
      <c r="D1294" s="125" t="s">
        <v>353</v>
      </c>
      <c r="E1294" s="27" t="s">
        <v>6</v>
      </c>
      <c r="F1294" s="27" t="s">
        <v>179</v>
      </c>
      <c r="G1294" s="35">
        <f>IF(F1294="I",IFERROR(VLOOKUP(C1294,'BG 122022'!B:D,3,FALSE),0),0)</f>
        <v>0</v>
      </c>
      <c r="H1294" s="28"/>
      <c r="I1294" s="28">
        <f>IF(F1294="I",IFERROR(VLOOKUP(C1294,'BG 122022'!B:E,4,FALSE),0),0)</f>
        <v>0</v>
      </c>
      <c r="J1294" s="28"/>
      <c r="K1294" s="35"/>
      <c r="L1294" s="28"/>
      <c r="M1294" s="28"/>
      <c r="N1294" s="28"/>
      <c r="O1294" s="35">
        <f>IF(F1294="I",IFERROR(VLOOKUP(C1294,'BG 2021'!A:C,3,FALSE),0),0)</f>
        <v>0</v>
      </c>
      <c r="P1294" s="28"/>
      <c r="Q1294" s="28">
        <f>IF(F1294="I",IFERROR(VLOOKUP(C1294,'BG 2021'!A:D,4,FALSE),0),0)</f>
        <v>0</v>
      </c>
      <c r="R1294" s="28"/>
    </row>
    <row r="1295" spans="1:18" hidden="1">
      <c r="A1295" s="125" t="s">
        <v>126</v>
      </c>
      <c r="B1295" s="125"/>
      <c r="C1295" s="126">
        <v>514011</v>
      </c>
      <c r="D1295" s="125" t="s">
        <v>353</v>
      </c>
      <c r="E1295" s="27" t="s">
        <v>6</v>
      </c>
      <c r="F1295" s="27" t="s">
        <v>179</v>
      </c>
      <c r="G1295" s="35">
        <f>IF(F1295="I",IFERROR(VLOOKUP(C1295,'BG 122022'!B:D,3,FALSE),0),0)</f>
        <v>0</v>
      </c>
      <c r="H1295" s="28"/>
      <c r="I1295" s="28">
        <f>IF(F1295="I",IFERROR(VLOOKUP(C1295,'BG 122022'!B:E,4,FALSE),0),0)</f>
        <v>0</v>
      </c>
      <c r="J1295" s="28"/>
      <c r="K1295" s="35"/>
      <c r="L1295" s="28"/>
      <c r="M1295" s="28"/>
      <c r="N1295" s="28"/>
      <c r="O1295" s="35">
        <f>IF(F1295="I",IFERROR(VLOOKUP(C1295,'BG 2021'!A:C,3,FALSE),0),0)</f>
        <v>0</v>
      </c>
      <c r="P1295" s="28"/>
      <c r="Q1295" s="28">
        <f>IF(F1295="I",IFERROR(VLOOKUP(C1295,'BG 2021'!A:D,4,FALSE),0),0)</f>
        <v>0</v>
      </c>
      <c r="R1295" s="28"/>
    </row>
    <row r="1296" spans="1:18" hidden="1">
      <c r="A1296" s="125" t="s">
        <v>126</v>
      </c>
      <c r="B1296" s="125"/>
      <c r="C1296" s="126">
        <v>5140111</v>
      </c>
      <c r="D1296" s="125" t="s">
        <v>353</v>
      </c>
      <c r="E1296" s="27" t="s">
        <v>6</v>
      </c>
      <c r="F1296" s="27" t="s">
        <v>179</v>
      </c>
      <c r="G1296" s="35">
        <f>IF(F1296="I",IFERROR(VLOOKUP(C1296,'BG 122022'!B:D,3,FALSE),0),0)</f>
        <v>0</v>
      </c>
      <c r="H1296" s="28"/>
      <c r="I1296" s="28">
        <f>IF(F1296="I",IFERROR(VLOOKUP(C1296,'BG 122022'!B:E,4,FALSE),0),0)</f>
        <v>0</v>
      </c>
      <c r="J1296" s="28"/>
      <c r="K1296" s="35"/>
      <c r="L1296" s="28"/>
      <c r="M1296" s="28"/>
      <c r="N1296" s="28"/>
      <c r="O1296" s="35">
        <f>IF(F1296="I",IFERROR(VLOOKUP(C1296,'BG 2021'!A:C,3,FALSE),0),0)</f>
        <v>0</v>
      </c>
      <c r="P1296" s="28"/>
      <c r="Q1296" s="28">
        <f>IF(F1296="I",IFERROR(VLOOKUP(C1296,'BG 2021'!A:D,4,FALSE),0),0)</f>
        <v>0</v>
      </c>
      <c r="R1296" s="28"/>
    </row>
    <row r="1297" spans="1:18" hidden="1">
      <c r="A1297" s="125" t="s">
        <v>126</v>
      </c>
      <c r="B1297" s="125"/>
      <c r="C1297" s="126">
        <v>51401111</v>
      </c>
      <c r="D1297" s="125" t="s">
        <v>120</v>
      </c>
      <c r="E1297" s="27" t="s">
        <v>6</v>
      </c>
      <c r="F1297" s="27" t="s">
        <v>179</v>
      </c>
      <c r="G1297" s="35">
        <f>IF(F1297="I",IFERROR(VLOOKUP(C1297,'BG 122022'!B:D,3,FALSE),0),0)</f>
        <v>0</v>
      </c>
      <c r="H1297" s="28"/>
      <c r="I1297" s="28">
        <f>IF(F1297="I",IFERROR(VLOOKUP(C1297,'BG 122022'!B:E,4,FALSE),0),0)</f>
        <v>0</v>
      </c>
      <c r="J1297" s="28"/>
      <c r="K1297" s="35"/>
      <c r="L1297" s="28"/>
      <c r="M1297" s="28"/>
      <c r="N1297" s="28"/>
      <c r="O1297" s="35">
        <f>IF(F1297="I",IFERROR(VLOOKUP(C1297,'BG 2021'!A:C,3,FALSE),0),0)</f>
        <v>0</v>
      </c>
      <c r="P1297" s="28"/>
      <c r="Q1297" s="28">
        <f>IF(F1297="I",IFERROR(VLOOKUP(C1297,'BG 2021'!A:D,4,FALSE),0),0)</f>
        <v>0</v>
      </c>
      <c r="R1297" s="28"/>
    </row>
    <row r="1298" spans="1:18" hidden="1">
      <c r="A1298" s="125" t="s">
        <v>126</v>
      </c>
      <c r="B1298" s="125"/>
      <c r="C1298" s="126">
        <v>5140111101</v>
      </c>
      <c r="D1298" s="125" t="s">
        <v>120</v>
      </c>
      <c r="E1298" s="27" t="s">
        <v>6</v>
      </c>
      <c r="F1298" s="27" t="s">
        <v>180</v>
      </c>
      <c r="G1298" s="35">
        <f>IF(F1298="I",IFERROR(VLOOKUP(C1298,'BG 122022'!B:D,3,FALSE),0),0)</f>
        <v>0</v>
      </c>
      <c r="H1298" s="28"/>
      <c r="I1298" s="28">
        <f>IF(F1298="I",IFERROR(VLOOKUP(C1298,'BG 122022'!B:E,4,FALSE),0),0)</f>
        <v>0</v>
      </c>
      <c r="J1298" s="28"/>
      <c r="K1298" s="35"/>
      <c r="L1298" s="28"/>
      <c r="M1298" s="28"/>
      <c r="N1298" s="28"/>
      <c r="O1298" s="35">
        <f>IF(F1298="I",IFERROR(VLOOKUP(C1298,'BG 2021'!A:C,3,FALSE),0),0)</f>
        <v>0</v>
      </c>
      <c r="P1298" s="28"/>
      <c r="Q1298" s="28">
        <f>IF(F1298="I",IFERROR(VLOOKUP(C1298,'BG 2021'!A:D,4,FALSE),0),0)</f>
        <v>0</v>
      </c>
      <c r="R1298" s="28"/>
    </row>
    <row r="1299" spans="1:18" s="165" customFormat="1" hidden="1">
      <c r="A1299" s="160" t="s">
        <v>126</v>
      </c>
      <c r="B1299" s="160" t="s">
        <v>54</v>
      </c>
      <c r="C1299" s="161">
        <v>5140111102</v>
      </c>
      <c r="D1299" s="160" t="s">
        <v>1393</v>
      </c>
      <c r="E1299" s="162" t="s">
        <v>6</v>
      </c>
      <c r="F1299" s="162" t="s">
        <v>180</v>
      </c>
      <c r="G1299" s="163">
        <f>IF(F1299="I",IFERROR(VLOOKUP(C1299,'BG 122022'!B:D,3,FALSE),0),0)</f>
        <v>359045102</v>
      </c>
      <c r="H1299" s="164"/>
      <c r="I1299" s="164">
        <f>IF(F1299="I",IFERROR(VLOOKUP(C1299,'BG 122022'!B:E,4,FALSE),0),0)</f>
        <v>49193.89</v>
      </c>
      <c r="J1299" s="164"/>
      <c r="K1299" s="163"/>
      <c r="L1299" s="164"/>
      <c r="M1299" s="164"/>
      <c r="N1299" s="164"/>
      <c r="O1299" s="163">
        <f>IF(F1299="I",IFERROR(VLOOKUP(C1299,'BG 2021'!A:C,3,FALSE),0),0)</f>
        <v>924790</v>
      </c>
      <c r="P1299" s="164"/>
      <c r="Q1299" s="164">
        <f>IF(F1299="I",IFERROR(VLOOKUP(C1299,'BG 2021'!A:D,4,FALSE),0),0)</f>
        <v>135.13999999999999</v>
      </c>
      <c r="R1299" s="164"/>
    </row>
    <row r="1300" spans="1:18" hidden="1">
      <c r="A1300" s="125" t="s">
        <v>126</v>
      </c>
      <c r="B1300" s="125"/>
      <c r="C1300" s="126">
        <v>51401112</v>
      </c>
      <c r="D1300" s="125" t="s">
        <v>56</v>
      </c>
      <c r="E1300" s="27" t="s">
        <v>6</v>
      </c>
      <c r="F1300" s="27" t="s">
        <v>179</v>
      </c>
      <c r="G1300" s="35">
        <f>IF(F1300="I",IFERROR(VLOOKUP(C1300,'BG 122022'!B:D,3,FALSE),0),0)</f>
        <v>0</v>
      </c>
      <c r="H1300" s="28"/>
      <c r="I1300" s="28">
        <f>IF(F1300="I",IFERROR(VLOOKUP(C1300,'BG 122022'!B:E,4,FALSE),0),0)</f>
        <v>0</v>
      </c>
      <c r="J1300" s="28"/>
      <c r="K1300" s="35"/>
      <c r="L1300" s="28"/>
      <c r="M1300" s="28"/>
      <c r="N1300" s="28"/>
      <c r="O1300" s="35">
        <f>IF(F1300="I",IFERROR(VLOOKUP(C1300,'BG 2021'!A:C,3,FALSE),0),0)</f>
        <v>0</v>
      </c>
      <c r="P1300" s="28"/>
      <c r="Q1300" s="28">
        <f>IF(F1300="I",IFERROR(VLOOKUP(C1300,'BG 2021'!A:D,4,FALSE),0),0)</f>
        <v>0</v>
      </c>
      <c r="R1300" s="28"/>
    </row>
    <row r="1301" spans="1:18" s="165" customFormat="1" hidden="1">
      <c r="A1301" s="160" t="s">
        <v>126</v>
      </c>
      <c r="B1301" s="160" t="s">
        <v>1041</v>
      </c>
      <c r="C1301" s="161">
        <v>5140111201</v>
      </c>
      <c r="D1301" s="160" t="s">
        <v>300</v>
      </c>
      <c r="E1301" s="162" t="s">
        <v>6</v>
      </c>
      <c r="F1301" s="162" t="s">
        <v>180</v>
      </c>
      <c r="G1301" s="163">
        <f>IF(F1301="I",IFERROR(VLOOKUP(C1301,'BG 122022'!B:D,3,FALSE),0),0)</f>
        <v>22189641</v>
      </c>
      <c r="H1301" s="164"/>
      <c r="I1301" s="164">
        <f>IF(F1301="I",IFERROR(VLOOKUP(C1301,'BG 122022'!B:E,4,FALSE),0),0)</f>
        <v>3876.16</v>
      </c>
      <c r="J1301" s="164"/>
      <c r="K1301" s="163"/>
      <c r="L1301" s="164"/>
      <c r="M1301" s="164"/>
      <c r="N1301" s="164"/>
      <c r="O1301" s="163">
        <f>IF(F1301="I",IFERROR(VLOOKUP(C1301,'BG 2021'!A:C,3,FALSE),0),0)</f>
        <v>20827523</v>
      </c>
      <c r="P1301" s="164"/>
      <c r="Q1301" s="164">
        <f>IF(F1301="I",IFERROR(VLOOKUP(C1301,'BG 2021'!A:D,4,FALSE),0),0)</f>
        <v>3250.53</v>
      </c>
      <c r="R1301" s="164"/>
    </row>
    <row r="1302" spans="1:18" s="165" customFormat="1" hidden="1">
      <c r="A1302" s="160" t="s">
        <v>126</v>
      </c>
      <c r="B1302" s="160" t="s">
        <v>1041</v>
      </c>
      <c r="C1302" s="161">
        <v>5140111202</v>
      </c>
      <c r="D1302" s="160" t="s">
        <v>300</v>
      </c>
      <c r="E1302" s="162" t="s">
        <v>0</v>
      </c>
      <c r="F1302" s="162" t="s">
        <v>180</v>
      </c>
      <c r="G1302" s="163">
        <f>IF(F1302="I",IFERROR(VLOOKUP(C1302,'BG 122022'!B:D,3,FALSE),0),0)</f>
        <v>3159901</v>
      </c>
      <c r="H1302" s="164"/>
      <c r="I1302" s="164">
        <f>IF(F1302="I",IFERROR(VLOOKUP(C1302,'BG 122022'!B:E,4,FALSE),0),0)</f>
        <v>464.91</v>
      </c>
      <c r="J1302" s="164"/>
      <c r="K1302" s="163"/>
      <c r="L1302" s="164"/>
      <c r="M1302" s="164"/>
      <c r="N1302" s="164"/>
      <c r="O1302" s="163">
        <f>IF(F1302="I",IFERROR(VLOOKUP(C1302,'BG 2021'!A:C,3,FALSE),0),0)</f>
        <v>567967</v>
      </c>
      <c r="P1302" s="164"/>
      <c r="Q1302" s="164">
        <f>IF(F1302="I",IFERROR(VLOOKUP(C1302,'BG 2021'!A:D,4,FALSE),0),0)</f>
        <v>82.25</v>
      </c>
      <c r="R1302" s="164"/>
    </row>
    <row r="1303" spans="1:18" s="165" customFormat="1" hidden="1">
      <c r="A1303" s="160" t="s">
        <v>126</v>
      </c>
      <c r="B1303" s="160" t="s">
        <v>1041</v>
      </c>
      <c r="C1303" s="161">
        <v>5140111203</v>
      </c>
      <c r="D1303" s="160" t="s">
        <v>1114</v>
      </c>
      <c r="E1303" s="162" t="s">
        <v>6</v>
      </c>
      <c r="F1303" s="162" t="s">
        <v>180</v>
      </c>
      <c r="G1303" s="163">
        <f>IF(F1303="I",IFERROR(VLOOKUP(C1303,'BG 122022'!B:D,3,FALSE),0),0)</f>
        <v>1661239</v>
      </c>
      <c r="H1303" s="164"/>
      <c r="I1303" s="164">
        <f>IF(F1303="I",IFERROR(VLOOKUP(C1303,'BG 122022'!B:E,4,FALSE),0),0)</f>
        <v>240.26999999999998</v>
      </c>
      <c r="J1303" s="164"/>
      <c r="K1303" s="163"/>
      <c r="L1303" s="164"/>
      <c r="M1303" s="164"/>
      <c r="N1303" s="164"/>
      <c r="O1303" s="163">
        <f>IF(F1303="I",IFERROR(VLOOKUP(C1303,'BG 2021'!A:C,3,FALSE),0),0)</f>
        <v>1576158</v>
      </c>
      <c r="P1303" s="164"/>
      <c r="Q1303" s="164">
        <f>IF(F1303="I",IFERROR(VLOOKUP(C1303,'BG 2021'!A:D,4,FALSE),0),0)</f>
        <v>229.16</v>
      </c>
      <c r="R1303" s="164"/>
    </row>
    <row r="1304" spans="1:18" s="165" customFormat="1" hidden="1">
      <c r="A1304" s="160" t="s">
        <v>126</v>
      </c>
      <c r="B1304" s="160" t="s">
        <v>1041</v>
      </c>
      <c r="C1304" s="161">
        <v>5140111204</v>
      </c>
      <c r="D1304" s="160" t="s">
        <v>1196</v>
      </c>
      <c r="E1304" s="162" t="s">
        <v>6</v>
      </c>
      <c r="F1304" s="162" t="s">
        <v>180</v>
      </c>
      <c r="G1304" s="163">
        <f>IF(F1304="I",IFERROR(VLOOKUP(C1304,'BG 122022'!B:D,3,FALSE),0),0)</f>
        <v>4540584</v>
      </c>
      <c r="H1304" s="164"/>
      <c r="I1304" s="164">
        <f>IF(F1304="I",IFERROR(VLOOKUP(C1304,'BG 122022'!B:E,4,FALSE),0),0)</f>
        <v>902.4</v>
      </c>
      <c r="J1304" s="164"/>
      <c r="K1304" s="163"/>
      <c r="L1304" s="164"/>
      <c r="M1304" s="164"/>
      <c r="N1304" s="164"/>
      <c r="O1304" s="163">
        <f>IF(F1304="I",IFERROR(VLOOKUP(C1304,'BG 2021'!A:C,3,FALSE),0),0)</f>
        <v>1454436</v>
      </c>
      <c r="P1304" s="164"/>
      <c r="Q1304" s="164">
        <f>IF(F1304="I",IFERROR(VLOOKUP(C1304,'BG 2021'!A:D,4,FALSE),0),0)</f>
        <v>212.58</v>
      </c>
      <c r="R1304" s="164"/>
    </row>
    <row r="1305" spans="1:18" hidden="1">
      <c r="A1305" s="125" t="s">
        <v>126</v>
      </c>
      <c r="B1305" s="125"/>
      <c r="C1305" s="126">
        <v>51401113</v>
      </c>
      <c r="D1305" s="125" t="s">
        <v>354</v>
      </c>
      <c r="E1305" s="27" t="s">
        <v>6</v>
      </c>
      <c r="F1305" s="27" t="s">
        <v>179</v>
      </c>
      <c r="G1305" s="35">
        <f>IF(F1305="I",IFERROR(VLOOKUP(C1305,'BG 122022'!B:D,3,FALSE),0),0)</f>
        <v>0</v>
      </c>
      <c r="H1305" s="28"/>
      <c r="I1305" s="28">
        <f>IF(F1305="I",IFERROR(VLOOKUP(C1305,'BG 122022'!B:E,4,FALSE),0),0)</f>
        <v>0</v>
      </c>
      <c r="J1305" s="28"/>
      <c r="K1305" s="35"/>
      <c r="L1305" s="28"/>
      <c r="M1305" s="28"/>
      <c r="N1305" s="28"/>
      <c r="O1305" s="35">
        <f>IF(F1305="I",IFERROR(VLOOKUP(C1305,'BG 2021'!A:C,3,FALSE),0),0)</f>
        <v>0</v>
      </c>
      <c r="P1305" s="28"/>
      <c r="Q1305" s="28">
        <f>IF(F1305="I",IFERROR(VLOOKUP(C1305,'BG 2021'!A:D,4,FALSE),0),0)</f>
        <v>0</v>
      </c>
      <c r="R1305" s="28"/>
    </row>
    <row r="1306" spans="1:18" s="165" customFormat="1" hidden="1">
      <c r="A1306" s="160" t="s">
        <v>126</v>
      </c>
      <c r="B1306" s="160" t="s">
        <v>75</v>
      </c>
      <c r="C1306" s="161">
        <v>5140111301</v>
      </c>
      <c r="D1306" s="160" t="s">
        <v>284</v>
      </c>
      <c r="E1306" s="162" t="s">
        <v>6</v>
      </c>
      <c r="F1306" s="162" t="s">
        <v>180</v>
      </c>
      <c r="G1306" s="163">
        <f>IF(F1306="I",IFERROR(VLOOKUP(C1306,'BG 122022'!B:D,3,FALSE),0),0)</f>
        <v>7980677958</v>
      </c>
      <c r="H1306" s="164"/>
      <c r="I1306" s="164">
        <f>IF(F1306="I",IFERROR(VLOOKUP(C1306,'BG 122022'!B:E,4,FALSE),0),0)</f>
        <v>1026780.3517999999</v>
      </c>
      <c r="J1306" s="164"/>
      <c r="K1306" s="163"/>
      <c r="L1306" s="164"/>
      <c r="M1306" s="164"/>
      <c r="N1306" s="164"/>
      <c r="O1306" s="163">
        <f>IF(F1306="I",IFERROR(VLOOKUP(C1306,'BG 2021'!A:C,3,FALSE),0),0)</f>
        <v>1423037649</v>
      </c>
      <c r="P1306" s="164"/>
      <c r="Q1306" s="164">
        <f>IF(F1306="I",IFERROR(VLOOKUP(C1306,'BG 2021'!A:D,4,FALSE),0),0)</f>
        <v>1477183.73</v>
      </c>
      <c r="R1306" s="164"/>
    </row>
    <row r="1307" spans="1:18" s="165" customFormat="1" hidden="1">
      <c r="A1307" s="160" t="s">
        <v>126</v>
      </c>
      <c r="B1307" s="160" t="s">
        <v>75</v>
      </c>
      <c r="C1307" s="161">
        <v>5140111302</v>
      </c>
      <c r="D1307" s="160" t="s">
        <v>285</v>
      </c>
      <c r="E1307" s="162" t="s">
        <v>6</v>
      </c>
      <c r="F1307" s="162" t="s">
        <v>180</v>
      </c>
      <c r="G1307" s="163">
        <f>IF(F1307="I",IFERROR(VLOOKUP(C1307,'BG 122022'!B:D,3,FALSE),0),0)</f>
        <v>4900169282</v>
      </c>
      <c r="H1307" s="164"/>
      <c r="I1307" s="164">
        <f>IF(F1307="I",IFERROR(VLOOKUP(C1307,'BG 122022'!B:E,4,FALSE),0),0)</f>
        <v>100420381.1036</v>
      </c>
      <c r="J1307" s="164"/>
      <c r="K1307" s="163"/>
      <c r="L1307" s="164"/>
      <c r="M1307" s="164"/>
      <c r="N1307" s="164"/>
      <c r="O1307" s="163">
        <f>IF(F1307="I",IFERROR(VLOOKUP(C1307,'BG 2021'!A:C,3,FALSE),0),0)</f>
        <v>603864767</v>
      </c>
      <c r="P1307" s="164"/>
      <c r="Q1307" s="164">
        <f>IF(F1307="I",IFERROR(VLOOKUP(C1307,'BG 2021'!A:D,4,FALSE),0),0)</f>
        <v>165299.935</v>
      </c>
      <c r="R1307" s="164"/>
    </row>
    <row r="1308" spans="1:18" hidden="1">
      <c r="A1308" s="125" t="s">
        <v>126</v>
      </c>
      <c r="B1308" s="125"/>
      <c r="C1308" s="126">
        <v>515</v>
      </c>
      <c r="D1308" s="125" t="s">
        <v>152</v>
      </c>
      <c r="E1308" s="27" t="s">
        <v>6</v>
      </c>
      <c r="F1308" s="27" t="s">
        <v>179</v>
      </c>
      <c r="G1308" s="35">
        <f>IF(F1308="I",IFERROR(VLOOKUP(C1308,'BG 122022'!B:D,3,FALSE),0),0)</f>
        <v>0</v>
      </c>
      <c r="H1308" s="28"/>
      <c r="I1308" s="28">
        <f>IF(F1308="I",IFERROR(VLOOKUP(C1308,'BG 122022'!B:E,4,FALSE),0),0)</f>
        <v>0</v>
      </c>
      <c r="J1308" s="28"/>
      <c r="K1308" s="35"/>
      <c r="L1308" s="28"/>
      <c r="M1308" s="28"/>
      <c r="N1308" s="28"/>
      <c r="O1308" s="35">
        <f>IF(F1308="I",IFERROR(VLOOKUP(C1308,'BG 2021'!A:C,3,FALSE),0),0)</f>
        <v>0</v>
      </c>
      <c r="P1308" s="28"/>
      <c r="Q1308" s="28">
        <f>IF(F1308="I",IFERROR(VLOOKUP(C1308,'BG 2021'!A:D,4,FALSE),0),0)</f>
        <v>0</v>
      </c>
      <c r="R1308" s="28"/>
    </row>
    <row r="1309" spans="1:18" hidden="1">
      <c r="A1309" s="125" t="s">
        <v>126</v>
      </c>
      <c r="B1309" s="125"/>
      <c r="C1309" s="126">
        <v>51501</v>
      </c>
      <c r="D1309" s="125" t="s">
        <v>355</v>
      </c>
      <c r="E1309" s="27" t="s">
        <v>6</v>
      </c>
      <c r="F1309" s="27" t="s">
        <v>179</v>
      </c>
      <c r="G1309" s="35">
        <f>IF(F1309="I",IFERROR(VLOOKUP(C1309,'BG 122022'!B:D,3,FALSE),0),0)</f>
        <v>0</v>
      </c>
      <c r="H1309" s="28"/>
      <c r="I1309" s="28">
        <f>IF(F1309="I",IFERROR(VLOOKUP(C1309,'BG 122022'!B:E,4,FALSE),0),0)</f>
        <v>0</v>
      </c>
      <c r="J1309" s="28"/>
      <c r="K1309" s="35"/>
      <c r="L1309" s="28"/>
      <c r="M1309" s="28"/>
      <c r="N1309" s="28"/>
      <c r="O1309" s="35">
        <f>IF(F1309="I",IFERROR(VLOOKUP(C1309,'BG 2021'!A:C,3,FALSE),0),0)</f>
        <v>0</v>
      </c>
      <c r="P1309" s="28"/>
      <c r="Q1309" s="28">
        <f>IF(F1309="I",IFERROR(VLOOKUP(C1309,'BG 2021'!A:D,4,FALSE),0),0)</f>
        <v>0</v>
      </c>
      <c r="R1309" s="28"/>
    </row>
    <row r="1310" spans="1:18" hidden="1">
      <c r="A1310" s="125" t="s">
        <v>126</v>
      </c>
      <c r="B1310" s="125"/>
      <c r="C1310" s="126">
        <v>515011</v>
      </c>
      <c r="D1310" s="125" t="s">
        <v>355</v>
      </c>
      <c r="E1310" s="27" t="s">
        <v>6</v>
      </c>
      <c r="F1310" s="27" t="s">
        <v>179</v>
      </c>
      <c r="G1310" s="35">
        <f>IF(F1310="I",IFERROR(VLOOKUP(C1310,'BG 122022'!B:D,3,FALSE),0),0)</f>
        <v>0</v>
      </c>
      <c r="H1310" s="28"/>
      <c r="I1310" s="28">
        <f>IF(F1310="I",IFERROR(VLOOKUP(C1310,'BG 122022'!B:E,4,FALSE),0),0)</f>
        <v>0</v>
      </c>
      <c r="J1310" s="28"/>
      <c r="K1310" s="35"/>
      <c r="L1310" s="28"/>
      <c r="M1310" s="28"/>
      <c r="N1310" s="28"/>
      <c r="O1310" s="35">
        <f>IF(F1310="I",IFERROR(VLOOKUP(C1310,'BG 2021'!A:C,3,FALSE),0),0)</f>
        <v>0</v>
      </c>
      <c r="P1310" s="28"/>
      <c r="Q1310" s="28">
        <f>IF(F1310="I",IFERROR(VLOOKUP(C1310,'BG 2021'!A:D,4,FALSE),0),0)</f>
        <v>0</v>
      </c>
      <c r="R1310" s="28"/>
    </row>
    <row r="1311" spans="1:18" hidden="1">
      <c r="A1311" s="125" t="s">
        <v>126</v>
      </c>
      <c r="B1311" s="125"/>
      <c r="C1311" s="126">
        <v>5150111</v>
      </c>
      <c r="D1311" s="125" t="s">
        <v>355</v>
      </c>
      <c r="E1311" s="27" t="s">
        <v>6</v>
      </c>
      <c r="F1311" s="27" t="s">
        <v>179</v>
      </c>
      <c r="G1311" s="35">
        <f>IF(F1311="I",IFERROR(VLOOKUP(C1311,'BG 122022'!B:D,3,FALSE),0),0)</f>
        <v>0</v>
      </c>
      <c r="H1311" s="28"/>
      <c r="I1311" s="28">
        <f>IF(F1311="I",IFERROR(VLOOKUP(C1311,'BG 122022'!B:E,4,FALSE),0),0)</f>
        <v>0</v>
      </c>
      <c r="J1311" s="28"/>
      <c r="K1311" s="35"/>
      <c r="L1311" s="28"/>
      <c r="M1311" s="28"/>
      <c r="N1311" s="28"/>
      <c r="O1311" s="35">
        <f>IF(F1311="I",IFERROR(VLOOKUP(C1311,'BG 2021'!A:C,3,FALSE),0),0)</f>
        <v>0</v>
      </c>
      <c r="P1311" s="28"/>
      <c r="Q1311" s="28">
        <f>IF(F1311="I",IFERROR(VLOOKUP(C1311,'BG 2021'!A:D,4,FALSE),0),0)</f>
        <v>0</v>
      </c>
      <c r="R1311" s="28"/>
    </row>
    <row r="1312" spans="1:18" hidden="1">
      <c r="A1312" s="125" t="s">
        <v>126</v>
      </c>
      <c r="B1312" s="125"/>
      <c r="C1312" s="126">
        <v>51501111</v>
      </c>
      <c r="D1312" s="125" t="s">
        <v>356</v>
      </c>
      <c r="E1312" s="27" t="s">
        <v>6</v>
      </c>
      <c r="F1312" s="27" t="s">
        <v>179</v>
      </c>
      <c r="G1312" s="35">
        <f>IF(F1312="I",IFERROR(VLOOKUP(C1312,'BG 122022'!B:D,3,FALSE),0),0)</f>
        <v>0</v>
      </c>
      <c r="H1312" s="28"/>
      <c r="I1312" s="28">
        <f>IF(F1312="I",IFERROR(VLOOKUP(C1312,'BG 122022'!B:E,4,FALSE),0),0)</f>
        <v>0</v>
      </c>
      <c r="J1312" s="28"/>
      <c r="K1312" s="35"/>
      <c r="L1312" s="28"/>
      <c r="M1312" s="28"/>
      <c r="N1312" s="28"/>
      <c r="O1312" s="35">
        <f>IF(F1312="I",IFERROR(VLOOKUP(C1312,'BG 2021'!A:C,3,FALSE),0),0)</f>
        <v>0</v>
      </c>
      <c r="P1312" s="28"/>
      <c r="Q1312" s="28">
        <f>IF(F1312="I",IFERROR(VLOOKUP(C1312,'BG 2021'!A:D,4,FALSE),0),0)</f>
        <v>0</v>
      </c>
      <c r="R1312" s="28"/>
    </row>
    <row r="1313" spans="1:18" s="165" customFormat="1" hidden="1">
      <c r="A1313" s="160" t="s">
        <v>126</v>
      </c>
      <c r="B1313" s="160" t="s">
        <v>16</v>
      </c>
      <c r="C1313" s="161">
        <v>5150111101</v>
      </c>
      <c r="D1313" s="160" t="s">
        <v>55</v>
      </c>
      <c r="E1313" s="162" t="s">
        <v>6</v>
      </c>
      <c r="F1313" s="162" t="s">
        <v>180</v>
      </c>
      <c r="G1313" s="163">
        <f>IF(F1313="I",IFERROR(VLOOKUP(C1313,'BG 122022'!B:D,3,FALSE),0),0)</f>
        <v>5451720</v>
      </c>
      <c r="H1313" s="164"/>
      <c r="I1313" s="164">
        <f>IF(F1313="I",IFERROR(VLOOKUP(C1313,'BG 122022'!B:E,4,FALSE),0),0)</f>
        <v>799.72</v>
      </c>
      <c r="J1313" s="164"/>
      <c r="K1313" s="163"/>
      <c r="L1313" s="164"/>
      <c r="M1313" s="164"/>
      <c r="N1313" s="164"/>
      <c r="O1313" s="163">
        <f>IF(F1313="I",IFERROR(VLOOKUP(C1313,'BG 2021'!A:C,3,FALSE),0),0)</f>
        <v>7098211</v>
      </c>
      <c r="P1313" s="164"/>
      <c r="Q1313" s="164">
        <f>IF(F1313="I",IFERROR(VLOOKUP(C1313,'BG 2021'!A:D,4,FALSE),0),0)</f>
        <v>1041.4300000000003</v>
      </c>
      <c r="R1313" s="164"/>
    </row>
    <row r="1314" spans="1:18" s="165" customFormat="1" hidden="1">
      <c r="A1314" s="160" t="s">
        <v>126</v>
      </c>
      <c r="B1314" s="160" t="s">
        <v>39</v>
      </c>
      <c r="C1314" s="161">
        <v>5150111102</v>
      </c>
      <c r="D1314" s="160" t="s">
        <v>814</v>
      </c>
      <c r="E1314" s="162" t="s">
        <v>6</v>
      </c>
      <c r="F1314" s="162" t="s">
        <v>180</v>
      </c>
      <c r="G1314" s="163">
        <f>IF(F1314="I",IFERROR(VLOOKUP(C1314,'BG 122022'!B:D,3,FALSE),0),0)</f>
        <v>142849588</v>
      </c>
      <c r="H1314" s="164"/>
      <c r="I1314" s="164">
        <f>IF(F1314="I",IFERROR(VLOOKUP(C1314,'BG 122022'!B:E,4,FALSE),0),0)</f>
        <v>20388.189999999999</v>
      </c>
      <c r="J1314" s="164"/>
      <c r="K1314" s="163"/>
      <c r="L1314" s="164"/>
      <c r="M1314" s="164"/>
      <c r="N1314" s="164"/>
      <c r="O1314" s="163">
        <f>IF(F1314="I",IFERROR(VLOOKUP(C1314,'BG 2021'!A:C,3,FALSE),0),0)</f>
        <v>9697087</v>
      </c>
      <c r="P1314" s="164"/>
      <c r="Q1314" s="164">
        <f>IF(F1314="I",IFERROR(VLOOKUP(C1314,'BG 2021'!A:D,4,FALSE),0),0)</f>
        <v>1412.76</v>
      </c>
      <c r="R1314" s="164"/>
    </row>
    <row r="1315" spans="1:18" s="165" customFormat="1" hidden="1">
      <c r="A1315" s="160" t="s">
        <v>126</v>
      </c>
      <c r="B1315" s="160" t="s">
        <v>1041</v>
      </c>
      <c r="C1315" s="161">
        <v>5150111103</v>
      </c>
      <c r="D1315" s="160" t="s">
        <v>301</v>
      </c>
      <c r="E1315" s="162" t="s">
        <v>6</v>
      </c>
      <c r="F1315" s="162" t="s">
        <v>180</v>
      </c>
      <c r="G1315" s="163">
        <f>IF(F1315="I",IFERROR(VLOOKUP(C1315,'BG 122022'!B:D,3,FALSE),0),0)</f>
        <v>329682135</v>
      </c>
      <c r="H1315" s="164"/>
      <c r="I1315" s="164">
        <f>IF(F1315="I",IFERROR(VLOOKUP(C1315,'BG 122022'!B:E,4,FALSE),0),0)</f>
        <v>47156.119999999995</v>
      </c>
      <c r="J1315" s="164"/>
      <c r="K1315" s="163"/>
      <c r="L1315" s="164"/>
      <c r="M1315" s="164"/>
      <c r="N1315" s="164"/>
      <c r="O1315" s="163">
        <f>IF(F1315="I",IFERROR(VLOOKUP(C1315,'BG 2021'!A:C,3,FALSE),0),0)</f>
        <v>279525250</v>
      </c>
      <c r="P1315" s="164"/>
      <c r="Q1315" s="164">
        <f>IF(F1315="I",IFERROR(VLOOKUP(C1315,'BG 2021'!A:D,4,FALSE),0),0)</f>
        <v>40834.449999999997</v>
      </c>
      <c r="R1315" s="164"/>
    </row>
    <row r="1316" spans="1:18" hidden="1">
      <c r="A1316" s="125" t="s">
        <v>126</v>
      </c>
      <c r="B1316" s="125"/>
      <c r="C1316" s="126">
        <v>51501112</v>
      </c>
      <c r="D1316" s="125" t="s">
        <v>357</v>
      </c>
      <c r="E1316" s="27" t="s">
        <v>6</v>
      </c>
      <c r="F1316" s="27" t="s">
        <v>179</v>
      </c>
      <c r="G1316" s="35">
        <f>IF(F1316="I",IFERROR(VLOOKUP(C1316,'BG 122022'!B:D,3,FALSE),0),0)</f>
        <v>0</v>
      </c>
      <c r="H1316" s="28"/>
      <c r="I1316" s="28">
        <f>IF(F1316="I",IFERROR(VLOOKUP(C1316,'BG 122022'!B:E,4,FALSE),0),0)</f>
        <v>0</v>
      </c>
      <c r="J1316" s="28"/>
      <c r="K1316" s="35"/>
      <c r="L1316" s="28"/>
      <c r="M1316" s="28"/>
      <c r="N1316" s="28"/>
      <c r="O1316" s="35">
        <f>IF(F1316="I",IFERROR(VLOOKUP(C1316,'BG 2021'!A:C,3,FALSE),0),0)</f>
        <v>0</v>
      </c>
      <c r="P1316" s="28"/>
      <c r="Q1316" s="28">
        <f>IF(F1316="I",IFERROR(VLOOKUP(C1316,'BG 2021'!A:D,4,FALSE),0),0)</f>
        <v>0</v>
      </c>
      <c r="R1316" s="28"/>
    </row>
    <row r="1317" spans="1:18" s="165" customFormat="1" hidden="1">
      <c r="A1317" s="160" t="s">
        <v>126</v>
      </c>
      <c r="B1317" s="160" t="s">
        <v>1041</v>
      </c>
      <c r="C1317" s="161">
        <v>5150111201</v>
      </c>
      <c r="D1317" s="160" t="s">
        <v>302</v>
      </c>
      <c r="E1317" s="162" t="s">
        <v>6</v>
      </c>
      <c r="F1317" s="162" t="s">
        <v>180</v>
      </c>
      <c r="G1317" s="163">
        <f>IF(F1317="I",IFERROR(VLOOKUP(C1317,'BG 122022'!B:D,3,FALSE),0),0)</f>
        <v>104428639</v>
      </c>
      <c r="H1317" s="164"/>
      <c r="I1317" s="164">
        <f>IF(F1317="I",IFERROR(VLOOKUP(C1317,'BG 122022'!B:E,4,FALSE),0),0)</f>
        <v>14890.14</v>
      </c>
      <c r="J1317" s="164"/>
      <c r="K1317" s="163"/>
      <c r="L1317" s="164"/>
      <c r="M1317" s="164"/>
      <c r="N1317" s="164"/>
      <c r="O1317" s="163">
        <f>IF(F1317="I",IFERROR(VLOOKUP(C1317,'BG 2021'!A:C,3,FALSE),0),0)</f>
        <v>59754246</v>
      </c>
      <c r="P1317" s="164"/>
      <c r="Q1317" s="164">
        <f>IF(F1317="I",IFERROR(VLOOKUP(C1317,'BG 2021'!A:D,4,FALSE),0),0)</f>
        <v>9218.52</v>
      </c>
      <c r="R1317" s="164"/>
    </row>
    <row r="1318" spans="1:18" s="165" customFormat="1" hidden="1">
      <c r="A1318" s="160" t="s">
        <v>126</v>
      </c>
      <c r="B1318" s="160" t="s">
        <v>1041</v>
      </c>
      <c r="C1318" s="161">
        <v>5150111202</v>
      </c>
      <c r="D1318" s="160" t="s">
        <v>815</v>
      </c>
      <c r="E1318" s="162" t="s">
        <v>0</v>
      </c>
      <c r="F1318" s="162" t="s">
        <v>180</v>
      </c>
      <c r="G1318" s="163">
        <f>IF(F1318="I",IFERROR(VLOOKUP(C1318,'BG 122022'!B:D,3,FALSE),0),0)</f>
        <v>4915057</v>
      </c>
      <c r="H1318" s="164"/>
      <c r="I1318" s="164">
        <f>IF(F1318="I",IFERROR(VLOOKUP(C1318,'BG 122022'!B:E,4,FALSE),0),0)</f>
        <v>671.19</v>
      </c>
      <c r="J1318" s="164"/>
      <c r="K1318" s="163"/>
      <c r="L1318" s="164"/>
      <c r="M1318" s="164"/>
      <c r="N1318" s="164"/>
      <c r="O1318" s="163">
        <f>IF(F1318="I",IFERROR(VLOOKUP(C1318,'BG 2021'!A:C,3,FALSE),0),0)</f>
        <v>0</v>
      </c>
      <c r="P1318" s="164"/>
      <c r="Q1318" s="164">
        <f>IF(F1318="I",IFERROR(VLOOKUP(C1318,'BG 2021'!A:D,4,FALSE),0),0)</f>
        <v>0</v>
      </c>
      <c r="R1318" s="164"/>
    </row>
    <row r="1319" spans="1:18" s="165" customFormat="1" hidden="1">
      <c r="A1319" s="160" t="s">
        <v>126</v>
      </c>
      <c r="B1319" s="160" t="s">
        <v>1041</v>
      </c>
      <c r="C1319" s="161">
        <v>5150111203</v>
      </c>
      <c r="D1319" s="160" t="s">
        <v>1276</v>
      </c>
      <c r="E1319" s="162" t="s">
        <v>6</v>
      </c>
      <c r="F1319" s="162" t="s">
        <v>180</v>
      </c>
      <c r="G1319" s="163">
        <f>IF(F1319="I",IFERROR(VLOOKUP(C1319,'BG 122022'!B:D,3,FALSE),0),0)</f>
        <v>223118</v>
      </c>
      <c r="H1319" s="164"/>
      <c r="I1319" s="164">
        <f>IF(F1319="I",IFERROR(VLOOKUP(C1319,'BG 122022'!B:E,4,FALSE),0),0)</f>
        <v>32.130000000000003</v>
      </c>
      <c r="J1319" s="164"/>
      <c r="K1319" s="163"/>
      <c r="L1319" s="164"/>
      <c r="M1319" s="164"/>
      <c r="N1319" s="164"/>
      <c r="O1319" s="163">
        <f>IF(F1319="I",IFERROR(VLOOKUP(C1319,'BG 2021'!A:C,3,FALSE),0),0)</f>
        <v>0</v>
      </c>
      <c r="P1319" s="164"/>
      <c r="Q1319" s="164">
        <f>IF(F1319="I",IFERROR(VLOOKUP(C1319,'BG 2021'!A:D,4,FALSE),0),0)</f>
        <v>0</v>
      </c>
      <c r="R1319" s="164"/>
    </row>
    <row r="1320" spans="1:18" s="165" customFormat="1" hidden="1">
      <c r="A1320" s="160" t="s">
        <v>126</v>
      </c>
      <c r="B1320" s="160" t="s">
        <v>1041</v>
      </c>
      <c r="C1320" s="161">
        <v>5150111204</v>
      </c>
      <c r="D1320" s="160" t="s">
        <v>1277</v>
      </c>
      <c r="E1320" s="162" t="s">
        <v>6</v>
      </c>
      <c r="F1320" s="162" t="s">
        <v>180</v>
      </c>
      <c r="G1320" s="163">
        <f>IF(F1320="I",IFERROR(VLOOKUP(C1320,'BG 122022'!B:D,3,FALSE),0),0)</f>
        <v>9898862</v>
      </c>
      <c r="H1320" s="164"/>
      <c r="I1320" s="164">
        <f>IF(F1320="I",IFERROR(VLOOKUP(C1320,'BG 122022'!B:E,4,FALSE),0),0)</f>
        <v>1428.53</v>
      </c>
      <c r="J1320" s="164"/>
      <c r="K1320" s="163"/>
      <c r="L1320" s="164"/>
      <c r="M1320" s="164"/>
      <c r="N1320" s="164"/>
      <c r="O1320" s="163">
        <f>IF(F1320="I",IFERROR(VLOOKUP(C1320,'BG 2021'!A:C,3,FALSE),0),0)</f>
        <v>0</v>
      </c>
      <c r="P1320" s="164"/>
      <c r="Q1320" s="164">
        <f>IF(F1320="I",IFERROR(VLOOKUP(C1320,'BG 2021'!A:D,4,FALSE),0),0)</f>
        <v>0</v>
      </c>
      <c r="R1320" s="164"/>
    </row>
    <row r="1321" spans="1:18" hidden="1">
      <c r="A1321" s="125" t="s">
        <v>126</v>
      </c>
      <c r="B1321" s="125"/>
      <c r="C1321" s="126">
        <v>51501113</v>
      </c>
      <c r="D1321" s="125" t="s">
        <v>358</v>
      </c>
      <c r="E1321" s="27" t="s">
        <v>6</v>
      </c>
      <c r="F1321" s="27" t="s">
        <v>179</v>
      </c>
      <c r="G1321" s="35">
        <f>IF(F1321="I",IFERROR(VLOOKUP(C1321,'BG 122022'!B:D,3,FALSE),0),0)</f>
        <v>0</v>
      </c>
      <c r="H1321" s="28"/>
      <c r="I1321" s="28">
        <f>IF(F1321="I",IFERROR(VLOOKUP(C1321,'BG 122022'!B:E,4,FALSE),0),0)</f>
        <v>0</v>
      </c>
      <c r="J1321" s="28"/>
      <c r="K1321" s="35"/>
      <c r="L1321" s="28"/>
      <c r="M1321" s="28"/>
      <c r="N1321" s="28"/>
      <c r="O1321" s="35">
        <f>IF(F1321="I",IFERROR(VLOOKUP(C1321,'BG 2021'!A:C,3,FALSE),0),0)</f>
        <v>0</v>
      </c>
      <c r="P1321" s="28"/>
      <c r="Q1321" s="28">
        <f>IF(F1321="I",IFERROR(VLOOKUP(C1321,'BG 2021'!A:D,4,FALSE),0),0)</f>
        <v>0</v>
      </c>
      <c r="R1321" s="28"/>
    </row>
    <row r="1322" spans="1:18" s="165" customFormat="1" hidden="1">
      <c r="A1322" s="160" t="s">
        <v>126</v>
      </c>
      <c r="B1322" s="160" t="s">
        <v>73</v>
      </c>
      <c r="C1322" s="161">
        <v>5150411101</v>
      </c>
      <c r="D1322" s="160" t="s">
        <v>303</v>
      </c>
      <c r="E1322" s="162" t="s">
        <v>6</v>
      </c>
      <c r="F1322" s="162" t="s">
        <v>180</v>
      </c>
      <c r="G1322" s="163">
        <f>IF(F1322="I",IFERROR(VLOOKUP(C1322,'BG 122022'!B:D,3,FALSE),0),0)</f>
        <v>6370519</v>
      </c>
      <c r="H1322" s="164"/>
      <c r="I1322" s="164">
        <f>IF(F1322="I",IFERROR(VLOOKUP(C1322,'BG 122022'!B:E,4,FALSE),0),0)</f>
        <v>917.58</v>
      </c>
      <c r="J1322" s="164"/>
      <c r="K1322" s="163"/>
      <c r="L1322" s="164"/>
      <c r="M1322" s="164"/>
      <c r="N1322" s="164"/>
      <c r="O1322" s="163">
        <f>IF(F1322="I",IFERROR(VLOOKUP(C1322,'BG 2021'!A:C,3,FALSE),0),0)</f>
        <v>1990509</v>
      </c>
      <c r="P1322" s="164"/>
      <c r="Q1322" s="164">
        <f>IF(F1322="I",IFERROR(VLOOKUP(C1322,'BG 2021'!A:D,4,FALSE),0),0)</f>
        <v>309.11</v>
      </c>
      <c r="R1322" s="164"/>
    </row>
    <row r="1323" spans="1:18" hidden="1">
      <c r="A1323" s="125" t="s">
        <v>126</v>
      </c>
      <c r="B1323" s="125"/>
      <c r="C1323" s="126">
        <v>5150411102</v>
      </c>
      <c r="D1323" s="125" t="s">
        <v>816</v>
      </c>
      <c r="E1323" s="27" t="s">
        <v>6</v>
      </c>
      <c r="F1323" s="27" t="s">
        <v>180</v>
      </c>
      <c r="G1323" s="35">
        <f>IF(F1323="I",IFERROR(VLOOKUP(C1323,'BG 122022'!B:D,3,FALSE),0),0)</f>
        <v>0</v>
      </c>
      <c r="H1323" s="28"/>
      <c r="I1323" s="28">
        <f>IF(F1323="I",IFERROR(VLOOKUP(C1323,'BG 122022'!B:E,4,FALSE),0),0)</f>
        <v>0</v>
      </c>
      <c r="J1323" s="28"/>
      <c r="K1323" s="35"/>
      <c r="L1323" s="28"/>
      <c r="M1323" s="28"/>
      <c r="N1323" s="28"/>
      <c r="O1323" s="35">
        <f>IF(F1323="I",IFERROR(VLOOKUP(C1323,'BG 2021'!A:C,3,FALSE),0),0)</f>
        <v>0</v>
      </c>
      <c r="P1323" s="28"/>
      <c r="Q1323" s="28">
        <f>IF(F1323="I",IFERROR(VLOOKUP(C1323,'BG 2021'!A:D,4,FALSE),0),0)</f>
        <v>0</v>
      </c>
      <c r="R1323" s="28"/>
    </row>
    <row r="1324" spans="1:18" s="165" customFormat="1" hidden="1">
      <c r="A1324" s="160" t="s">
        <v>126</v>
      </c>
      <c r="B1324" s="160" t="s">
        <v>73</v>
      </c>
      <c r="C1324" s="161">
        <v>5150411103</v>
      </c>
      <c r="D1324" s="160" t="s">
        <v>816</v>
      </c>
      <c r="E1324" s="162" t="s">
        <v>6</v>
      </c>
      <c r="F1324" s="162" t="s">
        <v>180</v>
      </c>
      <c r="G1324" s="163">
        <f>IF(F1324="I",IFERROR(VLOOKUP(C1324,'BG 122022'!B:D,3,FALSE),0),0)</f>
        <v>522230</v>
      </c>
      <c r="H1324" s="164"/>
      <c r="I1324" s="164">
        <f>IF(F1324="I",IFERROR(VLOOKUP(C1324,'BG 122022'!B:E,4,FALSE),0),0)</f>
        <v>75.91</v>
      </c>
      <c r="J1324" s="164"/>
      <c r="K1324" s="163"/>
      <c r="L1324" s="164"/>
      <c r="M1324" s="164"/>
      <c r="N1324" s="164"/>
      <c r="O1324" s="163">
        <f>IF(F1324="I",IFERROR(VLOOKUP(C1324,'BG 2021'!A:C,3,FALSE),0),0)</f>
        <v>2626985</v>
      </c>
      <c r="P1324" s="164"/>
      <c r="Q1324" s="164">
        <f>IF(F1324="I",IFERROR(VLOOKUP(C1324,'BG 2021'!A:D,4,FALSE),0),0)</f>
        <v>406.29</v>
      </c>
      <c r="R1324" s="164"/>
    </row>
    <row r="1325" spans="1:18" hidden="1">
      <c r="A1325" s="125" t="s">
        <v>126</v>
      </c>
      <c r="B1325" s="125"/>
      <c r="C1325" s="126">
        <v>52</v>
      </c>
      <c r="D1325" s="125" t="s">
        <v>977</v>
      </c>
      <c r="E1325" s="27" t="s">
        <v>6</v>
      </c>
      <c r="F1325" s="27" t="s">
        <v>179</v>
      </c>
      <c r="G1325" s="35">
        <f>IF(F1325="I",IFERROR(VLOOKUP(C1325,'BG 122022'!B:D,3,FALSE),0),0)</f>
        <v>0</v>
      </c>
      <c r="H1325" s="28"/>
      <c r="I1325" s="28">
        <f>IF(F1325="I",IFERROR(VLOOKUP(C1325,'BG 122022'!B:E,4,FALSE),0),0)</f>
        <v>0</v>
      </c>
      <c r="J1325" s="28"/>
      <c r="K1325" s="35"/>
      <c r="L1325" s="28"/>
      <c r="M1325" s="28"/>
      <c r="N1325" s="28"/>
      <c r="O1325" s="35">
        <f>IF(F1325="I",IFERROR(VLOOKUP(C1325,'BG 2021'!A:C,3,FALSE),0),0)</f>
        <v>0</v>
      </c>
      <c r="P1325" s="28"/>
      <c r="Q1325" s="28">
        <f>IF(F1325="I",IFERROR(VLOOKUP(C1325,'BG 2021'!A:D,4,FALSE),0),0)</f>
        <v>0</v>
      </c>
      <c r="R1325" s="28"/>
    </row>
    <row r="1326" spans="1:18" hidden="1">
      <c r="A1326" s="125" t="s">
        <v>126</v>
      </c>
      <c r="B1326" s="125"/>
      <c r="C1326" s="126">
        <v>521</v>
      </c>
      <c r="D1326" s="125" t="s">
        <v>977</v>
      </c>
      <c r="E1326" s="27" t="s">
        <v>6</v>
      </c>
      <c r="F1326" s="27" t="s">
        <v>179</v>
      </c>
      <c r="G1326" s="35">
        <f>IF(F1326="I",IFERROR(VLOOKUP(C1326,'BG 122022'!B:D,3,FALSE),0),0)</f>
        <v>0</v>
      </c>
      <c r="H1326" s="28"/>
      <c r="I1326" s="28">
        <f>IF(F1326="I",IFERROR(VLOOKUP(C1326,'BG 122022'!B:E,4,FALSE),0),0)</f>
        <v>0</v>
      </c>
      <c r="J1326" s="28"/>
      <c r="K1326" s="35"/>
      <c r="L1326" s="28"/>
      <c r="M1326" s="28"/>
      <c r="N1326" s="28"/>
      <c r="O1326" s="35">
        <f>IF(F1326="I",IFERROR(VLOOKUP(C1326,'BG 2021'!A:C,3,FALSE),0),0)</f>
        <v>0</v>
      </c>
      <c r="P1326" s="28"/>
      <c r="Q1326" s="28">
        <f>IF(F1326="I",IFERROR(VLOOKUP(C1326,'BG 2021'!A:D,4,FALSE),0),0)</f>
        <v>0</v>
      </c>
      <c r="R1326" s="28"/>
    </row>
    <row r="1327" spans="1:18" hidden="1">
      <c r="A1327" s="125" t="s">
        <v>126</v>
      </c>
      <c r="B1327" s="125"/>
      <c r="C1327" s="126">
        <v>52101</v>
      </c>
      <c r="D1327" s="125" t="s">
        <v>977</v>
      </c>
      <c r="E1327" s="27" t="s">
        <v>6</v>
      </c>
      <c r="F1327" s="27" t="s">
        <v>179</v>
      </c>
      <c r="G1327" s="35">
        <f>IF(F1327="I",IFERROR(VLOOKUP(C1327,'BG 122022'!B:D,3,FALSE),0),0)</f>
        <v>0</v>
      </c>
      <c r="H1327" s="28"/>
      <c r="I1327" s="28">
        <f>IF(F1327="I",IFERROR(VLOOKUP(C1327,'BG 122022'!B:E,4,FALSE),0),0)</f>
        <v>0</v>
      </c>
      <c r="J1327" s="28"/>
      <c r="K1327" s="35"/>
      <c r="L1327" s="28"/>
      <c r="M1327" s="28"/>
      <c r="N1327" s="28"/>
      <c r="O1327" s="35">
        <f>IF(F1327="I",IFERROR(VLOOKUP(C1327,'BG 2021'!A:C,3,FALSE),0),0)</f>
        <v>0</v>
      </c>
      <c r="P1327" s="28"/>
      <c r="Q1327" s="28">
        <f>IF(F1327="I",IFERROR(VLOOKUP(C1327,'BG 2021'!A:D,4,FALSE),0),0)</f>
        <v>0</v>
      </c>
      <c r="R1327" s="28"/>
    </row>
    <row r="1328" spans="1:18" hidden="1">
      <c r="A1328" s="125" t="s">
        <v>126</v>
      </c>
      <c r="B1328" s="125"/>
      <c r="C1328" s="126">
        <v>521011</v>
      </c>
      <c r="D1328" s="125" t="s">
        <v>977</v>
      </c>
      <c r="E1328" s="27" t="s">
        <v>6</v>
      </c>
      <c r="F1328" s="27" t="s">
        <v>179</v>
      </c>
      <c r="G1328" s="35">
        <f>IF(F1328="I",IFERROR(VLOOKUP(C1328,'BG 122022'!B:D,3,FALSE),0),0)</f>
        <v>0</v>
      </c>
      <c r="H1328" s="28"/>
      <c r="I1328" s="28">
        <f>IF(F1328="I",IFERROR(VLOOKUP(C1328,'BG 122022'!B:E,4,FALSE),0),0)</f>
        <v>0</v>
      </c>
      <c r="J1328" s="28"/>
      <c r="K1328" s="35"/>
      <c r="L1328" s="28"/>
      <c r="M1328" s="28"/>
      <c r="N1328" s="28"/>
      <c r="O1328" s="35">
        <f>IF(F1328="I",IFERROR(VLOOKUP(C1328,'BG 2021'!A:C,3,FALSE),0),0)</f>
        <v>0</v>
      </c>
      <c r="P1328" s="28"/>
      <c r="Q1328" s="28">
        <f>IF(F1328="I",IFERROR(VLOOKUP(C1328,'BG 2021'!A:D,4,FALSE),0),0)</f>
        <v>0</v>
      </c>
      <c r="R1328" s="28"/>
    </row>
    <row r="1329" spans="1:18" hidden="1">
      <c r="A1329" s="125" t="s">
        <v>126</v>
      </c>
      <c r="B1329" s="125"/>
      <c r="C1329" s="126">
        <v>5210111</v>
      </c>
      <c r="D1329" s="125" t="s">
        <v>977</v>
      </c>
      <c r="E1329" s="27" t="s">
        <v>6</v>
      </c>
      <c r="F1329" s="27" t="s">
        <v>179</v>
      </c>
      <c r="G1329" s="35">
        <f>IF(F1329="I",IFERROR(VLOOKUP(C1329,'BG 122022'!B:D,3,FALSE),0),0)</f>
        <v>0</v>
      </c>
      <c r="H1329" s="28"/>
      <c r="I1329" s="28">
        <f>IF(F1329="I",IFERROR(VLOOKUP(C1329,'BG 122022'!B:E,4,FALSE),0),0)</f>
        <v>0</v>
      </c>
      <c r="J1329" s="28"/>
      <c r="K1329" s="35"/>
      <c r="L1329" s="28"/>
      <c r="M1329" s="28"/>
      <c r="N1329" s="28"/>
      <c r="O1329" s="35">
        <f>IF(F1329="I",IFERROR(VLOOKUP(C1329,'BG 2021'!A:C,3,FALSE),0),0)</f>
        <v>0</v>
      </c>
      <c r="P1329" s="28"/>
      <c r="Q1329" s="28">
        <f>IF(F1329="I",IFERROR(VLOOKUP(C1329,'BG 2021'!A:D,4,FALSE),0),0)</f>
        <v>0</v>
      </c>
      <c r="R1329" s="28"/>
    </row>
    <row r="1330" spans="1:18" hidden="1">
      <c r="A1330" s="125" t="s">
        <v>126</v>
      </c>
      <c r="B1330" s="125"/>
      <c r="C1330" s="126">
        <v>52101111</v>
      </c>
      <c r="D1330" s="125" t="s">
        <v>977</v>
      </c>
      <c r="E1330" s="27" t="s">
        <v>6</v>
      </c>
      <c r="F1330" s="27" t="s">
        <v>179</v>
      </c>
      <c r="G1330" s="35">
        <f>IF(F1330="I",IFERROR(VLOOKUP(C1330,'BG 122022'!B:D,3,FALSE),0),0)</f>
        <v>0</v>
      </c>
      <c r="H1330" s="28"/>
      <c r="I1330" s="28">
        <f>IF(F1330="I",IFERROR(VLOOKUP(C1330,'BG 122022'!B:E,4,FALSE),0),0)</f>
        <v>0</v>
      </c>
      <c r="J1330" s="28"/>
      <c r="K1330" s="35"/>
      <c r="L1330" s="28"/>
      <c r="M1330" s="28"/>
      <c r="N1330" s="28"/>
      <c r="O1330" s="35">
        <f>IF(F1330="I",IFERROR(VLOOKUP(C1330,'BG 2021'!A:C,3,FALSE),0),0)</f>
        <v>0</v>
      </c>
      <c r="P1330" s="28"/>
      <c r="Q1330" s="28">
        <f>IF(F1330="I",IFERROR(VLOOKUP(C1330,'BG 2021'!A:D,4,FALSE),0),0)</f>
        <v>0</v>
      </c>
      <c r="R1330" s="28"/>
    </row>
    <row r="1331" spans="1:18" s="165" customFormat="1" hidden="1">
      <c r="A1331" s="160" t="s">
        <v>126</v>
      </c>
      <c r="B1331" s="160" t="s">
        <v>1042</v>
      </c>
      <c r="C1331" s="161">
        <v>5210111101</v>
      </c>
      <c r="D1331" s="160" t="s">
        <v>978</v>
      </c>
      <c r="E1331" s="162" t="s">
        <v>6</v>
      </c>
      <c r="F1331" s="162" t="s">
        <v>180</v>
      </c>
      <c r="G1331" s="163">
        <f>IF(F1331="I",IFERROR(VLOOKUP(C1331,'BG 122022'!B:D,3,FALSE),0),0)</f>
        <v>2419442</v>
      </c>
      <c r="H1331" s="164"/>
      <c r="I1331" s="164">
        <f>IF(F1331="I",IFERROR(VLOOKUP(C1331,'BG 122022'!B:E,4,FALSE),0),0)</f>
        <v>10.85</v>
      </c>
      <c r="J1331" s="164"/>
      <c r="K1331" s="163"/>
      <c r="L1331" s="164"/>
      <c r="M1331" s="164"/>
      <c r="N1331" s="164"/>
      <c r="O1331" s="163">
        <f>IF(F1331="I",IFERROR(VLOOKUP(C1331,'BG 2021'!A:C,3,FALSE),0),0)</f>
        <v>44448</v>
      </c>
      <c r="P1331" s="164"/>
      <c r="Q1331" s="164">
        <f>IF(F1331="I",IFERROR(VLOOKUP(C1331,'BG 2021'!A:D,4,FALSE),0),0)</f>
        <v>6.1340000000000137</v>
      </c>
      <c r="R1331" s="164"/>
    </row>
    <row r="1332" spans="1:18" s="165" customFormat="1" hidden="1">
      <c r="A1332" s="160" t="s">
        <v>126</v>
      </c>
      <c r="B1332" s="160" t="s">
        <v>1042</v>
      </c>
      <c r="C1332" s="161">
        <v>5210111102</v>
      </c>
      <c r="D1332" s="160" t="s">
        <v>1197</v>
      </c>
      <c r="E1332" s="162" t="s">
        <v>6</v>
      </c>
      <c r="F1332" s="162" t="s">
        <v>180</v>
      </c>
      <c r="G1332" s="163">
        <f>IF(F1332="I",IFERROR(VLOOKUP(C1332,'BG 122022'!B:D,3,FALSE),0),0)</f>
        <v>100733860</v>
      </c>
      <c r="H1332" s="164"/>
      <c r="I1332" s="164">
        <f>IF(F1332="I",IFERROR(VLOOKUP(C1332,'BG 122022'!B:E,4,FALSE),0),0)</f>
        <v>14709.16</v>
      </c>
      <c r="J1332" s="164"/>
      <c r="K1332" s="163"/>
      <c r="L1332" s="164"/>
      <c r="M1332" s="164"/>
      <c r="N1332" s="164"/>
      <c r="O1332" s="163">
        <f>IF(F1332="I",IFERROR(VLOOKUP(C1332,'BG 2021'!A:C,3,FALSE),0),0)</f>
        <v>311841</v>
      </c>
      <c r="P1332" s="164"/>
      <c r="Q1332" s="164">
        <f>IF(F1332="I",IFERROR(VLOOKUP(C1332,'BG 2021'!A:D,4,FALSE),0),0)</f>
        <v>45.68</v>
      </c>
      <c r="R1332" s="164"/>
    </row>
    <row r="1333" spans="1:18" hidden="1">
      <c r="A1333" s="215"/>
      <c r="B1333" s="215"/>
      <c r="C1333" s="214"/>
      <c r="D1333" s="215"/>
      <c r="E1333" s="213"/>
      <c r="F1333" s="213"/>
      <c r="G1333" s="212"/>
      <c r="H1333" s="211"/>
      <c r="I1333" s="211"/>
      <c r="J1333" s="211"/>
      <c r="K1333" s="212"/>
      <c r="L1333" s="211"/>
      <c r="M1333" s="211"/>
      <c r="N1333" s="211"/>
      <c r="O1333" s="212"/>
      <c r="P1333" s="211"/>
      <c r="Q1333" s="211"/>
      <c r="R1333" s="211"/>
    </row>
    <row r="1334" spans="1:18" hidden="1">
      <c r="A1334" s="125" t="s">
        <v>20</v>
      </c>
      <c r="B1334" s="125"/>
      <c r="C1334" s="126">
        <v>6</v>
      </c>
      <c r="D1334" s="125" t="s">
        <v>817</v>
      </c>
      <c r="E1334" s="27" t="s">
        <v>6</v>
      </c>
      <c r="F1334" s="27" t="s">
        <v>179</v>
      </c>
      <c r="G1334" s="35">
        <f>IF(F1334="I",IFERROR(VLOOKUP(C1334,'BG 122022'!B:D,3,FALSE),0),0)</f>
        <v>0</v>
      </c>
      <c r="H1334" s="28"/>
      <c r="I1334" s="28">
        <f>IF(F1334="I",IFERROR(VLOOKUP(C1334,'BG 122022'!B:E,4,FALSE),0),0)</f>
        <v>0</v>
      </c>
      <c r="J1334" s="28"/>
      <c r="K1334" s="35"/>
      <c r="L1334" s="28"/>
      <c r="M1334" s="28"/>
      <c r="N1334" s="28"/>
      <c r="O1334" s="35"/>
      <c r="P1334" s="28"/>
      <c r="Q1334" s="28"/>
      <c r="R1334" s="28"/>
    </row>
    <row r="1335" spans="1:18" hidden="1">
      <c r="A1335" s="125" t="s">
        <v>20</v>
      </c>
      <c r="B1335" s="125"/>
      <c r="C1335" s="126">
        <v>61</v>
      </c>
      <c r="D1335" s="125" t="s">
        <v>818</v>
      </c>
      <c r="E1335" s="27" t="s">
        <v>6</v>
      </c>
      <c r="F1335" s="27" t="s">
        <v>179</v>
      </c>
      <c r="G1335" s="35">
        <f>IF(F1335="I",IFERROR(VLOOKUP(C1335,'BG 122022'!B:D,3,FALSE),0),0)</f>
        <v>0</v>
      </c>
      <c r="H1335" s="28"/>
      <c r="I1335" s="28">
        <f>IF(F1335="I",IFERROR(VLOOKUP(C1335,'BG 122022'!B:E,4,FALSE),0),0)</f>
        <v>0</v>
      </c>
      <c r="J1335" s="28"/>
      <c r="K1335" s="35"/>
      <c r="L1335" s="28"/>
      <c r="M1335" s="28"/>
      <c r="N1335" s="28"/>
      <c r="O1335" s="35"/>
      <c r="P1335" s="28"/>
      <c r="Q1335" s="28"/>
      <c r="R1335" s="28"/>
    </row>
    <row r="1336" spans="1:18" hidden="1">
      <c r="A1336" s="125" t="s">
        <v>20</v>
      </c>
      <c r="B1336" s="125"/>
      <c r="C1336" s="126">
        <v>611</v>
      </c>
      <c r="D1336" s="125" t="s">
        <v>819</v>
      </c>
      <c r="E1336" s="27" t="s">
        <v>6</v>
      </c>
      <c r="F1336" s="27" t="s">
        <v>179</v>
      </c>
      <c r="G1336" s="35">
        <f>IF(F1336="I",IFERROR(VLOOKUP(C1336,'BG 122022'!B:D,3,FALSE),0),0)</f>
        <v>0</v>
      </c>
      <c r="H1336" s="28"/>
      <c r="I1336" s="28">
        <f>IF(F1336="I",IFERROR(VLOOKUP(C1336,'BG 122022'!B:E,4,FALSE),0),0)</f>
        <v>0</v>
      </c>
      <c r="J1336" s="28"/>
      <c r="K1336" s="35"/>
      <c r="L1336" s="28"/>
      <c r="M1336" s="28"/>
      <c r="N1336" s="28"/>
      <c r="O1336" s="35"/>
      <c r="P1336" s="28"/>
      <c r="Q1336" s="28"/>
      <c r="R1336" s="28"/>
    </row>
    <row r="1337" spans="1:18" hidden="1">
      <c r="A1337" s="125" t="s">
        <v>20</v>
      </c>
      <c r="B1337" s="125"/>
      <c r="C1337" s="126">
        <v>61101</v>
      </c>
      <c r="D1337" s="125" t="s">
        <v>819</v>
      </c>
      <c r="E1337" s="27" t="s">
        <v>6</v>
      </c>
      <c r="F1337" s="27" t="s">
        <v>179</v>
      </c>
      <c r="G1337" s="35">
        <f>IF(F1337="I",IFERROR(VLOOKUP(C1337,'BG 122022'!B:D,3,FALSE),0),0)</f>
        <v>0</v>
      </c>
      <c r="H1337" s="28"/>
      <c r="I1337" s="28">
        <f>IF(F1337="I",IFERROR(VLOOKUP(C1337,'BG 122022'!B:E,4,FALSE),0),0)</f>
        <v>0</v>
      </c>
      <c r="J1337" s="28"/>
      <c r="K1337" s="35"/>
      <c r="L1337" s="28"/>
      <c r="M1337" s="28"/>
      <c r="N1337" s="28"/>
      <c r="O1337" s="35"/>
      <c r="P1337" s="28"/>
      <c r="Q1337" s="28"/>
      <c r="R1337" s="28"/>
    </row>
    <row r="1338" spans="1:18" hidden="1">
      <c r="A1338" s="125" t="s">
        <v>20</v>
      </c>
      <c r="B1338" s="125"/>
      <c r="C1338" s="126">
        <v>611011</v>
      </c>
      <c r="D1338" s="125" t="s">
        <v>819</v>
      </c>
      <c r="E1338" s="27" t="s">
        <v>6</v>
      </c>
      <c r="F1338" s="27" t="s">
        <v>179</v>
      </c>
      <c r="G1338" s="35">
        <f>IF(F1338="I",IFERROR(VLOOKUP(C1338,'BG 122022'!B:D,3,FALSE),0),0)</f>
        <v>0</v>
      </c>
      <c r="H1338" s="28"/>
      <c r="I1338" s="28">
        <f>IF(F1338="I",IFERROR(VLOOKUP(C1338,'BG 122022'!B:E,4,FALSE),0),0)</f>
        <v>0</v>
      </c>
      <c r="J1338" s="28"/>
      <c r="K1338" s="35"/>
      <c r="L1338" s="28"/>
      <c r="M1338" s="28"/>
      <c r="N1338" s="28"/>
      <c r="O1338" s="35"/>
      <c r="P1338" s="28"/>
      <c r="Q1338" s="28"/>
      <c r="R1338" s="28"/>
    </row>
    <row r="1339" spans="1:18" hidden="1">
      <c r="A1339" s="125" t="s">
        <v>20</v>
      </c>
      <c r="B1339" s="125"/>
      <c r="C1339" s="126">
        <v>6110110</v>
      </c>
      <c r="D1339" s="125" t="s">
        <v>820</v>
      </c>
      <c r="E1339" s="27" t="s">
        <v>6</v>
      </c>
      <c r="F1339" s="27" t="s">
        <v>179</v>
      </c>
      <c r="G1339" s="35">
        <f>IF(F1339="I",IFERROR(VLOOKUP(C1339,'BG 122022'!B:D,3,FALSE),0),0)</f>
        <v>0</v>
      </c>
      <c r="H1339" s="28"/>
      <c r="I1339" s="28">
        <f>IF(F1339="I",IFERROR(VLOOKUP(C1339,'BG 122022'!B:E,4,FALSE),0),0)</f>
        <v>0</v>
      </c>
      <c r="J1339" s="28"/>
      <c r="K1339" s="35"/>
      <c r="L1339" s="28"/>
      <c r="M1339" s="28"/>
      <c r="N1339" s="28"/>
      <c r="O1339" s="35"/>
      <c r="P1339" s="28"/>
      <c r="Q1339" s="28"/>
      <c r="R1339" s="28"/>
    </row>
    <row r="1340" spans="1:18" hidden="1">
      <c r="A1340" s="125" t="s">
        <v>20</v>
      </c>
      <c r="B1340" s="125"/>
      <c r="C1340" s="126">
        <v>61101101</v>
      </c>
      <c r="D1340" s="125" t="s">
        <v>455</v>
      </c>
      <c r="E1340" s="27" t="s">
        <v>0</v>
      </c>
      <c r="F1340" s="27" t="s">
        <v>179</v>
      </c>
      <c r="G1340" s="35">
        <f>IF(F1340="I",IFERROR(VLOOKUP(C1340,'BG 122022'!B:D,3,FALSE),0),0)</f>
        <v>0</v>
      </c>
      <c r="H1340" s="28"/>
      <c r="I1340" s="28">
        <f>IF(F1340="I",IFERROR(VLOOKUP(C1340,'BG 122022'!B:E,4,FALSE),0),0)</f>
        <v>0</v>
      </c>
      <c r="J1340" s="28"/>
      <c r="K1340" s="35"/>
      <c r="L1340" s="28"/>
      <c r="M1340" s="28"/>
      <c r="N1340" s="28"/>
      <c r="O1340" s="35"/>
      <c r="P1340" s="28"/>
      <c r="Q1340" s="28"/>
      <c r="R1340" s="28"/>
    </row>
    <row r="1341" spans="1:18" s="165" customFormat="1" hidden="1">
      <c r="A1341" s="160" t="s">
        <v>20</v>
      </c>
      <c r="B1341" s="160" t="s">
        <v>1066</v>
      </c>
      <c r="C1341" s="161">
        <v>6110110101</v>
      </c>
      <c r="D1341" s="160" t="s">
        <v>821</v>
      </c>
      <c r="E1341" s="162" t="s">
        <v>0</v>
      </c>
      <c r="F1341" s="162" t="s">
        <v>180</v>
      </c>
      <c r="G1341" s="163">
        <f>IF(F1341="I",IFERROR(VLOOKUP(C1341,'BG 122022'!B:D,3,FALSE),0),0)</f>
        <v>1045619510</v>
      </c>
      <c r="H1341" s="164"/>
      <c r="I1341" s="164">
        <f>IF(F1341="I",IFERROR(VLOOKUP(C1341,'BG 122022'!B:E,4,FALSE),0),0)</f>
        <v>144084.66</v>
      </c>
      <c r="J1341" s="164"/>
      <c r="K1341" s="163"/>
      <c r="L1341" s="164"/>
      <c r="M1341" s="164"/>
      <c r="N1341" s="164"/>
      <c r="O1341" s="163"/>
      <c r="P1341" s="164"/>
      <c r="Q1341" s="164"/>
      <c r="R1341" s="164"/>
    </row>
    <row r="1342" spans="1:18" hidden="1">
      <c r="A1342" s="125" t="s">
        <v>20</v>
      </c>
      <c r="B1342" s="125"/>
      <c r="C1342" s="126">
        <v>6110110102</v>
      </c>
      <c r="D1342" s="125" t="s">
        <v>822</v>
      </c>
      <c r="E1342" s="27" t="s">
        <v>0</v>
      </c>
      <c r="F1342" s="27" t="s">
        <v>180</v>
      </c>
      <c r="G1342" s="35">
        <f>IF(F1342="I",IFERROR(VLOOKUP(C1342,'BG 122022'!B:D,3,FALSE),0),0)</f>
        <v>0</v>
      </c>
      <c r="H1342" s="28"/>
      <c r="I1342" s="28">
        <f>IF(F1342="I",IFERROR(VLOOKUP(C1342,'BG 122022'!B:E,4,FALSE),0),0)</f>
        <v>0</v>
      </c>
      <c r="J1342" s="28"/>
      <c r="K1342" s="35"/>
      <c r="L1342" s="28"/>
      <c r="M1342" s="28"/>
      <c r="N1342" s="28"/>
      <c r="O1342" s="35"/>
      <c r="P1342" s="28"/>
      <c r="Q1342" s="28"/>
      <c r="R1342" s="28"/>
    </row>
    <row r="1343" spans="1:18" hidden="1">
      <c r="A1343" s="125" t="s">
        <v>20</v>
      </c>
      <c r="B1343" s="125"/>
      <c r="C1343" s="126">
        <v>61101102</v>
      </c>
      <c r="D1343" s="125" t="s">
        <v>456</v>
      </c>
      <c r="E1343" s="27" t="s">
        <v>0</v>
      </c>
      <c r="F1343" s="27" t="s">
        <v>179</v>
      </c>
      <c r="G1343" s="35">
        <f>IF(F1343="I",IFERROR(VLOOKUP(C1343,'BG 122022'!B:D,3,FALSE),0),0)</f>
        <v>0</v>
      </c>
      <c r="H1343" s="28"/>
      <c r="I1343" s="28">
        <f>IF(F1343="I",IFERROR(VLOOKUP(C1343,'BG 122022'!B:E,4,FALSE),0),0)</f>
        <v>0</v>
      </c>
      <c r="J1343" s="28"/>
      <c r="K1343" s="35"/>
      <c r="L1343" s="28"/>
      <c r="M1343" s="28"/>
      <c r="N1343" s="28"/>
      <c r="O1343" s="35"/>
      <c r="P1343" s="28"/>
      <c r="Q1343" s="28"/>
      <c r="R1343" s="28"/>
    </row>
    <row r="1344" spans="1:18" s="165" customFormat="1" hidden="1">
      <c r="A1344" s="160" t="s">
        <v>20</v>
      </c>
      <c r="B1344" s="160" t="s">
        <v>1066</v>
      </c>
      <c r="C1344" s="161">
        <v>6110110201</v>
      </c>
      <c r="D1344" s="160" t="s">
        <v>823</v>
      </c>
      <c r="E1344" s="162" t="s">
        <v>0</v>
      </c>
      <c r="F1344" s="162" t="s">
        <v>180</v>
      </c>
      <c r="G1344" s="163">
        <f>IF(F1344="I",IFERROR(VLOOKUP(C1344,'BG 122022'!B:D,3,FALSE),0),0)</f>
        <v>7886805298</v>
      </c>
      <c r="H1344" s="164"/>
      <c r="I1344" s="164">
        <f>IF(F1344="I",IFERROR(VLOOKUP(C1344,'BG 122022'!B:E,4,FALSE),0),0)</f>
        <v>1173318.77</v>
      </c>
      <c r="J1344" s="164"/>
      <c r="K1344" s="163"/>
      <c r="L1344" s="164"/>
      <c r="M1344" s="164"/>
      <c r="N1344" s="164"/>
      <c r="O1344" s="163"/>
      <c r="P1344" s="164"/>
      <c r="Q1344" s="164"/>
      <c r="R1344" s="164"/>
    </row>
    <row r="1345" spans="1:18" hidden="1">
      <c r="A1345" s="125" t="s">
        <v>20</v>
      </c>
      <c r="B1345" s="125"/>
      <c r="C1345" s="126">
        <v>6110110202</v>
      </c>
      <c r="D1345" s="125" t="s">
        <v>824</v>
      </c>
      <c r="E1345" s="27" t="s">
        <v>0</v>
      </c>
      <c r="F1345" s="27" t="s">
        <v>180</v>
      </c>
      <c r="G1345" s="35">
        <f>IF(F1345="I",IFERROR(VLOOKUP(C1345,'BG 122022'!B:D,3,FALSE),0),0)</f>
        <v>0</v>
      </c>
      <c r="H1345" s="28"/>
      <c r="I1345" s="28">
        <f>IF(F1345="I",IFERROR(VLOOKUP(C1345,'BG 122022'!B:E,4,FALSE),0),0)</f>
        <v>0</v>
      </c>
      <c r="J1345" s="28"/>
      <c r="K1345" s="35"/>
      <c r="L1345" s="28"/>
      <c r="M1345" s="28"/>
      <c r="N1345" s="28"/>
      <c r="O1345" s="35"/>
      <c r="P1345" s="28"/>
      <c r="Q1345" s="28"/>
      <c r="R1345" s="28"/>
    </row>
    <row r="1346" spans="1:18" hidden="1">
      <c r="A1346" s="125" t="s">
        <v>20</v>
      </c>
      <c r="B1346" s="125"/>
      <c r="C1346" s="126">
        <v>61101103</v>
      </c>
      <c r="D1346" s="125" t="s">
        <v>458</v>
      </c>
      <c r="E1346" s="27" t="s">
        <v>0</v>
      </c>
      <c r="F1346" s="27" t="s">
        <v>179</v>
      </c>
      <c r="G1346" s="35">
        <f>IF(F1346="I",IFERROR(VLOOKUP(C1346,'BG 122022'!B:D,3,FALSE),0),0)</f>
        <v>0</v>
      </c>
      <c r="H1346" s="28"/>
      <c r="I1346" s="28">
        <f>IF(F1346="I",IFERROR(VLOOKUP(C1346,'BG 122022'!B:E,4,FALSE),0),0)</f>
        <v>0</v>
      </c>
      <c r="J1346" s="28"/>
      <c r="K1346" s="35"/>
      <c r="L1346" s="28"/>
      <c r="M1346" s="28"/>
      <c r="N1346" s="28"/>
      <c r="O1346" s="35"/>
      <c r="P1346" s="28"/>
      <c r="Q1346" s="28"/>
      <c r="R1346" s="28"/>
    </row>
    <row r="1347" spans="1:18" s="165" customFormat="1" hidden="1">
      <c r="A1347" s="160" t="s">
        <v>20</v>
      </c>
      <c r="B1347" s="160" t="s">
        <v>1066</v>
      </c>
      <c r="C1347" s="161">
        <v>6110110301</v>
      </c>
      <c r="D1347" s="160" t="s">
        <v>825</v>
      </c>
      <c r="E1347" s="162" t="s">
        <v>0</v>
      </c>
      <c r="F1347" s="162" t="s">
        <v>180</v>
      </c>
      <c r="G1347" s="163">
        <f>IF(F1347="I",IFERROR(VLOOKUP(C1347,'BG 122022'!B:D,3,FALSE),0),0)</f>
        <v>733724115</v>
      </c>
      <c r="H1347" s="164"/>
      <c r="I1347" s="164">
        <f>IF(F1347="I",IFERROR(VLOOKUP(C1347,'BG 122022'!B:E,4,FALSE),0),0)</f>
        <v>68502.540000000037</v>
      </c>
      <c r="J1347" s="164"/>
      <c r="K1347" s="163"/>
      <c r="L1347" s="164"/>
      <c r="M1347" s="164"/>
      <c r="N1347" s="164"/>
      <c r="O1347" s="163"/>
      <c r="P1347" s="164"/>
      <c r="Q1347" s="164"/>
      <c r="R1347" s="164"/>
    </row>
    <row r="1348" spans="1:18" hidden="1">
      <c r="A1348" s="125" t="s">
        <v>20</v>
      </c>
      <c r="B1348" s="125"/>
      <c r="C1348" s="126">
        <v>6110110302</v>
      </c>
      <c r="D1348" s="125" t="s">
        <v>826</v>
      </c>
      <c r="E1348" s="27" t="s">
        <v>0</v>
      </c>
      <c r="F1348" s="27" t="s">
        <v>180</v>
      </c>
      <c r="G1348" s="35">
        <f>IF(F1348="I",IFERROR(VLOOKUP(C1348,'BG 122022'!B:D,3,FALSE),0),0)</f>
        <v>0</v>
      </c>
      <c r="H1348" s="28"/>
      <c r="I1348" s="28">
        <f>IF(F1348="I",IFERROR(VLOOKUP(C1348,'BG 122022'!B:E,4,FALSE),0),0)</f>
        <v>0</v>
      </c>
      <c r="J1348" s="28"/>
      <c r="K1348" s="35"/>
      <c r="L1348" s="28"/>
      <c r="M1348" s="28"/>
      <c r="N1348" s="28"/>
      <c r="O1348" s="35"/>
      <c r="P1348" s="28"/>
      <c r="Q1348" s="28"/>
      <c r="R1348" s="28"/>
    </row>
    <row r="1349" spans="1:18" hidden="1">
      <c r="A1349" s="125" t="s">
        <v>20</v>
      </c>
      <c r="B1349" s="125"/>
      <c r="C1349" s="126">
        <v>61101104</v>
      </c>
      <c r="D1349" s="125" t="s">
        <v>459</v>
      </c>
      <c r="E1349" s="27" t="s">
        <v>0</v>
      </c>
      <c r="F1349" s="27" t="s">
        <v>179</v>
      </c>
      <c r="G1349" s="35">
        <f>IF(F1349="I",IFERROR(VLOOKUP(C1349,'BG 122022'!B:D,3,FALSE),0),0)</f>
        <v>0</v>
      </c>
      <c r="H1349" s="28"/>
      <c r="I1349" s="28">
        <f>IF(F1349="I",IFERROR(VLOOKUP(C1349,'BG 122022'!B:E,4,FALSE),0),0)</f>
        <v>0</v>
      </c>
      <c r="J1349" s="28"/>
      <c r="K1349" s="35"/>
      <c r="L1349" s="28"/>
      <c r="M1349" s="28"/>
      <c r="N1349" s="28"/>
      <c r="O1349" s="35"/>
      <c r="P1349" s="28"/>
      <c r="Q1349" s="28"/>
      <c r="R1349" s="28"/>
    </row>
    <row r="1350" spans="1:18" s="165" customFormat="1" hidden="1">
      <c r="A1350" s="160" t="s">
        <v>20</v>
      </c>
      <c r="B1350" s="160" t="s">
        <v>1066</v>
      </c>
      <c r="C1350" s="161">
        <v>6110110401</v>
      </c>
      <c r="D1350" s="160" t="s">
        <v>827</v>
      </c>
      <c r="E1350" s="162" t="s">
        <v>0</v>
      </c>
      <c r="F1350" s="162" t="s">
        <v>180</v>
      </c>
      <c r="G1350" s="163">
        <f>IF(F1350="I",IFERROR(VLOOKUP(C1350,'BG 122022'!B:D,3,FALSE),0),0)</f>
        <v>10093382876</v>
      </c>
      <c r="H1350" s="164"/>
      <c r="I1350" s="164">
        <f>IF(F1350="I",IFERROR(VLOOKUP(C1350,'BG 122022'!B:E,4,FALSE),0),0)</f>
        <v>1558413.6800000006</v>
      </c>
      <c r="J1350" s="164"/>
      <c r="K1350" s="163"/>
      <c r="L1350" s="164"/>
      <c r="M1350" s="164"/>
      <c r="N1350" s="164"/>
      <c r="O1350" s="163"/>
      <c r="P1350" s="164"/>
      <c r="Q1350" s="164"/>
      <c r="R1350" s="164"/>
    </row>
    <row r="1351" spans="1:18" hidden="1">
      <c r="A1351" s="125" t="s">
        <v>20</v>
      </c>
      <c r="B1351" s="125"/>
      <c r="C1351" s="126">
        <v>6110110402</v>
      </c>
      <c r="D1351" s="125" t="s">
        <v>828</v>
      </c>
      <c r="E1351" s="27" t="s">
        <v>0</v>
      </c>
      <c r="F1351" s="27" t="s">
        <v>180</v>
      </c>
      <c r="G1351" s="35">
        <f>IF(F1351="I",IFERROR(VLOOKUP(C1351,'BG 122022'!B:D,3,FALSE),0),0)</f>
        <v>0</v>
      </c>
      <c r="H1351" s="28"/>
      <c r="I1351" s="28">
        <f>IF(F1351="I",IFERROR(VLOOKUP(C1351,'BG 122022'!B:E,4,FALSE),0),0)</f>
        <v>0</v>
      </c>
      <c r="J1351" s="28"/>
      <c r="K1351" s="35"/>
      <c r="L1351" s="28"/>
      <c r="M1351" s="28"/>
      <c r="N1351" s="28"/>
      <c r="O1351" s="35"/>
      <c r="P1351" s="28"/>
      <c r="Q1351" s="28"/>
      <c r="R1351" s="28"/>
    </row>
    <row r="1352" spans="1:18" hidden="1">
      <c r="A1352" s="125" t="s">
        <v>20</v>
      </c>
      <c r="B1352" s="125"/>
      <c r="C1352" s="126">
        <v>61101105</v>
      </c>
      <c r="D1352" s="125" t="s">
        <v>249</v>
      </c>
      <c r="E1352" s="27" t="s">
        <v>0</v>
      </c>
      <c r="F1352" s="27" t="s">
        <v>179</v>
      </c>
      <c r="G1352" s="35">
        <f>IF(F1352="I",IFERROR(VLOOKUP(C1352,'BG 122022'!B:D,3,FALSE),0),0)</f>
        <v>0</v>
      </c>
      <c r="H1352" s="28"/>
      <c r="I1352" s="28">
        <f>IF(F1352="I",IFERROR(VLOOKUP(C1352,'BG 122022'!B:E,4,FALSE),0),0)</f>
        <v>0</v>
      </c>
      <c r="J1352" s="28"/>
      <c r="K1352" s="35"/>
      <c r="L1352" s="28"/>
      <c r="M1352" s="28"/>
      <c r="N1352" s="28"/>
      <c r="O1352" s="35"/>
      <c r="P1352" s="28"/>
      <c r="Q1352" s="28"/>
      <c r="R1352" s="28"/>
    </row>
    <row r="1353" spans="1:18" s="165" customFormat="1" hidden="1">
      <c r="A1353" s="160" t="s">
        <v>20</v>
      </c>
      <c r="B1353" s="160" t="s">
        <v>1066</v>
      </c>
      <c r="C1353" s="161">
        <v>6110110501</v>
      </c>
      <c r="D1353" s="160" t="s">
        <v>829</v>
      </c>
      <c r="E1353" s="162" t="s">
        <v>0</v>
      </c>
      <c r="F1353" s="162" t="s">
        <v>180</v>
      </c>
      <c r="G1353" s="163">
        <f>IF(F1353="I",IFERROR(VLOOKUP(C1353,'BG 122022'!B:D,3,FALSE),0),0)</f>
        <v>21070500000</v>
      </c>
      <c r="H1353" s="164"/>
      <c r="I1353" s="164">
        <f>IF(F1353="I",IFERROR(VLOOKUP(C1353,'BG 122022'!B:E,4,FALSE),0),0)</f>
        <v>411629.69</v>
      </c>
      <c r="J1353" s="164"/>
      <c r="K1353" s="163"/>
      <c r="L1353" s="164"/>
      <c r="M1353" s="164"/>
      <c r="N1353" s="164"/>
      <c r="O1353" s="163"/>
      <c r="P1353" s="164"/>
      <c r="Q1353" s="164"/>
      <c r="R1353" s="164"/>
    </row>
    <row r="1354" spans="1:18" s="165" customFormat="1" hidden="1">
      <c r="A1354" s="160" t="s">
        <v>20</v>
      </c>
      <c r="B1354" s="160" t="s">
        <v>1066</v>
      </c>
      <c r="C1354" s="161">
        <v>6110110502</v>
      </c>
      <c r="D1354" s="160" t="s">
        <v>830</v>
      </c>
      <c r="E1354" s="162" t="s">
        <v>0</v>
      </c>
      <c r="F1354" s="162" t="s">
        <v>180</v>
      </c>
      <c r="G1354" s="163">
        <f>IF(F1354="I",IFERROR(VLOOKUP(C1354,'BG 122022'!B:D,3,FALSE),0),0)</f>
        <v>1845275260</v>
      </c>
      <c r="H1354" s="164"/>
      <c r="I1354" s="164">
        <f>IF(F1354="I",IFERROR(VLOOKUP(C1354,'BG 122022'!B:E,4,FALSE),0),0)</f>
        <v>265644.23</v>
      </c>
      <c r="J1354" s="164"/>
      <c r="K1354" s="163"/>
      <c r="L1354" s="164"/>
      <c r="M1354" s="164"/>
      <c r="N1354" s="164"/>
      <c r="O1354" s="163"/>
      <c r="P1354" s="164"/>
      <c r="Q1354" s="164"/>
      <c r="R1354" s="164"/>
    </row>
    <row r="1355" spans="1:18" hidden="1">
      <c r="A1355" s="125" t="s">
        <v>20</v>
      </c>
      <c r="B1355" s="125"/>
      <c r="C1355" s="126">
        <v>61101106</v>
      </c>
      <c r="D1355" s="125" t="s">
        <v>250</v>
      </c>
      <c r="E1355" s="27" t="s">
        <v>0</v>
      </c>
      <c r="F1355" s="27" t="s">
        <v>179</v>
      </c>
      <c r="G1355" s="35">
        <f>IF(F1355="I",IFERROR(VLOOKUP(C1355,'BG 122022'!B:D,3,FALSE),0),0)</f>
        <v>0</v>
      </c>
      <c r="H1355" s="28"/>
      <c r="I1355" s="28">
        <f>IF(F1355="I",IFERROR(VLOOKUP(C1355,'BG 122022'!B:E,4,FALSE),0),0)</f>
        <v>0</v>
      </c>
      <c r="J1355" s="28"/>
      <c r="K1355" s="35"/>
      <c r="L1355" s="28"/>
      <c r="M1355" s="28"/>
      <c r="N1355" s="28"/>
      <c r="O1355" s="35"/>
      <c r="P1355" s="28"/>
      <c r="Q1355" s="28"/>
      <c r="R1355" s="28"/>
    </row>
    <row r="1356" spans="1:18" s="165" customFormat="1" hidden="1">
      <c r="A1356" s="160" t="s">
        <v>20</v>
      </c>
      <c r="B1356" s="160" t="s">
        <v>1066</v>
      </c>
      <c r="C1356" s="161">
        <v>6110110601</v>
      </c>
      <c r="D1356" s="160" t="s">
        <v>831</v>
      </c>
      <c r="E1356" s="162" t="s">
        <v>0</v>
      </c>
      <c r="F1356" s="162" t="s">
        <v>180</v>
      </c>
      <c r="G1356" s="163">
        <f>IF(F1356="I",IFERROR(VLOOKUP(C1356,'BG 122022'!B:D,3,FALSE),0),0)</f>
        <v>53871301043</v>
      </c>
      <c r="H1356" s="164"/>
      <c r="I1356" s="164">
        <f>IF(F1356="I",IFERROR(VLOOKUP(C1356,'BG 122022'!B:E,4,FALSE),0),0)</f>
        <v>7891947</v>
      </c>
      <c r="J1356" s="164"/>
      <c r="K1356" s="163"/>
      <c r="L1356" s="164"/>
      <c r="M1356" s="164"/>
      <c r="N1356" s="164"/>
      <c r="O1356" s="163"/>
      <c r="P1356" s="164"/>
      <c r="Q1356" s="164"/>
      <c r="R1356" s="164"/>
    </row>
    <row r="1357" spans="1:18" s="165" customFormat="1" hidden="1">
      <c r="A1357" s="160" t="s">
        <v>20</v>
      </c>
      <c r="B1357" s="160" t="s">
        <v>1066</v>
      </c>
      <c r="C1357" s="161">
        <v>6110110602</v>
      </c>
      <c r="D1357" s="160" t="s">
        <v>832</v>
      </c>
      <c r="E1357" s="162" t="s">
        <v>0</v>
      </c>
      <c r="F1357" s="162" t="s">
        <v>180</v>
      </c>
      <c r="G1357" s="163">
        <f>IF(F1357="I",IFERROR(VLOOKUP(C1357,'BG 122022'!B:D,3,FALSE),0),0)</f>
        <v>1533282456</v>
      </c>
      <c r="H1357" s="164"/>
      <c r="I1357" s="164">
        <f>IF(F1357="I",IFERROR(VLOOKUP(C1357,'BG 122022'!B:E,4,FALSE),0),0)</f>
        <v>324845.91999999993</v>
      </c>
      <c r="J1357" s="164"/>
      <c r="K1357" s="163"/>
      <c r="L1357" s="164"/>
      <c r="M1357" s="164"/>
      <c r="N1357" s="164"/>
      <c r="O1357" s="163"/>
      <c r="P1357" s="164"/>
      <c r="Q1357" s="164"/>
      <c r="R1357" s="164"/>
    </row>
    <row r="1358" spans="1:18" hidden="1">
      <c r="A1358" s="125" t="s">
        <v>20</v>
      </c>
      <c r="B1358" s="125"/>
      <c r="C1358" s="126">
        <v>61101107</v>
      </c>
      <c r="D1358" s="125" t="s">
        <v>251</v>
      </c>
      <c r="E1358" s="27" t="s">
        <v>0</v>
      </c>
      <c r="F1358" s="27" t="s">
        <v>179</v>
      </c>
      <c r="G1358" s="35">
        <f>IF(F1358="I",IFERROR(VLOOKUP(C1358,'BG 122022'!B:D,3,FALSE),0),0)</f>
        <v>0</v>
      </c>
      <c r="H1358" s="28"/>
      <c r="I1358" s="28">
        <f>IF(F1358="I",IFERROR(VLOOKUP(C1358,'BG 122022'!B:E,4,FALSE),0),0)</f>
        <v>0</v>
      </c>
      <c r="J1358" s="28"/>
      <c r="K1358" s="35"/>
      <c r="L1358" s="28"/>
      <c r="M1358" s="28"/>
      <c r="N1358" s="28"/>
      <c r="O1358" s="35"/>
      <c r="P1358" s="28"/>
      <c r="Q1358" s="28"/>
      <c r="R1358" s="28"/>
    </row>
    <row r="1359" spans="1:18" s="165" customFormat="1" hidden="1">
      <c r="A1359" s="160" t="s">
        <v>20</v>
      </c>
      <c r="B1359" s="160" t="s">
        <v>1066</v>
      </c>
      <c r="C1359" s="161">
        <v>6110110701</v>
      </c>
      <c r="D1359" s="160" t="s">
        <v>833</v>
      </c>
      <c r="E1359" s="162" t="s">
        <v>0</v>
      </c>
      <c r="F1359" s="162" t="s">
        <v>180</v>
      </c>
      <c r="G1359" s="163">
        <f>IF(F1359="I",IFERROR(VLOOKUP(C1359,'BG 122022'!B:D,3,FALSE),0),0)</f>
        <v>91950463137</v>
      </c>
      <c r="H1359" s="164"/>
      <c r="I1359" s="164">
        <f>IF(F1359="I",IFERROR(VLOOKUP(C1359,'BG 122022'!B:E,4,FALSE),0),0)</f>
        <v>15471962.99</v>
      </c>
      <c r="J1359" s="164"/>
      <c r="K1359" s="163"/>
      <c r="L1359" s="164"/>
      <c r="M1359" s="164"/>
      <c r="N1359" s="164"/>
      <c r="O1359" s="163"/>
      <c r="P1359" s="164"/>
      <c r="Q1359" s="164"/>
      <c r="R1359" s="164"/>
    </row>
    <row r="1360" spans="1:18" hidden="1">
      <c r="A1360" s="125" t="s">
        <v>20</v>
      </c>
      <c r="B1360" s="125"/>
      <c r="C1360" s="126">
        <v>6110110702</v>
      </c>
      <c r="D1360" s="125" t="s">
        <v>834</v>
      </c>
      <c r="E1360" s="27" t="s">
        <v>0</v>
      </c>
      <c r="F1360" s="27" t="s">
        <v>180</v>
      </c>
      <c r="G1360" s="35">
        <f>IF(F1360="I",IFERROR(VLOOKUP(C1360,'BG 122022'!B:D,3,FALSE),0),0)</f>
        <v>0</v>
      </c>
      <c r="H1360" s="28"/>
      <c r="I1360" s="28">
        <f>IF(F1360="I",IFERROR(VLOOKUP(C1360,'BG 122022'!B:E,4,FALSE),0),0)</f>
        <v>0</v>
      </c>
      <c r="J1360" s="28"/>
      <c r="K1360" s="35"/>
      <c r="L1360" s="28"/>
      <c r="M1360" s="28"/>
      <c r="N1360" s="28"/>
      <c r="O1360" s="35"/>
      <c r="P1360" s="28"/>
      <c r="Q1360" s="28"/>
      <c r="R1360" s="28"/>
    </row>
    <row r="1361" spans="1:18" hidden="1">
      <c r="A1361" s="125" t="s">
        <v>20</v>
      </c>
      <c r="B1361" s="125"/>
      <c r="C1361" s="126">
        <v>61101108</v>
      </c>
      <c r="D1361" s="125" t="s">
        <v>252</v>
      </c>
      <c r="E1361" s="27" t="s">
        <v>0</v>
      </c>
      <c r="F1361" s="27" t="s">
        <v>179</v>
      </c>
      <c r="G1361" s="35">
        <f>IF(F1361="I",IFERROR(VLOOKUP(C1361,'BG 122022'!B:D,3,FALSE),0),0)</f>
        <v>0</v>
      </c>
      <c r="H1361" s="28"/>
      <c r="I1361" s="28">
        <f>IF(F1361="I",IFERROR(VLOOKUP(C1361,'BG 122022'!B:E,4,FALSE),0),0)</f>
        <v>0</v>
      </c>
      <c r="J1361" s="28"/>
      <c r="K1361" s="35"/>
      <c r="L1361" s="28"/>
      <c r="M1361" s="28"/>
      <c r="N1361" s="28"/>
      <c r="O1361" s="35"/>
      <c r="P1361" s="28"/>
      <c r="Q1361" s="28"/>
      <c r="R1361" s="28"/>
    </row>
    <row r="1362" spans="1:18" s="165" customFormat="1" hidden="1">
      <c r="A1362" s="160" t="s">
        <v>20</v>
      </c>
      <c r="B1362" s="160" t="s">
        <v>1066</v>
      </c>
      <c r="C1362" s="161">
        <v>6110110801</v>
      </c>
      <c r="D1362" s="160" t="s">
        <v>835</v>
      </c>
      <c r="E1362" s="162" t="s">
        <v>0</v>
      </c>
      <c r="F1362" s="162" t="s">
        <v>180</v>
      </c>
      <c r="G1362" s="163">
        <f>IF(F1362="I",IFERROR(VLOOKUP(C1362,'BG 122022'!B:D,3,FALSE),0),0)</f>
        <v>69057795366</v>
      </c>
      <c r="H1362" s="164"/>
      <c r="I1362" s="164">
        <f>IF(F1362="I",IFERROR(VLOOKUP(C1362,'BG 122022'!B:E,4,FALSE),0),0)</f>
        <v>10000650.261</v>
      </c>
      <c r="J1362" s="164"/>
      <c r="K1362" s="163"/>
      <c r="L1362" s="164"/>
      <c r="M1362" s="164"/>
      <c r="N1362" s="164"/>
      <c r="O1362" s="163"/>
      <c r="P1362" s="164"/>
      <c r="Q1362" s="164"/>
      <c r="R1362" s="164"/>
    </row>
    <row r="1363" spans="1:18" hidden="1">
      <c r="A1363" s="125" t="s">
        <v>20</v>
      </c>
      <c r="B1363" s="125"/>
      <c r="C1363" s="126">
        <v>6110110802</v>
      </c>
      <c r="D1363" s="125" t="s">
        <v>836</v>
      </c>
      <c r="E1363" s="27" t="s">
        <v>0</v>
      </c>
      <c r="F1363" s="27" t="s">
        <v>180</v>
      </c>
      <c r="G1363" s="35">
        <f>IF(F1363="I",IFERROR(VLOOKUP(C1363,'BG 122022'!B:D,3,FALSE),0),0)</f>
        <v>0</v>
      </c>
      <c r="H1363" s="28"/>
      <c r="I1363" s="28">
        <f>IF(F1363="I",IFERROR(VLOOKUP(C1363,'BG 122022'!B:E,4,FALSE),0),0)</f>
        <v>0</v>
      </c>
      <c r="J1363" s="28"/>
      <c r="K1363" s="35"/>
      <c r="L1363" s="28"/>
      <c r="M1363" s="28"/>
      <c r="N1363" s="28"/>
      <c r="O1363" s="35"/>
      <c r="P1363" s="28"/>
      <c r="Q1363" s="28"/>
      <c r="R1363" s="28"/>
    </row>
    <row r="1364" spans="1:18" hidden="1">
      <c r="A1364" s="125" t="s">
        <v>20</v>
      </c>
      <c r="B1364" s="125"/>
      <c r="C1364" s="126">
        <v>61101109</v>
      </c>
      <c r="D1364" s="125" t="s">
        <v>461</v>
      </c>
      <c r="E1364" s="27" t="s">
        <v>0</v>
      </c>
      <c r="F1364" s="27" t="s">
        <v>179</v>
      </c>
      <c r="G1364" s="35">
        <f>IF(F1364="I",IFERROR(VLOOKUP(C1364,'BG 122022'!B:D,3,FALSE),0),0)</f>
        <v>0</v>
      </c>
      <c r="H1364" s="28"/>
      <c r="I1364" s="28">
        <f>IF(F1364="I",IFERROR(VLOOKUP(C1364,'BG 122022'!B:E,4,FALSE),0),0)</f>
        <v>0</v>
      </c>
      <c r="J1364" s="28"/>
      <c r="K1364" s="35"/>
      <c r="L1364" s="28"/>
      <c r="M1364" s="28"/>
      <c r="N1364" s="28"/>
      <c r="O1364" s="35"/>
      <c r="P1364" s="28"/>
      <c r="Q1364" s="28"/>
      <c r="R1364" s="28"/>
    </row>
    <row r="1365" spans="1:18" hidden="1">
      <c r="A1365" s="125" t="s">
        <v>20</v>
      </c>
      <c r="B1365" s="125"/>
      <c r="C1365" s="126">
        <v>6110110901</v>
      </c>
      <c r="D1365" s="125" t="s">
        <v>837</v>
      </c>
      <c r="E1365" s="27" t="s">
        <v>0</v>
      </c>
      <c r="F1365" s="27" t="s">
        <v>180</v>
      </c>
      <c r="G1365" s="35">
        <f>IF(F1365="I",IFERROR(VLOOKUP(C1365,'BG 122022'!B:D,3,FALSE),0),0)</f>
        <v>0</v>
      </c>
      <c r="H1365" s="28"/>
      <c r="I1365" s="28">
        <f>IF(F1365="I",IFERROR(VLOOKUP(C1365,'BG 122022'!B:E,4,FALSE),0),0)</f>
        <v>0</v>
      </c>
      <c r="J1365" s="28"/>
      <c r="K1365" s="35"/>
      <c r="L1365" s="28"/>
      <c r="M1365" s="28"/>
      <c r="N1365" s="28"/>
      <c r="O1365" s="35"/>
      <c r="P1365" s="28"/>
      <c r="Q1365" s="28"/>
      <c r="R1365" s="28"/>
    </row>
    <row r="1366" spans="1:18" hidden="1">
      <c r="A1366" s="125" t="s">
        <v>20</v>
      </c>
      <c r="B1366" s="125"/>
      <c r="C1366" s="126">
        <v>6110110902</v>
      </c>
      <c r="D1366" s="125" t="s">
        <v>838</v>
      </c>
      <c r="E1366" s="27" t="s">
        <v>0</v>
      </c>
      <c r="F1366" s="27" t="s">
        <v>180</v>
      </c>
      <c r="G1366" s="35">
        <f>IF(F1366="I",IFERROR(VLOOKUP(C1366,'BG 122022'!B:D,3,FALSE),0),0)</f>
        <v>0</v>
      </c>
      <c r="H1366" s="28"/>
      <c r="I1366" s="28">
        <f>IF(F1366="I",IFERROR(VLOOKUP(C1366,'BG 122022'!B:E,4,FALSE),0),0)</f>
        <v>0</v>
      </c>
      <c r="J1366" s="28"/>
      <c r="K1366" s="35"/>
      <c r="L1366" s="28"/>
      <c r="M1366" s="28"/>
      <c r="N1366" s="28"/>
      <c r="O1366" s="35"/>
      <c r="P1366" s="28"/>
      <c r="Q1366" s="28"/>
      <c r="R1366" s="28"/>
    </row>
    <row r="1367" spans="1:18" hidden="1">
      <c r="A1367" s="125" t="s">
        <v>20</v>
      </c>
      <c r="B1367" s="125"/>
      <c r="C1367" s="126">
        <v>61101110</v>
      </c>
      <c r="D1367" s="125" t="s">
        <v>462</v>
      </c>
      <c r="E1367" s="27" t="s">
        <v>0</v>
      </c>
      <c r="F1367" s="27" t="s">
        <v>179</v>
      </c>
      <c r="G1367" s="35">
        <f>IF(F1367="I",IFERROR(VLOOKUP(C1367,'BG 122022'!B:D,3,FALSE),0),0)</f>
        <v>0</v>
      </c>
      <c r="H1367" s="28"/>
      <c r="I1367" s="28">
        <f>IF(F1367="I",IFERROR(VLOOKUP(C1367,'BG 122022'!B:E,4,FALSE),0),0)</f>
        <v>0</v>
      </c>
      <c r="J1367" s="28"/>
      <c r="K1367" s="35"/>
      <c r="L1367" s="28"/>
      <c r="M1367" s="28"/>
      <c r="N1367" s="28"/>
      <c r="O1367" s="35"/>
      <c r="P1367" s="28"/>
      <c r="Q1367" s="28"/>
      <c r="R1367" s="28"/>
    </row>
    <row r="1368" spans="1:18" hidden="1">
      <c r="A1368" s="125" t="s">
        <v>20</v>
      </c>
      <c r="B1368" s="125"/>
      <c r="C1368" s="126">
        <v>6110111001</v>
      </c>
      <c r="D1368" s="125" t="s">
        <v>839</v>
      </c>
      <c r="E1368" s="27" t="s">
        <v>0</v>
      </c>
      <c r="F1368" s="27" t="s">
        <v>180</v>
      </c>
      <c r="G1368" s="35">
        <f>IF(F1368="I",IFERROR(VLOOKUP(C1368,'BG 122022'!B:D,3,FALSE),0),0)</f>
        <v>0</v>
      </c>
      <c r="H1368" s="28"/>
      <c r="I1368" s="28">
        <f>IF(F1368="I",IFERROR(VLOOKUP(C1368,'BG 122022'!B:E,4,FALSE),0),0)</f>
        <v>0</v>
      </c>
      <c r="J1368" s="28"/>
      <c r="K1368" s="35"/>
      <c r="L1368" s="28"/>
      <c r="M1368" s="28"/>
      <c r="N1368" s="28"/>
      <c r="O1368" s="35"/>
      <c r="P1368" s="28"/>
      <c r="Q1368" s="28"/>
      <c r="R1368" s="28"/>
    </row>
    <row r="1369" spans="1:18" hidden="1">
      <c r="A1369" s="125" t="s">
        <v>20</v>
      </c>
      <c r="B1369" s="125"/>
      <c r="C1369" s="126">
        <v>6110111002</v>
      </c>
      <c r="D1369" s="125" t="s">
        <v>840</v>
      </c>
      <c r="E1369" s="27" t="s">
        <v>0</v>
      </c>
      <c r="F1369" s="27" t="s">
        <v>180</v>
      </c>
      <c r="G1369" s="35">
        <f>IF(F1369="I",IFERROR(VLOOKUP(C1369,'BG 122022'!B:D,3,FALSE),0),0)</f>
        <v>0</v>
      </c>
      <c r="H1369" s="28"/>
      <c r="I1369" s="28">
        <f>IF(F1369="I",IFERROR(VLOOKUP(C1369,'BG 122022'!B:E,4,FALSE),0),0)</f>
        <v>0</v>
      </c>
      <c r="J1369" s="28"/>
      <c r="K1369" s="35"/>
      <c r="L1369" s="28"/>
      <c r="M1369" s="28"/>
      <c r="N1369" s="28"/>
      <c r="O1369" s="35"/>
      <c r="P1369" s="28"/>
      <c r="Q1369" s="28"/>
      <c r="R1369" s="28"/>
    </row>
    <row r="1370" spans="1:18" hidden="1">
      <c r="A1370" s="125" t="s">
        <v>20</v>
      </c>
      <c r="B1370" s="125"/>
      <c r="C1370" s="126">
        <v>61101111</v>
      </c>
      <c r="D1370" s="125" t="s">
        <v>464</v>
      </c>
      <c r="E1370" s="27" t="s">
        <v>0</v>
      </c>
      <c r="F1370" s="27" t="s">
        <v>179</v>
      </c>
      <c r="G1370" s="35">
        <f>IF(F1370="I",IFERROR(VLOOKUP(C1370,'BG 122022'!B:D,3,FALSE),0),0)</f>
        <v>0</v>
      </c>
      <c r="H1370" s="28"/>
      <c r="I1370" s="28">
        <f>IF(F1370="I",IFERROR(VLOOKUP(C1370,'BG 122022'!B:E,4,FALSE),0),0)</f>
        <v>0</v>
      </c>
      <c r="J1370" s="28"/>
      <c r="K1370" s="35"/>
      <c r="L1370" s="28"/>
      <c r="M1370" s="28"/>
      <c r="N1370" s="28"/>
      <c r="O1370" s="35"/>
      <c r="P1370" s="28"/>
      <c r="Q1370" s="28"/>
      <c r="R1370" s="28"/>
    </row>
    <row r="1371" spans="1:18" hidden="1">
      <c r="A1371" s="125" t="s">
        <v>20</v>
      </c>
      <c r="B1371" s="125"/>
      <c r="C1371" s="126">
        <v>6110111101</v>
      </c>
      <c r="D1371" s="125" t="s">
        <v>841</v>
      </c>
      <c r="E1371" s="27" t="s">
        <v>0</v>
      </c>
      <c r="F1371" s="27" t="s">
        <v>180</v>
      </c>
      <c r="G1371" s="35">
        <f>IF(F1371="I",IFERROR(VLOOKUP(C1371,'BG 122022'!B:D,3,FALSE),0),0)</f>
        <v>0</v>
      </c>
      <c r="H1371" s="28"/>
      <c r="I1371" s="28">
        <f>IF(F1371="I",IFERROR(VLOOKUP(C1371,'BG 122022'!B:E,4,FALSE),0),0)</f>
        <v>0</v>
      </c>
      <c r="J1371" s="28"/>
      <c r="K1371" s="35"/>
      <c r="L1371" s="28"/>
      <c r="M1371" s="28"/>
      <c r="N1371" s="28"/>
      <c r="O1371" s="35"/>
      <c r="P1371" s="28"/>
      <c r="Q1371" s="28"/>
      <c r="R1371" s="28"/>
    </row>
    <row r="1372" spans="1:18" hidden="1">
      <c r="A1372" s="125" t="s">
        <v>20</v>
      </c>
      <c r="B1372" s="125"/>
      <c r="C1372" s="126">
        <v>6110111102</v>
      </c>
      <c r="D1372" s="125" t="s">
        <v>464</v>
      </c>
      <c r="E1372" s="27" t="s">
        <v>0</v>
      </c>
      <c r="F1372" s="27" t="s">
        <v>180</v>
      </c>
      <c r="G1372" s="35">
        <f>IF(F1372="I",IFERROR(VLOOKUP(C1372,'BG 122022'!B:D,3,FALSE),0),0)</f>
        <v>0</v>
      </c>
      <c r="H1372" s="28"/>
      <c r="I1372" s="28">
        <f>IF(F1372="I",IFERROR(VLOOKUP(C1372,'BG 122022'!B:E,4,FALSE),0),0)</f>
        <v>0</v>
      </c>
      <c r="J1372" s="28"/>
      <c r="K1372" s="35"/>
      <c r="L1372" s="28"/>
      <c r="M1372" s="28"/>
      <c r="N1372" s="28"/>
      <c r="O1372" s="35"/>
      <c r="P1372" s="28"/>
      <c r="Q1372" s="28"/>
      <c r="R1372" s="28"/>
    </row>
    <row r="1373" spans="1:18" hidden="1">
      <c r="A1373" s="125" t="s">
        <v>20</v>
      </c>
      <c r="B1373" s="125"/>
      <c r="C1373" s="126">
        <v>61101112</v>
      </c>
      <c r="D1373" s="125" t="s">
        <v>465</v>
      </c>
      <c r="E1373" s="27" t="s">
        <v>0</v>
      </c>
      <c r="F1373" s="27" t="s">
        <v>179</v>
      </c>
      <c r="G1373" s="35">
        <f>IF(F1373="I",IFERROR(VLOOKUP(C1373,'BG 122022'!B:D,3,FALSE),0),0)</f>
        <v>0</v>
      </c>
      <c r="H1373" s="28"/>
      <c r="I1373" s="28">
        <f>IF(F1373="I",IFERROR(VLOOKUP(C1373,'BG 122022'!B:E,4,FALSE),0),0)</f>
        <v>0</v>
      </c>
      <c r="J1373" s="28"/>
      <c r="K1373" s="35"/>
      <c r="L1373" s="28"/>
      <c r="M1373" s="28"/>
      <c r="N1373" s="28"/>
      <c r="O1373" s="35"/>
      <c r="P1373" s="28"/>
      <c r="Q1373" s="28"/>
      <c r="R1373" s="28"/>
    </row>
    <row r="1374" spans="1:18" hidden="1">
      <c r="A1374" s="125" t="s">
        <v>20</v>
      </c>
      <c r="B1374" s="125"/>
      <c r="C1374" s="126">
        <v>6110111201</v>
      </c>
      <c r="D1374" s="125" t="s">
        <v>842</v>
      </c>
      <c r="E1374" s="27" t="s">
        <v>0</v>
      </c>
      <c r="F1374" s="27" t="s">
        <v>180</v>
      </c>
      <c r="G1374" s="35">
        <f>IF(F1374="I",IFERROR(VLOOKUP(C1374,'BG 122022'!B:D,3,FALSE),0),0)</f>
        <v>0</v>
      </c>
      <c r="H1374" s="28"/>
      <c r="I1374" s="28">
        <f>IF(F1374="I",IFERROR(VLOOKUP(C1374,'BG 122022'!B:E,4,FALSE),0),0)</f>
        <v>0</v>
      </c>
      <c r="J1374" s="28"/>
      <c r="K1374" s="35"/>
      <c r="L1374" s="28"/>
      <c r="M1374" s="28"/>
      <c r="N1374" s="28"/>
      <c r="O1374" s="35"/>
      <c r="P1374" s="28"/>
      <c r="Q1374" s="28"/>
      <c r="R1374" s="28"/>
    </row>
    <row r="1375" spans="1:18" hidden="1">
      <c r="A1375" s="125" t="s">
        <v>20</v>
      </c>
      <c r="B1375" s="125"/>
      <c r="C1375" s="126">
        <v>6110111202</v>
      </c>
      <c r="D1375" s="125" t="s">
        <v>843</v>
      </c>
      <c r="E1375" s="27" t="s">
        <v>0</v>
      </c>
      <c r="F1375" s="27" t="s">
        <v>180</v>
      </c>
      <c r="G1375" s="35">
        <f>IF(F1375="I",IFERROR(VLOOKUP(C1375,'BG 122022'!B:D,3,FALSE),0),0)</f>
        <v>0</v>
      </c>
      <c r="H1375" s="28"/>
      <c r="I1375" s="28">
        <f>IF(F1375="I",IFERROR(VLOOKUP(C1375,'BG 122022'!B:E,4,FALSE),0),0)</f>
        <v>0</v>
      </c>
      <c r="J1375" s="28"/>
      <c r="K1375" s="35"/>
      <c r="L1375" s="28"/>
      <c r="M1375" s="28"/>
      <c r="N1375" s="28"/>
      <c r="O1375" s="35"/>
      <c r="P1375" s="28"/>
      <c r="Q1375" s="28"/>
      <c r="R1375" s="28"/>
    </row>
    <row r="1376" spans="1:18" hidden="1">
      <c r="A1376" s="125" t="s">
        <v>20</v>
      </c>
      <c r="B1376" s="125"/>
      <c r="C1376" s="126">
        <v>61101113</v>
      </c>
      <c r="D1376" s="125" t="s">
        <v>737</v>
      </c>
      <c r="E1376" s="27" t="s">
        <v>0</v>
      </c>
      <c r="F1376" s="27" t="s">
        <v>179</v>
      </c>
      <c r="G1376" s="35">
        <f>IF(F1376="I",IFERROR(VLOOKUP(C1376,'BG 122022'!B:D,3,FALSE),0),0)</f>
        <v>0</v>
      </c>
      <c r="H1376" s="28"/>
      <c r="I1376" s="28">
        <f>IF(F1376="I",IFERROR(VLOOKUP(C1376,'BG 122022'!B:E,4,FALSE),0),0)</f>
        <v>0</v>
      </c>
      <c r="J1376" s="28"/>
      <c r="K1376" s="35"/>
      <c r="L1376" s="28"/>
      <c r="M1376" s="28"/>
      <c r="N1376" s="28"/>
      <c r="O1376" s="35"/>
      <c r="P1376" s="28"/>
      <c r="Q1376" s="28"/>
      <c r="R1376" s="28"/>
    </row>
    <row r="1377" spans="1:18" s="165" customFormat="1" hidden="1">
      <c r="A1377" s="160" t="s">
        <v>20</v>
      </c>
      <c r="B1377" s="160" t="s">
        <v>1066</v>
      </c>
      <c r="C1377" s="161">
        <v>6110111301</v>
      </c>
      <c r="D1377" s="160" t="s">
        <v>844</v>
      </c>
      <c r="E1377" s="162" t="s">
        <v>0</v>
      </c>
      <c r="F1377" s="162" t="s">
        <v>180</v>
      </c>
      <c r="G1377" s="163">
        <f>IF(F1377="I",IFERROR(VLOOKUP(C1377,'BG 122022'!B:D,3,FALSE),0),0)</f>
        <v>775142739659.00012</v>
      </c>
      <c r="H1377" s="164"/>
      <c r="I1377" s="164">
        <f>IF(F1377="I",IFERROR(VLOOKUP(C1377,'BG 122022'!B:E,4,FALSE),0),0)</f>
        <v>115211390.11</v>
      </c>
      <c r="J1377" s="164"/>
      <c r="K1377" s="163"/>
      <c r="L1377" s="164"/>
      <c r="M1377" s="164"/>
      <c r="N1377" s="164"/>
      <c r="O1377" s="163"/>
      <c r="P1377" s="164"/>
      <c r="Q1377" s="164"/>
      <c r="R1377" s="164"/>
    </row>
    <row r="1378" spans="1:18" hidden="1">
      <c r="A1378" s="125" t="s">
        <v>20</v>
      </c>
      <c r="B1378" s="125"/>
      <c r="C1378" s="126">
        <v>6110111302</v>
      </c>
      <c r="D1378" s="125" t="s">
        <v>845</v>
      </c>
      <c r="E1378" s="27" t="s">
        <v>0</v>
      </c>
      <c r="F1378" s="27" t="s">
        <v>180</v>
      </c>
      <c r="G1378" s="35">
        <f>IF(F1378="I",IFERROR(VLOOKUP(C1378,'BG 122022'!B:D,3,FALSE),0),0)</f>
        <v>0</v>
      </c>
      <c r="H1378" s="28"/>
      <c r="I1378" s="28">
        <f>IF(F1378="I",IFERROR(VLOOKUP(C1378,'BG 122022'!B:E,4,FALSE),0),0)</f>
        <v>0</v>
      </c>
      <c r="J1378" s="28"/>
      <c r="K1378" s="35"/>
      <c r="L1378" s="28"/>
      <c r="M1378" s="28"/>
      <c r="N1378" s="28"/>
      <c r="O1378" s="35"/>
      <c r="P1378" s="28"/>
      <c r="Q1378" s="28"/>
      <c r="R1378" s="28"/>
    </row>
    <row r="1379" spans="1:18" hidden="1">
      <c r="A1379" s="125" t="s">
        <v>20</v>
      </c>
      <c r="B1379" s="125"/>
      <c r="C1379" s="126">
        <v>61101114</v>
      </c>
      <c r="D1379" s="125" t="s">
        <v>738</v>
      </c>
      <c r="E1379" s="27" t="s">
        <v>0</v>
      </c>
      <c r="F1379" s="27" t="s">
        <v>179</v>
      </c>
      <c r="G1379" s="35">
        <f>IF(F1379="I",IFERROR(VLOOKUP(C1379,'BG 122022'!B:D,3,FALSE),0),0)</f>
        <v>0</v>
      </c>
      <c r="H1379" s="28"/>
      <c r="I1379" s="28">
        <f>IF(F1379="I",IFERROR(VLOOKUP(C1379,'BG 122022'!B:E,4,FALSE),0),0)</f>
        <v>0</v>
      </c>
      <c r="J1379" s="28"/>
      <c r="K1379" s="35"/>
      <c r="L1379" s="28"/>
      <c r="M1379" s="28"/>
      <c r="N1379" s="28"/>
      <c r="O1379" s="35"/>
      <c r="P1379" s="28"/>
      <c r="Q1379" s="28"/>
      <c r="R1379" s="28"/>
    </row>
    <row r="1380" spans="1:18" s="165" customFormat="1" hidden="1">
      <c r="A1380" s="160" t="s">
        <v>20</v>
      </c>
      <c r="B1380" s="160" t="s">
        <v>1066</v>
      </c>
      <c r="C1380" s="161">
        <v>6110111401</v>
      </c>
      <c r="D1380" s="160" t="s">
        <v>846</v>
      </c>
      <c r="E1380" s="162" t="s">
        <v>0</v>
      </c>
      <c r="F1380" s="162" t="s">
        <v>180</v>
      </c>
      <c r="G1380" s="163">
        <f>IF(F1380="I",IFERROR(VLOOKUP(C1380,'BG 122022'!B:D,3,FALSE),0),0)</f>
        <v>151981400714</v>
      </c>
      <c r="H1380" s="164"/>
      <c r="I1380" s="164">
        <f>IF(F1380="I",IFERROR(VLOOKUP(C1380,'BG 122022'!B:E,4,FALSE),0),0)</f>
        <v>21701293.77</v>
      </c>
      <c r="J1380" s="164"/>
      <c r="K1380" s="163"/>
      <c r="L1380" s="164"/>
      <c r="M1380" s="164"/>
      <c r="N1380" s="164"/>
      <c r="O1380" s="163"/>
      <c r="P1380" s="164"/>
      <c r="Q1380" s="164"/>
      <c r="R1380" s="164"/>
    </row>
    <row r="1381" spans="1:18" hidden="1">
      <c r="A1381" s="125" t="s">
        <v>20</v>
      </c>
      <c r="B1381" s="125"/>
      <c r="C1381" s="126">
        <v>6110111402</v>
      </c>
      <c r="D1381" s="125" t="s">
        <v>847</v>
      </c>
      <c r="E1381" s="27" t="s">
        <v>0</v>
      </c>
      <c r="F1381" s="27" t="s">
        <v>180</v>
      </c>
      <c r="G1381" s="35">
        <f>IF(F1381="I",IFERROR(VLOOKUP(C1381,'BG 122022'!B:D,3,FALSE),0),0)</f>
        <v>0</v>
      </c>
      <c r="H1381" s="28"/>
      <c r="I1381" s="28">
        <f>IF(F1381="I",IFERROR(VLOOKUP(C1381,'BG 122022'!B:E,4,FALSE),0),0)</f>
        <v>0</v>
      </c>
      <c r="J1381" s="28"/>
      <c r="K1381" s="35"/>
      <c r="L1381" s="28"/>
      <c r="M1381" s="28"/>
      <c r="N1381" s="28"/>
      <c r="O1381" s="35"/>
      <c r="P1381" s="28"/>
      <c r="Q1381" s="28"/>
      <c r="R1381" s="28"/>
    </row>
    <row r="1382" spans="1:18" hidden="1">
      <c r="A1382" s="125" t="s">
        <v>20</v>
      </c>
      <c r="B1382" s="125"/>
      <c r="C1382" s="126">
        <v>61101115</v>
      </c>
      <c r="D1382" s="125" t="s">
        <v>739</v>
      </c>
      <c r="E1382" s="27" t="s">
        <v>0</v>
      </c>
      <c r="F1382" s="27" t="s">
        <v>179</v>
      </c>
      <c r="G1382" s="35">
        <f>IF(F1382="I",IFERROR(VLOOKUP(C1382,'BG 122022'!B:D,3,FALSE),0),0)</f>
        <v>0</v>
      </c>
      <c r="H1382" s="28"/>
      <c r="I1382" s="28">
        <f>IF(F1382="I",IFERROR(VLOOKUP(C1382,'BG 122022'!B:E,4,FALSE),0),0)</f>
        <v>0</v>
      </c>
      <c r="J1382" s="28"/>
      <c r="K1382" s="35"/>
      <c r="L1382" s="28"/>
      <c r="M1382" s="28"/>
      <c r="N1382" s="28"/>
      <c r="O1382" s="35"/>
      <c r="P1382" s="28"/>
      <c r="Q1382" s="28"/>
      <c r="R1382" s="28"/>
    </row>
    <row r="1383" spans="1:18" hidden="1">
      <c r="A1383" s="125" t="s">
        <v>20</v>
      </c>
      <c r="B1383" s="125"/>
      <c r="C1383" s="126">
        <v>6110111501</v>
      </c>
      <c r="D1383" s="125" t="s">
        <v>848</v>
      </c>
      <c r="E1383" s="27" t="s">
        <v>0</v>
      </c>
      <c r="F1383" s="27" t="s">
        <v>180</v>
      </c>
      <c r="G1383" s="35">
        <f>IF(F1383="I",IFERROR(VLOOKUP(C1383,'BG 122022'!B:D,3,FALSE),0),0)</f>
        <v>0</v>
      </c>
      <c r="H1383" s="28"/>
      <c r="I1383" s="28">
        <f>IF(F1383="I",IFERROR(VLOOKUP(C1383,'BG 122022'!B:E,4,FALSE),0),0)</f>
        <v>0</v>
      </c>
      <c r="J1383" s="28"/>
      <c r="K1383" s="35"/>
      <c r="L1383" s="28"/>
      <c r="M1383" s="28"/>
      <c r="N1383" s="28"/>
      <c r="O1383" s="35"/>
      <c r="P1383" s="28"/>
      <c r="Q1383" s="28"/>
      <c r="R1383" s="28"/>
    </row>
    <row r="1384" spans="1:18" hidden="1">
      <c r="A1384" s="125" t="s">
        <v>20</v>
      </c>
      <c r="B1384" s="125"/>
      <c r="C1384" s="126">
        <v>6110111502</v>
      </c>
      <c r="D1384" s="125" t="s">
        <v>849</v>
      </c>
      <c r="E1384" s="27" t="s">
        <v>0</v>
      </c>
      <c r="F1384" s="27" t="s">
        <v>180</v>
      </c>
      <c r="G1384" s="35">
        <f>IF(F1384="I",IFERROR(VLOOKUP(C1384,'BG 122022'!B:D,3,FALSE),0),0)</f>
        <v>0</v>
      </c>
      <c r="H1384" s="28"/>
      <c r="I1384" s="28">
        <f>IF(F1384="I",IFERROR(VLOOKUP(C1384,'BG 122022'!B:E,4,FALSE),0),0)</f>
        <v>0</v>
      </c>
      <c r="J1384" s="28"/>
      <c r="K1384" s="35"/>
      <c r="L1384" s="28"/>
      <c r="M1384" s="28"/>
      <c r="N1384" s="28"/>
      <c r="O1384" s="35"/>
      <c r="P1384" s="28"/>
      <c r="Q1384" s="28"/>
      <c r="R1384" s="28"/>
    </row>
    <row r="1385" spans="1:18" hidden="1">
      <c r="A1385" s="125" t="s">
        <v>20</v>
      </c>
      <c r="B1385" s="125"/>
      <c r="C1385" s="126">
        <v>61101116</v>
      </c>
      <c r="D1385" s="125" t="s">
        <v>740</v>
      </c>
      <c r="E1385" s="27" t="s">
        <v>0</v>
      </c>
      <c r="F1385" s="27" t="s">
        <v>179</v>
      </c>
      <c r="G1385" s="35">
        <f>IF(F1385="I",IFERROR(VLOOKUP(C1385,'BG 122022'!B:D,3,FALSE),0),0)</f>
        <v>0</v>
      </c>
      <c r="H1385" s="28"/>
      <c r="I1385" s="28">
        <f>IF(F1385="I",IFERROR(VLOOKUP(C1385,'BG 122022'!B:E,4,FALSE),0),0)</f>
        <v>0</v>
      </c>
      <c r="J1385" s="28"/>
      <c r="K1385" s="35"/>
      <c r="L1385" s="28"/>
      <c r="M1385" s="28"/>
      <c r="N1385" s="28"/>
      <c r="O1385" s="35"/>
      <c r="P1385" s="28"/>
      <c r="Q1385" s="28"/>
      <c r="R1385" s="28"/>
    </row>
    <row r="1386" spans="1:18" hidden="1">
      <c r="A1386" s="125" t="s">
        <v>20</v>
      </c>
      <c r="B1386" s="125"/>
      <c r="C1386" s="126">
        <v>6110111601</v>
      </c>
      <c r="D1386" s="125" t="s">
        <v>850</v>
      </c>
      <c r="E1386" s="27" t="s">
        <v>0</v>
      </c>
      <c r="F1386" s="27" t="s">
        <v>180</v>
      </c>
      <c r="G1386" s="35">
        <f>IF(F1386="I",IFERROR(VLOOKUP(C1386,'BG 122022'!B:D,3,FALSE),0),0)</f>
        <v>0</v>
      </c>
      <c r="H1386" s="28"/>
      <c r="I1386" s="28">
        <f>IF(F1386="I",IFERROR(VLOOKUP(C1386,'BG 122022'!B:E,4,FALSE),0),0)</f>
        <v>0</v>
      </c>
      <c r="J1386" s="28"/>
      <c r="K1386" s="35"/>
      <c r="L1386" s="28"/>
      <c r="M1386" s="28"/>
      <c r="N1386" s="28"/>
      <c r="O1386" s="35"/>
      <c r="P1386" s="28"/>
      <c r="Q1386" s="28"/>
      <c r="R1386" s="28"/>
    </row>
    <row r="1387" spans="1:18" hidden="1">
      <c r="A1387" s="125" t="s">
        <v>20</v>
      </c>
      <c r="B1387" s="125"/>
      <c r="C1387" s="126">
        <v>6110111602</v>
      </c>
      <c r="D1387" s="125" t="s">
        <v>851</v>
      </c>
      <c r="E1387" s="27" t="s">
        <v>0</v>
      </c>
      <c r="F1387" s="27" t="s">
        <v>180</v>
      </c>
      <c r="G1387" s="35">
        <f>IF(F1387="I",IFERROR(VLOOKUP(C1387,'BG 122022'!B:D,3,FALSE),0),0)</f>
        <v>0</v>
      </c>
      <c r="H1387" s="28"/>
      <c r="I1387" s="28">
        <f>IF(F1387="I",IFERROR(VLOOKUP(C1387,'BG 122022'!B:E,4,FALSE),0),0)</f>
        <v>0</v>
      </c>
      <c r="J1387" s="28"/>
      <c r="K1387" s="35"/>
      <c r="L1387" s="28"/>
      <c r="M1387" s="28"/>
      <c r="N1387" s="28"/>
      <c r="O1387" s="35"/>
      <c r="P1387" s="28"/>
      <c r="Q1387" s="28"/>
      <c r="R1387" s="28"/>
    </row>
    <row r="1388" spans="1:18" hidden="1">
      <c r="A1388" s="125" t="s">
        <v>20</v>
      </c>
      <c r="B1388" s="125"/>
      <c r="C1388" s="126">
        <v>61101117</v>
      </c>
      <c r="D1388" s="125" t="s">
        <v>281</v>
      </c>
      <c r="E1388" s="27" t="s">
        <v>0</v>
      </c>
      <c r="F1388" s="27" t="s">
        <v>179</v>
      </c>
      <c r="G1388" s="35">
        <f>IF(F1388="I",IFERROR(VLOOKUP(C1388,'BG 122022'!B:D,3,FALSE),0),0)</f>
        <v>0</v>
      </c>
      <c r="H1388" s="28"/>
      <c r="I1388" s="28">
        <f>IF(F1388="I",IFERROR(VLOOKUP(C1388,'BG 122022'!B:E,4,FALSE),0),0)</f>
        <v>0</v>
      </c>
      <c r="J1388" s="28"/>
      <c r="K1388" s="35"/>
      <c r="L1388" s="28"/>
      <c r="M1388" s="28"/>
      <c r="N1388" s="28"/>
      <c r="O1388" s="35"/>
      <c r="P1388" s="28"/>
      <c r="Q1388" s="28"/>
      <c r="R1388" s="28"/>
    </row>
    <row r="1389" spans="1:18" hidden="1">
      <c r="A1389" s="125" t="s">
        <v>20</v>
      </c>
      <c r="B1389" s="125" t="s">
        <v>1066</v>
      </c>
      <c r="C1389" s="126">
        <v>6110111701</v>
      </c>
      <c r="D1389" s="125" t="s">
        <v>852</v>
      </c>
      <c r="E1389" s="27" t="s">
        <v>0</v>
      </c>
      <c r="F1389" s="27" t="s">
        <v>180</v>
      </c>
      <c r="G1389" s="35">
        <f>IF(F1389="I",IFERROR(VLOOKUP(C1389,'BG 122022'!B:D,3,FALSE),0),0)</f>
        <v>0</v>
      </c>
      <c r="H1389" s="28"/>
      <c r="I1389" s="28">
        <f>IF(F1389="I",IFERROR(VLOOKUP(C1389,'BG 122022'!B:E,4,FALSE),0),0)</f>
        <v>0</v>
      </c>
      <c r="J1389" s="28"/>
      <c r="K1389" s="35"/>
      <c r="L1389" s="28"/>
      <c r="M1389" s="28"/>
      <c r="N1389" s="28"/>
      <c r="O1389" s="35"/>
      <c r="P1389" s="28"/>
      <c r="Q1389" s="28"/>
      <c r="R1389" s="28"/>
    </row>
    <row r="1390" spans="1:18" hidden="1">
      <c r="A1390" s="125" t="s">
        <v>20</v>
      </c>
      <c r="B1390" s="125" t="s">
        <v>1066</v>
      </c>
      <c r="C1390" s="126">
        <v>6110111702</v>
      </c>
      <c r="D1390" s="125" t="s">
        <v>853</v>
      </c>
      <c r="E1390" s="27" t="s">
        <v>0</v>
      </c>
      <c r="F1390" s="27" t="s">
        <v>180</v>
      </c>
      <c r="G1390" s="35">
        <f>IF(F1390="I",IFERROR(VLOOKUP(C1390,'BG 122022'!B:D,3,FALSE),0),0)</f>
        <v>0</v>
      </c>
      <c r="H1390" s="28"/>
      <c r="I1390" s="28">
        <f>IF(F1390="I",IFERROR(VLOOKUP(C1390,'BG 122022'!B:E,4,FALSE),0),0)</f>
        <v>0</v>
      </c>
      <c r="J1390" s="28"/>
      <c r="K1390" s="35"/>
      <c r="L1390" s="28"/>
      <c r="M1390" s="28"/>
      <c r="N1390" s="28"/>
      <c r="O1390" s="35"/>
      <c r="P1390" s="28"/>
      <c r="Q1390" s="28"/>
      <c r="R1390" s="28"/>
    </row>
    <row r="1391" spans="1:18" hidden="1">
      <c r="A1391" s="125" t="s">
        <v>20</v>
      </c>
      <c r="B1391" s="125"/>
      <c r="C1391" s="126">
        <v>61101118</v>
      </c>
      <c r="D1391" s="125" t="s">
        <v>282</v>
      </c>
      <c r="E1391" s="27" t="s">
        <v>0</v>
      </c>
      <c r="F1391" s="27" t="s">
        <v>179</v>
      </c>
      <c r="G1391" s="35">
        <f>IF(F1391="I",IFERROR(VLOOKUP(C1391,'BG 122022'!B:D,3,FALSE),0),0)</f>
        <v>0</v>
      </c>
      <c r="H1391" s="28"/>
      <c r="I1391" s="28">
        <f>IF(F1391="I",IFERROR(VLOOKUP(C1391,'BG 122022'!B:E,4,FALSE),0),0)</f>
        <v>0</v>
      </c>
      <c r="J1391" s="28"/>
      <c r="K1391" s="35"/>
      <c r="L1391" s="28"/>
      <c r="M1391" s="28"/>
      <c r="N1391" s="28"/>
      <c r="O1391" s="35"/>
      <c r="P1391" s="28"/>
      <c r="Q1391" s="28"/>
      <c r="R1391" s="28"/>
    </row>
    <row r="1392" spans="1:18" s="165" customFormat="1" hidden="1">
      <c r="A1392" s="160" t="s">
        <v>20</v>
      </c>
      <c r="B1392" s="160" t="s">
        <v>1066</v>
      </c>
      <c r="C1392" s="161">
        <v>6110111801</v>
      </c>
      <c r="D1392" s="160" t="s">
        <v>854</v>
      </c>
      <c r="E1392" s="162" t="s">
        <v>0</v>
      </c>
      <c r="F1392" s="162" t="s">
        <v>180</v>
      </c>
      <c r="G1392" s="163">
        <f>IF(F1392="I",IFERROR(VLOOKUP(C1392,'BG 122022'!B:D,3,FALSE),0),0)</f>
        <v>70812283950</v>
      </c>
      <c r="H1392" s="164"/>
      <c r="I1392" s="164">
        <f>IF(F1392="I",IFERROR(VLOOKUP(C1392,'BG 122022'!B:E,4,FALSE),0),0)</f>
        <v>9850000</v>
      </c>
      <c r="J1392" s="164"/>
      <c r="K1392" s="163"/>
      <c r="L1392" s="164"/>
      <c r="M1392" s="164"/>
      <c r="N1392" s="164"/>
      <c r="O1392" s="163"/>
      <c r="P1392" s="164"/>
      <c r="Q1392" s="164"/>
      <c r="R1392" s="164"/>
    </row>
    <row r="1393" spans="1:18" s="165" customFormat="1" hidden="1">
      <c r="A1393" s="160" t="s">
        <v>20</v>
      </c>
      <c r="B1393" s="160" t="s">
        <v>1066</v>
      </c>
      <c r="C1393" s="161">
        <v>6110111802</v>
      </c>
      <c r="D1393" s="160" t="s">
        <v>855</v>
      </c>
      <c r="E1393" s="162" t="s">
        <v>0</v>
      </c>
      <c r="F1393" s="162" t="s">
        <v>180</v>
      </c>
      <c r="G1393" s="163">
        <f>IF(F1393="I",IFERROR(VLOOKUP(C1393,'BG 122022'!B:D,3,FALSE),0),0)</f>
        <v>265631108</v>
      </c>
      <c r="H1393" s="164"/>
      <c r="I1393" s="164">
        <f>IF(F1393="I",IFERROR(VLOOKUP(C1393,'BG 122022'!B:E,4,FALSE),0),0)</f>
        <v>36777.870000000003</v>
      </c>
      <c r="J1393" s="164"/>
      <c r="K1393" s="163"/>
      <c r="L1393" s="164"/>
      <c r="M1393" s="164"/>
      <c r="N1393" s="164"/>
      <c r="O1393" s="163"/>
      <c r="P1393" s="164"/>
      <c r="Q1393" s="164"/>
      <c r="R1393" s="164"/>
    </row>
    <row r="1394" spans="1:18" hidden="1">
      <c r="A1394" s="125" t="s">
        <v>20</v>
      </c>
      <c r="B1394" s="125"/>
      <c r="C1394" s="126">
        <v>61101119</v>
      </c>
      <c r="D1394" s="125" t="s">
        <v>741</v>
      </c>
      <c r="E1394" s="27" t="s">
        <v>0</v>
      </c>
      <c r="F1394" s="27" t="s">
        <v>179</v>
      </c>
      <c r="G1394" s="35">
        <f>IF(F1394="I",IFERROR(VLOOKUP(C1394,'BG 122022'!B:D,3,FALSE),0),0)</f>
        <v>0</v>
      </c>
      <c r="H1394" s="28"/>
      <c r="I1394" s="28">
        <f>IF(F1394="I",IFERROR(VLOOKUP(C1394,'BG 122022'!B:E,4,FALSE),0),0)</f>
        <v>0</v>
      </c>
      <c r="J1394" s="28"/>
      <c r="K1394" s="35"/>
      <c r="L1394" s="28"/>
      <c r="M1394" s="28"/>
      <c r="N1394" s="28"/>
      <c r="O1394" s="35"/>
      <c r="P1394" s="28"/>
      <c r="Q1394" s="28"/>
      <c r="R1394" s="28"/>
    </row>
    <row r="1395" spans="1:18" hidden="1">
      <c r="A1395" s="125" t="s">
        <v>20</v>
      </c>
      <c r="B1395" s="125"/>
      <c r="C1395" s="126">
        <v>6110111901</v>
      </c>
      <c r="D1395" s="125" t="s">
        <v>856</v>
      </c>
      <c r="E1395" s="27" t="s">
        <v>0</v>
      </c>
      <c r="F1395" s="27" t="s">
        <v>180</v>
      </c>
      <c r="G1395" s="35">
        <f>IF(F1395="I",IFERROR(VLOOKUP(C1395,'BG 122022'!B:D,3,FALSE),0),0)</f>
        <v>0</v>
      </c>
      <c r="H1395" s="28"/>
      <c r="I1395" s="28">
        <f>IF(F1395="I",IFERROR(VLOOKUP(C1395,'BG 122022'!B:E,4,FALSE),0),0)</f>
        <v>0</v>
      </c>
      <c r="J1395" s="28"/>
      <c r="K1395" s="35"/>
      <c r="L1395" s="28"/>
      <c r="M1395" s="28"/>
      <c r="N1395" s="28"/>
      <c r="O1395" s="35"/>
      <c r="P1395" s="28"/>
      <c r="Q1395" s="28"/>
      <c r="R1395" s="28"/>
    </row>
    <row r="1396" spans="1:18" hidden="1">
      <c r="A1396" s="125" t="s">
        <v>20</v>
      </c>
      <c r="B1396" s="125"/>
      <c r="C1396" s="126">
        <v>6110111902</v>
      </c>
      <c r="D1396" s="125" t="s">
        <v>857</v>
      </c>
      <c r="E1396" s="27" t="s">
        <v>0</v>
      </c>
      <c r="F1396" s="27" t="s">
        <v>180</v>
      </c>
      <c r="G1396" s="35">
        <f>IF(F1396="I",IFERROR(VLOOKUP(C1396,'BG 122022'!B:D,3,FALSE),0),0)</f>
        <v>0</v>
      </c>
      <c r="H1396" s="28"/>
      <c r="I1396" s="28">
        <f>IF(F1396="I",IFERROR(VLOOKUP(C1396,'BG 122022'!B:E,4,FALSE),0),0)</f>
        <v>0</v>
      </c>
      <c r="J1396" s="28"/>
      <c r="K1396" s="35"/>
      <c r="L1396" s="28"/>
      <c r="M1396" s="28"/>
      <c r="N1396" s="28"/>
      <c r="O1396" s="35"/>
      <c r="P1396" s="28"/>
      <c r="Q1396" s="28"/>
      <c r="R1396" s="28"/>
    </row>
    <row r="1397" spans="1:18" hidden="1">
      <c r="A1397" s="125" t="s">
        <v>20</v>
      </c>
      <c r="B1397" s="125"/>
      <c r="C1397" s="126">
        <v>61101120</v>
      </c>
      <c r="D1397" s="125" t="s">
        <v>742</v>
      </c>
      <c r="E1397" s="27" t="s">
        <v>0</v>
      </c>
      <c r="F1397" s="27" t="s">
        <v>179</v>
      </c>
      <c r="G1397" s="35">
        <f>IF(F1397="I",IFERROR(VLOOKUP(C1397,'BG 122022'!B:D,3,FALSE),0),0)</f>
        <v>0</v>
      </c>
      <c r="H1397" s="28"/>
      <c r="I1397" s="28">
        <f>IF(F1397="I",IFERROR(VLOOKUP(C1397,'BG 122022'!B:E,4,FALSE),0),0)</f>
        <v>0</v>
      </c>
      <c r="J1397" s="28"/>
      <c r="K1397" s="35"/>
      <c r="L1397" s="28"/>
      <c r="M1397" s="28"/>
      <c r="N1397" s="28"/>
      <c r="O1397" s="35"/>
      <c r="P1397" s="28"/>
      <c r="Q1397" s="28"/>
      <c r="R1397" s="28"/>
    </row>
    <row r="1398" spans="1:18" hidden="1">
      <c r="A1398" s="125" t="s">
        <v>20</v>
      </c>
      <c r="B1398" s="125"/>
      <c r="C1398" s="126">
        <v>6110112001</v>
      </c>
      <c r="D1398" s="125" t="s">
        <v>858</v>
      </c>
      <c r="E1398" s="27" t="s">
        <v>0</v>
      </c>
      <c r="F1398" s="27" t="s">
        <v>180</v>
      </c>
      <c r="G1398" s="35">
        <f>IF(F1398="I",IFERROR(VLOOKUP(C1398,'BG 122022'!B:D,3,FALSE),0),0)</f>
        <v>0</v>
      </c>
      <c r="H1398" s="28"/>
      <c r="I1398" s="28">
        <f>IF(F1398="I",IFERROR(VLOOKUP(C1398,'BG 122022'!B:E,4,FALSE),0),0)</f>
        <v>0</v>
      </c>
      <c r="J1398" s="28"/>
      <c r="K1398" s="35"/>
      <c r="L1398" s="28"/>
      <c r="M1398" s="28"/>
      <c r="N1398" s="28"/>
      <c r="O1398" s="35"/>
      <c r="P1398" s="28"/>
      <c r="Q1398" s="28"/>
      <c r="R1398" s="28"/>
    </row>
    <row r="1399" spans="1:18" hidden="1">
      <c r="A1399" s="125" t="s">
        <v>20</v>
      </c>
      <c r="B1399" s="125"/>
      <c r="C1399" s="126">
        <v>6110112002</v>
      </c>
      <c r="D1399" s="125" t="s">
        <v>858</v>
      </c>
      <c r="E1399" s="27" t="s">
        <v>0</v>
      </c>
      <c r="F1399" s="27" t="s">
        <v>180</v>
      </c>
      <c r="G1399" s="35">
        <f>IF(F1399="I",IFERROR(VLOOKUP(C1399,'BG 122022'!B:D,3,FALSE),0),0)</f>
        <v>0</v>
      </c>
      <c r="H1399" s="28"/>
      <c r="I1399" s="28">
        <f>IF(F1399="I",IFERROR(VLOOKUP(C1399,'BG 122022'!B:E,4,FALSE),0),0)</f>
        <v>0</v>
      </c>
      <c r="J1399" s="28"/>
      <c r="K1399" s="35"/>
      <c r="L1399" s="28"/>
      <c r="M1399" s="28"/>
      <c r="N1399" s="28"/>
      <c r="O1399" s="35"/>
      <c r="P1399" s="28"/>
      <c r="Q1399" s="28"/>
      <c r="R1399" s="28"/>
    </row>
    <row r="1400" spans="1:18" hidden="1">
      <c r="A1400" s="125" t="s">
        <v>20</v>
      </c>
      <c r="B1400" s="125"/>
      <c r="C1400" s="126">
        <v>61101121</v>
      </c>
      <c r="D1400" s="125" t="s">
        <v>596</v>
      </c>
      <c r="E1400" s="27" t="s">
        <v>0</v>
      </c>
      <c r="F1400" s="27" t="s">
        <v>179</v>
      </c>
      <c r="G1400" s="35">
        <f>IF(F1400="I",IFERROR(VLOOKUP(C1400,'BG 122022'!B:D,3,FALSE),0),0)</f>
        <v>0</v>
      </c>
      <c r="H1400" s="28"/>
      <c r="I1400" s="28">
        <f>IF(F1400="I",IFERROR(VLOOKUP(C1400,'BG 122022'!B:E,4,FALSE),0),0)</f>
        <v>0</v>
      </c>
      <c r="J1400" s="28"/>
      <c r="K1400" s="35"/>
      <c r="L1400" s="28"/>
      <c r="M1400" s="28"/>
      <c r="N1400" s="28"/>
      <c r="O1400" s="35"/>
      <c r="P1400" s="28"/>
      <c r="Q1400" s="28"/>
      <c r="R1400" s="28"/>
    </row>
    <row r="1401" spans="1:18" hidden="1">
      <c r="A1401" s="125" t="s">
        <v>20</v>
      </c>
      <c r="B1401" s="125"/>
      <c r="C1401" s="126">
        <v>6110112101</v>
      </c>
      <c r="D1401" s="125" t="s">
        <v>859</v>
      </c>
      <c r="E1401" s="27" t="s">
        <v>0</v>
      </c>
      <c r="F1401" s="27" t="s">
        <v>180</v>
      </c>
      <c r="G1401" s="35">
        <f>IF(F1401="I",IFERROR(VLOOKUP(C1401,'BG 122022'!B:D,3,FALSE),0),0)</f>
        <v>0</v>
      </c>
      <c r="H1401" s="28"/>
      <c r="I1401" s="28">
        <f>IF(F1401="I",IFERROR(VLOOKUP(C1401,'BG 122022'!B:E,4,FALSE),0),0)</f>
        <v>0</v>
      </c>
      <c r="J1401" s="28"/>
      <c r="K1401" s="35"/>
      <c r="L1401" s="28"/>
      <c r="M1401" s="28"/>
      <c r="N1401" s="28"/>
      <c r="O1401" s="35"/>
      <c r="P1401" s="28"/>
      <c r="Q1401" s="28"/>
      <c r="R1401" s="28"/>
    </row>
    <row r="1402" spans="1:18" hidden="1">
      <c r="A1402" s="125" t="s">
        <v>20</v>
      </c>
      <c r="B1402" s="125"/>
      <c r="C1402" s="126">
        <v>6110112102</v>
      </c>
      <c r="D1402" s="125" t="s">
        <v>860</v>
      </c>
      <c r="E1402" s="27" t="s">
        <v>0</v>
      </c>
      <c r="F1402" s="27" t="s">
        <v>180</v>
      </c>
      <c r="G1402" s="35">
        <f>IF(F1402="I",IFERROR(VLOOKUP(C1402,'BG 122022'!B:D,3,FALSE),0),0)</f>
        <v>0</v>
      </c>
      <c r="H1402" s="28"/>
      <c r="I1402" s="28">
        <f>IF(F1402="I",IFERROR(VLOOKUP(C1402,'BG 122022'!B:E,4,FALSE),0),0)</f>
        <v>0</v>
      </c>
      <c r="J1402" s="28"/>
      <c r="K1402" s="35"/>
      <c r="L1402" s="28"/>
      <c r="M1402" s="28"/>
      <c r="N1402" s="28"/>
      <c r="O1402" s="35"/>
      <c r="P1402" s="28"/>
      <c r="Q1402" s="28"/>
      <c r="R1402" s="28"/>
    </row>
    <row r="1403" spans="1:18" hidden="1">
      <c r="A1403" s="125" t="s">
        <v>20</v>
      </c>
      <c r="B1403" s="125"/>
      <c r="C1403" s="126">
        <v>61101122</v>
      </c>
      <c r="D1403" s="125" t="s">
        <v>597</v>
      </c>
      <c r="E1403" s="27" t="s">
        <v>0</v>
      </c>
      <c r="F1403" s="27" t="s">
        <v>179</v>
      </c>
      <c r="G1403" s="35">
        <f>IF(F1403="I",IFERROR(VLOOKUP(C1403,'BG 122022'!B:D,3,FALSE),0),0)</f>
        <v>0</v>
      </c>
      <c r="H1403" s="28"/>
      <c r="I1403" s="28">
        <f>IF(F1403="I",IFERROR(VLOOKUP(C1403,'BG 122022'!B:E,4,FALSE),0),0)</f>
        <v>0</v>
      </c>
      <c r="J1403" s="28"/>
      <c r="K1403" s="35"/>
      <c r="L1403" s="28"/>
      <c r="M1403" s="28"/>
      <c r="N1403" s="28"/>
      <c r="O1403" s="35"/>
      <c r="P1403" s="28"/>
      <c r="Q1403" s="28"/>
      <c r="R1403" s="28"/>
    </row>
    <row r="1404" spans="1:18" hidden="1">
      <c r="A1404" s="125" t="s">
        <v>20</v>
      </c>
      <c r="B1404" s="125"/>
      <c r="C1404" s="126">
        <v>6110112201</v>
      </c>
      <c r="D1404" s="125" t="s">
        <v>861</v>
      </c>
      <c r="E1404" s="27" t="s">
        <v>0</v>
      </c>
      <c r="F1404" s="27" t="s">
        <v>180</v>
      </c>
      <c r="G1404" s="35">
        <f>IF(F1404="I",IFERROR(VLOOKUP(C1404,'BG 122022'!B:D,3,FALSE),0),0)</f>
        <v>0</v>
      </c>
      <c r="H1404" s="28"/>
      <c r="I1404" s="28">
        <f>IF(F1404="I",IFERROR(VLOOKUP(C1404,'BG 122022'!B:E,4,FALSE),0),0)</f>
        <v>0</v>
      </c>
      <c r="J1404" s="28"/>
      <c r="K1404" s="35"/>
      <c r="L1404" s="28"/>
      <c r="M1404" s="28"/>
      <c r="N1404" s="28"/>
      <c r="O1404" s="35"/>
      <c r="P1404" s="28"/>
      <c r="Q1404" s="28"/>
      <c r="R1404" s="28"/>
    </row>
    <row r="1405" spans="1:18" hidden="1">
      <c r="A1405" s="125" t="s">
        <v>20</v>
      </c>
      <c r="B1405" s="125"/>
      <c r="C1405" s="126">
        <v>6110112202</v>
      </c>
      <c r="D1405" s="125" t="s">
        <v>861</v>
      </c>
      <c r="E1405" s="27" t="s">
        <v>0</v>
      </c>
      <c r="F1405" s="27" t="s">
        <v>180</v>
      </c>
      <c r="G1405" s="35">
        <f>IF(F1405="I",IFERROR(VLOOKUP(C1405,'BG 122022'!B:D,3,FALSE),0),0)</f>
        <v>0</v>
      </c>
      <c r="H1405" s="28"/>
      <c r="I1405" s="28">
        <f>IF(F1405="I",IFERROR(VLOOKUP(C1405,'BG 122022'!B:E,4,FALSE),0),0)</f>
        <v>0</v>
      </c>
      <c r="J1405" s="28"/>
      <c r="K1405" s="35"/>
      <c r="L1405" s="28"/>
      <c r="M1405" s="28"/>
      <c r="N1405" s="28"/>
      <c r="O1405" s="35"/>
      <c r="P1405" s="28"/>
      <c r="Q1405" s="28"/>
      <c r="R1405" s="28"/>
    </row>
    <row r="1406" spans="1:18" hidden="1">
      <c r="A1406" s="125" t="s">
        <v>20</v>
      </c>
      <c r="B1406" s="125"/>
      <c r="C1406" s="126">
        <v>61101123</v>
      </c>
      <c r="D1406" s="125" t="s">
        <v>743</v>
      </c>
      <c r="E1406" s="27" t="s">
        <v>0</v>
      </c>
      <c r="F1406" s="27" t="s">
        <v>179</v>
      </c>
      <c r="G1406" s="35">
        <f>IF(F1406="I",IFERROR(VLOOKUP(C1406,'BG 122022'!B:D,3,FALSE),0),0)</f>
        <v>0</v>
      </c>
      <c r="H1406" s="28"/>
      <c r="I1406" s="28">
        <f>IF(F1406="I",IFERROR(VLOOKUP(C1406,'BG 122022'!B:E,4,FALSE),0),0)</f>
        <v>0</v>
      </c>
      <c r="J1406" s="28"/>
      <c r="K1406" s="35"/>
      <c r="L1406" s="28"/>
      <c r="M1406" s="28"/>
      <c r="N1406" s="28"/>
      <c r="O1406" s="35"/>
      <c r="P1406" s="28"/>
      <c r="Q1406" s="28"/>
      <c r="R1406" s="28"/>
    </row>
    <row r="1407" spans="1:18" hidden="1">
      <c r="A1407" s="125" t="s">
        <v>20</v>
      </c>
      <c r="B1407" s="125"/>
      <c r="C1407" s="126">
        <v>6110112301</v>
      </c>
      <c r="D1407" s="125" t="s">
        <v>862</v>
      </c>
      <c r="E1407" s="27" t="s">
        <v>0</v>
      </c>
      <c r="F1407" s="27" t="s">
        <v>180</v>
      </c>
      <c r="G1407" s="35">
        <f>IF(F1407="I",IFERROR(VLOOKUP(C1407,'BG 122022'!B:D,3,FALSE),0),0)</f>
        <v>0</v>
      </c>
      <c r="H1407" s="28"/>
      <c r="I1407" s="28">
        <f>IF(F1407="I",IFERROR(VLOOKUP(C1407,'BG 122022'!B:E,4,FALSE),0),0)</f>
        <v>0</v>
      </c>
      <c r="J1407" s="28"/>
      <c r="K1407" s="35"/>
      <c r="L1407" s="28"/>
      <c r="M1407" s="28"/>
      <c r="N1407" s="28"/>
      <c r="O1407" s="35"/>
      <c r="P1407" s="28"/>
      <c r="Q1407" s="28"/>
      <c r="R1407" s="28"/>
    </row>
    <row r="1408" spans="1:18" hidden="1">
      <c r="A1408" s="125" t="s">
        <v>20</v>
      </c>
      <c r="B1408" s="125"/>
      <c r="C1408" s="126">
        <v>6110112302</v>
      </c>
      <c r="D1408" s="125" t="s">
        <v>863</v>
      </c>
      <c r="E1408" s="27" t="s">
        <v>0</v>
      </c>
      <c r="F1408" s="27" t="s">
        <v>180</v>
      </c>
      <c r="G1408" s="35">
        <f>IF(F1408="I",IFERROR(VLOOKUP(C1408,'BG 122022'!B:D,3,FALSE),0),0)</f>
        <v>0</v>
      </c>
      <c r="H1408" s="28"/>
      <c r="I1408" s="28">
        <f>IF(F1408="I",IFERROR(VLOOKUP(C1408,'BG 122022'!B:E,4,FALSE),0),0)</f>
        <v>0</v>
      </c>
      <c r="J1408" s="28"/>
      <c r="K1408" s="35"/>
      <c r="L1408" s="28"/>
      <c r="M1408" s="28"/>
      <c r="N1408" s="28"/>
      <c r="O1408" s="35"/>
      <c r="P1408" s="28"/>
      <c r="Q1408" s="28"/>
      <c r="R1408" s="28"/>
    </row>
    <row r="1409" spans="1:18" hidden="1">
      <c r="A1409" s="125" t="s">
        <v>20</v>
      </c>
      <c r="B1409" s="125"/>
      <c r="C1409" s="126">
        <v>61101124</v>
      </c>
      <c r="D1409" s="125" t="s">
        <v>744</v>
      </c>
      <c r="E1409" s="27" t="s">
        <v>0</v>
      </c>
      <c r="F1409" s="27" t="s">
        <v>179</v>
      </c>
      <c r="G1409" s="35">
        <f>IF(F1409="I",IFERROR(VLOOKUP(C1409,'BG 122022'!B:D,3,FALSE),0),0)</f>
        <v>0</v>
      </c>
      <c r="H1409" s="28"/>
      <c r="I1409" s="28">
        <f>IF(F1409="I",IFERROR(VLOOKUP(C1409,'BG 122022'!B:E,4,FALSE),0),0)</f>
        <v>0</v>
      </c>
      <c r="J1409" s="28"/>
      <c r="K1409" s="35"/>
      <c r="L1409" s="28"/>
      <c r="M1409" s="28"/>
      <c r="N1409" s="28"/>
      <c r="O1409" s="35"/>
      <c r="P1409" s="28"/>
      <c r="Q1409" s="28"/>
      <c r="R1409" s="28"/>
    </row>
    <row r="1410" spans="1:18" hidden="1">
      <c r="A1410" s="125" t="s">
        <v>20</v>
      </c>
      <c r="B1410" s="125"/>
      <c r="C1410" s="126">
        <v>6110112401</v>
      </c>
      <c r="D1410" s="125" t="s">
        <v>864</v>
      </c>
      <c r="E1410" s="27" t="s">
        <v>0</v>
      </c>
      <c r="F1410" s="27" t="s">
        <v>180</v>
      </c>
      <c r="G1410" s="35">
        <f>IF(F1410="I",IFERROR(VLOOKUP(C1410,'BG 122022'!B:D,3,FALSE),0),0)</f>
        <v>0</v>
      </c>
      <c r="H1410" s="28"/>
      <c r="I1410" s="28">
        <f>IF(F1410="I",IFERROR(VLOOKUP(C1410,'BG 122022'!B:E,4,FALSE),0),0)</f>
        <v>0</v>
      </c>
      <c r="J1410" s="28"/>
      <c r="K1410" s="35"/>
      <c r="L1410" s="28"/>
      <c r="M1410" s="28"/>
      <c r="N1410" s="28"/>
      <c r="O1410" s="35"/>
      <c r="P1410" s="28"/>
      <c r="Q1410" s="28"/>
      <c r="R1410" s="28"/>
    </row>
    <row r="1411" spans="1:18" hidden="1">
      <c r="A1411" s="125" t="s">
        <v>20</v>
      </c>
      <c r="B1411" s="125"/>
      <c r="C1411" s="126">
        <v>6110112402</v>
      </c>
      <c r="D1411" s="125" t="s">
        <v>865</v>
      </c>
      <c r="E1411" s="27" t="s">
        <v>0</v>
      </c>
      <c r="F1411" s="27" t="s">
        <v>180</v>
      </c>
      <c r="G1411" s="35">
        <f>IF(F1411="I",IFERROR(VLOOKUP(C1411,'BG 122022'!B:D,3,FALSE),0),0)</f>
        <v>0</v>
      </c>
      <c r="H1411" s="28"/>
      <c r="I1411" s="28">
        <f>IF(F1411="I",IFERROR(VLOOKUP(C1411,'BG 122022'!B:E,4,FALSE),0),0)</f>
        <v>0</v>
      </c>
      <c r="J1411" s="28"/>
      <c r="K1411" s="35"/>
      <c r="L1411" s="28"/>
      <c r="M1411" s="28"/>
      <c r="N1411" s="28"/>
      <c r="O1411" s="35"/>
      <c r="P1411" s="28"/>
      <c r="Q1411" s="28"/>
      <c r="R1411" s="28"/>
    </row>
    <row r="1412" spans="1:18" hidden="1">
      <c r="A1412" s="125" t="s">
        <v>20</v>
      </c>
      <c r="B1412" s="125"/>
      <c r="C1412" s="126">
        <v>61101125</v>
      </c>
      <c r="D1412" s="125" t="s">
        <v>745</v>
      </c>
      <c r="E1412" s="27" t="s">
        <v>0</v>
      </c>
      <c r="F1412" s="27" t="s">
        <v>179</v>
      </c>
      <c r="G1412" s="35">
        <f>IF(F1412="I",IFERROR(VLOOKUP(C1412,'BG 122022'!B:D,3,FALSE),0),0)</f>
        <v>0</v>
      </c>
      <c r="H1412" s="28"/>
      <c r="I1412" s="28">
        <f>IF(F1412="I",IFERROR(VLOOKUP(C1412,'BG 122022'!B:E,4,FALSE),0),0)</f>
        <v>0</v>
      </c>
      <c r="J1412" s="28"/>
      <c r="K1412" s="35"/>
      <c r="L1412" s="28"/>
      <c r="M1412" s="28"/>
      <c r="N1412" s="28"/>
      <c r="O1412" s="35"/>
      <c r="P1412" s="28"/>
      <c r="Q1412" s="28"/>
      <c r="R1412" s="28"/>
    </row>
    <row r="1413" spans="1:18" hidden="1">
      <c r="A1413" s="125" t="s">
        <v>20</v>
      </c>
      <c r="B1413" s="125"/>
      <c r="C1413" s="126">
        <v>6110112501</v>
      </c>
      <c r="D1413" s="125" t="s">
        <v>866</v>
      </c>
      <c r="E1413" s="27" t="s">
        <v>0</v>
      </c>
      <c r="F1413" s="27" t="s">
        <v>180</v>
      </c>
      <c r="G1413" s="35">
        <f>IF(F1413="I",IFERROR(VLOOKUP(C1413,'BG 122022'!B:D,3,FALSE),0),0)</f>
        <v>0</v>
      </c>
      <c r="H1413" s="28"/>
      <c r="I1413" s="28">
        <f>IF(F1413="I",IFERROR(VLOOKUP(C1413,'BG 122022'!B:E,4,FALSE),0),0)</f>
        <v>0</v>
      </c>
      <c r="J1413" s="28"/>
      <c r="K1413" s="35"/>
      <c r="L1413" s="28"/>
      <c r="M1413" s="28"/>
      <c r="N1413" s="28"/>
      <c r="O1413" s="35"/>
      <c r="P1413" s="28"/>
      <c r="Q1413" s="28"/>
      <c r="R1413" s="28"/>
    </row>
    <row r="1414" spans="1:18" hidden="1">
      <c r="A1414" s="125" t="s">
        <v>20</v>
      </c>
      <c r="B1414" s="125"/>
      <c r="C1414" s="126">
        <v>6110112502</v>
      </c>
      <c r="D1414" s="125" t="s">
        <v>867</v>
      </c>
      <c r="E1414" s="27" t="s">
        <v>0</v>
      </c>
      <c r="F1414" s="27" t="s">
        <v>180</v>
      </c>
      <c r="G1414" s="35">
        <f>IF(F1414="I",IFERROR(VLOOKUP(C1414,'BG 122022'!B:D,3,FALSE),0),0)</f>
        <v>0</v>
      </c>
      <c r="H1414" s="28"/>
      <c r="I1414" s="28">
        <f>IF(F1414="I",IFERROR(VLOOKUP(C1414,'BG 122022'!B:E,4,FALSE),0),0)</f>
        <v>0</v>
      </c>
      <c r="J1414" s="28"/>
      <c r="K1414" s="35"/>
      <c r="L1414" s="28"/>
      <c r="M1414" s="28"/>
      <c r="N1414" s="28"/>
      <c r="O1414" s="35"/>
      <c r="P1414" s="28"/>
      <c r="Q1414" s="28"/>
      <c r="R1414" s="28"/>
    </row>
    <row r="1415" spans="1:18" hidden="1">
      <c r="A1415" s="125" t="s">
        <v>20</v>
      </c>
      <c r="B1415" s="125"/>
      <c r="C1415" s="126">
        <v>61101126</v>
      </c>
      <c r="D1415" s="125" t="s">
        <v>746</v>
      </c>
      <c r="E1415" s="27" t="s">
        <v>0</v>
      </c>
      <c r="F1415" s="27" t="s">
        <v>179</v>
      </c>
      <c r="G1415" s="35">
        <f>IF(F1415="I",IFERROR(VLOOKUP(C1415,'BG 122022'!B:D,3,FALSE),0),0)</f>
        <v>0</v>
      </c>
      <c r="H1415" s="28"/>
      <c r="I1415" s="28">
        <f>IF(F1415="I",IFERROR(VLOOKUP(C1415,'BG 122022'!B:E,4,FALSE),0),0)</f>
        <v>0</v>
      </c>
      <c r="J1415" s="28"/>
      <c r="K1415" s="35"/>
      <c r="L1415" s="28"/>
      <c r="M1415" s="28"/>
      <c r="N1415" s="28"/>
      <c r="O1415" s="35"/>
      <c r="P1415" s="28"/>
      <c r="Q1415" s="28"/>
      <c r="R1415" s="28"/>
    </row>
    <row r="1416" spans="1:18" hidden="1">
      <c r="A1416" s="125" t="s">
        <v>20</v>
      </c>
      <c r="B1416" s="125"/>
      <c r="C1416" s="126">
        <v>6110112601</v>
      </c>
      <c r="D1416" s="125" t="s">
        <v>868</v>
      </c>
      <c r="E1416" s="27" t="s">
        <v>0</v>
      </c>
      <c r="F1416" s="27" t="s">
        <v>180</v>
      </c>
      <c r="G1416" s="35">
        <f>IF(F1416="I",IFERROR(VLOOKUP(C1416,'BG 122022'!B:D,3,FALSE),0),0)</f>
        <v>0</v>
      </c>
      <c r="H1416" s="28"/>
      <c r="I1416" s="28">
        <f>IF(F1416="I",IFERROR(VLOOKUP(C1416,'BG 122022'!B:E,4,FALSE),0),0)</f>
        <v>0</v>
      </c>
      <c r="J1416" s="28"/>
      <c r="K1416" s="35"/>
      <c r="L1416" s="28"/>
      <c r="M1416" s="28"/>
      <c r="N1416" s="28"/>
      <c r="O1416" s="35"/>
      <c r="P1416" s="28"/>
      <c r="Q1416" s="28"/>
      <c r="R1416" s="28"/>
    </row>
    <row r="1417" spans="1:18" hidden="1">
      <c r="A1417" s="125" t="s">
        <v>20</v>
      </c>
      <c r="B1417" s="125"/>
      <c r="C1417" s="126">
        <v>6110112602</v>
      </c>
      <c r="D1417" s="125" t="s">
        <v>869</v>
      </c>
      <c r="E1417" s="27" t="s">
        <v>0</v>
      </c>
      <c r="F1417" s="27" t="s">
        <v>180</v>
      </c>
      <c r="G1417" s="35">
        <f>IF(F1417="I",IFERROR(VLOOKUP(C1417,'BG 122022'!B:D,3,FALSE),0),0)</f>
        <v>0</v>
      </c>
      <c r="H1417" s="28"/>
      <c r="I1417" s="28">
        <f>IF(F1417="I",IFERROR(VLOOKUP(C1417,'BG 122022'!B:E,4,FALSE),0),0)</f>
        <v>0</v>
      </c>
      <c r="J1417" s="28"/>
      <c r="K1417" s="35"/>
      <c r="L1417" s="28"/>
      <c r="M1417" s="28"/>
      <c r="N1417" s="28"/>
      <c r="O1417" s="35"/>
      <c r="P1417" s="28"/>
      <c r="Q1417" s="28"/>
      <c r="R1417" s="28"/>
    </row>
    <row r="1418" spans="1:18" hidden="1">
      <c r="A1418" s="125" t="s">
        <v>20</v>
      </c>
      <c r="B1418" s="125"/>
      <c r="C1418" s="126">
        <v>61101127</v>
      </c>
      <c r="D1418" s="125" t="s">
        <v>747</v>
      </c>
      <c r="E1418" s="27" t="s">
        <v>0</v>
      </c>
      <c r="F1418" s="27" t="s">
        <v>179</v>
      </c>
      <c r="G1418" s="35">
        <f>IF(F1418="I",IFERROR(VLOOKUP(C1418,'BG 122022'!B:D,3,FALSE),0),0)</f>
        <v>0</v>
      </c>
      <c r="H1418" s="28"/>
      <c r="I1418" s="28">
        <f>IF(F1418="I",IFERROR(VLOOKUP(C1418,'BG 122022'!B:E,4,FALSE),0),0)</f>
        <v>0</v>
      </c>
      <c r="J1418" s="28"/>
      <c r="K1418" s="35"/>
      <c r="L1418" s="28"/>
      <c r="M1418" s="28"/>
      <c r="N1418" s="28"/>
      <c r="O1418" s="35"/>
      <c r="P1418" s="28"/>
      <c r="Q1418" s="28"/>
      <c r="R1418" s="28"/>
    </row>
    <row r="1419" spans="1:18" hidden="1">
      <c r="A1419" s="125" t="s">
        <v>20</v>
      </c>
      <c r="B1419" s="125"/>
      <c r="C1419" s="126">
        <v>6110112701</v>
      </c>
      <c r="D1419" s="125" t="s">
        <v>870</v>
      </c>
      <c r="E1419" s="27" t="s">
        <v>0</v>
      </c>
      <c r="F1419" s="27" t="s">
        <v>180</v>
      </c>
      <c r="G1419" s="35">
        <f>IF(F1419="I",IFERROR(VLOOKUP(C1419,'BG 122022'!B:D,3,FALSE),0),0)</f>
        <v>0</v>
      </c>
      <c r="H1419" s="28"/>
      <c r="I1419" s="28">
        <f>IF(F1419="I",IFERROR(VLOOKUP(C1419,'BG 122022'!B:E,4,FALSE),0),0)</f>
        <v>0</v>
      </c>
      <c r="J1419" s="28"/>
      <c r="K1419" s="35"/>
      <c r="L1419" s="28"/>
      <c r="M1419" s="28"/>
      <c r="N1419" s="28"/>
      <c r="O1419" s="35"/>
      <c r="P1419" s="28"/>
      <c r="Q1419" s="28"/>
      <c r="R1419" s="28"/>
    </row>
    <row r="1420" spans="1:18" hidden="1">
      <c r="A1420" s="125" t="s">
        <v>20</v>
      </c>
      <c r="B1420" s="125"/>
      <c r="C1420" s="126">
        <v>6110112702</v>
      </c>
      <c r="D1420" s="125" t="s">
        <v>871</v>
      </c>
      <c r="E1420" s="27" t="s">
        <v>0</v>
      </c>
      <c r="F1420" s="27" t="s">
        <v>180</v>
      </c>
      <c r="G1420" s="35">
        <f>IF(F1420="I",IFERROR(VLOOKUP(C1420,'BG 122022'!B:D,3,FALSE),0),0)</f>
        <v>0</v>
      </c>
      <c r="H1420" s="28"/>
      <c r="I1420" s="28">
        <f>IF(F1420="I",IFERROR(VLOOKUP(C1420,'BG 122022'!B:E,4,FALSE),0),0)</f>
        <v>0</v>
      </c>
      <c r="J1420" s="28"/>
      <c r="K1420" s="35"/>
      <c r="L1420" s="28"/>
      <c r="M1420" s="28"/>
      <c r="N1420" s="28"/>
      <c r="O1420" s="35"/>
      <c r="P1420" s="28"/>
      <c r="Q1420" s="28"/>
      <c r="R1420" s="28"/>
    </row>
    <row r="1421" spans="1:18" hidden="1">
      <c r="A1421" s="125" t="s">
        <v>20</v>
      </c>
      <c r="B1421" s="125"/>
      <c r="C1421" s="126">
        <v>61101128</v>
      </c>
      <c r="D1421" s="125" t="s">
        <v>748</v>
      </c>
      <c r="E1421" s="27" t="s">
        <v>0</v>
      </c>
      <c r="F1421" s="27" t="s">
        <v>179</v>
      </c>
      <c r="G1421" s="35">
        <f>IF(F1421="I",IFERROR(VLOOKUP(C1421,'BG 122022'!B:D,3,FALSE),0),0)</f>
        <v>0</v>
      </c>
      <c r="H1421" s="28"/>
      <c r="I1421" s="28">
        <f>IF(F1421="I",IFERROR(VLOOKUP(C1421,'BG 122022'!B:E,4,FALSE),0),0)</f>
        <v>0</v>
      </c>
      <c r="J1421" s="28"/>
      <c r="K1421" s="35"/>
      <c r="L1421" s="28"/>
      <c r="M1421" s="28"/>
      <c r="N1421" s="28"/>
      <c r="O1421" s="35"/>
      <c r="P1421" s="28"/>
      <c r="Q1421" s="28"/>
      <c r="R1421" s="28"/>
    </row>
    <row r="1422" spans="1:18" hidden="1">
      <c r="A1422" s="125" t="s">
        <v>20</v>
      </c>
      <c r="B1422" s="125"/>
      <c r="C1422" s="126">
        <v>6110112801</v>
      </c>
      <c r="D1422" s="125" t="s">
        <v>872</v>
      </c>
      <c r="E1422" s="27" t="s">
        <v>0</v>
      </c>
      <c r="F1422" s="27" t="s">
        <v>180</v>
      </c>
      <c r="G1422" s="35">
        <f>IF(F1422="I",IFERROR(VLOOKUP(C1422,'BG 122022'!B:D,3,FALSE),0),0)</f>
        <v>0</v>
      </c>
      <c r="H1422" s="28"/>
      <c r="I1422" s="28">
        <f>IF(F1422="I",IFERROR(VLOOKUP(C1422,'BG 122022'!B:E,4,FALSE),0),0)</f>
        <v>0</v>
      </c>
      <c r="J1422" s="28"/>
      <c r="K1422" s="35"/>
      <c r="L1422" s="28"/>
      <c r="M1422" s="28"/>
      <c r="N1422" s="28"/>
      <c r="O1422" s="35"/>
      <c r="P1422" s="28"/>
      <c r="Q1422" s="28"/>
      <c r="R1422" s="28"/>
    </row>
    <row r="1423" spans="1:18" hidden="1">
      <c r="A1423" s="125" t="s">
        <v>20</v>
      </c>
      <c r="B1423" s="125"/>
      <c r="C1423" s="126">
        <v>6110112802</v>
      </c>
      <c r="D1423" s="125" t="s">
        <v>873</v>
      </c>
      <c r="E1423" s="27" t="s">
        <v>0</v>
      </c>
      <c r="F1423" s="27" t="s">
        <v>180</v>
      </c>
      <c r="G1423" s="35">
        <f>IF(F1423="I",IFERROR(VLOOKUP(C1423,'BG 122022'!B:D,3,FALSE),0),0)</f>
        <v>0</v>
      </c>
      <c r="H1423" s="28"/>
      <c r="I1423" s="28">
        <f>IF(F1423="I",IFERROR(VLOOKUP(C1423,'BG 122022'!B:E,4,FALSE),0),0)</f>
        <v>0</v>
      </c>
      <c r="J1423" s="28"/>
      <c r="K1423" s="35"/>
      <c r="L1423" s="28"/>
      <c r="M1423" s="28"/>
      <c r="N1423" s="28"/>
      <c r="O1423" s="35"/>
      <c r="P1423" s="28"/>
      <c r="Q1423" s="28"/>
      <c r="R1423" s="28"/>
    </row>
    <row r="1424" spans="1:18" hidden="1">
      <c r="A1424" s="125" t="s">
        <v>20</v>
      </c>
      <c r="B1424" s="125"/>
      <c r="C1424" s="126">
        <v>61101129</v>
      </c>
      <c r="D1424" s="125" t="s">
        <v>874</v>
      </c>
      <c r="E1424" s="27" t="s">
        <v>0</v>
      </c>
      <c r="F1424" s="27" t="s">
        <v>179</v>
      </c>
      <c r="G1424" s="35">
        <f>IF(F1424="I",IFERROR(VLOOKUP(C1424,'BG 122022'!B:D,3,FALSE),0),0)</f>
        <v>0</v>
      </c>
      <c r="H1424" s="28"/>
      <c r="I1424" s="28">
        <f>IF(F1424="I",IFERROR(VLOOKUP(C1424,'BG 122022'!B:E,4,FALSE),0),0)</f>
        <v>0</v>
      </c>
      <c r="J1424" s="28"/>
      <c r="K1424" s="35"/>
      <c r="L1424" s="28"/>
      <c r="M1424" s="28"/>
      <c r="N1424" s="28"/>
      <c r="O1424" s="35"/>
      <c r="P1424" s="28"/>
      <c r="Q1424" s="28"/>
      <c r="R1424" s="28"/>
    </row>
    <row r="1425" spans="1:18" s="165" customFormat="1" hidden="1">
      <c r="A1425" s="160" t="s">
        <v>20</v>
      </c>
      <c r="B1425" s="160" t="s">
        <v>1066</v>
      </c>
      <c r="C1425" s="161">
        <v>6110112901</v>
      </c>
      <c r="D1425" s="160" t="s">
        <v>875</v>
      </c>
      <c r="E1425" s="162" t="s">
        <v>0</v>
      </c>
      <c r="F1425" s="162" t="s">
        <v>180</v>
      </c>
      <c r="G1425" s="163">
        <f>IF(F1425="I",IFERROR(VLOOKUP(C1425,'BG 122022'!B:D,3,FALSE),0),0)</f>
        <v>24110833500</v>
      </c>
      <c r="H1425" s="164"/>
      <c r="I1425" s="164">
        <f>IF(F1425="I",IFERROR(VLOOKUP(C1425,'BG 122022'!B:E,4,FALSE),0),0)</f>
        <v>3450895.03</v>
      </c>
      <c r="J1425" s="164"/>
      <c r="K1425" s="163"/>
      <c r="L1425" s="164"/>
      <c r="M1425" s="164"/>
      <c r="N1425" s="164"/>
      <c r="O1425" s="163"/>
      <c r="P1425" s="164"/>
      <c r="Q1425" s="164"/>
      <c r="R1425" s="164"/>
    </row>
    <row r="1426" spans="1:18" hidden="1">
      <c r="A1426" s="125" t="s">
        <v>20</v>
      </c>
      <c r="B1426" s="125" t="s">
        <v>1067</v>
      </c>
      <c r="C1426" s="126">
        <v>6110112902</v>
      </c>
      <c r="D1426" s="125" t="s">
        <v>876</v>
      </c>
      <c r="E1426" s="27" t="s">
        <v>0</v>
      </c>
      <c r="F1426" s="27" t="s">
        <v>180</v>
      </c>
      <c r="G1426" s="35">
        <f>IF(F1426="I",IFERROR(VLOOKUP(C1426,'BG 122022'!B:D,3,FALSE),0),0)</f>
        <v>0</v>
      </c>
      <c r="H1426" s="28"/>
      <c r="I1426" s="28">
        <f>IF(F1426="I",IFERROR(VLOOKUP(C1426,'BG 122022'!B:E,4,FALSE),0),0)</f>
        <v>0</v>
      </c>
      <c r="J1426" s="28"/>
      <c r="K1426" s="35"/>
      <c r="L1426" s="28"/>
      <c r="M1426" s="28"/>
      <c r="N1426" s="28"/>
      <c r="O1426" s="35"/>
      <c r="P1426" s="28"/>
      <c r="Q1426" s="28"/>
      <c r="R1426" s="28"/>
    </row>
    <row r="1427" spans="1:18" hidden="1">
      <c r="A1427" s="125" t="s">
        <v>20</v>
      </c>
      <c r="B1427" s="125"/>
      <c r="C1427" s="126">
        <v>61101130</v>
      </c>
      <c r="D1427" s="125" t="s">
        <v>877</v>
      </c>
      <c r="E1427" s="27" t="s">
        <v>0</v>
      </c>
      <c r="F1427" s="27" t="s">
        <v>179</v>
      </c>
      <c r="G1427" s="35">
        <f>IF(F1427="I",IFERROR(VLOOKUP(C1427,'BG 122022'!B:D,3,FALSE),0),0)</f>
        <v>0</v>
      </c>
      <c r="H1427" s="28"/>
      <c r="I1427" s="28">
        <f>IF(F1427="I",IFERROR(VLOOKUP(C1427,'BG 122022'!B:E,4,FALSE),0),0)</f>
        <v>0</v>
      </c>
      <c r="J1427" s="28"/>
      <c r="K1427" s="35"/>
      <c r="L1427" s="28"/>
      <c r="M1427" s="28"/>
      <c r="N1427" s="28"/>
      <c r="O1427" s="35"/>
      <c r="P1427" s="28"/>
      <c r="Q1427" s="28"/>
      <c r="R1427" s="28"/>
    </row>
    <row r="1428" spans="1:18" hidden="1">
      <c r="A1428" s="125" t="s">
        <v>20</v>
      </c>
      <c r="B1428" s="125"/>
      <c r="C1428" s="126">
        <v>6110113001</v>
      </c>
      <c r="D1428" s="125" t="s">
        <v>878</v>
      </c>
      <c r="E1428" s="27" t="s">
        <v>0</v>
      </c>
      <c r="F1428" s="27" t="s">
        <v>180</v>
      </c>
      <c r="G1428" s="35">
        <f>IF(F1428="I",IFERROR(VLOOKUP(C1428,'BG 122022'!B:D,3,FALSE),0),0)</f>
        <v>0</v>
      </c>
      <c r="H1428" s="28"/>
      <c r="I1428" s="28">
        <f>IF(F1428="I",IFERROR(VLOOKUP(C1428,'BG 122022'!B:E,4,FALSE),0),0)</f>
        <v>0</v>
      </c>
      <c r="J1428" s="28"/>
      <c r="K1428" s="35"/>
      <c r="L1428" s="28"/>
      <c r="M1428" s="28"/>
      <c r="N1428" s="28"/>
      <c r="O1428" s="35"/>
      <c r="P1428" s="28"/>
      <c r="Q1428" s="28"/>
      <c r="R1428" s="28"/>
    </row>
    <row r="1429" spans="1:18" hidden="1">
      <c r="A1429" s="125" t="s">
        <v>20</v>
      </c>
      <c r="B1429" s="125"/>
      <c r="C1429" s="126">
        <v>6110113002</v>
      </c>
      <c r="D1429" s="125" t="s">
        <v>879</v>
      </c>
      <c r="E1429" s="27" t="s">
        <v>0</v>
      </c>
      <c r="F1429" s="27" t="s">
        <v>180</v>
      </c>
      <c r="G1429" s="35">
        <f>IF(F1429="I",IFERROR(VLOOKUP(C1429,'BG 122022'!B:D,3,FALSE),0),0)</f>
        <v>0</v>
      </c>
      <c r="H1429" s="28"/>
      <c r="I1429" s="28">
        <f>IF(F1429="I",IFERROR(VLOOKUP(C1429,'BG 122022'!B:E,4,FALSE),0),0)</f>
        <v>0</v>
      </c>
      <c r="J1429" s="28"/>
      <c r="K1429" s="35"/>
      <c r="L1429" s="28"/>
      <c r="M1429" s="28"/>
      <c r="N1429" s="28"/>
      <c r="O1429" s="35"/>
      <c r="P1429" s="28"/>
      <c r="Q1429" s="28"/>
      <c r="R1429" s="28"/>
    </row>
    <row r="1430" spans="1:18" hidden="1">
      <c r="A1430" s="125" t="s">
        <v>20</v>
      </c>
      <c r="B1430" s="125"/>
      <c r="C1430" s="126">
        <v>61101131</v>
      </c>
      <c r="D1430" s="125" t="s">
        <v>268</v>
      </c>
      <c r="E1430" s="27" t="s">
        <v>0</v>
      </c>
      <c r="F1430" s="27" t="s">
        <v>179</v>
      </c>
      <c r="G1430" s="35">
        <f>IF(F1430="I",IFERROR(VLOOKUP(C1430,'BG 122022'!B:D,3,FALSE),0),0)</f>
        <v>0</v>
      </c>
      <c r="H1430" s="28"/>
      <c r="I1430" s="28">
        <f>IF(F1430="I",IFERROR(VLOOKUP(C1430,'BG 122022'!B:E,4,FALSE),0),0)</f>
        <v>0</v>
      </c>
      <c r="J1430" s="28"/>
      <c r="K1430" s="35"/>
      <c r="L1430" s="28"/>
      <c r="M1430" s="28"/>
      <c r="N1430" s="28"/>
      <c r="O1430" s="35"/>
      <c r="P1430" s="28"/>
      <c r="Q1430" s="28"/>
      <c r="R1430" s="28"/>
    </row>
    <row r="1431" spans="1:18" s="165" customFormat="1" hidden="1">
      <c r="A1431" s="160" t="s">
        <v>20</v>
      </c>
      <c r="B1431" s="160" t="s">
        <v>1066</v>
      </c>
      <c r="C1431" s="161">
        <v>6110113101</v>
      </c>
      <c r="D1431" s="160" t="s">
        <v>880</v>
      </c>
      <c r="E1431" s="162" t="s">
        <v>0</v>
      </c>
      <c r="F1431" s="162" t="s">
        <v>180</v>
      </c>
      <c r="G1431" s="163">
        <f>IF(F1431="I",IFERROR(VLOOKUP(C1431,'BG 122022'!B:D,3,FALSE),0),0)</f>
        <v>53504033153</v>
      </c>
      <c r="H1431" s="164"/>
      <c r="I1431" s="164">
        <f>IF(F1431="I",IFERROR(VLOOKUP(C1431,'BG 122022'!B:E,4,FALSE),0),0)</f>
        <v>7648918.9700000016</v>
      </c>
      <c r="J1431" s="164"/>
      <c r="K1431" s="163"/>
      <c r="L1431" s="164"/>
      <c r="M1431" s="164"/>
      <c r="N1431" s="164"/>
      <c r="O1431" s="163"/>
      <c r="P1431" s="164"/>
      <c r="Q1431" s="164"/>
      <c r="R1431" s="164"/>
    </row>
    <row r="1432" spans="1:18" hidden="1">
      <c r="A1432" s="125" t="s">
        <v>20</v>
      </c>
      <c r="B1432" s="125"/>
      <c r="C1432" s="126">
        <v>6110113102</v>
      </c>
      <c r="D1432" s="125" t="s">
        <v>881</v>
      </c>
      <c r="E1432" s="27" t="s">
        <v>0</v>
      </c>
      <c r="F1432" s="27" t="s">
        <v>180</v>
      </c>
      <c r="G1432" s="35">
        <f>IF(F1432="I",IFERROR(VLOOKUP(C1432,'BG 122022'!B:D,3,FALSE),0),0)</f>
        <v>0</v>
      </c>
      <c r="H1432" s="28"/>
      <c r="I1432" s="28">
        <f>IF(F1432="I",IFERROR(VLOOKUP(C1432,'BG 122022'!B:E,4,FALSE),0),0)</f>
        <v>0</v>
      </c>
      <c r="J1432" s="28"/>
      <c r="K1432" s="35"/>
      <c r="L1432" s="28"/>
      <c r="M1432" s="28"/>
      <c r="N1432" s="28"/>
      <c r="O1432" s="35"/>
      <c r="P1432" s="28"/>
      <c r="Q1432" s="28"/>
      <c r="R1432" s="28"/>
    </row>
    <row r="1433" spans="1:18" hidden="1">
      <c r="A1433" s="125" t="s">
        <v>20</v>
      </c>
      <c r="B1433" s="125"/>
      <c r="C1433" s="126">
        <v>61101132</v>
      </c>
      <c r="D1433" s="125" t="s">
        <v>453</v>
      </c>
      <c r="E1433" s="27" t="s">
        <v>0</v>
      </c>
      <c r="F1433" s="27" t="s">
        <v>179</v>
      </c>
      <c r="G1433" s="35">
        <f>IF(F1433="I",IFERROR(VLOOKUP(C1433,'BG 122022'!B:D,3,FALSE),0),0)</f>
        <v>0</v>
      </c>
      <c r="H1433" s="28"/>
      <c r="I1433" s="28">
        <f>IF(F1433="I",IFERROR(VLOOKUP(C1433,'BG 122022'!B:E,4,FALSE),0),0)</f>
        <v>0</v>
      </c>
      <c r="J1433" s="28"/>
      <c r="K1433" s="35"/>
      <c r="L1433" s="28"/>
      <c r="M1433" s="28"/>
      <c r="N1433" s="28"/>
      <c r="O1433" s="35"/>
      <c r="P1433" s="28"/>
      <c r="Q1433" s="28"/>
      <c r="R1433" s="28"/>
    </row>
    <row r="1434" spans="1:18" hidden="1">
      <c r="A1434" s="125" t="s">
        <v>20</v>
      </c>
      <c r="B1434" s="125"/>
      <c r="C1434" s="126">
        <v>6110113201</v>
      </c>
      <c r="D1434" s="125" t="s">
        <v>882</v>
      </c>
      <c r="E1434" s="27" t="s">
        <v>0</v>
      </c>
      <c r="F1434" s="27" t="s">
        <v>180</v>
      </c>
      <c r="G1434" s="35">
        <f>IF(F1434="I",IFERROR(VLOOKUP(C1434,'BG 122022'!B:D,3,FALSE),0),0)</f>
        <v>0</v>
      </c>
      <c r="H1434" s="28"/>
      <c r="I1434" s="28">
        <f>IF(F1434="I",IFERROR(VLOOKUP(C1434,'BG 122022'!B:E,4,FALSE),0),0)</f>
        <v>0</v>
      </c>
      <c r="J1434" s="28"/>
      <c r="K1434" s="35"/>
      <c r="L1434" s="28"/>
      <c r="M1434" s="28"/>
      <c r="N1434" s="28"/>
      <c r="O1434" s="35"/>
      <c r="P1434" s="28"/>
      <c r="Q1434" s="28"/>
      <c r="R1434" s="28"/>
    </row>
    <row r="1435" spans="1:18" hidden="1">
      <c r="A1435" s="125" t="s">
        <v>20</v>
      </c>
      <c r="B1435" s="125"/>
      <c r="C1435" s="126">
        <v>6110113202</v>
      </c>
      <c r="D1435" s="125" t="s">
        <v>883</v>
      </c>
      <c r="E1435" s="27" t="s">
        <v>0</v>
      </c>
      <c r="F1435" s="27" t="s">
        <v>180</v>
      </c>
      <c r="G1435" s="35">
        <f>IF(F1435="I",IFERROR(VLOOKUP(C1435,'BG 122022'!B:D,3,FALSE),0),0)</f>
        <v>0</v>
      </c>
      <c r="H1435" s="28"/>
      <c r="I1435" s="28">
        <f>IF(F1435="I",IFERROR(VLOOKUP(C1435,'BG 122022'!B:E,4,FALSE),0),0)</f>
        <v>0</v>
      </c>
      <c r="J1435" s="28"/>
      <c r="K1435" s="35"/>
      <c r="L1435" s="28"/>
      <c r="M1435" s="28"/>
      <c r="N1435" s="28"/>
      <c r="O1435" s="35"/>
      <c r="P1435" s="28"/>
      <c r="Q1435" s="28"/>
      <c r="R1435" s="28"/>
    </row>
    <row r="1436" spans="1:18" hidden="1">
      <c r="A1436" s="125" t="s">
        <v>20</v>
      </c>
      <c r="B1436" s="125"/>
      <c r="C1436" s="126">
        <v>6110120</v>
      </c>
      <c r="D1436" s="125" t="s">
        <v>1137</v>
      </c>
      <c r="E1436" s="27" t="s">
        <v>6</v>
      </c>
      <c r="F1436" s="27" t="s">
        <v>179</v>
      </c>
      <c r="G1436" s="35">
        <f>IF(F1436="I",IFERROR(VLOOKUP(C1436,'BG 122022'!B:D,3,FALSE),0),0)</f>
        <v>0</v>
      </c>
      <c r="H1436" s="28"/>
      <c r="I1436" s="28">
        <f>IF(F1436="I",IFERROR(VLOOKUP(C1436,'BG 122022'!B:E,4,FALSE),0),0)</f>
        <v>0</v>
      </c>
      <c r="J1436" s="28"/>
      <c r="K1436" s="35"/>
      <c r="L1436" s="28"/>
      <c r="M1436" s="28"/>
      <c r="N1436" s="28"/>
      <c r="O1436" s="35"/>
      <c r="P1436" s="28"/>
      <c r="Q1436" s="28"/>
      <c r="R1436" s="28"/>
    </row>
    <row r="1437" spans="1:18" hidden="1">
      <c r="A1437" s="125" t="s">
        <v>20</v>
      </c>
      <c r="B1437" s="125"/>
      <c r="C1437" s="126">
        <v>61101201</v>
      </c>
      <c r="D1437" s="125" t="s">
        <v>1138</v>
      </c>
      <c r="E1437" s="27" t="s">
        <v>6</v>
      </c>
      <c r="F1437" s="27" t="s">
        <v>179</v>
      </c>
      <c r="G1437" s="35">
        <f>IF(F1437="I",IFERROR(VLOOKUP(C1437,'BG 122022'!B:D,3,FALSE),0),0)</f>
        <v>0</v>
      </c>
      <c r="H1437" s="28"/>
      <c r="I1437" s="28">
        <f>IF(F1437="I",IFERROR(VLOOKUP(C1437,'BG 122022'!B:E,4,FALSE),0),0)</f>
        <v>0</v>
      </c>
      <c r="J1437" s="28"/>
      <c r="K1437" s="35"/>
      <c r="L1437" s="28"/>
      <c r="M1437" s="28"/>
      <c r="N1437" s="28"/>
      <c r="O1437" s="35"/>
      <c r="P1437" s="28"/>
      <c r="Q1437" s="28"/>
      <c r="R1437" s="28"/>
    </row>
    <row r="1438" spans="1:18" s="165" customFormat="1" hidden="1">
      <c r="A1438" s="160" t="s">
        <v>20</v>
      </c>
      <c r="B1438" s="160" t="s">
        <v>1066</v>
      </c>
      <c r="C1438" s="161">
        <v>6110120101</v>
      </c>
      <c r="D1438" s="160" t="s">
        <v>1139</v>
      </c>
      <c r="E1438" s="162" t="s">
        <v>0</v>
      </c>
      <c r="F1438" s="162" t="s">
        <v>180</v>
      </c>
      <c r="G1438" s="163">
        <f>IF(F1438="I",IFERROR(VLOOKUP(C1438,'BG 122022'!B:D,3,FALSE),0),0)</f>
        <v>165906797691</v>
      </c>
      <c r="H1438" s="164"/>
      <c r="I1438" s="164">
        <f>IF(F1438="I",IFERROR(VLOOKUP(C1438,'BG 122022'!B:E,4,FALSE),0),0)</f>
        <v>23879883.960000001</v>
      </c>
      <c r="J1438" s="164"/>
      <c r="K1438" s="163"/>
      <c r="L1438" s="164"/>
      <c r="M1438" s="164"/>
      <c r="N1438" s="164"/>
      <c r="O1438" s="163"/>
      <c r="P1438" s="164"/>
      <c r="Q1438" s="164"/>
      <c r="R1438" s="164"/>
    </row>
    <row r="1439" spans="1:18" hidden="1">
      <c r="A1439" s="125" t="s">
        <v>20</v>
      </c>
      <c r="B1439" s="125"/>
      <c r="C1439" s="126">
        <v>614</v>
      </c>
      <c r="D1439" s="125" t="s">
        <v>1140</v>
      </c>
      <c r="E1439" s="27" t="s">
        <v>6</v>
      </c>
      <c r="F1439" s="27" t="s">
        <v>179</v>
      </c>
      <c r="G1439" s="35">
        <f>IF(F1439="I",IFERROR(VLOOKUP(C1439,'BG 122022'!B:D,3,FALSE),0),0)</f>
        <v>0</v>
      </c>
      <c r="H1439" s="28"/>
      <c r="I1439" s="28">
        <f>IF(F1439="I",IFERROR(VLOOKUP(C1439,'BG 122022'!B:E,4,FALSE),0),0)</f>
        <v>0</v>
      </c>
      <c r="J1439" s="28"/>
      <c r="K1439" s="35"/>
      <c r="L1439" s="28"/>
      <c r="M1439" s="28"/>
      <c r="N1439" s="28"/>
      <c r="O1439" s="35"/>
      <c r="P1439" s="28"/>
      <c r="Q1439" s="28"/>
      <c r="R1439" s="28"/>
    </row>
    <row r="1440" spans="1:18" hidden="1">
      <c r="A1440" s="125" t="s">
        <v>20</v>
      </c>
      <c r="B1440" s="125"/>
      <c r="C1440" s="126">
        <v>61401</v>
      </c>
      <c r="D1440" s="125" t="s">
        <v>1140</v>
      </c>
      <c r="E1440" s="27" t="s">
        <v>6</v>
      </c>
      <c r="F1440" s="27" t="s">
        <v>179</v>
      </c>
      <c r="G1440" s="35">
        <f>IF(F1440="I",IFERROR(VLOOKUP(C1440,'BG 122022'!B:D,3,FALSE),0),0)</f>
        <v>0</v>
      </c>
      <c r="H1440" s="28"/>
      <c r="I1440" s="28">
        <f>IF(F1440="I",IFERROR(VLOOKUP(C1440,'BG 122022'!B:E,4,FALSE),0),0)</f>
        <v>0</v>
      </c>
      <c r="J1440" s="28"/>
      <c r="K1440" s="35"/>
      <c r="L1440" s="28"/>
      <c r="M1440" s="28"/>
      <c r="N1440" s="28"/>
      <c r="O1440" s="35"/>
      <c r="P1440" s="28"/>
      <c r="Q1440" s="28"/>
      <c r="R1440" s="28"/>
    </row>
    <row r="1441" spans="1:18" hidden="1">
      <c r="A1441" s="125" t="s">
        <v>20</v>
      </c>
      <c r="B1441" s="125"/>
      <c r="C1441" s="126">
        <v>614011</v>
      </c>
      <c r="D1441" s="125" t="s">
        <v>1140</v>
      </c>
      <c r="E1441" s="27" t="s">
        <v>6</v>
      </c>
      <c r="F1441" s="27" t="s">
        <v>179</v>
      </c>
      <c r="G1441" s="35">
        <f>IF(F1441="I",IFERROR(VLOOKUP(C1441,'BG 122022'!B:D,3,FALSE),0),0)</f>
        <v>0</v>
      </c>
      <c r="H1441" s="28"/>
      <c r="I1441" s="28">
        <f>IF(F1441="I",IFERROR(VLOOKUP(C1441,'BG 122022'!B:E,4,FALSE),0),0)</f>
        <v>0</v>
      </c>
      <c r="J1441" s="28"/>
      <c r="K1441" s="35"/>
      <c r="L1441" s="28"/>
      <c r="M1441" s="28"/>
      <c r="N1441" s="28"/>
      <c r="O1441" s="35"/>
      <c r="P1441" s="28"/>
      <c r="Q1441" s="28"/>
      <c r="R1441" s="28"/>
    </row>
    <row r="1442" spans="1:18" hidden="1">
      <c r="A1442" s="125" t="s">
        <v>20</v>
      </c>
      <c r="B1442" s="125"/>
      <c r="C1442" s="126">
        <v>6140110</v>
      </c>
      <c r="D1442" s="125" t="s">
        <v>1140</v>
      </c>
      <c r="E1442" s="27" t="s">
        <v>6</v>
      </c>
      <c r="F1442" s="27" t="s">
        <v>179</v>
      </c>
      <c r="G1442" s="35">
        <f>IF(F1442="I",IFERROR(VLOOKUP(C1442,'BG 122022'!B:D,3,FALSE),0),0)</f>
        <v>0</v>
      </c>
      <c r="H1442" s="28"/>
      <c r="I1442" s="28">
        <f>IF(F1442="I",IFERROR(VLOOKUP(C1442,'BG 122022'!B:E,4,FALSE),0),0)</f>
        <v>0</v>
      </c>
      <c r="J1442" s="28"/>
      <c r="K1442" s="35"/>
      <c r="L1442" s="28"/>
      <c r="M1442" s="28"/>
      <c r="N1442" s="28"/>
      <c r="O1442" s="35"/>
      <c r="P1442" s="28"/>
      <c r="Q1442" s="28"/>
      <c r="R1442" s="28"/>
    </row>
    <row r="1443" spans="1:18" hidden="1">
      <c r="A1443" s="125" t="s">
        <v>20</v>
      </c>
      <c r="B1443" s="125"/>
      <c r="C1443" s="126">
        <v>61401101</v>
      </c>
      <c r="D1443" s="125" t="s">
        <v>1140</v>
      </c>
      <c r="E1443" s="27" t="s">
        <v>6</v>
      </c>
      <c r="F1443" s="27" t="s">
        <v>179</v>
      </c>
      <c r="G1443" s="35">
        <f>IF(F1443="I",IFERROR(VLOOKUP(C1443,'BG 122022'!B:D,3,FALSE),0),0)</f>
        <v>0</v>
      </c>
      <c r="H1443" s="28"/>
      <c r="I1443" s="28">
        <f>IF(F1443="I",IFERROR(VLOOKUP(C1443,'BG 122022'!B:E,4,FALSE),0),0)</f>
        <v>0</v>
      </c>
      <c r="J1443" s="28"/>
      <c r="K1443" s="35"/>
      <c r="L1443" s="28"/>
      <c r="M1443" s="28"/>
      <c r="N1443" s="28"/>
      <c r="O1443" s="35"/>
      <c r="P1443" s="28"/>
      <c r="Q1443" s="28"/>
      <c r="R1443" s="28"/>
    </row>
    <row r="1444" spans="1:18" s="165" customFormat="1" hidden="1">
      <c r="A1444" s="160" t="s">
        <v>20</v>
      </c>
      <c r="B1444" s="160" t="s">
        <v>1066</v>
      </c>
      <c r="C1444" s="161">
        <v>6140110101</v>
      </c>
      <c r="D1444" s="160" t="s">
        <v>1140</v>
      </c>
      <c r="E1444" s="162" t="s">
        <v>6</v>
      </c>
      <c r="F1444" s="162" t="s">
        <v>180</v>
      </c>
      <c r="G1444" s="163">
        <f>IF(F1444="I",IFERROR(VLOOKUP(C1444,'BG 122022'!B:D,3,FALSE),0),0)</f>
        <v>4538564384</v>
      </c>
      <c r="H1444" s="164"/>
      <c r="I1444" s="164">
        <f>IF(F1444="I",IFERROR(VLOOKUP(C1444,'BG 122022'!B:E,4,FALSE),0),0)</f>
        <v>657387.64</v>
      </c>
      <c r="J1444" s="164"/>
      <c r="K1444" s="163"/>
      <c r="L1444" s="164"/>
      <c r="M1444" s="164"/>
      <c r="N1444" s="164"/>
      <c r="O1444" s="163"/>
      <c r="P1444" s="164"/>
      <c r="Q1444" s="164"/>
      <c r="R1444" s="164"/>
    </row>
    <row r="1445" spans="1:18" hidden="1">
      <c r="A1445" s="125" t="s">
        <v>20</v>
      </c>
      <c r="B1445" s="125"/>
      <c r="C1445" s="126">
        <v>62</v>
      </c>
      <c r="D1445" s="125" t="s">
        <v>884</v>
      </c>
      <c r="E1445" s="27" t="s">
        <v>6</v>
      </c>
      <c r="F1445" s="27" t="s">
        <v>179</v>
      </c>
      <c r="G1445" s="35">
        <f>IF(F1445="I",IFERROR(VLOOKUP(C1445,'BG 122022'!B:D,3,FALSE),0),0)</f>
        <v>0</v>
      </c>
      <c r="H1445" s="28"/>
      <c r="I1445" s="28">
        <f>IF(F1445="I",IFERROR(VLOOKUP(C1445,'BG 122022'!B:E,4,FALSE),0),0)</f>
        <v>0</v>
      </c>
      <c r="J1445" s="28"/>
      <c r="K1445" s="35"/>
      <c r="L1445" s="28"/>
      <c r="M1445" s="28"/>
      <c r="N1445" s="28"/>
      <c r="O1445" s="35"/>
      <c r="P1445" s="28"/>
      <c r="Q1445" s="28"/>
      <c r="R1445" s="28"/>
    </row>
    <row r="1446" spans="1:18" hidden="1">
      <c r="A1446" s="125" t="s">
        <v>20</v>
      </c>
      <c r="B1446" s="125"/>
      <c r="C1446" s="126">
        <v>621</v>
      </c>
      <c r="D1446" s="125" t="s">
        <v>819</v>
      </c>
      <c r="E1446" s="27" t="s">
        <v>6</v>
      </c>
      <c r="F1446" s="27" t="s">
        <v>179</v>
      </c>
      <c r="G1446" s="35">
        <f>IF(F1446="I",IFERROR(VLOOKUP(C1446,'BG 122022'!B:D,3,FALSE),0),0)</f>
        <v>0</v>
      </c>
      <c r="H1446" s="28"/>
      <c r="I1446" s="28">
        <f>IF(F1446="I",IFERROR(VLOOKUP(C1446,'BG 122022'!B:E,4,FALSE),0),0)</f>
        <v>0</v>
      </c>
      <c r="J1446" s="28"/>
      <c r="K1446" s="35"/>
      <c r="L1446" s="28"/>
      <c r="M1446" s="28"/>
      <c r="N1446" s="28"/>
      <c r="O1446" s="35"/>
      <c r="P1446" s="28"/>
      <c r="Q1446" s="28"/>
      <c r="R1446" s="28"/>
    </row>
    <row r="1447" spans="1:18" hidden="1">
      <c r="A1447" s="125" t="s">
        <v>20</v>
      </c>
      <c r="B1447" s="125"/>
      <c r="C1447" s="126">
        <v>62101</v>
      </c>
      <c r="D1447" s="125" t="s">
        <v>819</v>
      </c>
      <c r="E1447" s="27" t="s">
        <v>6</v>
      </c>
      <c r="F1447" s="27" t="s">
        <v>179</v>
      </c>
      <c r="G1447" s="35">
        <f>IF(F1447="I",IFERROR(VLOOKUP(C1447,'BG 122022'!B:D,3,FALSE),0),0)</f>
        <v>0</v>
      </c>
      <c r="H1447" s="28"/>
      <c r="I1447" s="28">
        <f>IF(F1447="I",IFERROR(VLOOKUP(C1447,'BG 122022'!B:E,4,FALSE),0),0)</f>
        <v>0</v>
      </c>
      <c r="J1447" s="28"/>
      <c r="K1447" s="35"/>
      <c r="L1447" s="28"/>
      <c r="M1447" s="28"/>
      <c r="N1447" s="28"/>
      <c r="O1447" s="35"/>
      <c r="P1447" s="28"/>
      <c r="Q1447" s="28"/>
      <c r="R1447" s="28"/>
    </row>
    <row r="1448" spans="1:18" hidden="1">
      <c r="A1448" s="125" t="s">
        <v>20</v>
      </c>
      <c r="B1448" s="125"/>
      <c r="C1448" s="126">
        <v>621011</v>
      </c>
      <c r="D1448" s="125" t="s">
        <v>819</v>
      </c>
      <c r="E1448" s="27" t="s">
        <v>6</v>
      </c>
      <c r="F1448" s="27" t="s">
        <v>179</v>
      </c>
      <c r="G1448" s="35">
        <f>IF(F1448="I",IFERROR(VLOOKUP(C1448,'BG 122022'!B:D,3,FALSE),0),0)</f>
        <v>0</v>
      </c>
      <c r="H1448" s="28"/>
      <c r="I1448" s="28">
        <f>IF(F1448="I",IFERROR(VLOOKUP(C1448,'BG 122022'!B:E,4,FALSE),0),0)</f>
        <v>0</v>
      </c>
      <c r="J1448" s="28"/>
      <c r="K1448" s="35"/>
      <c r="L1448" s="28"/>
      <c r="M1448" s="28"/>
      <c r="N1448" s="28"/>
      <c r="O1448" s="35"/>
      <c r="P1448" s="28"/>
      <c r="Q1448" s="28"/>
      <c r="R1448" s="28"/>
    </row>
    <row r="1449" spans="1:18" hidden="1">
      <c r="A1449" s="125" t="s">
        <v>20</v>
      </c>
      <c r="B1449" s="125"/>
      <c r="C1449" s="126">
        <v>6210110</v>
      </c>
      <c r="D1449" s="125" t="s">
        <v>820</v>
      </c>
      <c r="E1449" s="27" t="s">
        <v>6</v>
      </c>
      <c r="F1449" s="27" t="s">
        <v>179</v>
      </c>
      <c r="G1449" s="35">
        <f>IF(F1449="I",IFERROR(VLOOKUP(C1449,'BG 122022'!B:D,3,FALSE),0),0)</f>
        <v>0</v>
      </c>
      <c r="H1449" s="28"/>
      <c r="I1449" s="28">
        <f>IF(F1449="I",IFERROR(VLOOKUP(C1449,'BG 122022'!B:E,4,FALSE),0),0)</f>
        <v>0</v>
      </c>
      <c r="J1449" s="28"/>
      <c r="K1449" s="35"/>
      <c r="L1449" s="28"/>
      <c r="M1449" s="28"/>
      <c r="N1449" s="28"/>
      <c r="O1449" s="35"/>
      <c r="P1449" s="28"/>
      <c r="Q1449" s="28"/>
      <c r="R1449" s="28"/>
    </row>
    <row r="1450" spans="1:18" hidden="1">
      <c r="A1450" s="125" t="s">
        <v>20</v>
      </c>
      <c r="B1450" s="125"/>
      <c r="C1450" s="126">
        <v>62101101</v>
      </c>
      <c r="D1450" s="125" t="s">
        <v>455</v>
      </c>
      <c r="E1450" s="27" t="s">
        <v>0</v>
      </c>
      <c r="F1450" s="27" t="s">
        <v>179</v>
      </c>
      <c r="G1450" s="35">
        <f>IF(F1450="I",IFERROR(VLOOKUP(C1450,'BG 122022'!B:D,3,FALSE),0),0)</f>
        <v>0</v>
      </c>
      <c r="H1450" s="28"/>
      <c r="I1450" s="28">
        <f>IF(F1450="I",IFERROR(VLOOKUP(C1450,'BG 122022'!B:E,4,FALSE),0),0)</f>
        <v>0</v>
      </c>
      <c r="J1450" s="28"/>
      <c r="K1450" s="35"/>
      <c r="L1450" s="28"/>
      <c r="M1450" s="28"/>
      <c r="N1450" s="28"/>
      <c r="O1450" s="35"/>
      <c r="P1450" s="28"/>
      <c r="Q1450" s="28"/>
      <c r="R1450" s="28"/>
    </row>
    <row r="1451" spans="1:18" s="165" customFormat="1" hidden="1">
      <c r="A1451" s="160" t="s">
        <v>20</v>
      </c>
      <c r="B1451" s="160" t="s">
        <v>1067</v>
      </c>
      <c r="C1451" s="161">
        <v>6210110101</v>
      </c>
      <c r="D1451" s="160" t="s">
        <v>821</v>
      </c>
      <c r="E1451" s="162" t="s">
        <v>0</v>
      </c>
      <c r="F1451" s="162" t="s">
        <v>180</v>
      </c>
      <c r="G1451" s="163">
        <f>IF(F1451="I",IFERROR(VLOOKUP(C1451,'BG 122022'!B:D,3,FALSE),0),0)</f>
        <v>1045619510</v>
      </c>
      <c r="H1451" s="164"/>
      <c r="I1451" s="164">
        <f>IF(F1451="I",IFERROR(VLOOKUP(C1451,'BG 122022'!B:E,4,FALSE),0),0)</f>
        <v>144084.66</v>
      </c>
      <c r="J1451" s="164"/>
      <c r="K1451" s="163"/>
      <c r="L1451" s="164"/>
      <c r="M1451" s="164"/>
      <c r="N1451" s="164"/>
      <c r="O1451" s="163"/>
      <c r="P1451" s="164"/>
      <c r="Q1451" s="164"/>
      <c r="R1451" s="164"/>
    </row>
    <row r="1452" spans="1:18" hidden="1">
      <c r="A1452" s="125" t="s">
        <v>20</v>
      </c>
      <c r="B1452" s="125"/>
      <c r="C1452" s="126">
        <v>6210110102</v>
      </c>
      <c r="D1452" s="125" t="s">
        <v>822</v>
      </c>
      <c r="E1452" s="27" t="s">
        <v>0</v>
      </c>
      <c r="F1452" s="27" t="s">
        <v>180</v>
      </c>
      <c r="G1452" s="35">
        <f>IF(F1452="I",IFERROR(VLOOKUP(C1452,'BG 122022'!B:D,3,FALSE),0),0)</f>
        <v>0</v>
      </c>
      <c r="H1452" s="28"/>
      <c r="I1452" s="28">
        <f>IF(F1452="I",IFERROR(VLOOKUP(C1452,'BG 122022'!B:E,4,FALSE),0),0)</f>
        <v>0</v>
      </c>
      <c r="J1452" s="28"/>
      <c r="K1452" s="35"/>
      <c r="L1452" s="28"/>
      <c r="M1452" s="28"/>
      <c r="N1452" s="28"/>
      <c r="O1452" s="35"/>
      <c r="P1452" s="28"/>
      <c r="Q1452" s="28"/>
      <c r="R1452" s="28"/>
    </row>
    <row r="1453" spans="1:18" hidden="1">
      <c r="A1453" s="125" t="s">
        <v>20</v>
      </c>
      <c r="B1453" s="125"/>
      <c r="C1453" s="126">
        <v>62101102</v>
      </c>
      <c r="D1453" s="125" t="s">
        <v>456</v>
      </c>
      <c r="E1453" s="27" t="s">
        <v>0</v>
      </c>
      <c r="F1453" s="27" t="s">
        <v>179</v>
      </c>
      <c r="G1453" s="35">
        <f>IF(F1453="I",IFERROR(VLOOKUP(C1453,'BG 122022'!B:D,3,FALSE),0),0)</f>
        <v>0</v>
      </c>
      <c r="H1453" s="28"/>
      <c r="I1453" s="28">
        <f>IF(F1453="I",IFERROR(VLOOKUP(C1453,'BG 122022'!B:E,4,FALSE),0),0)</f>
        <v>0</v>
      </c>
      <c r="J1453" s="28"/>
      <c r="K1453" s="35"/>
      <c r="L1453" s="28"/>
      <c r="M1453" s="28"/>
      <c r="N1453" s="28"/>
      <c r="O1453" s="35"/>
      <c r="P1453" s="28"/>
      <c r="Q1453" s="28"/>
      <c r="R1453" s="28"/>
    </row>
    <row r="1454" spans="1:18" s="165" customFormat="1" hidden="1">
      <c r="A1454" s="160" t="s">
        <v>20</v>
      </c>
      <c r="B1454" s="160" t="s">
        <v>1067</v>
      </c>
      <c r="C1454" s="161">
        <v>6210110201</v>
      </c>
      <c r="D1454" s="160" t="s">
        <v>823</v>
      </c>
      <c r="E1454" s="162" t="s">
        <v>0</v>
      </c>
      <c r="F1454" s="162" t="s">
        <v>180</v>
      </c>
      <c r="G1454" s="163">
        <f>IF(F1454="I",IFERROR(VLOOKUP(C1454,'BG 122022'!B:D,3,FALSE),0),0)</f>
        <v>7886805298</v>
      </c>
      <c r="H1454" s="164"/>
      <c r="I1454" s="164">
        <f>IF(F1454="I",IFERROR(VLOOKUP(C1454,'BG 122022'!B:E,4,FALSE),0),0)</f>
        <v>1173318.77</v>
      </c>
      <c r="J1454" s="164"/>
      <c r="K1454" s="163"/>
      <c r="L1454" s="164"/>
      <c r="M1454" s="164"/>
      <c r="N1454" s="164"/>
      <c r="O1454" s="163"/>
      <c r="P1454" s="164"/>
      <c r="Q1454" s="164"/>
      <c r="R1454" s="164"/>
    </row>
    <row r="1455" spans="1:18" hidden="1">
      <c r="A1455" s="125" t="s">
        <v>20</v>
      </c>
      <c r="B1455" s="125"/>
      <c r="C1455" s="126">
        <v>6210110202</v>
      </c>
      <c r="D1455" s="125" t="s">
        <v>824</v>
      </c>
      <c r="E1455" s="27" t="s">
        <v>0</v>
      </c>
      <c r="F1455" s="27" t="s">
        <v>180</v>
      </c>
      <c r="G1455" s="35">
        <f>IF(F1455="I",IFERROR(VLOOKUP(C1455,'BG 122022'!B:D,3,FALSE),0),0)</f>
        <v>0</v>
      </c>
      <c r="H1455" s="28"/>
      <c r="I1455" s="28">
        <f>IF(F1455="I",IFERROR(VLOOKUP(C1455,'BG 122022'!B:E,4,FALSE),0),0)</f>
        <v>0</v>
      </c>
      <c r="J1455" s="28"/>
      <c r="K1455" s="35"/>
      <c r="L1455" s="28"/>
      <c r="M1455" s="28"/>
      <c r="N1455" s="28"/>
      <c r="O1455" s="35"/>
      <c r="P1455" s="28"/>
      <c r="Q1455" s="28"/>
      <c r="R1455" s="28"/>
    </row>
    <row r="1456" spans="1:18" hidden="1">
      <c r="A1456" s="125" t="s">
        <v>20</v>
      </c>
      <c r="B1456" s="125"/>
      <c r="C1456" s="126">
        <v>62101103</v>
      </c>
      <c r="D1456" s="125" t="s">
        <v>458</v>
      </c>
      <c r="E1456" s="27" t="s">
        <v>0</v>
      </c>
      <c r="F1456" s="27" t="s">
        <v>179</v>
      </c>
      <c r="G1456" s="35">
        <f>IF(F1456="I",IFERROR(VLOOKUP(C1456,'BG 122022'!B:D,3,FALSE),0),0)</f>
        <v>0</v>
      </c>
      <c r="H1456" s="28"/>
      <c r="I1456" s="28">
        <f>IF(F1456="I",IFERROR(VLOOKUP(C1456,'BG 122022'!B:E,4,FALSE),0),0)</f>
        <v>0</v>
      </c>
      <c r="J1456" s="28"/>
      <c r="K1456" s="35"/>
      <c r="L1456" s="28"/>
      <c r="M1456" s="28"/>
      <c r="N1456" s="28"/>
      <c r="O1456" s="35"/>
      <c r="P1456" s="28"/>
      <c r="Q1456" s="28"/>
      <c r="R1456" s="28"/>
    </row>
    <row r="1457" spans="1:18" s="165" customFormat="1" hidden="1">
      <c r="A1457" s="160" t="s">
        <v>20</v>
      </c>
      <c r="B1457" s="160" t="s">
        <v>1067</v>
      </c>
      <c r="C1457" s="161">
        <v>6210110301</v>
      </c>
      <c r="D1457" s="160" t="s">
        <v>825</v>
      </c>
      <c r="E1457" s="162" t="s">
        <v>0</v>
      </c>
      <c r="F1457" s="162" t="s">
        <v>180</v>
      </c>
      <c r="G1457" s="163">
        <f>IF(F1457="I",IFERROR(VLOOKUP(C1457,'BG 122022'!B:D,3,FALSE),0),0)</f>
        <v>733724115</v>
      </c>
      <c r="H1457" s="164"/>
      <c r="I1457" s="164">
        <f>IF(F1457="I",IFERROR(VLOOKUP(C1457,'BG 122022'!B:E,4,FALSE),0),0)</f>
        <v>68502.540000000037</v>
      </c>
      <c r="J1457" s="164"/>
      <c r="K1457" s="163"/>
      <c r="L1457" s="164"/>
      <c r="M1457" s="164"/>
      <c r="N1457" s="164"/>
      <c r="O1457" s="163"/>
      <c r="P1457" s="164"/>
      <c r="Q1457" s="164"/>
      <c r="R1457" s="164"/>
    </row>
    <row r="1458" spans="1:18" hidden="1">
      <c r="A1458" s="125" t="s">
        <v>20</v>
      </c>
      <c r="B1458" s="125"/>
      <c r="C1458" s="126">
        <v>6210110302</v>
      </c>
      <c r="D1458" s="125" t="s">
        <v>826</v>
      </c>
      <c r="E1458" s="27" t="s">
        <v>0</v>
      </c>
      <c r="F1458" s="27" t="s">
        <v>180</v>
      </c>
      <c r="G1458" s="35">
        <f>IF(F1458="I",IFERROR(VLOOKUP(C1458,'BG 122022'!B:D,3,FALSE),0),0)</f>
        <v>0</v>
      </c>
      <c r="H1458" s="28"/>
      <c r="I1458" s="28">
        <f>IF(F1458="I",IFERROR(VLOOKUP(C1458,'BG 122022'!B:E,4,FALSE),0),0)</f>
        <v>0</v>
      </c>
      <c r="J1458" s="28"/>
      <c r="K1458" s="35"/>
      <c r="L1458" s="28"/>
      <c r="M1458" s="28"/>
      <c r="N1458" s="28"/>
      <c r="O1458" s="35"/>
      <c r="P1458" s="28"/>
      <c r="Q1458" s="28"/>
      <c r="R1458" s="28"/>
    </row>
    <row r="1459" spans="1:18" hidden="1">
      <c r="A1459" s="125" t="s">
        <v>20</v>
      </c>
      <c r="B1459" s="125"/>
      <c r="C1459" s="126">
        <v>62101104</v>
      </c>
      <c r="D1459" s="125" t="s">
        <v>459</v>
      </c>
      <c r="E1459" s="27" t="s">
        <v>0</v>
      </c>
      <c r="F1459" s="27" t="s">
        <v>179</v>
      </c>
      <c r="G1459" s="35">
        <f>IF(F1459="I",IFERROR(VLOOKUP(C1459,'BG 122022'!B:D,3,FALSE),0),0)</f>
        <v>0</v>
      </c>
      <c r="H1459" s="28"/>
      <c r="I1459" s="28">
        <f>IF(F1459="I",IFERROR(VLOOKUP(C1459,'BG 122022'!B:E,4,FALSE),0),0)</f>
        <v>0</v>
      </c>
      <c r="J1459" s="28"/>
      <c r="K1459" s="35"/>
      <c r="L1459" s="28"/>
      <c r="M1459" s="28"/>
      <c r="N1459" s="28"/>
      <c r="O1459" s="35"/>
      <c r="P1459" s="28"/>
      <c r="Q1459" s="28"/>
      <c r="R1459" s="28"/>
    </row>
    <row r="1460" spans="1:18" s="165" customFormat="1" hidden="1">
      <c r="A1460" s="160" t="s">
        <v>20</v>
      </c>
      <c r="B1460" s="160" t="s">
        <v>1067</v>
      </c>
      <c r="C1460" s="161">
        <v>6210110401</v>
      </c>
      <c r="D1460" s="160" t="s">
        <v>827</v>
      </c>
      <c r="E1460" s="162" t="s">
        <v>0</v>
      </c>
      <c r="F1460" s="162" t="s">
        <v>180</v>
      </c>
      <c r="G1460" s="163">
        <f>IF(F1460="I",IFERROR(VLOOKUP(C1460,'BG 122022'!B:D,3,FALSE),0),0)</f>
        <v>10093382876</v>
      </c>
      <c r="H1460" s="164"/>
      <c r="I1460" s="164">
        <f>IF(F1460="I",IFERROR(VLOOKUP(C1460,'BG 122022'!B:E,4,FALSE),0),0)</f>
        <v>1558413.6780000003</v>
      </c>
      <c r="J1460" s="164"/>
      <c r="K1460" s="163"/>
      <c r="L1460" s="164"/>
      <c r="M1460" s="164"/>
      <c r="N1460" s="164"/>
      <c r="O1460" s="163"/>
      <c r="P1460" s="164"/>
      <c r="Q1460" s="164"/>
      <c r="R1460" s="164"/>
    </row>
    <row r="1461" spans="1:18" hidden="1">
      <c r="A1461" s="125" t="s">
        <v>20</v>
      </c>
      <c r="B1461" s="125"/>
      <c r="C1461" s="126">
        <v>6210110402</v>
      </c>
      <c r="D1461" s="125" t="s">
        <v>828</v>
      </c>
      <c r="E1461" s="27" t="s">
        <v>0</v>
      </c>
      <c r="F1461" s="27" t="s">
        <v>180</v>
      </c>
      <c r="G1461" s="35">
        <f>IF(F1461="I",IFERROR(VLOOKUP(C1461,'BG 122022'!B:D,3,FALSE),0),0)</f>
        <v>0</v>
      </c>
      <c r="H1461" s="28"/>
      <c r="I1461" s="28">
        <f>IF(F1461="I",IFERROR(VLOOKUP(C1461,'BG 122022'!B:E,4,FALSE),0),0)</f>
        <v>0</v>
      </c>
      <c r="J1461" s="28"/>
      <c r="K1461" s="35"/>
      <c r="L1461" s="28"/>
      <c r="M1461" s="28"/>
      <c r="N1461" s="28"/>
      <c r="O1461" s="35"/>
      <c r="P1461" s="28"/>
      <c r="Q1461" s="28"/>
      <c r="R1461" s="28"/>
    </row>
    <row r="1462" spans="1:18" hidden="1">
      <c r="A1462" s="125" t="s">
        <v>20</v>
      </c>
      <c r="B1462" s="125"/>
      <c r="C1462" s="126">
        <v>62101105</v>
      </c>
      <c r="D1462" s="125" t="s">
        <v>249</v>
      </c>
      <c r="E1462" s="27" t="s">
        <v>0</v>
      </c>
      <c r="F1462" s="27" t="s">
        <v>179</v>
      </c>
      <c r="G1462" s="35">
        <f>IF(F1462="I",IFERROR(VLOOKUP(C1462,'BG 122022'!B:D,3,FALSE),0),0)</f>
        <v>0</v>
      </c>
      <c r="H1462" s="28"/>
      <c r="I1462" s="28">
        <f>IF(F1462="I",IFERROR(VLOOKUP(C1462,'BG 122022'!B:E,4,FALSE),0),0)</f>
        <v>0</v>
      </c>
      <c r="J1462" s="28"/>
      <c r="K1462" s="35"/>
      <c r="L1462" s="28"/>
      <c r="M1462" s="28"/>
      <c r="N1462" s="28"/>
      <c r="O1462" s="35"/>
      <c r="P1462" s="28"/>
      <c r="Q1462" s="28"/>
      <c r="R1462" s="28"/>
    </row>
    <row r="1463" spans="1:18" s="165" customFormat="1" hidden="1">
      <c r="A1463" s="160" t="s">
        <v>20</v>
      </c>
      <c r="B1463" s="160" t="s">
        <v>1067</v>
      </c>
      <c r="C1463" s="161">
        <v>6210110501</v>
      </c>
      <c r="D1463" s="160" t="s">
        <v>829</v>
      </c>
      <c r="E1463" s="162" t="s">
        <v>0</v>
      </c>
      <c r="F1463" s="162" t="s">
        <v>180</v>
      </c>
      <c r="G1463" s="163">
        <f>IF(F1463="I",IFERROR(VLOOKUP(C1463,'BG 122022'!B:D,3,FALSE),0),0)</f>
        <v>21070500000</v>
      </c>
      <c r="H1463" s="164"/>
      <c r="I1463" s="164">
        <f>IF(F1463="I",IFERROR(VLOOKUP(C1463,'BG 122022'!B:E,4,FALSE),0),0)</f>
        <v>411629.69</v>
      </c>
      <c r="J1463" s="164"/>
      <c r="K1463" s="163"/>
      <c r="L1463" s="164"/>
      <c r="M1463" s="164"/>
      <c r="N1463" s="164"/>
      <c r="O1463" s="163"/>
      <c r="P1463" s="164"/>
      <c r="Q1463" s="164"/>
      <c r="R1463" s="164"/>
    </row>
    <row r="1464" spans="1:18" s="165" customFormat="1" hidden="1">
      <c r="A1464" s="160" t="s">
        <v>20</v>
      </c>
      <c r="B1464" s="160" t="s">
        <v>1067</v>
      </c>
      <c r="C1464" s="161">
        <v>6210110502</v>
      </c>
      <c r="D1464" s="160" t="s">
        <v>830</v>
      </c>
      <c r="E1464" s="162" t="s">
        <v>0</v>
      </c>
      <c r="F1464" s="162" t="s">
        <v>180</v>
      </c>
      <c r="G1464" s="163">
        <f>IF(F1464="I",IFERROR(VLOOKUP(C1464,'BG 122022'!B:D,3,FALSE),0),0)</f>
        <v>1845275260</v>
      </c>
      <c r="H1464" s="164"/>
      <c r="I1464" s="164">
        <f>IF(F1464="I",IFERROR(VLOOKUP(C1464,'BG 122022'!B:E,4,FALSE),0),0)</f>
        <v>265644.23</v>
      </c>
      <c r="J1464" s="164"/>
      <c r="K1464" s="163"/>
      <c r="L1464" s="164"/>
      <c r="M1464" s="164"/>
      <c r="N1464" s="164"/>
      <c r="O1464" s="163"/>
      <c r="P1464" s="164"/>
      <c r="Q1464" s="164"/>
      <c r="R1464" s="164"/>
    </row>
    <row r="1465" spans="1:18" hidden="1">
      <c r="A1465" s="125" t="s">
        <v>20</v>
      </c>
      <c r="B1465" s="125"/>
      <c r="C1465" s="126">
        <v>62101106</v>
      </c>
      <c r="D1465" s="125" t="s">
        <v>250</v>
      </c>
      <c r="E1465" s="27" t="s">
        <v>0</v>
      </c>
      <c r="F1465" s="27" t="s">
        <v>179</v>
      </c>
      <c r="G1465" s="35">
        <f>IF(F1465="I",IFERROR(VLOOKUP(C1465,'BG 122022'!B:D,3,FALSE),0),0)</f>
        <v>0</v>
      </c>
      <c r="H1465" s="28"/>
      <c r="I1465" s="28">
        <f>IF(F1465="I",IFERROR(VLOOKUP(C1465,'BG 122022'!B:E,4,FALSE),0),0)</f>
        <v>0</v>
      </c>
      <c r="J1465" s="28"/>
      <c r="K1465" s="35"/>
      <c r="L1465" s="28"/>
      <c r="M1465" s="28"/>
      <c r="N1465" s="28"/>
      <c r="O1465" s="35"/>
      <c r="P1465" s="28"/>
      <c r="Q1465" s="28"/>
      <c r="R1465" s="28"/>
    </row>
    <row r="1466" spans="1:18" s="165" customFormat="1" hidden="1">
      <c r="A1466" s="160" t="s">
        <v>20</v>
      </c>
      <c r="B1466" s="160" t="s">
        <v>1067</v>
      </c>
      <c r="C1466" s="161">
        <v>6210110601</v>
      </c>
      <c r="D1466" s="160" t="s">
        <v>831</v>
      </c>
      <c r="E1466" s="162" t="s">
        <v>0</v>
      </c>
      <c r="F1466" s="162" t="s">
        <v>180</v>
      </c>
      <c r="G1466" s="163">
        <f>IF(F1466="I",IFERROR(VLOOKUP(C1466,'BG 122022'!B:D,3,FALSE),0),0)</f>
        <v>53871301043</v>
      </c>
      <c r="H1466" s="164"/>
      <c r="I1466" s="164">
        <f>IF(F1466="I",IFERROR(VLOOKUP(C1466,'BG 122022'!B:E,4,FALSE),0),0)</f>
        <v>7891947</v>
      </c>
      <c r="J1466" s="164"/>
      <c r="K1466" s="163"/>
      <c r="L1466" s="164"/>
      <c r="M1466" s="164"/>
      <c r="N1466" s="164"/>
      <c r="O1466" s="163"/>
      <c r="P1466" s="164"/>
      <c r="Q1466" s="164"/>
      <c r="R1466" s="164"/>
    </row>
    <row r="1467" spans="1:18" s="165" customFormat="1" hidden="1">
      <c r="A1467" s="160" t="s">
        <v>20</v>
      </c>
      <c r="B1467" s="160" t="s">
        <v>1067</v>
      </c>
      <c r="C1467" s="161">
        <v>6210110602</v>
      </c>
      <c r="D1467" s="160" t="s">
        <v>832</v>
      </c>
      <c r="E1467" s="162" t="s">
        <v>0</v>
      </c>
      <c r="F1467" s="162" t="s">
        <v>180</v>
      </c>
      <c r="G1467" s="163">
        <f>IF(F1467="I",IFERROR(VLOOKUP(C1467,'BG 122022'!B:D,3,FALSE),0),0)</f>
        <v>1533282456</v>
      </c>
      <c r="H1467" s="164"/>
      <c r="I1467" s="164">
        <f>IF(F1467="I",IFERROR(VLOOKUP(C1467,'BG 122022'!B:E,4,FALSE),0),0)</f>
        <v>324845.91999999993</v>
      </c>
      <c r="J1467" s="164"/>
      <c r="K1467" s="163"/>
      <c r="L1467" s="164"/>
      <c r="M1467" s="164"/>
      <c r="N1467" s="164"/>
      <c r="O1467" s="163"/>
      <c r="P1467" s="164"/>
      <c r="Q1467" s="164"/>
      <c r="R1467" s="164"/>
    </row>
    <row r="1468" spans="1:18" hidden="1">
      <c r="A1468" s="125" t="s">
        <v>20</v>
      </c>
      <c r="B1468" s="125"/>
      <c r="C1468" s="126">
        <v>62101107</v>
      </c>
      <c r="D1468" s="125" t="s">
        <v>251</v>
      </c>
      <c r="E1468" s="27" t="s">
        <v>0</v>
      </c>
      <c r="F1468" s="27" t="s">
        <v>179</v>
      </c>
      <c r="G1468" s="35">
        <f>IF(F1468="I",IFERROR(VLOOKUP(C1468,'BG 122022'!B:D,3,FALSE),0),0)</f>
        <v>0</v>
      </c>
      <c r="H1468" s="28"/>
      <c r="I1468" s="28">
        <f>IF(F1468="I",IFERROR(VLOOKUP(C1468,'BG 122022'!B:E,4,FALSE),0),0)</f>
        <v>0</v>
      </c>
      <c r="J1468" s="28"/>
      <c r="K1468" s="35"/>
      <c r="L1468" s="28"/>
      <c r="M1468" s="28"/>
      <c r="N1468" s="28"/>
      <c r="O1468" s="35"/>
      <c r="P1468" s="28"/>
      <c r="Q1468" s="28"/>
      <c r="R1468" s="28"/>
    </row>
    <row r="1469" spans="1:18" s="165" customFormat="1" hidden="1">
      <c r="A1469" s="160" t="s">
        <v>20</v>
      </c>
      <c r="B1469" s="160" t="s">
        <v>1067</v>
      </c>
      <c r="C1469" s="161">
        <v>6210110701</v>
      </c>
      <c r="D1469" s="160" t="s">
        <v>833</v>
      </c>
      <c r="E1469" s="162" t="s">
        <v>0</v>
      </c>
      <c r="F1469" s="162" t="s">
        <v>180</v>
      </c>
      <c r="G1469" s="163">
        <f>IF(F1469="I",IFERROR(VLOOKUP(C1469,'BG 122022'!B:D,3,FALSE),0),0)</f>
        <v>91950463137</v>
      </c>
      <c r="H1469" s="164"/>
      <c r="I1469" s="164">
        <f>IF(F1469="I",IFERROR(VLOOKUP(C1469,'BG 122022'!B:E,4,FALSE),0),0)</f>
        <v>15471962.99</v>
      </c>
      <c r="J1469" s="164"/>
      <c r="K1469" s="163"/>
      <c r="L1469" s="164"/>
      <c r="M1469" s="164"/>
      <c r="N1469" s="164"/>
      <c r="O1469" s="163"/>
      <c r="P1469" s="164"/>
      <c r="Q1469" s="164"/>
      <c r="R1469" s="164"/>
    </row>
    <row r="1470" spans="1:18" hidden="1">
      <c r="A1470" s="125" t="s">
        <v>20</v>
      </c>
      <c r="B1470" s="125"/>
      <c r="C1470" s="126">
        <v>6210110702</v>
      </c>
      <c r="D1470" s="125" t="s">
        <v>834</v>
      </c>
      <c r="E1470" s="27" t="s">
        <v>0</v>
      </c>
      <c r="F1470" s="27" t="s">
        <v>180</v>
      </c>
      <c r="G1470" s="35">
        <f>IF(F1470="I",IFERROR(VLOOKUP(C1470,'BG 122022'!B:D,3,FALSE),0),0)</f>
        <v>0</v>
      </c>
      <c r="H1470" s="28"/>
      <c r="I1470" s="28">
        <f>IF(F1470="I",IFERROR(VLOOKUP(C1470,'BG 122022'!B:E,4,FALSE),0),0)</f>
        <v>0</v>
      </c>
      <c r="J1470" s="28"/>
      <c r="K1470" s="35"/>
      <c r="L1470" s="28"/>
      <c r="M1470" s="28"/>
      <c r="N1470" s="28"/>
      <c r="O1470" s="35"/>
      <c r="P1470" s="28"/>
      <c r="Q1470" s="28"/>
      <c r="R1470" s="28"/>
    </row>
    <row r="1471" spans="1:18" hidden="1">
      <c r="A1471" s="125" t="s">
        <v>20</v>
      </c>
      <c r="B1471" s="125"/>
      <c r="C1471" s="126">
        <v>62101108</v>
      </c>
      <c r="D1471" s="125" t="s">
        <v>252</v>
      </c>
      <c r="E1471" s="27" t="s">
        <v>0</v>
      </c>
      <c r="F1471" s="27" t="s">
        <v>179</v>
      </c>
      <c r="G1471" s="35">
        <f>IF(F1471="I",IFERROR(VLOOKUP(C1471,'BG 122022'!B:D,3,FALSE),0),0)</f>
        <v>0</v>
      </c>
      <c r="H1471" s="28"/>
      <c r="I1471" s="28">
        <f>IF(F1471="I",IFERROR(VLOOKUP(C1471,'BG 122022'!B:E,4,FALSE),0),0)</f>
        <v>0</v>
      </c>
      <c r="J1471" s="28"/>
      <c r="K1471" s="35"/>
      <c r="L1471" s="28"/>
      <c r="M1471" s="28"/>
      <c r="N1471" s="28"/>
      <c r="O1471" s="35"/>
      <c r="P1471" s="28"/>
      <c r="Q1471" s="28"/>
      <c r="R1471" s="28"/>
    </row>
    <row r="1472" spans="1:18" s="165" customFormat="1" hidden="1">
      <c r="A1472" s="160" t="s">
        <v>20</v>
      </c>
      <c r="B1472" s="160" t="s">
        <v>1067</v>
      </c>
      <c r="C1472" s="161">
        <v>6210110801</v>
      </c>
      <c r="D1472" s="160" t="s">
        <v>835</v>
      </c>
      <c r="E1472" s="162" t="s">
        <v>0</v>
      </c>
      <c r="F1472" s="162" t="s">
        <v>180</v>
      </c>
      <c r="G1472" s="163">
        <f>IF(F1472="I",IFERROR(VLOOKUP(C1472,'BG 122022'!B:D,3,FALSE),0),0)</f>
        <v>69057795366</v>
      </c>
      <c r="H1472" s="164"/>
      <c r="I1472" s="164">
        <f>IF(F1472="I",IFERROR(VLOOKUP(C1472,'BG 122022'!B:E,4,FALSE),0),0)</f>
        <v>10000650.257999999</v>
      </c>
      <c r="J1472" s="164"/>
      <c r="K1472" s="163"/>
      <c r="L1472" s="164"/>
      <c r="M1472" s="164"/>
      <c r="N1472" s="164"/>
      <c r="O1472" s="163"/>
      <c r="P1472" s="164"/>
      <c r="Q1472" s="164"/>
      <c r="R1472" s="164"/>
    </row>
    <row r="1473" spans="1:18" hidden="1">
      <c r="A1473" s="125" t="s">
        <v>20</v>
      </c>
      <c r="B1473" s="125"/>
      <c r="C1473" s="126">
        <v>6210110802</v>
      </c>
      <c r="D1473" s="125" t="s">
        <v>836</v>
      </c>
      <c r="E1473" s="27" t="s">
        <v>0</v>
      </c>
      <c r="F1473" s="27" t="s">
        <v>180</v>
      </c>
      <c r="G1473" s="35">
        <f>IF(F1473="I",IFERROR(VLOOKUP(C1473,'BG 122022'!B:D,3,FALSE),0),0)</f>
        <v>0</v>
      </c>
      <c r="H1473" s="28"/>
      <c r="I1473" s="28">
        <f>IF(F1473="I",IFERROR(VLOOKUP(C1473,'BG 122022'!B:E,4,FALSE),0),0)</f>
        <v>0</v>
      </c>
      <c r="J1473" s="28"/>
      <c r="K1473" s="35"/>
      <c r="L1473" s="28"/>
      <c r="M1473" s="28"/>
      <c r="N1473" s="28"/>
      <c r="O1473" s="35"/>
      <c r="P1473" s="28"/>
      <c r="Q1473" s="28"/>
      <c r="R1473" s="28"/>
    </row>
    <row r="1474" spans="1:18" hidden="1">
      <c r="A1474" s="125" t="s">
        <v>20</v>
      </c>
      <c r="B1474" s="125"/>
      <c r="C1474" s="126">
        <v>62101109</v>
      </c>
      <c r="D1474" s="125" t="s">
        <v>461</v>
      </c>
      <c r="E1474" s="27" t="s">
        <v>0</v>
      </c>
      <c r="F1474" s="27" t="s">
        <v>179</v>
      </c>
      <c r="G1474" s="35">
        <f>IF(F1474="I",IFERROR(VLOOKUP(C1474,'BG 122022'!B:D,3,FALSE),0),0)</f>
        <v>0</v>
      </c>
      <c r="H1474" s="28"/>
      <c r="I1474" s="28">
        <f>IF(F1474="I",IFERROR(VLOOKUP(C1474,'BG 122022'!B:E,4,FALSE),0),0)</f>
        <v>0</v>
      </c>
      <c r="J1474" s="28"/>
      <c r="K1474" s="35"/>
      <c r="L1474" s="28"/>
      <c r="M1474" s="28"/>
      <c r="N1474" s="28"/>
      <c r="O1474" s="35"/>
      <c r="P1474" s="28"/>
      <c r="Q1474" s="28"/>
      <c r="R1474" s="28"/>
    </row>
    <row r="1475" spans="1:18" hidden="1">
      <c r="A1475" s="125" t="s">
        <v>20</v>
      </c>
      <c r="B1475" s="125"/>
      <c r="C1475" s="126">
        <v>6210110901</v>
      </c>
      <c r="D1475" s="125" t="s">
        <v>837</v>
      </c>
      <c r="E1475" s="27" t="s">
        <v>0</v>
      </c>
      <c r="F1475" s="27" t="s">
        <v>180</v>
      </c>
      <c r="G1475" s="35">
        <f>IF(F1475="I",IFERROR(VLOOKUP(C1475,'BG 122022'!B:D,3,FALSE),0),0)</f>
        <v>0</v>
      </c>
      <c r="H1475" s="28"/>
      <c r="I1475" s="28">
        <f>IF(F1475="I",IFERROR(VLOOKUP(C1475,'BG 122022'!B:E,4,FALSE),0),0)</f>
        <v>0</v>
      </c>
      <c r="J1475" s="28"/>
      <c r="K1475" s="35"/>
      <c r="L1475" s="28"/>
      <c r="M1475" s="28"/>
      <c r="N1475" s="28"/>
      <c r="O1475" s="35"/>
      <c r="P1475" s="28"/>
      <c r="Q1475" s="28"/>
      <c r="R1475" s="28"/>
    </row>
    <row r="1476" spans="1:18" hidden="1">
      <c r="A1476" s="125" t="s">
        <v>20</v>
      </c>
      <c r="B1476" s="125"/>
      <c r="C1476" s="126">
        <v>6210110902</v>
      </c>
      <c r="D1476" s="125" t="s">
        <v>838</v>
      </c>
      <c r="E1476" s="27" t="s">
        <v>0</v>
      </c>
      <c r="F1476" s="27" t="s">
        <v>180</v>
      </c>
      <c r="G1476" s="35">
        <f>IF(F1476="I",IFERROR(VLOOKUP(C1476,'BG 122022'!B:D,3,FALSE),0),0)</f>
        <v>0</v>
      </c>
      <c r="H1476" s="28"/>
      <c r="I1476" s="28">
        <f>IF(F1476="I",IFERROR(VLOOKUP(C1476,'BG 122022'!B:E,4,FALSE),0),0)</f>
        <v>0</v>
      </c>
      <c r="J1476" s="28"/>
      <c r="K1476" s="35"/>
      <c r="L1476" s="28"/>
      <c r="M1476" s="28"/>
      <c r="N1476" s="28"/>
      <c r="O1476" s="35"/>
      <c r="P1476" s="28"/>
      <c r="Q1476" s="28"/>
      <c r="R1476" s="28"/>
    </row>
    <row r="1477" spans="1:18" hidden="1">
      <c r="A1477" s="125" t="s">
        <v>20</v>
      </c>
      <c r="B1477" s="125"/>
      <c r="C1477" s="126">
        <v>62101110</v>
      </c>
      <c r="D1477" s="125" t="s">
        <v>462</v>
      </c>
      <c r="E1477" s="27" t="s">
        <v>0</v>
      </c>
      <c r="F1477" s="27" t="s">
        <v>179</v>
      </c>
      <c r="G1477" s="35">
        <f>IF(F1477="I",IFERROR(VLOOKUP(C1477,'BG 122022'!B:D,3,FALSE),0),0)</f>
        <v>0</v>
      </c>
      <c r="H1477" s="28"/>
      <c r="I1477" s="28">
        <f>IF(F1477="I",IFERROR(VLOOKUP(C1477,'BG 122022'!B:E,4,FALSE),0),0)</f>
        <v>0</v>
      </c>
      <c r="J1477" s="28"/>
      <c r="K1477" s="35"/>
      <c r="L1477" s="28"/>
      <c r="M1477" s="28"/>
      <c r="N1477" s="28"/>
      <c r="O1477" s="35"/>
      <c r="P1477" s="28"/>
      <c r="Q1477" s="28"/>
      <c r="R1477" s="28"/>
    </row>
    <row r="1478" spans="1:18" hidden="1">
      <c r="A1478" s="125" t="s">
        <v>20</v>
      </c>
      <c r="B1478" s="125"/>
      <c r="C1478" s="126">
        <v>6210111001</v>
      </c>
      <c r="D1478" s="125" t="s">
        <v>839</v>
      </c>
      <c r="E1478" s="27" t="s">
        <v>0</v>
      </c>
      <c r="F1478" s="27" t="s">
        <v>180</v>
      </c>
      <c r="G1478" s="35">
        <f>IF(F1478="I",IFERROR(VLOOKUP(C1478,'BG 122022'!B:D,3,FALSE),0),0)</f>
        <v>0</v>
      </c>
      <c r="H1478" s="28"/>
      <c r="I1478" s="28">
        <f>IF(F1478="I",IFERROR(VLOOKUP(C1478,'BG 122022'!B:E,4,FALSE),0),0)</f>
        <v>0</v>
      </c>
      <c r="J1478" s="28"/>
      <c r="K1478" s="35"/>
      <c r="L1478" s="28"/>
      <c r="M1478" s="28"/>
      <c r="N1478" s="28"/>
      <c r="O1478" s="35"/>
      <c r="P1478" s="28"/>
      <c r="Q1478" s="28"/>
      <c r="R1478" s="28"/>
    </row>
    <row r="1479" spans="1:18" hidden="1">
      <c r="A1479" s="125" t="s">
        <v>20</v>
      </c>
      <c r="B1479" s="125"/>
      <c r="C1479" s="126">
        <v>6210111002</v>
      </c>
      <c r="D1479" s="125" t="s">
        <v>840</v>
      </c>
      <c r="E1479" s="27" t="s">
        <v>0</v>
      </c>
      <c r="F1479" s="27" t="s">
        <v>180</v>
      </c>
      <c r="G1479" s="35">
        <f>IF(F1479="I",IFERROR(VLOOKUP(C1479,'BG 122022'!B:D,3,FALSE),0),0)</f>
        <v>0</v>
      </c>
      <c r="H1479" s="28"/>
      <c r="I1479" s="28">
        <f>IF(F1479="I",IFERROR(VLOOKUP(C1479,'BG 122022'!B:E,4,FALSE),0),0)</f>
        <v>0</v>
      </c>
      <c r="J1479" s="28"/>
      <c r="K1479" s="35"/>
      <c r="L1479" s="28"/>
      <c r="M1479" s="28"/>
      <c r="N1479" s="28"/>
      <c r="O1479" s="35"/>
      <c r="P1479" s="28"/>
      <c r="Q1479" s="28"/>
      <c r="R1479" s="28"/>
    </row>
    <row r="1480" spans="1:18" hidden="1">
      <c r="A1480" s="125" t="s">
        <v>20</v>
      </c>
      <c r="B1480" s="125"/>
      <c r="C1480" s="126">
        <v>62101111</v>
      </c>
      <c r="D1480" s="125" t="s">
        <v>464</v>
      </c>
      <c r="E1480" s="27" t="s">
        <v>0</v>
      </c>
      <c r="F1480" s="27" t="s">
        <v>179</v>
      </c>
      <c r="G1480" s="35">
        <f>IF(F1480="I",IFERROR(VLOOKUP(C1480,'BG 122022'!B:D,3,FALSE),0),0)</f>
        <v>0</v>
      </c>
      <c r="H1480" s="28"/>
      <c r="I1480" s="28">
        <f>IF(F1480="I",IFERROR(VLOOKUP(C1480,'BG 122022'!B:E,4,FALSE),0),0)</f>
        <v>0</v>
      </c>
      <c r="J1480" s="28"/>
      <c r="K1480" s="35"/>
      <c r="L1480" s="28"/>
      <c r="M1480" s="28"/>
      <c r="N1480" s="28"/>
      <c r="O1480" s="35"/>
      <c r="P1480" s="28"/>
      <c r="Q1480" s="28"/>
      <c r="R1480" s="28"/>
    </row>
    <row r="1481" spans="1:18" hidden="1">
      <c r="A1481" s="125" t="s">
        <v>20</v>
      </c>
      <c r="B1481" s="125"/>
      <c r="C1481" s="126">
        <v>6210111101</v>
      </c>
      <c r="D1481" s="125" t="s">
        <v>841</v>
      </c>
      <c r="E1481" s="27" t="s">
        <v>0</v>
      </c>
      <c r="F1481" s="27" t="s">
        <v>180</v>
      </c>
      <c r="G1481" s="35">
        <f>IF(F1481="I",IFERROR(VLOOKUP(C1481,'BG 122022'!B:D,3,FALSE),0),0)</f>
        <v>0</v>
      </c>
      <c r="H1481" s="28"/>
      <c r="I1481" s="28">
        <f>IF(F1481="I",IFERROR(VLOOKUP(C1481,'BG 122022'!B:E,4,FALSE),0),0)</f>
        <v>0</v>
      </c>
      <c r="J1481" s="28"/>
      <c r="K1481" s="35"/>
      <c r="L1481" s="28"/>
      <c r="M1481" s="28"/>
      <c r="N1481" s="28"/>
      <c r="O1481" s="35"/>
      <c r="P1481" s="28"/>
      <c r="Q1481" s="28"/>
      <c r="R1481" s="28"/>
    </row>
    <row r="1482" spans="1:18" hidden="1">
      <c r="A1482" s="125" t="s">
        <v>20</v>
      </c>
      <c r="B1482" s="125"/>
      <c r="C1482" s="126">
        <v>6210111102</v>
      </c>
      <c r="D1482" s="125" t="s">
        <v>464</v>
      </c>
      <c r="E1482" s="27" t="s">
        <v>0</v>
      </c>
      <c r="F1482" s="27" t="s">
        <v>180</v>
      </c>
      <c r="G1482" s="35">
        <f>IF(F1482="I",IFERROR(VLOOKUP(C1482,'BG 122022'!B:D,3,FALSE),0),0)</f>
        <v>0</v>
      </c>
      <c r="H1482" s="28"/>
      <c r="I1482" s="28">
        <f>IF(F1482="I",IFERROR(VLOOKUP(C1482,'BG 122022'!B:E,4,FALSE),0),0)</f>
        <v>0</v>
      </c>
      <c r="J1482" s="28"/>
      <c r="K1482" s="35"/>
      <c r="L1482" s="28"/>
      <c r="M1482" s="28"/>
      <c r="N1482" s="28"/>
      <c r="O1482" s="35"/>
      <c r="P1482" s="28"/>
      <c r="Q1482" s="28"/>
      <c r="R1482" s="28"/>
    </row>
    <row r="1483" spans="1:18" hidden="1">
      <c r="A1483" s="125" t="s">
        <v>20</v>
      </c>
      <c r="B1483" s="125"/>
      <c r="C1483" s="126">
        <v>62101112</v>
      </c>
      <c r="D1483" s="125" t="s">
        <v>465</v>
      </c>
      <c r="E1483" s="27" t="s">
        <v>0</v>
      </c>
      <c r="F1483" s="27" t="s">
        <v>179</v>
      </c>
      <c r="G1483" s="35">
        <f>IF(F1483="I",IFERROR(VLOOKUP(C1483,'BG 122022'!B:D,3,FALSE),0),0)</f>
        <v>0</v>
      </c>
      <c r="H1483" s="28"/>
      <c r="I1483" s="28">
        <f>IF(F1483="I",IFERROR(VLOOKUP(C1483,'BG 122022'!B:E,4,FALSE),0),0)</f>
        <v>0</v>
      </c>
      <c r="J1483" s="28"/>
      <c r="K1483" s="35"/>
      <c r="L1483" s="28"/>
      <c r="M1483" s="28"/>
      <c r="N1483" s="28"/>
      <c r="O1483" s="35"/>
      <c r="P1483" s="28"/>
      <c r="Q1483" s="28"/>
      <c r="R1483" s="28"/>
    </row>
    <row r="1484" spans="1:18" hidden="1">
      <c r="A1484" s="125" t="s">
        <v>20</v>
      </c>
      <c r="B1484" s="125"/>
      <c r="C1484" s="126">
        <v>6210111201</v>
      </c>
      <c r="D1484" s="125" t="s">
        <v>842</v>
      </c>
      <c r="E1484" s="27" t="s">
        <v>0</v>
      </c>
      <c r="F1484" s="27" t="s">
        <v>180</v>
      </c>
      <c r="G1484" s="35">
        <f>IF(F1484="I",IFERROR(VLOOKUP(C1484,'BG 122022'!B:D,3,FALSE),0),0)</f>
        <v>0</v>
      </c>
      <c r="H1484" s="28"/>
      <c r="I1484" s="28">
        <f>IF(F1484="I",IFERROR(VLOOKUP(C1484,'BG 122022'!B:E,4,FALSE),0),0)</f>
        <v>0</v>
      </c>
      <c r="J1484" s="28"/>
      <c r="K1484" s="35"/>
      <c r="L1484" s="28"/>
      <c r="M1484" s="28"/>
      <c r="N1484" s="28"/>
      <c r="O1484" s="35"/>
      <c r="P1484" s="28"/>
      <c r="Q1484" s="28"/>
      <c r="R1484" s="28"/>
    </row>
    <row r="1485" spans="1:18" hidden="1">
      <c r="A1485" s="125" t="s">
        <v>20</v>
      </c>
      <c r="B1485" s="125"/>
      <c r="C1485" s="126">
        <v>6210111202</v>
      </c>
      <c r="D1485" s="125" t="s">
        <v>843</v>
      </c>
      <c r="E1485" s="27" t="s">
        <v>0</v>
      </c>
      <c r="F1485" s="27" t="s">
        <v>180</v>
      </c>
      <c r="G1485" s="35">
        <f>IF(F1485="I",IFERROR(VLOOKUP(C1485,'BG 122022'!B:D,3,FALSE),0),0)</f>
        <v>0</v>
      </c>
      <c r="H1485" s="28"/>
      <c r="I1485" s="28">
        <f>IF(F1485="I",IFERROR(VLOOKUP(C1485,'BG 122022'!B:E,4,FALSE),0),0)</f>
        <v>0</v>
      </c>
      <c r="J1485" s="28"/>
      <c r="K1485" s="35"/>
      <c r="L1485" s="28"/>
      <c r="M1485" s="28"/>
      <c r="N1485" s="28"/>
      <c r="O1485" s="35"/>
      <c r="P1485" s="28"/>
      <c r="Q1485" s="28"/>
      <c r="R1485" s="28"/>
    </row>
    <row r="1486" spans="1:18" hidden="1">
      <c r="A1486" s="125" t="s">
        <v>20</v>
      </c>
      <c r="B1486" s="125"/>
      <c r="C1486" s="126">
        <v>62101113</v>
      </c>
      <c r="D1486" s="125" t="s">
        <v>737</v>
      </c>
      <c r="E1486" s="27" t="s">
        <v>0</v>
      </c>
      <c r="F1486" s="27" t="s">
        <v>179</v>
      </c>
      <c r="G1486" s="35">
        <f>IF(F1486="I",IFERROR(VLOOKUP(C1486,'BG 122022'!B:D,3,FALSE),0),0)</f>
        <v>0</v>
      </c>
      <c r="H1486" s="28"/>
      <c r="I1486" s="28">
        <f>IF(F1486="I",IFERROR(VLOOKUP(C1486,'BG 122022'!B:E,4,FALSE),0),0)</f>
        <v>0</v>
      </c>
      <c r="J1486" s="28"/>
      <c r="K1486" s="35"/>
      <c r="L1486" s="28"/>
      <c r="M1486" s="28"/>
      <c r="N1486" s="28"/>
      <c r="O1486" s="35"/>
      <c r="P1486" s="28"/>
      <c r="Q1486" s="28"/>
      <c r="R1486" s="28"/>
    </row>
    <row r="1487" spans="1:18" s="165" customFormat="1" hidden="1">
      <c r="A1487" s="160" t="s">
        <v>20</v>
      </c>
      <c r="B1487" s="160" t="s">
        <v>1067</v>
      </c>
      <c r="C1487" s="161">
        <v>6210111301</v>
      </c>
      <c r="D1487" s="160" t="s">
        <v>844</v>
      </c>
      <c r="E1487" s="162" t="s">
        <v>0</v>
      </c>
      <c r="F1487" s="162" t="s">
        <v>180</v>
      </c>
      <c r="G1487" s="163">
        <f>IF(F1487="I",IFERROR(VLOOKUP(C1487,'BG 122022'!B:D,3,FALSE),0),0)</f>
        <v>775142739659.00012</v>
      </c>
      <c r="H1487" s="164"/>
      <c r="I1487" s="164">
        <f>IF(F1487="I",IFERROR(VLOOKUP(C1487,'BG 122022'!B:E,4,FALSE),0),0)</f>
        <v>115211390.11</v>
      </c>
      <c r="J1487" s="164"/>
      <c r="K1487" s="163"/>
      <c r="L1487" s="164"/>
      <c r="M1487" s="164"/>
      <c r="N1487" s="164"/>
      <c r="O1487" s="163"/>
      <c r="P1487" s="164"/>
      <c r="Q1487" s="164"/>
      <c r="R1487" s="164"/>
    </row>
    <row r="1488" spans="1:18" hidden="1">
      <c r="A1488" s="125" t="s">
        <v>20</v>
      </c>
      <c r="B1488" s="125"/>
      <c r="C1488" s="126">
        <v>6210111302</v>
      </c>
      <c r="D1488" s="125" t="s">
        <v>845</v>
      </c>
      <c r="E1488" s="27" t="s">
        <v>0</v>
      </c>
      <c r="F1488" s="27" t="s">
        <v>180</v>
      </c>
      <c r="G1488" s="35">
        <f>IF(F1488="I",IFERROR(VLOOKUP(C1488,'BG 122022'!B:D,3,FALSE),0),0)</f>
        <v>0</v>
      </c>
      <c r="H1488" s="28"/>
      <c r="I1488" s="28">
        <f>IF(F1488="I",IFERROR(VLOOKUP(C1488,'BG 122022'!B:E,4,FALSE),0),0)</f>
        <v>0</v>
      </c>
      <c r="J1488" s="28"/>
      <c r="K1488" s="35"/>
      <c r="L1488" s="28"/>
      <c r="M1488" s="28"/>
      <c r="N1488" s="28"/>
      <c r="O1488" s="35"/>
      <c r="P1488" s="28"/>
      <c r="Q1488" s="28"/>
      <c r="R1488" s="28"/>
    </row>
    <row r="1489" spans="1:18" hidden="1">
      <c r="A1489" s="125" t="s">
        <v>20</v>
      </c>
      <c r="B1489" s="125"/>
      <c r="C1489" s="126">
        <v>62101114</v>
      </c>
      <c r="D1489" s="125" t="s">
        <v>738</v>
      </c>
      <c r="E1489" s="27" t="s">
        <v>0</v>
      </c>
      <c r="F1489" s="27" t="s">
        <v>179</v>
      </c>
      <c r="G1489" s="35">
        <f>IF(F1489="I",IFERROR(VLOOKUP(C1489,'BG 122022'!B:D,3,FALSE),0),0)</f>
        <v>0</v>
      </c>
      <c r="H1489" s="28"/>
      <c r="I1489" s="28">
        <f>IF(F1489="I",IFERROR(VLOOKUP(C1489,'BG 122022'!B:E,4,FALSE),0),0)</f>
        <v>0</v>
      </c>
      <c r="J1489" s="28"/>
      <c r="K1489" s="35"/>
      <c r="L1489" s="28"/>
      <c r="M1489" s="28"/>
      <c r="N1489" s="28"/>
      <c r="O1489" s="35"/>
      <c r="P1489" s="28"/>
      <c r="Q1489" s="28"/>
      <c r="R1489" s="28"/>
    </row>
    <row r="1490" spans="1:18" s="165" customFormat="1" hidden="1">
      <c r="A1490" s="160" t="s">
        <v>20</v>
      </c>
      <c r="B1490" s="160" t="s">
        <v>1067</v>
      </c>
      <c r="C1490" s="161">
        <v>6210111401</v>
      </c>
      <c r="D1490" s="160" t="s">
        <v>846</v>
      </c>
      <c r="E1490" s="162" t="s">
        <v>0</v>
      </c>
      <c r="F1490" s="162" t="s">
        <v>180</v>
      </c>
      <c r="G1490" s="163">
        <f>IF(F1490="I",IFERROR(VLOOKUP(C1490,'BG 122022'!B:D,3,FALSE),0),0)</f>
        <v>151981400714</v>
      </c>
      <c r="H1490" s="164"/>
      <c r="I1490" s="164">
        <f>IF(F1490="I",IFERROR(VLOOKUP(C1490,'BG 122022'!B:E,4,FALSE),0),0)</f>
        <v>21701293.77</v>
      </c>
      <c r="J1490" s="164"/>
      <c r="K1490" s="163"/>
      <c r="L1490" s="164"/>
      <c r="M1490" s="164"/>
      <c r="N1490" s="164"/>
      <c r="O1490" s="163"/>
      <c r="P1490" s="164"/>
      <c r="Q1490" s="164"/>
      <c r="R1490" s="164"/>
    </row>
    <row r="1491" spans="1:18" hidden="1">
      <c r="A1491" s="125" t="s">
        <v>20</v>
      </c>
      <c r="B1491" s="125"/>
      <c r="C1491" s="126">
        <v>6210111402</v>
      </c>
      <c r="D1491" s="125" t="s">
        <v>847</v>
      </c>
      <c r="E1491" s="27" t="s">
        <v>0</v>
      </c>
      <c r="F1491" s="27" t="s">
        <v>180</v>
      </c>
      <c r="G1491" s="35">
        <f>IF(F1491="I",IFERROR(VLOOKUP(C1491,'BG 122022'!B:D,3,FALSE),0),0)</f>
        <v>0</v>
      </c>
      <c r="H1491" s="28"/>
      <c r="I1491" s="28">
        <f>IF(F1491="I",IFERROR(VLOOKUP(C1491,'BG 122022'!B:E,4,FALSE),0),0)</f>
        <v>0</v>
      </c>
      <c r="J1491" s="28"/>
      <c r="K1491" s="35"/>
      <c r="L1491" s="28"/>
      <c r="M1491" s="28"/>
      <c r="N1491" s="28"/>
      <c r="O1491" s="35"/>
      <c r="P1491" s="28"/>
      <c r="Q1491" s="28"/>
      <c r="R1491" s="28"/>
    </row>
    <row r="1492" spans="1:18" hidden="1">
      <c r="A1492" s="125" t="s">
        <v>20</v>
      </c>
      <c r="B1492" s="125"/>
      <c r="C1492" s="126">
        <v>62101115</v>
      </c>
      <c r="D1492" s="125" t="s">
        <v>739</v>
      </c>
      <c r="E1492" s="27" t="s">
        <v>0</v>
      </c>
      <c r="F1492" s="27" t="s">
        <v>179</v>
      </c>
      <c r="G1492" s="35">
        <f>IF(F1492="I",IFERROR(VLOOKUP(C1492,'BG 122022'!B:D,3,FALSE),0),0)</f>
        <v>0</v>
      </c>
      <c r="H1492" s="28"/>
      <c r="I1492" s="28">
        <f>IF(F1492="I",IFERROR(VLOOKUP(C1492,'BG 122022'!B:E,4,FALSE),0),0)</f>
        <v>0</v>
      </c>
      <c r="J1492" s="28"/>
      <c r="K1492" s="35"/>
      <c r="L1492" s="28"/>
      <c r="M1492" s="28"/>
      <c r="N1492" s="28"/>
      <c r="O1492" s="35"/>
      <c r="P1492" s="28"/>
      <c r="Q1492" s="28"/>
      <c r="R1492" s="28"/>
    </row>
    <row r="1493" spans="1:18" hidden="1">
      <c r="A1493" s="125" t="s">
        <v>20</v>
      </c>
      <c r="B1493" s="125"/>
      <c r="C1493" s="126">
        <v>6210111501</v>
      </c>
      <c r="D1493" s="125" t="s">
        <v>848</v>
      </c>
      <c r="E1493" s="27" t="s">
        <v>0</v>
      </c>
      <c r="F1493" s="27" t="s">
        <v>180</v>
      </c>
      <c r="G1493" s="35">
        <f>IF(F1493="I",IFERROR(VLOOKUP(C1493,'BG 122022'!B:D,3,FALSE),0),0)</f>
        <v>0</v>
      </c>
      <c r="H1493" s="28"/>
      <c r="I1493" s="28">
        <f>IF(F1493="I",IFERROR(VLOOKUP(C1493,'BG 122022'!B:E,4,FALSE),0),0)</f>
        <v>0</v>
      </c>
      <c r="J1493" s="28"/>
      <c r="K1493" s="35"/>
      <c r="L1493" s="28"/>
      <c r="M1493" s="28"/>
      <c r="N1493" s="28"/>
      <c r="O1493" s="35"/>
      <c r="P1493" s="28"/>
      <c r="Q1493" s="28"/>
      <c r="R1493" s="28"/>
    </row>
    <row r="1494" spans="1:18" hidden="1">
      <c r="A1494" s="125" t="s">
        <v>20</v>
      </c>
      <c r="B1494" s="125"/>
      <c r="C1494" s="126">
        <v>6210111502</v>
      </c>
      <c r="D1494" s="125" t="s">
        <v>849</v>
      </c>
      <c r="E1494" s="27" t="s">
        <v>0</v>
      </c>
      <c r="F1494" s="27" t="s">
        <v>180</v>
      </c>
      <c r="G1494" s="35">
        <f>IF(F1494="I",IFERROR(VLOOKUP(C1494,'BG 122022'!B:D,3,FALSE),0),0)</f>
        <v>0</v>
      </c>
      <c r="H1494" s="28"/>
      <c r="I1494" s="28">
        <f>IF(F1494="I",IFERROR(VLOOKUP(C1494,'BG 122022'!B:E,4,FALSE),0),0)</f>
        <v>0</v>
      </c>
      <c r="J1494" s="28"/>
      <c r="K1494" s="35"/>
      <c r="L1494" s="28"/>
      <c r="M1494" s="28"/>
      <c r="N1494" s="28"/>
      <c r="O1494" s="35"/>
      <c r="P1494" s="28"/>
      <c r="Q1494" s="28"/>
      <c r="R1494" s="28"/>
    </row>
    <row r="1495" spans="1:18" hidden="1">
      <c r="A1495" s="125" t="s">
        <v>20</v>
      </c>
      <c r="B1495" s="125"/>
      <c r="C1495" s="126">
        <v>62101116</v>
      </c>
      <c r="D1495" s="125" t="s">
        <v>740</v>
      </c>
      <c r="E1495" s="27" t="s">
        <v>0</v>
      </c>
      <c r="F1495" s="27" t="s">
        <v>179</v>
      </c>
      <c r="G1495" s="35">
        <f>IF(F1495="I",IFERROR(VLOOKUP(C1495,'BG 122022'!B:D,3,FALSE),0),0)</f>
        <v>0</v>
      </c>
      <c r="H1495" s="28"/>
      <c r="I1495" s="28">
        <f>IF(F1495="I",IFERROR(VLOOKUP(C1495,'BG 122022'!B:E,4,FALSE),0),0)</f>
        <v>0</v>
      </c>
      <c r="J1495" s="28"/>
      <c r="K1495" s="35"/>
      <c r="L1495" s="28"/>
      <c r="M1495" s="28"/>
      <c r="N1495" s="28"/>
      <c r="O1495" s="35"/>
      <c r="P1495" s="28"/>
      <c r="Q1495" s="28"/>
      <c r="R1495" s="28"/>
    </row>
    <row r="1496" spans="1:18" hidden="1">
      <c r="A1496" s="125" t="s">
        <v>20</v>
      </c>
      <c r="B1496" s="125"/>
      <c r="C1496" s="126">
        <v>6210111601</v>
      </c>
      <c r="D1496" s="125" t="s">
        <v>850</v>
      </c>
      <c r="E1496" s="27" t="s">
        <v>0</v>
      </c>
      <c r="F1496" s="27" t="s">
        <v>180</v>
      </c>
      <c r="G1496" s="35">
        <f>IF(F1496="I",IFERROR(VLOOKUP(C1496,'BG 122022'!B:D,3,FALSE),0),0)</f>
        <v>0</v>
      </c>
      <c r="H1496" s="28"/>
      <c r="I1496" s="28">
        <f>IF(F1496="I",IFERROR(VLOOKUP(C1496,'BG 122022'!B:E,4,FALSE),0),0)</f>
        <v>0</v>
      </c>
      <c r="J1496" s="28"/>
      <c r="K1496" s="35"/>
      <c r="L1496" s="28"/>
      <c r="M1496" s="28"/>
      <c r="N1496" s="28"/>
      <c r="O1496" s="35"/>
      <c r="P1496" s="28"/>
      <c r="Q1496" s="28"/>
      <c r="R1496" s="28"/>
    </row>
    <row r="1497" spans="1:18" hidden="1">
      <c r="A1497" s="125" t="s">
        <v>20</v>
      </c>
      <c r="B1497" s="125"/>
      <c r="C1497" s="126">
        <v>6210111602</v>
      </c>
      <c r="D1497" s="125" t="s">
        <v>851</v>
      </c>
      <c r="E1497" s="27" t="s">
        <v>0</v>
      </c>
      <c r="F1497" s="27" t="s">
        <v>180</v>
      </c>
      <c r="G1497" s="35">
        <f>IF(F1497="I",IFERROR(VLOOKUP(C1497,'BG 122022'!B:D,3,FALSE),0),0)</f>
        <v>0</v>
      </c>
      <c r="H1497" s="28"/>
      <c r="I1497" s="28">
        <f>IF(F1497="I",IFERROR(VLOOKUP(C1497,'BG 122022'!B:E,4,FALSE),0),0)</f>
        <v>0</v>
      </c>
      <c r="J1497" s="28"/>
      <c r="K1497" s="35"/>
      <c r="L1497" s="28"/>
      <c r="M1497" s="28"/>
      <c r="N1497" s="28"/>
      <c r="O1497" s="35"/>
      <c r="P1497" s="28"/>
      <c r="Q1497" s="28"/>
      <c r="R1497" s="28"/>
    </row>
    <row r="1498" spans="1:18" hidden="1">
      <c r="A1498" s="125" t="s">
        <v>20</v>
      </c>
      <c r="B1498" s="125"/>
      <c r="C1498" s="126">
        <v>62101117</v>
      </c>
      <c r="D1498" s="125" t="s">
        <v>281</v>
      </c>
      <c r="E1498" s="27" t="s">
        <v>0</v>
      </c>
      <c r="F1498" s="27" t="s">
        <v>179</v>
      </c>
      <c r="G1498" s="35">
        <f>IF(F1498="I",IFERROR(VLOOKUP(C1498,'BG 122022'!B:D,3,FALSE),0),0)</f>
        <v>0</v>
      </c>
      <c r="H1498" s="28"/>
      <c r="I1498" s="28">
        <f>IF(F1498="I",IFERROR(VLOOKUP(C1498,'BG 122022'!B:E,4,FALSE),0),0)</f>
        <v>0</v>
      </c>
      <c r="J1498" s="28"/>
      <c r="K1498" s="35"/>
      <c r="L1498" s="28"/>
      <c r="M1498" s="28"/>
      <c r="N1498" s="28"/>
      <c r="O1498" s="35"/>
      <c r="P1498" s="28"/>
      <c r="Q1498" s="28"/>
      <c r="R1498" s="28"/>
    </row>
    <row r="1499" spans="1:18" hidden="1">
      <c r="A1499" s="125" t="s">
        <v>20</v>
      </c>
      <c r="B1499" s="125" t="s">
        <v>1067</v>
      </c>
      <c r="C1499" s="126">
        <v>6210111701</v>
      </c>
      <c r="D1499" s="125" t="s">
        <v>852</v>
      </c>
      <c r="E1499" s="27" t="s">
        <v>0</v>
      </c>
      <c r="F1499" s="27" t="s">
        <v>180</v>
      </c>
      <c r="G1499" s="35">
        <f>IF(F1499="I",IFERROR(VLOOKUP(C1499,'BG 122022'!B:D,3,FALSE),0),0)</f>
        <v>0</v>
      </c>
      <c r="H1499" s="28"/>
      <c r="I1499" s="28">
        <f>IF(F1499="I",IFERROR(VLOOKUP(C1499,'BG 122022'!B:E,4,FALSE),0),0)</f>
        <v>0</v>
      </c>
      <c r="J1499" s="28"/>
      <c r="K1499" s="35"/>
      <c r="L1499" s="28"/>
      <c r="M1499" s="28"/>
      <c r="N1499" s="28"/>
      <c r="O1499" s="35"/>
      <c r="P1499" s="28"/>
      <c r="Q1499" s="28"/>
      <c r="R1499" s="28"/>
    </row>
    <row r="1500" spans="1:18" hidden="1">
      <c r="A1500" s="125" t="s">
        <v>20</v>
      </c>
      <c r="B1500" s="125" t="s">
        <v>1067</v>
      </c>
      <c r="C1500" s="126">
        <v>6210111702</v>
      </c>
      <c r="D1500" s="125" t="s">
        <v>853</v>
      </c>
      <c r="E1500" s="27" t="s">
        <v>0</v>
      </c>
      <c r="F1500" s="27" t="s">
        <v>180</v>
      </c>
      <c r="G1500" s="35">
        <f>IF(F1500="I",IFERROR(VLOOKUP(C1500,'BG 122022'!B:D,3,FALSE),0),0)</f>
        <v>0</v>
      </c>
      <c r="H1500" s="28"/>
      <c r="I1500" s="28">
        <f>IF(F1500="I",IFERROR(VLOOKUP(C1500,'BG 122022'!B:E,4,FALSE),0),0)</f>
        <v>0</v>
      </c>
      <c r="J1500" s="28"/>
      <c r="K1500" s="35"/>
      <c r="L1500" s="28"/>
      <c r="M1500" s="28"/>
      <c r="N1500" s="28"/>
      <c r="O1500" s="35"/>
      <c r="P1500" s="28"/>
      <c r="Q1500" s="28"/>
      <c r="R1500" s="28"/>
    </row>
    <row r="1501" spans="1:18" hidden="1">
      <c r="A1501" s="125" t="s">
        <v>20</v>
      </c>
      <c r="B1501" s="125"/>
      <c r="C1501" s="126">
        <v>62101118</v>
      </c>
      <c r="D1501" s="125" t="s">
        <v>282</v>
      </c>
      <c r="E1501" s="27" t="s">
        <v>0</v>
      </c>
      <c r="F1501" s="27" t="s">
        <v>179</v>
      </c>
      <c r="G1501" s="35">
        <f>IF(F1501="I",IFERROR(VLOOKUP(C1501,'BG 122022'!B:D,3,FALSE),0),0)</f>
        <v>0</v>
      </c>
      <c r="H1501" s="28"/>
      <c r="I1501" s="28">
        <f>IF(F1501="I",IFERROR(VLOOKUP(C1501,'BG 122022'!B:E,4,FALSE),0),0)</f>
        <v>0</v>
      </c>
      <c r="J1501" s="28"/>
      <c r="K1501" s="35"/>
      <c r="L1501" s="28"/>
      <c r="M1501" s="28"/>
      <c r="N1501" s="28"/>
      <c r="O1501" s="35"/>
      <c r="P1501" s="28"/>
      <c r="Q1501" s="28"/>
      <c r="R1501" s="28"/>
    </row>
    <row r="1502" spans="1:18" s="165" customFormat="1" hidden="1">
      <c r="A1502" s="160" t="s">
        <v>20</v>
      </c>
      <c r="B1502" s="160" t="s">
        <v>1067</v>
      </c>
      <c r="C1502" s="161">
        <v>6210111801</v>
      </c>
      <c r="D1502" s="160" t="s">
        <v>854</v>
      </c>
      <c r="E1502" s="162" t="s">
        <v>0</v>
      </c>
      <c r="F1502" s="162" t="s">
        <v>180</v>
      </c>
      <c r="G1502" s="163">
        <f>IF(F1502="I",IFERROR(VLOOKUP(C1502,'BG 122022'!B:D,3,FALSE),0),0)</f>
        <v>70812283950</v>
      </c>
      <c r="H1502" s="164"/>
      <c r="I1502" s="164">
        <f>IF(F1502="I",IFERROR(VLOOKUP(C1502,'BG 122022'!B:E,4,FALSE),0),0)</f>
        <v>9850000</v>
      </c>
      <c r="J1502" s="164"/>
      <c r="K1502" s="163"/>
      <c r="L1502" s="164"/>
      <c r="M1502" s="164"/>
      <c r="N1502" s="164"/>
      <c r="O1502" s="163"/>
      <c r="P1502" s="164"/>
      <c r="Q1502" s="164"/>
      <c r="R1502" s="164"/>
    </row>
    <row r="1503" spans="1:18" s="165" customFormat="1" hidden="1">
      <c r="A1503" s="160" t="s">
        <v>20</v>
      </c>
      <c r="B1503" s="160" t="s">
        <v>1067</v>
      </c>
      <c r="C1503" s="161">
        <v>6210111802</v>
      </c>
      <c r="D1503" s="160" t="s">
        <v>855</v>
      </c>
      <c r="E1503" s="162" t="s">
        <v>0</v>
      </c>
      <c r="F1503" s="162" t="s">
        <v>180</v>
      </c>
      <c r="G1503" s="163">
        <f>IF(F1503="I",IFERROR(VLOOKUP(C1503,'BG 122022'!B:D,3,FALSE),0),0)</f>
        <v>265631108</v>
      </c>
      <c r="H1503" s="164"/>
      <c r="I1503" s="164">
        <f>IF(F1503="I",IFERROR(VLOOKUP(C1503,'BG 122022'!B:E,4,FALSE),0),0)</f>
        <v>36777.870000000003</v>
      </c>
      <c r="J1503" s="164"/>
      <c r="K1503" s="163"/>
      <c r="L1503" s="164"/>
      <c r="M1503" s="164"/>
      <c r="N1503" s="164"/>
      <c r="O1503" s="163"/>
      <c r="P1503" s="164"/>
      <c r="Q1503" s="164"/>
      <c r="R1503" s="164"/>
    </row>
    <row r="1504" spans="1:18" hidden="1">
      <c r="A1504" s="125" t="s">
        <v>20</v>
      </c>
      <c r="B1504" s="125"/>
      <c r="C1504" s="126">
        <v>62101119</v>
      </c>
      <c r="D1504" s="125" t="s">
        <v>741</v>
      </c>
      <c r="E1504" s="27" t="s">
        <v>0</v>
      </c>
      <c r="F1504" s="27" t="s">
        <v>179</v>
      </c>
      <c r="G1504" s="35">
        <f>IF(F1504="I",IFERROR(VLOOKUP(C1504,'BG 122022'!B:D,3,FALSE),0),0)</f>
        <v>0</v>
      </c>
      <c r="H1504" s="28"/>
      <c r="I1504" s="28">
        <f>IF(F1504="I",IFERROR(VLOOKUP(C1504,'BG 122022'!B:E,4,FALSE),0),0)</f>
        <v>0</v>
      </c>
      <c r="J1504" s="28"/>
      <c r="K1504" s="35"/>
      <c r="L1504" s="28"/>
      <c r="M1504" s="28"/>
      <c r="N1504" s="28"/>
      <c r="O1504" s="35"/>
      <c r="P1504" s="28"/>
      <c r="Q1504" s="28"/>
      <c r="R1504" s="28"/>
    </row>
    <row r="1505" spans="1:18" hidden="1">
      <c r="A1505" s="125" t="s">
        <v>20</v>
      </c>
      <c r="B1505" s="125"/>
      <c r="C1505" s="126">
        <v>6210111901</v>
      </c>
      <c r="D1505" s="125" t="s">
        <v>856</v>
      </c>
      <c r="E1505" s="27" t="s">
        <v>0</v>
      </c>
      <c r="F1505" s="27" t="s">
        <v>180</v>
      </c>
      <c r="G1505" s="35">
        <f>IF(F1505="I",IFERROR(VLOOKUP(C1505,'BG 122022'!B:D,3,FALSE),0),0)</f>
        <v>0</v>
      </c>
      <c r="H1505" s="28"/>
      <c r="I1505" s="28">
        <f>IF(F1505="I",IFERROR(VLOOKUP(C1505,'BG 122022'!B:E,4,FALSE),0),0)</f>
        <v>0</v>
      </c>
      <c r="J1505" s="28"/>
      <c r="K1505" s="35"/>
      <c r="L1505" s="28"/>
      <c r="M1505" s="28"/>
      <c r="N1505" s="28"/>
      <c r="O1505" s="35"/>
      <c r="P1505" s="28"/>
      <c r="Q1505" s="28"/>
      <c r="R1505" s="28"/>
    </row>
    <row r="1506" spans="1:18" hidden="1">
      <c r="A1506" s="125" t="s">
        <v>20</v>
      </c>
      <c r="B1506" s="125"/>
      <c r="C1506" s="126">
        <v>6210111902</v>
      </c>
      <c r="D1506" s="125" t="s">
        <v>857</v>
      </c>
      <c r="E1506" s="27" t="s">
        <v>0</v>
      </c>
      <c r="F1506" s="27" t="s">
        <v>180</v>
      </c>
      <c r="G1506" s="35">
        <f>IF(F1506="I",IFERROR(VLOOKUP(C1506,'BG 122022'!B:D,3,FALSE),0),0)</f>
        <v>0</v>
      </c>
      <c r="H1506" s="28"/>
      <c r="I1506" s="28">
        <f>IF(F1506="I",IFERROR(VLOOKUP(C1506,'BG 122022'!B:E,4,FALSE),0),0)</f>
        <v>0</v>
      </c>
      <c r="J1506" s="28"/>
      <c r="K1506" s="35"/>
      <c r="L1506" s="28"/>
      <c r="M1506" s="28"/>
      <c r="N1506" s="28"/>
      <c r="O1506" s="35"/>
      <c r="P1506" s="28"/>
      <c r="Q1506" s="28"/>
      <c r="R1506" s="28"/>
    </row>
    <row r="1507" spans="1:18" hidden="1">
      <c r="A1507" s="125" t="s">
        <v>20</v>
      </c>
      <c r="B1507" s="125"/>
      <c r="C1507" s="126">
        <v>62101120</v>
      </c>
      <c r="D1507" s="125" t="s">
        <v>742</v>
      </c>
      <c r="E1507" s="27" t="s">
        <v>0</v>
      </c>
      <c r="F1507" s="27" t="s">
        <v>179</v>
      </c>
      <c r="G1507" s="35">
        <f>IF(F1507="I",IFERROR(VLOOKUP(C1507,'BG 122022'!B:D,3,FALSE),0),0)</f>
        <v>0</v>
      </c>
      <c r="H1507" s="28"/>
      <c r="I1507" s="28">
        <f>IF(F1507="I",IFERROR(VLOOKUP(C1507,'BG 122022'!B:E,4,FALSE),0),0)</f>
        <v>0</v>
      </c>
      <c r="J1507" s="28"/>
      <c r="K1507" s="35"/>
      <c r="L1507" s="28"/>
      <c r="M1507" s="28"/>
      <c r="N1507" s="28"/>
      <c r="O1507" s="35"/>
      <c r="P1507" s="28"/>
      <c r="Q1507" s="28"/>
      <c r="R1507" s="28"/>
    </row>
    <row r="1508" spans="1:18" hidden="1">
      <c r="A1508" s="125" t="s">
        <v>20</v>
      </c>
      <c r="B1508" s="125"/>
      <c r="C1508" s="126">
        <v>6210112001</v>
      </c>
      <c r="D1508" s="125" t="s">
        <v>858</v>
      </c>
      <c r="E1508" s="27" t="s">
        <v>0</v>
      </c>
      <c r="F1508" s="27" t="s">
        <v>180</v>
      </c>
      <c r="G1508" s="35">
        <f>IF(F1508="I",IFERROR(VLOOKUP(C1508,'BG 122022'!B:D,3,FALSE),0),0)</f>
        <v>0</v>
      </c>
      <c r="H1508" s="28"/>
      <c r="I1508" s="28">
        <f>IF(F1508="I",IFERROR(VLOOKUP(C1508,'BG 122022'!B:E,4,FALSE),0),0)</f>
        <v>0</v>
      </c>
      <c r="J1508" s="28"/>
      <c r="K1508" s="35"/>
      <c r="L1508" s="28"/>
      <c r="M1508" s="28"/>
      <c r="N1508" s="28"/>
      <c r="O1508" s="35"/>
      <c r="P1508" s="28"/>
      <c r="Q1508" s="28"/>
      <c r="R1508" s="28"/>
    </row>
    <row r="1509" spans="1:18" hidden="1">
      <c r="A1509" s="125" t="s">
        <v>20</v>
      </c>
      <c r="B1509" s="125"/>
      <c r="C1509" s="126">
        <v>6210112002</v>
      </c>
      <c r="D1509" s="125" t="s">
        <v>858</v>
      </c>
      <c r="E1509" s="27" t="s">
        <v>0</v>
      </c>
      <c r="F1509" s="27" t="s">
        <v>180</v>
      </c>
      <c r="G1509" s="35">
        <f>IF(F1509="I",IFERROR(VLOOKUP(C1509,'BG 122022'!B:D,3,FALSE),0),0)</f>
        <v>0</v>
      </c>
      <c r="H1509" s="28"/>
      <c r="I1509" s="28">
        <f>IF(F1509="I",IFERROR(VLOOKUP(C1509,'BG 122022'!B:E,4,FALSE),0),0)</f>
        <v>0</v>
      </c>
      <c r="J1509" s="28"/>
      <c r="K1509" s="35"/>
      <c r="L1509" s="28"/>
      <c r="M1509" s="28"/>
      <c r="N1509" s="28"/>
      <c r="O1509" s="35"/>
      <c r="P1509" s="28"/>
      <c r="Q1509" s="28"/>
      <c r="R1509" s="28"/>
    </row>
    <row r="1510" spans="1:18" hidden="1">
      <c r="A1510" s="125" t="s">
        <v>20</v>
      </c>
      <c r="B1510" s="125"/>
      <c r="C1510" s="126">
        <v>62101121</v>
      </c>
      <c r="D1510" s="125" t="s">
        <v>596</v>
      </c>
      <c r="E1510" s="27" t="s">
        <v>0</v>
      </c>
      <c r="F1510" s="27" t="s">
        <v>179</v>
      </c>
      <c r="G1510" s="35">
        <f>IF(F1510="I",IFERROR(VLOOKUP(C1510,'BG 122022'!B:D,3,FALSE),0),0)</f>
        <v>0</v>
      </c>
      <c r="H1510" s="28"/>
      <c r="I1510" s="28">
        <f>IF(F1510="I",IFERROR(VLOOKUP(C1510,'BG 122022'!B:E,4,FALSE),0),0)</f>
        <v>0</v>
      </c>
      <c r="J1510" s="28"/>
      <c r="K1510" s="35"/>
      <c r="L1510" s="28"/>
      <c r="M1510" s="28"/>
      <c r="N1510" s="28"/>
      <c r="O1510" s="35"/>
      <c r="P1510" s="28"/>
      <c r="Q1510" s="28"/>
      <c r="R1510" s="28"/>
    </row>
    <row r="1511" spans="1:18" hidden="1">
      <c r="A1511" s="125" t="s">
        <v>20</v>
      </c>
      <c r="B1511" s="125"/>
      <c r="C1511" s="126">
        <v>6210112101</v>
      </c>
      <c r="D1511" s="125" t="s">
        <v>859</v>
      </c>
      <c r="E1511" s="27" t="s">
        <v>0</v>
      </c>
      <c r="F1511" s="27" t="s">
        <v>180</v>
      </c>
      <c r="G1511" s="35">
        <f>IF(F1511="I",IFERROR(VLOOKUP(C1511,'BG 122022'!B:D,3,FALSE),0),0)</f>
        <v>0</v>
      </c>
      <c r="H1511" s="28"/>
      <c r="I1511" s="28">
        <f>IF(F1511="I",IFERROR(VLOOKUP(C1511,'BG 122022'!B:E,4,FALSE),0),0)</f>
        <v>0</v>
      </c>
      <c r="J1511" s="28"/>
      <c r="K1511" s="35"/>
      <c r="L1511" s="28"/>
      <c r="M1511" s="28"/>
      <c r="N1511" s="28"/>
      <c r="O1511" s="35"/>
      <c r="P1511" s="28"/>
      <c r="Q1511" s="28"/>
      <c r="R1511" s="28"/>
    </row>
    <row r="1512" spans="1:18" hidden="1">
      <c r="A1512" s="125" t="s">
        <v>20</v>
      </c>
      <c r="B1512" s="125"/>
      <c r="C1512" s="126">
        <v>6210112102</v>
      </c>
      <c r="D1512" s="125" t="s">
        <v>860</v>
      </c>
      <c r="E1512" s="27" t="s">
        <v>0</v>
      </c>
      <c r="F1512" s="27" t="s">
        <v>180</v>
      </c>
      <c r="G1512" s="35">
        <f>IF(F1512="I",IFERROR(VLOOKUP(C1512,'BG 122022'!B:D,3,FALSE),0),0)</f>
        <v>0</v>
      </c>
      <c r="H1512" s="28"/>
      <c r="I1512" s="28">
        <f>IF(F1512="I",IFERROR(VLOOKUP(C1512,'BG 122022'!B:E,4,FALSE),0),0)</f>
        <v>0</v>
      </c>
      <c r="J1512" s="28"/>
      <c r="K1512" s="35"/>
      <c r="L1512" s="28"/>
      <c r="M1512" s="28"/>
      <c r="N1512" s="28"/>
      <c r="O1512" s="35"/>
      <c r="P1512" s="28"/>
      <c r="Q1512" s="28"/>
      <c r="R1512" s="28"/>
    </row>
    <row r="1513" spans="1:18" hidden="1">
      <c r="A1513" s="125" t="s">
        <v>20</v>
      </c>
      <c r="B1513" s="125"/>
      <c r="C1513" s="126">
        <v>62101122</v>
      </c>
      <c r="D1513" s="125" t="s">
        <v>597</v>
      </c>
      <c r="E1513" s="27" t="s">
        <v>0</v>
      </c>
      <c r="F1513" s="27" t="s">
        <v>179</v>
      </c>
      <c r="G1513" s="35">
        <f>IF(F1513="I",IFERROR(VLOOKUP(C1513,'BG 122022'!B:D,3,FALSE),0),0)</f>
        <v>0</v>
      </c>
      <c r="H1513" s="28"/>
      <c r="I1513" s="28">
        <f>IF(F1513="I",IFERROR(VLOOKUP(C1513,'BG 122022'!B:E,4,FALSE),0),0)</f>
        <v>0</v>
      </c>
      <c r="J1513" s="28"/>
      <c r="K1513" s="35"/>
      <c r="L1513" s="28"/>
      <c r="M1513" s="28"/>
      <c r="N1513" s="28"/>
      <c r="O1513" s="35"/>
      <c r="P1513" s="28"/>
      <c r="Q1513" s="28"/>
      <c r="R1513" s="28"/>
    </row>
    <row r="1514" spans="1:18" hidden="1">
      <c r="A1514" s="125" t="s">
        <v>20</v>
      </c>
      <c r="B1514" s="125"/>
      <c r="C1514" s="126">
        <v>6210112201</v>
      </c>
      <c r="D1514" s="125" t="s">
        <v>861</v>
      </c>
      <c r="E1514" s="27" t="s">
        <v>0</v>
      </c>
      <c r="F1514" s="27" t="s">
        <v>180</v>
      </c>
      <c r="G1514" s="35">
        <f>IF(F1514="I",IFERROR(VLOOKUP(C1514,'BG 122022'!B:D,3,FALSE),0),0)</f>
        <v>0</v>
      </c>
      <c r="H1514" s="28"/>
      <c r="I1514" s="28">
        <f>IF(F1514="I",IFERROR(VLOOKUP(C1514,'BG 122022'!B:E,4,FALSE),0),0)</f>
        <v>0</v>
      </c>
      <c r="J1514" s="28"/>
      <c r="K1514" s="35"/>
      <c r="L1514" s="28"/>
      <c r="M1514" s="28"/>
      <c r="N1514" s="28"/>
      <c r="O1514" s="35"/>
      <c r="P1514" s="28"/>
      <c r="Q1514" s="28"/>
      <c r="R1514" s="28"/>
    </row>
    <row r="1515" spans="1:18" hidden="1">
      <c r="A1515" s="125" t="s">
        <v>20</v>
      </c>
      <c r="B1515" s="125"/>
      <c r="C1515" s="126">
        <v>6210112202</v>
      </c>
      <c r="D1515" s="125" t="s">
        <v>861</v>
      </c>
      <c r="E1515" s="27" t="s">
        <v>0</v>
      </c>
      <c r="F1515" s="27" t="s">
        <v>180</v>
      </c>
      <c r="G1515" s="35">
        <f>IF(F1515="I",IFERROR(VLOOKUP(C1515,'BG 122022'!B:D,3,FALSE),0),0)</f>
        <v>0</v>
      </c>
      <c r="H1515" s="28"/>
      <c r="I1515" s="28">
        <f>IF(F1515="I",IFERROR(VLOOKUP(C1515,'BG 122022'!B:E,4,FALSE),0),0)</f>
        <v>0</v>
      </c>
      <c r="J1515" s="28"/>
      <c r="K1515" s="35"/>
      <c r="L1515" s="28"/>
      <c r="M1515" s="28"/>
      <c r="N1515" s="28"/>
      <c r="O1515" s="35"/>
      <c r="P1515" s="28"/>
      <c r="Q1515" s="28"/>
      <c r="R1515" s="28"/>
    </row>
    <row r="1516" spans="1:18" hidden="1">
      <c r="A1516" s="125" t="s">
        <v>20</v>
      </c>
      <c r="B1516" s="125"/>
      <c r="C1516" s="126">
        <v>62101123</v>
      </c>
      <c r="D1516" s="125" t="s">
        <v>743</v>
      </c>
      <c r="E1516" s="27" t="s">
        <v>0</v>
      </c>
      <c r="F1516" s="27" t="s">
        <v>179</v>
      </c>
      <c r="G1516" s="35">
        <f>IF(F1516="I",IFERROR(VLOOKUP(C1516,'BG 122022'!B:D,3,FALSE),0),0)</f>
        <v>0</v>
      </c>
      <c r="H1516" s="28"/>
      <c r="I1516" s="28">
        <f>IF(F1516="I",IFERROR(VLOOKUP(C1516,'BG 122022'!B:E,4,FALSE),0),0)</f>
        <v>0</v>
      </c>
      <c r="J1516" s="28"/>
      <c r="K1516" s="35"/>
      <c r="L1516" s="28"/>
      <c r="M1516" s="28"/>
      <c r="N1516" s="28"/>
      <c r="O1516" s="35"/>
      <c r="P1516" s="28"/>
      <c r="Q1516" s="28"/>
      <c r="R1516" s="28"/>
    </row>
    <row r="1517" spans="1:18" hidden="1">
      <c r="A1517" s="125" t="s">
        <v>20</v>
      </c>
      <c r="B1517" s="125"/>
      <c r="C1517" s="126">
        <v>6210112301</v>
      </c>
      <c r="D1517" s="125" t="s">
        <v>862</v>
      </c>
      <c r="E1517" s="27" t="s">
        <v>0</v>
      </c>
      <c r="F1517" s="27" t="s">
        <v>180</v>
      </c>
      <c r="G1517" s="35">
        <f>IF(F1517="I",IFERROR(VLOOKUP(C1517,'BG 122022'!B:D,3,FALSE),0),0)</f>
        <v>0</v>
      </c>
      <c r="H1517" s="28"/>
      <c r="I1517" s="28">
        <f>IF(F1517="I",IFERROR(VLOOKUP(C1517,'BG 122022'!B:E,4,FALSE),0),0)</f>
        <v>0</v>
      </c>
      <c r="J1517" s="28"/>
      <c r="K1517" s="35"/>
      <c r="L1517" s="28"/>
      <c r="M1517" s="28"/>
      <c r="N1517" s="28"/>
      <c r="O1517" s="35"/>
      <c r="P1517" s="28"/>
      <c r="Q1517" s="28"/>
      <c r="R1517" s="28"/>
    </row>
    <row r="1518" spans="1:18" hidden="1">
      <c r="A1518" s="125" t="s">
        <v>20</v>
      </c>
      <c r="B1518" s="125"/>
      <c r="C1518" s="126">
        <v>6210112302</v>
      </c>
      <c r="D1518" s="125" t="s">
        <v>863</v>
      </c>
      <c r="E1518" s="27" t="s">
        <v>0</v>
      </c>
      <c r="F1518" s="27" t="s">
        <v>180</v>
      </c>
      <c r="G1518" s="35">
        <f>IF(F1518="I",IFERROR(VLOOKUP(C1518,'BG 122022'!B:D,3,FALSE),0),0)</f>
        <v>0</v>
      </c>
      <c r="H1518" s="28"/>
      <c r="I1518" s="28">
        <f>IF(F1518="I",IFERROR(VLOOKUP(C1518,'BG 122022'!B:E,4,FALSE),0),0)</f>
        <v>0</v>
      </c>
      <c r="J1518" s="28"/>
      <c r="K1518" s="35"/>
      <c r="L1518" s="28"/>
      <c r="M1518" s="28"/>
      <c r="N1518" s="28"/>
      <c r="O1518" s="35"/>
      <c r="P1518" s="28"/>
      <c r="Q1518" s="28"/>
      <c r="R1518" s="28"/>
    </row>
    <row r="1519" spans="1:18" hidden="1">
      <c r="A1519" s="125" t="s">
        <v>20</v>
      </c>
      <c r="B1519" s="125"/>
      <c r="C1519" s="126">
        <v>62101124</v>
      </c>
      <c r="D1519" s="125" t="s">
        <v>744</v>
      </c>
      <c r="E1519" s="27" t="s">
        <v>0</v>
      </c>
      <c r="F1519" s="27" t="s">
        <v>179</v>
      </c>
      <c r="G1519" s="35">
        <f>IF(F1519="I",IFERROR(VLOOKUP(C1519,'BG 122022'!B:D,3,FALSE),0),0)</f>
        <v>0</v>
      </c>
      <c r="H1519" s="28"/>
      <c r="I1519" s="28">
        <f>IF(F1519="I",IFERROR(VLOOKUP(C1519,'BG 122022'!B:E,4,FALSE),0),0)</f>
        <v>0</v>
      </c>
      <c r="J1519" s="28"/>
      <c r="K1519" s="35"/>
      <c r="L1519" s="28"/>
      <c r="M1519" s="28"/>
      <c r="N1519" s="28"/>
      <c r="O1519" s="35"/>
      <c r="P1519" s="28"/>
      <c r="Q1519" s="28"/>
      <c r="R1519" s="28"/>
    </row>
    <row r="1520" spans="1:18" hidden="1">
      <c r="A1520" s="125" t="s">
        <v>20</v>
      </c>
      <c r="B1520" s="125"/>
      <c r="C1520" s="126">
        <v>6210112401</v>
      </c>
      <c r="D1520" s="125" t="s">
        <v>864</v>
      </c>
      <c r="E1520" s="27" t="s">
        <v>0</v>
      </c>
      <c r="F1520" s="27" t="s">
        <v>180</v>
      </c>
      <c r="G1520" s="35">
        <f>IF(F1520="I",IFERROR(VLOOKUP(C1520,'BG 122022'!B:D,3,FALSE),0),0)</f>
        <v>0</v>
      </c>
      <c r="H1520" s="28"/>
      <c r="I1520" s="28">
        <f>IF(F1520="I",IFERROR(VLOOKUP(C1520,'BG 122022'!B:E,4,FALSE),0),0)</f>
        <v>0</v>
      </c>
      <c r="J1520" s="28"/>
      <c r="K1520" s="35"/>
      <c r="L1520" s="28"/>
      <c r="M1520" s="28"/>
      <c r="N1520" s="28"/>
      <c r="O1520" s="35"/>
      <c r="P1520" s="28"/>
      <c r="Q1520" s="28"/>
      <c r="R1520" s="28"/>
    </row>
    <row r="1521" spans="1:18" hidden="1">
      <c r="A1521" s="125" t="s">
        <v>20</v>
      </c>
      <c r="B1521" s="125"/>
      <c r="C1521" s="126">
        <v>6210112402</v>
      </c>
      <c r="D1521" s="125" t="s">
        <v>865</v>
      </c>
      <c r="E1521" s="27" t="s">
        <v>0</v>
      </c>
      <c r="F1521" s="27" t="s">
        <v>180</v>
      </c>
      <c r="G1521" s="35">
        <f>IF(F1521="I",IFERROR(VLOOKUP(C1521,'BG 122022'!B:D,3,FALSE),0),0)</f>
        <v>0</v>
      </c>
      <c r="H1521" s="28"/>
      <c r="I1521" s="28">
        <f>IF(F1521="I",IFERROR(VLOOKUP(C1521,'BG 122022'!B:E,4,FALSE),0),0)</f>
        <v>0</v>
      </c>
      <c r="J1521" s="28"/>
      <c r="K1521" s="35"/>
      <c r="L1521" s="28"/>
      <c r="M1521" s="28"/>
      <c r="N1521" s="28"/>
      <c r="O1521" s="35"/>
      <c r="P1521" s="28"/>
      <c r="Q1521" s="28"/>
      <c r="R1521" s="28"/>
    </row>
    <row r="1522" spans="1:18" hidden="1">
      <c r="A1522" s="125" t="s">
        <v>20</v>
      </c>
      <c r="B1522" s="125"/>
      <c r="C1522" s="126">
        <v>62101125</v>
      </c>
      <c r="D1522" s="125" t="s">
        <v>745</v>
      </c>
      <c r="E1522" s="27" t="s">
        <v>0</v>
      </c>
      <c r="F1522" s="27" t="s">
        <v>179</v>
      </c>
      <c r="G1522" s="35">
        <f>IF(F1522="I",IFERROR(VLOOKUP(C1522,'BG 122022'!B:D,3,FALSE),0),0)</f>
        <v>0</v>
      </c>
      <c r="H1522" s="28"/>
      <c r="I1522" s="28">
        <f>IF(F1522="I",IFERROR(VLOOKUP(C1522,'BG 122022'!B:E,4,FALSE),0),0)</f>
        <v>0</v>
      </c>
      <c r="J1522" s="28"/>
      <c r="K1522" s="35"/>
      <c r="L1522" s="28"/>
      <c r="M1522" s="28"/>
      <c r="N1522" s="28"/>
      <c r="O1522" s="35"/>
      <c r="P1522" s="28"/>
      <c r="Q1522" s="28"/>
      <c r="R1522" s="28"/>
    </row>
    <row r="1523" spans="1:18" hidden="1">
      <c r="A1523" s="125" t="s">
        <v>20</v>
      </c>
      <c r="B1523" s="125"/>
      <c r="C1523" s="126">
        <v>6210112501</v>
      </c>
      <c r="D1523" s="125" t="s">
        <v>866</v>
      </c>
      <c r="E1523" s="27" t="s">
        <v>0</v>
      </c>
      <c r="F1523" s="27" t="s">
        <v>180</v>
      </c>
      <c r="G1523" s="35">
        <f>IF(F1523="I",IFERROR(VLOOKUP(C1523,'BG 122022'!B:D,3,FALSE),0),0)</f>
        <v>0</v>
      </c>
      <c r="H1523" s="28"/>
      <c r="I1523" s="28">
        <f>IF(F1523="I",IFERROR(VLOOKUP(C1523,'BG 122022'!B:E,4,FALSE),0),0)</f>
        <v>0</v>
      </c>
      <c r="J1523" s="28"/>
      <c r="K1523" s="35"/>
      <c r="L1523" s="28"/>
      <c r="M1523" s="28"/>
      <c r="N1523" s="28"/>
      <c r="O1523" s="35"/>
      <c r="P1523" s="28"/>
      <c r="Q1523" s="28"/>
      <c r="R1523" s="28"/>
    </row>
    <row r="1524" spans="1:18" hidden="1">
      <c r="A1524" s="125" t="s">
        <v>20</v>
      </c>
      <c r="B1524" s="125"/>
      <c r="C1524" s="126">
        <v>6210112502</v>
      </c>
      <c r="D1524" s="125" t="s">
        <v>867</v>
      </c>
      <c r="E1524" s="27" t="s">
        <v>0</v>
      </c>
      <c r="F1524" s="27" t="s">
        <v>180</v>
      </c>
      <c r="G1524" s="35">
        <f>IF(F1524="I",IFERROR(VLOOKUP(C1524,'BG 122022'!B:D,3,FALSE),0),0)</f>
        <v>0</v>
      </c>
      <c r="H1524" s="28"/>
      <c r="I1524" s="28">
        <f>IF(F1524="I",IFERROR(VLOOKUP(C1524,'BG 122022'!B:E,4,FALSE),0),0)</f>
        <v>0</v>
      </c>
      <c r="J1524" s="28"/>
      <c r="K1524" s="35"/>
      <c r="L1524" s="28"/>
      <c r="M1524" s="28"/>
      <c r="N1524" s="28"/>
      <c r="O1524" s="35"/>
      <c r="P1524" s="28"/>
      <c r="Q1524" s="28"/>
      <c r="R1524" s="28"/>
    </row>
    <row r="1525" spans="1:18" hidden="1">
      <c r="A1525" s="125" t="s">
        <v>20</v>
      </c>
      <c r="B1525" s="125"/>
      <c r="C1525" s="126">
        <v>62101126</v>
      </c>
      <c r="D1525" s="125" t="s">
        <v>746</v>
      </c>
      <c r="E1525" s="27" t="s">
        <v>0</v>
      </c>
      <c r="F1525" s="27" t="s">
        <v>179</v>
      </c>
      <c r="G1525" s="35">
        <f>IF(F1525="I",IFERROR(VLOOKUP(C1525,'BG 122022'!B:D,3,FALSE),0),0)</f>
        <v>0</v>
      </c>
      <c r="H1525" s="28"/>
      <c r="I1525" s="28">
        <f>IF(F1525="I",IFERROR(VLOOKUP(C1525,'BG 122022'!B:E,4,FALSE),0),0)</f>
        <v>0</v>
      </c>
      <c r="J1525" s="28"/>
      <c r="K1525" s="35"/>
      <c r="L1525" s="28"/>
      <c r="M1525" s="28"/>
      <c r="N1525" s="28"/>
      <c r="O1525" s="35"/>
      <c r="P1525" s="28"/>
      <c r="Q1525" s="28"/>
      <c r="R1525" s="28"/>
    </row>
    <row r="1526" spans="1:18" hidden="1">
      <c r="A1526" s="125" t="s">
        <v>20</v>
      </c>
      <c r="B1526" s="125"/>
      <c r="C1526" s="126">
        <v>6210112601</v>
      </c>
      <c r="D1526" s="125" t="s">
        <v>868</v>
      </c>
      <c r="E1526" s="27" t="s">
        <v>0</v>
      </c>
      <c r="F1526" s="27" t="s">
        <v>180</v>
      </c>
      <c r="G1526" s="35">
        <f>IF(F1526="I",IFERROR(VLOOKUP(C1526,'BG 122022'!B:D,3,FALSE),0),0)</f>
        <v>0</v>
      </c>
      <c r="H1526" s="28"/>
      <c r="I1526" s="28">
        <f>IF(F1526="I",IFERROR(VLOOKUP(C1526,'BG 122022'!B:E,4,FALSE),0),0)</f>
        <v>0</v>
      </c>
      <c r="J1526" s="28"/>
      <c r="K1526" s="35"/>
      <c r="L1526" s="28"/>
      <c r="M1526" s="28"/>
      <c r="N1526" s="28"/>
      <c r="O1526" s="35"/>
      <c r="P1526" s="28"/>
      <c r="Q1526" s="28"/>
      <c r="R1526" s="28"/>
    </row>
    <row r="1527" spans="1:18" hidden="1">
      <c r="A1527" s="125" t="s">
        <v>20</v>
      </c>
      <c r="B1527" s="125"/>
      <c r="C1527" s="126">
        <v>6210112602</v>
      </c>
      <c r="D1527" s="125" t="s">
        <v>869</v>
      </c>
      <c r="E1527" s="27" t="s">
        <v>0</v>
      </c>
      <c r="F1527" s="27" t="s">
        <v>180</v>
      </c>
      <c r="G1527" s="35">
        <f>IF(F1527="I",IFERROR(VLOOKUP(C1527,'BG 122022'!B:D,3,FALSE),0),0)</f>
        <v>0</v>
      </c>
      <c r="H1527" s="28"/>
      <c r="I1527" s="28">
        <f>IF(F1527="I",IFERROR(VLOOKUP(C1527,'BG 122022'!B:E,4,FALSE),0),0)</f>
        <v>0</v>
      </c>
      <c r="J1527" s="28"/>
      <c r="K1527" s="35"/>
      <c r="L1527" s="28"/>
      <c r="M1527" s="28"/>
      <c r="N1527" s="28"/>
      <c r="O1527" s="35"/>
      <c r="P1527" s="28"/>
      <c r="Q1527" s="28"/>
      <c r="R1527" s="28"/>
    </row>
    <row r="1528" spans="1:18" hidden="1">
      <c r="A1528" s="125" t="s">
        <v>20</v>
      </c>
      <c r="B1528" s="125"/>
      <c r="C1528" s="126">
        <v>62101127</v>
      </c>
      <c r="D1528" s="125" t="s">
        <v>747</v>
      </c>
      <c r="E1528" s="27" t="s">
        <v>0</v>
      </c>
      <c r="F1528" s="27" t="s">
        <v>179</v>
      </c>
      <c r="G1528" s="35">
        <f>IF(F1528="I",IFERROR(VLOOKUP(C1528,'BG 122022'!B:D,3,FALSE),0),0)</f>
        <v>0</v>
      </c>
      <c r="H1528" s="28"/>
      <c r="I1528" s="28">
        <f>IF(F1528="I",IFERROR(VLOOKUP(C1528,'BG 122022'!B:E,4,FALSE),0),0)</f>
        <v>0</v>
      </c>
      <c r="J1528" s="28"/>
      <c r="K1528" s="35"/>
      <c r="L1528" s="28"/>
      <c r="M1528" s="28"/>
      <c r="N1528" s="28"/>
      <c r="O1528" s="35"/>
      <c r="P1528" s="28"/>
      <c r="Q1528" s="28"/>
      <c r="R1528" s="28"/>
    </row>
    <row r="1529" spans="1:18" hidden="1">
      <c r="A1529" s="125" t="s">
        <v>20</v>
      </c>
      <c r="B1529" s="125"/>
      <c r="C1529" s="126">
        <v>6210112701</v>
      </c>
      <c r="D1529" s="125" t="s">
        <v>870</v>
      </c>
      <c r="E1529" s="27" t="s">
        <v>0</v>
      </c>
      <c r="F1529" s="27" t="s">
        <v>180</v>
      </c>
      <c r="G1529" s="35">
        <f>IF(F1529="I",IFERROR(VLOOKUP(C1529,'BG 122022'!B:D,3,FALSE),0),0)</f>
        <v>0</v>
      </c>
      <c r="H1529" s="28"/>
      <c r="I1529" s="28">
        <f>IF(F1529="I",IFERROR(VLOOKUP(C1529,'BG 122022'!B:E,4,FALSE),0),0)</f>
        <v>0</v>
      </c>
      <c r="J1529" s="28"/>
      <c r="K1529" s="35"/>
      <c r="L1529" s="28"/>
      <c r="M1529" s="28"/>
      <c r="N1529" s="28"/>
      <c r="O1529" s="35"/>
      <c r="P1529" s="28"/>
      <c r="Q1529" s="28"/>
      <c r="R1529" s="28"/>
    </row>
    <row r="1530" spans="1:18" hidden="1">
      <c r="A1530" s="125" t="s">
        <v>20</v>
      </c>
      <c r="B1530" s="125"/>
      <c r="C1530" s="126">
        <v>6210112702</v>
      </c>
      <c r="D1530" s="125" t="s">
        <v>871</v>
      </c>
      <c r="E1530" s="27" t="s">
        <v>0</v>
      </c>
      <c r="F1530" s="27" t="s">
        <v>180</v>
      </c>
      <c r="G1530" s="35">
        <f>IF(F1530="I",IFERROR(VLOOKUP(C1530,'BG 122022'!B:D,3,FALSE),0),0)</f>
        <v>0</v>
      </c>
      <c r="H1530" s="28"/>
      <c r="I1530" s="28">
        <f>IF(F1530="I",IFERROR(VLOOKUP(C1530,'BG 122022'!B:E,4,FALSE),0),0)</f>
        <v>0</v>
      </c>
      <c r="J1530" s="28"/>
      <c r="K1530" s="35"/>
      <c r="L1530" s="28"/>
      <c r="M1530" s="28"/>
      <c r="N1530" s="28"/>
      <c r="O1530" s="35"/>
      <c r="P1530" s="28"/>
      <c r="Q1530" s="28"/>
      <c r="R1530" s="28"/>
    </row>
    <row r="1531" spans="1:18" hidden="1">
      <c r="A1531" s="125" t="s">
        <v>20</v>
      </c>
      <c r="B1531" s="125"/>
      <c r="C1531" s="126">
        <v>62101128</v>
      </c>
      <c r="D1531" s="125" t="s">
        <v>748</v>
      </c>
      <c r="E1531" s="27" t="s">
        <v>0</v>
      </c>
      <c r="F1531" s="27" t="s">
        <v>179</v>
      </c>
      <c r="G1531" s="35">
        <f>IF(F1531="I",IFERROR(VLOOKUP(C1531,'BG 122022'!B:D,3,FALSE),0),0)</f>
        <v>0</v>
      </c>
      <c r="H1531" s="28"/>
      <c r="I1531" s="28">
        <f>IF(F1531="I",IFERROR(VLOOKUP(C1531,'BG 122022'!B:E,4,FALSE),0),0)</f>
        <v>0</v>
      </c>
      <c r="J1531" s="28"/>
      <c r="K1531" s="35"/>
      <c r="L1531" s="28"/>
      <c r="M1531" s="28"/>
      <c r="N1531" s="28"/>
      <c r="O1531" s="35"/>
      <c r="P1531" s="28"/>
      <c r="Q1531" s="28"/>
      <c r="R1531" s="28"/>
    </row>
    <row r="1532" spans="1:18" hidden="1">
      <c r="A1532" s="125" t="s">
        <v>20</v>
      </c>
      <c r="B1532" s="125"/>
      <c r="C1532" s="126">
        <v>6210112801</v>
      </c>
      <c r="D1532" s="125" t="s">
        <v>872</v>
      </c>
      <c r="E1532" s="27" t="s">
        <v>0</v>
      </c>
      <c r="F1532" s="27" t="s">
        <v>180</v>
      </c>
      <c r="G1532" s="35">
        <f>IF(F1532="I",IFERROR(VLOOKUP(C1532,'BG 122022'!B:D,3,FALSE),0),0)</f>
        <v>0</v>
      </c>
      <c r="H1532" s="28"/>
      <c r="I1532" s="28">
        <f>IF(F1532="I",IFERROR(VLOOKUP(C1532,'BG 122022'!B:E,4,FALSE),0),0)</f>
        <v>0</v>
      </c>
      <c r="J1532" s="28"/>
      <c r="K1532" s="35"/>
      <c r="L1532" s="28"/>
      <c r="M1532" s="28"/>
      <c r="N1532" s="28"/>
      <c r="O1532" s="35"/>
      <c r="P1532" s="28"/>
      <c r="Q1532" s="28"/>
      <c r="R1532" s="28"/>
    </row>
    <row r="1533" spans="1:18" hidden="1">
      <c r="A1533" s="125" t="s">
        <v>20</v>
      </c>
      <c r="B1533" s="125"/>
      <c r="C1533" s="126">
        <v>6210112802</v>
      </c>
      <c r="D1533" s="125" t="s">
        <v>873</v>
      </c>
      <c r="E1533" s="27" t="s">
        <v>0</v>
      </c>
      <c r="F1533" s="27" t="s">
        <v>180</v>
      </c>
      <c r="G1533" s="35">
        <f>IF(F1533="I",IFERROR(VLOOKUP(C1533,'BG 122022'!B:D,3,FALSE),0),0)</f>
        <v>0</v>
      </c>
      <c r="H1533" s="28"/>
      <c r="I1533" s="28">
        <f>IF(F1533="I",IFERROR(VLOOKUP(C1533,'BG 122022'!B:E,4,FALSE),0),0)</f>
        <v>0</v>
      </c>
      <c r="J1533" s="28"/>
      <c r="K1533" s="35"/>
      <c r="L1533" s="28"/>
      <c r="M1533" s="28"/>
      <c r="N1533" s="28"/>
      <c r="O1533" s="35"/>
      <c r="P1533" s="28"/>
      <c r="Q1533" s="28"/>
      <c r="R1533" s="28"/>
    </row>
    <row r="1534" spans="1:18" hidden="1">
      <c r="A1534" s="125" t="s">
        <v>20</v>
      </c>
      <c r="B1534" s="125"/>
      <c r="C1534" s="126">
        <v>62101129</v>
      </c>
      <c r="D1534" s="125" t="s">
        <v>874</v>
      </c>
      <c r="E1534" s="27" t="s">
        <v>0</v>
      </c>
      <c r="F1534" s="27" t="s">
        <v>179</v>
      </c>
      <c r="G1534" s="35">
        <f>IF(F1534="I",IFERROR(VLOOKUP(C1534,'BG 122022'!B:D,3,FALSE),0),0)</f>
        <v>0</v>
      </c>
      <c r="H1534" s="28"/>
      <c r="I1534" s="28">
        <f>IF(F1534="I",IFERROR(VLOOKUP(C1534,'BG 122022'!B:E,4,FALSE),0),0)</f>
        <v>0</v>
      </c>
      <c r="J1534" s="28"/>
      <c r="K1534" s="35"/>
      <c r="L1534" s="28"/>
      <c r="M1534" s="28"/>
      <c r="N1534" s="28"/>
      <c r="O1534" s="35"/>
      <c r="P1534" s="28"/>
      <c r="Q1534" s="28"/>
      <c r="R1534" s="28"/>
    </row>
    <row r="1535" spans="1:18" s="165" customFormat="1" hidden="1">
      <c r="A1535" s="160" t="s">
        <v>20</v>
      </c>
      <c r="B1535" s="160" t="s">
        <v>1067</v>
      </c>
      <c r="C1535" s="161">
        <v>6210112901</v>
      </c>
      <c r="D1535" s="160" t="s">
        <v>875</v>
      </c>
      <c r="E1535" s="162" t="s">
        <v>0</v>
      </c>
      <c r="F1535" s="162" t="s">
        <v>180</v>
      </c>
      <c r="G1535" s="163">
        <f>IF(F1535="I",IFERROR(VLOOKUP(C1535,'BG 122022'!B:D,3,FALSE),0),0)</f>
        <v>24110833500</v>
      </c>
      <c r="H1535" s="164"/>
      <c r="I1535" s="164">
        <f>IF(F1535="I",IFERROR(VLOOKUP(C1535,'BG 122022'!B:E,4,FALSE),0),0)</f>
        <v>3450895.03</v>
      </c>
      <c r="J1535" s="164"/>
      <c r="K1535" s="163"/>
      <c r="L1535" s="164"/>
      <c r="M1535" s="164"/>
      <c r="N1535" s="164"/>
      <c r="O1535" s="163"/>
      <c r="P1535" s="164"/>
      <c r="Q1535" s="164"/>
      <c r="R1535" s="164"/>
    </row>
    <row r="1536" spans="1:18" hidden="1">
      <c r="A1536" s="125" t="s">
        <v>20</v>
      </c>
      <c r="B1536" s="125"/>
      <c r="C1536" s="126">
        <v>6210112902</v>
      </c>
      <c r="D1536" s="125" t="s">
        <v>876</v>
      </c>
      <c r="E1536" s="27" t="s">
        <v>0</v>
      </c>
      <c r="F1536" s="27" t="s">
        <v>180</v>
      </c>
      <c r="G1536" s="35">
        <f>IF(F1536="I",IFERROR(VLOOKUP(C1536,'BG 122022'!B:D,3,FALSE),0),0)</f>
        <v>0</v>
      </c>
      <c r="H1536" s="28"/>
      <c r="I1536" s="28">
        <f>IF(F1536="I",IFERROR(VLOOKUP(C1536,'BG 122022'!B:E,4,FALSE),0),0)</f>
        <v>0</v>
      </c>
      <c r="J1536" s="28"/>
      <c r="K1536" s="35"/>
      <c r="L1536" s="28"/>
      <c r="M1536" s="28"/>
      <c r="N1536" s="28"/>
      <c r="O1536" s="35"/>
      <c r="P1536" s="28"/>
      <c r="Q1536" s="28"/>
      <c r="R1536" s="28"/>
    </row>
    <row r="1537" spans="1:18" hidden="1">
      <c r="A1537" s="125" t="s">
        <v>20</v>
      </c>
      <c r="B1537" s="125"/>
      <c r="C1537" s="126">
        <v>62101130</v>
      </c>
      <c r="D1537" s="125" t="s">
        <v>877</v>
      </c>
      <c r="E1537" s="27" t="s">
        <v>0</v>
      </c>
      <c r="F1537" s="27" t="s">
        <v>179</v>
      </c>
      <c r="G1537" s="35">
        <f>IF(F1537="I",IFERROR(VLOOKUP(C1537,'BG 122022'!B:D,3,FALSE),0),0)</f>
        <v>0</v>
      </c>
      <c r="H1537" s="28"/>
      <c r="I1537" s="28">
        <f>IF(F1537="I",IFERROR(VLOOKUP(C1537,'BG 122022'!B:E,4,FALSE),0),0)</f>
        <v>0</v>
      </c>
      <c r="J1537" s="28"/>
      <c r="K1537" s="35"/>
      <c r="L1537" s="28"/>
      <c r="M1537" s="28"/>
      <c r="N1537" s="28"/>
      <c r="O1537" s="35"/>
      <c r="P1537" s="28"/>
      <c r="Q1537" s="28"/>
      <c r="R1537" s="28"/>
    </row>
    <row r="1538" spans="1:18" hidden="1">
      <c r="A1538" s="125" t="s">
        <v>20</v>
      </c>
      <c r="B1538" s="125"/>
      <c r="C1538" s="126">
        <v>6210113001</v>
      </c>
      <c r="D1538" s="125" t="s">
        <v>878</v>
      </c>
      <c r="E1538" s="27" t="s">
        <v>0</v>
      </c>
      <c r="F1538" s="27" t="s">
        <v>180</v>
      </c>
      <c r="G1538" s="35">
        <f>IF(F1538="I",IFERROR(VLOOKUP(C1538,'BG 122022'!B:D,3,FALSE),0),0)</f>
        <v>0</v>
      </c>
      <c r="H1538" s="28"/>
      <c r="I1538" s="28">
        <f>IF(F1538="I",IFERROR(VLOOKUP(C1538,'BG 122022'!B:E,4,FALSE),0),0)</f>
        <v>0</v>
      </c>
      <c r="J1538" s="28"/>
      <c r="K1538" s="35"/>
      <c r="L1538" s="28"/>
      <c r="M1538" s="28"/>
      <c r="N1538" s="28"/>
      <c r="O1538" s="35"/>
      <c r="P1538" s="28"/>
      <c r="Q1538" s="28"/>
      <c r="R1538" s="28"/>
    </row>
    <row r="1539" spans="1:18" hidden="1">
      <c r="A1539" s="125" t="s">
        <v>20</v>
      </c>
      <c r="B1539" s="125"/>
      <c r="C1539" s="126">
        <v>6210113002</v>
      </c>
      <c r="D1539" s="125" t="s">
        <v>879</v>
      </c>
      <c r="E1539" s="27" t="s">
        <v>0</v>
      </c>
      <c r="F1539" s="27" t="s">
        <v>180</v>
      </c>
      <c r="G1539" s="35">
        <f>IF(F1539="I",IFERROR(VLOOKUP(C1539,'BG 122022'!B:D,3,FALSE),0),0)</f>
        <v>0</v>
      </c>
      <c r="H1539" s="28"/>
      <c r="I1539" s="28">
        <f>IF(F1539="I",IFERROR(VLOOKUP(C1539,'BG 122022'!B:E,4,FALSE),0),0)</f>
        <v>0</v>
      </c>
      <c r="J1539" s="28"/>
      <c r="K1539" s="35"/>
      <c r="L1539" s="28"/>
      <c r="M1539" s="28"/>
      <c r="N1539" s="28"/>
      <c r="O1539" s="35"/>
      <c r="P1539" s="28"/>
      <c r="Q1539" s="28"/>
      <c r="R1539" s="28"/>
    </row>
    <row r="1540" spans="1:18" hidden="1">
      <c r="A1540" s="125" t="s">
        <v>20</v>
      </c>
      <c r="B1540" s="125"/>
      <c r="C1540" s="126">
        <v>62101131</v>
      </c>
      <c r="D1540" s="125" t="s">
        <v>452</v>
      </c>
      <c r="E1540" s="27" t="s">
        <v>0</v>
      </c>
      <c r="F1540" s="27" t="s">
        <v>179</v>
      </c>
      <c r="G1540" s="35">
        <f>IF(F1540="I",IFERROR(VLOOKUP(C1540,'BG 122022'!B:D,3,FALSE),0),0)</f>
        <v>0</v>
      </c>
      <c r="H1540" s="28"/>
      <c r="I1540" s="28">
        <f>IF(F1540="I",IFERROR(VLOOKUP(C1540,'BG 122022'!B:E,4,FALSE),0),0)</f>
        <v>0</v>
      </c>
      <c r="J1540" s="28"/>
      <c r="K1540" s="35"/>
      <c r="L1540" s="28"/>
      <c r="M1540" s="28"/>
      <c r="N1540" s="28"/>
      <c r="O1540" s="35"/>
      <c r="P1540" s="28"/>
      <c r="Q1540" s="28"/>
      <c r="R1540" s="28"/>
    </row>
    <row r="1541" spans="1:18" s="165" customFormat="1" hidden="1">
      <c r="A1541" s="160" t="s">
        <v>20</v>
      </c>
      <c r="B1541" s="160" t="s">
        <v>1067</v>
      </c>
      <c r="C1541" s="161">
        <v>6210113101</v>
      </c>
      <c r="D1541" s="160" t="s">
        <v>885</v>
      </c>
      <c r="E1541" s="162" t="s">
        <v>0</v>
      </c>
      <c r="F1541" s="162" t="s">
        <v>180</v>
      </c>
      <c r="G1541" s="163">
        <f>IF(F1541="I",IFERROR(VLOOKUP(C1541,'BG 122022'!B:D,3,FALSE),0),0)</f>
        <v>53504033153</v>
      </c>
      <c r="H1541" s="164"/>
      <c r="I1541" s="164">
        <f>IF(F1541="I",IFERROR(VLOOKUP(C1541,'BG 122022'!B:E,4,FALSE),0),0)</f>
        <v>7648918.9700000016</v>
      </c>
      <c r="J1541" s="164"/>
      <c r="K1541" s="163"/>
      <c r="L1541" s="164"/>
      <c r="M1541" s="164"/>
      <c r="N1541" s="164"/>
      <c r="O1541" s="163"/>
      <c r="P1541" s="164"/>
      <c r="Q1541" s="164"/>
      <c r="R1541" s="164"/>
    </row>
    <row r="1542" spans="1:18" hidden="1">
      <c r="A1542" s="125" t="s">
        <v>20</v>
      </c>
      <c r="B1542" s="125"/>
      <c r="C1542" s="126">
        <v>6210113102</v>
      </c>
      <c r="D1542" s="125" t="s">
        <v>886</v>
      </c>
      <c r="E1542" s="27" t="s">
        <v>0</v>
      </c>
      <c r="F1542" s="27" t="s">
        <v>180</v>
      </c>
      <c r="G1542" s="35">
        <f>IF(F1542="I",IFERROR(VLOOKUP(C1542,'BG 122022'!B:D,3,FALSE),0),0)</f>
        <v>0</v>
      </c>
      <c r="H1542" s="28"/>
      <c r="I1542" s="28">
        <f>IF(F1542="I",IFERROR(VLOOKUP(C1542,'BG 122022'!B:E,4,FALSE),0),0)</f>
        <v>0</v>
      </c>
      <c r="J1542" s="28"/>
      <c r="K1542" s="35"/>
      <c r="L1542" s="28"/>
      <c r="M1542" s="28"/>
      <c r="N1542" s="28"/>
      <c r="O1542" s="35"/>
      <c r="P1542" s="28"/>
      <c r="Q1542" s="28"/>
      <c r="R1542" s="28"/>
    </row>
    <row r="1543" spans="1:18" hidden="1">
      <c r="A1543" s="125" t="s">
        <v>20</v>
      </c>
      <c r="B1543" s="125"/>
      <c r="C1543" s="126">
        <v>62101132</v>
      </c>
      <c r="D1543" s="125" t="s">
        <v>453</v>
      </c>
      <c r="E1543" s="27" t="s">
        <v>0</v>
      </c>
      <c r="F1543" s="27" t="s">
        <v>179</v>
      </c>
      <c r="G1543" s="35">
        <f>IF(F1543="I",IFERROR(VLOOKUP(C1543,'BG 122022'!B:D,3,FALSE),0),0)</f>
        <v>0</v>
      </c>
      <c r="H1543" s="28"/>
      <c r="I1543" s="28">
        <f>IF(F1543="I",IFERROR(VLOOKUP(C1543,'BG 122022'!B:E,4,FALSE),0),0)</f>
        <v>0</v>
      </c>
      <c r="J1543" s="28"/>
      <c r="K1543" s="35"/>
      <c r="L1543" s="28"/>
      <c r="M1543" s="28"/>
      <c r="N1543" s="28"/>
      <c r="O1543" s="35"/>
      <c r="P1543" s="28"/>
      <c r="Q1543" s="28"/>
      <c r="R1543" s="28"/>
    </row>
    <row r="1544" spans="1:18" hidden="1">
      <c r="A1544" s="125" t="s">
        <v>20</v>
      </c>
      <c r="B1544" s="125"/>
      <c r="C1544" s="126">
        <v>6210113201</v>
      </c>
      <c r="D1544" s="125" t="s">
        <v>882</v>
      </c>
      <c r="E1544" s="27" t="s">
        <v>0</v>
      </c>
      <c r="F1544" s="27" t="s">
        <v>180</v>
      </c>
      <c r="G1544" s="35">
        <f>IF(F1544="I",IFERROR(VLOOKUP(C1544,'BG 122022'!B:D,3,FALSE),0),0)</f>
        <v>0</v>
      </c>
      <c r="H1544" s="28"/>
      <c r="I1544" s="28">
        <f>IF(F1544="I",IFERROR(VLOOKUP(C1544,'BG 122022'!B:E,4,FALSE),0),0)</f>
        <v>0</v>
      </c>
      <c r="J1544" s="28"/>
      <c r="K1544" s="35"/>
      <c r="L1544" s="28"/>
      <c r="M1544" s="28"/>
      <c r="N1544" s="28"/>
      <c r="O1544" s="35"/>
      <c r="P1544" s="28"/>
      <c r="Q1544" s="28"/>
      <c r="R1544" s="28"/>
    </row>
    <row r="1545" spans="1:18" hidden="1">
      <c r="A1545" s="125" t="s">
        <v>20</v>
      </c>
      <c r="B1545" s="125"/>
      <c r="C1545" s="126">
        <v>6210113202</v>
      </c>
      <c r="D1545" s="125" t="s">
        <v>883</v>
      </c>
      <c r="E1545" s="27" t="s">
        <v>0</v>
      </c>
      <c r="F1545" s="27" t="s">
        <v>180</v>
      </c>
      <c r="G1545" s="35">
        <f>IF(F1545="I",IFERROR(VLOOKUP(C1545,'BG 122022'!B:D,3,FALSE),0),0)</f>
        <v>0</v>
      </c>
      <c r="H1545" s="28"/>
      <c r="I1545" s="28">
        <f>IF(F1545="I",IFERROR(VLOOKUP(C1545,'BG 122022'!B:E,4,FALSE),0),0)</f>
        <v>0</v>
      </c>
      <c r="J1545" s="28"/>
      <c r="K1545" s="35"/>
      <c r="L1545" s="28"/>
      <c r="M1545" s="28"/>
      <c r="N1545" s="28"/>
      <c r="O1545" s="35"/>
      <c r="P1545" s="28"/>
      <c r="Q1545" s="28"/>
      <c r="R1545" s="28"/>
    </row>
    <row r="1546" spans="1:18" hidden="1">
      <c r="A1546" s="125" t="s">
        <v>20</v>
      </c>
      <c r="B1546" s="125"/>
      <c r="C1546" s="126">
        <v>6210120</v>
      </c>
      <c r="D1546" s="125" t="s">
        <v>1141</v>
      </c>
      <c r="E1546" s="27" t="s">
        <v>6</v>
      </c>
      <c r="F1546" s="27" t="s">
        <v>179</v>
      </c>
      <c r="G1546" s="35">
        <f>IF(F1546="I",IFERROR(VLOOKUP(C1546,'BG 122022'!B:D,3,FALSE),0),0)</f>
        <v>0</v>
      </c>
      <c r="H1546" s="28"/>
      <c r="I1546" s="28">
        <f>IF(F1546="I",IFERROR(VLOOKUP(C1546,'BG 122022'!B:E,4,FALSE),0),0)</f>
        <v>0</v>
      </c>
      <c r="J1546" s="28"/>
      <c r="K1546" s="35"/>
      <c r="L1546" s="28"/>
      <c r="M1546" s="28"/>
      <c r="N1546" s="28"/>
      <c r="O1546" s="35"/>
      <c r="P1546" s="28"/>
      <c r="Q1546" s="28"/>
      <c r="R1546" s="28"/>
    </row>
    <row r="1547" spans="1:18" hidden="1">
      <c r="A1547" s="125" t="s">
        <v>20</v>
      </c>
      <c r="B1547" s="125"/>
      <c r="C1547" s="126">
        <v>62101201</v>
      </c>
      <c r="D1547" s="125" t="s">
        <v>1138</v>
      </c>
      <c r="E1547" s="27" t="s">
        <v>6</v>
      </c>
      <c r="F1547" s="27" t="s">
        <v>179</v>
      </c>
      <c r="G1547" s="35">
        <f>IF(F1547="I",IFERROR(VLOOKUP(C1547,'BG 122022'!B:D,3,FALSE),0),0)</f>
        <v>0</v>
      </c>
      <c r="H1547" s="28"/>
      <c r="I1547" s="28">
        <f>IF(F1547="I",IFERROR(VLOOKUP(C1547,'BG 122022'!B:E,4,FALSE),0),0)</f>
        <v>0</v>
      </c>
      <c r="J1547" s="28"/>
      <c r="K1547" s="35"/>
      <c r="L1547" s="28"/>
      <c r="M1547" s="28"/>
      <c r="N1547" s="28"/>
      <c r="O1547" s="35"/>
      <c r="P1547" s="28"/>
      <c r="Q1547" s="28"/>
      <c r="R1547" s="28"/>
    </row>
    <row r="1548" spans="1:18" s="165" customFormat="1" hidden="1">
      <c r="A1548" s="160" t="s">
        <v>20</v>
      </c>
      <c r="B1548" s="160" t="s">
        <v>1067</v>
      </c>
      <c r="C1548" s="161">
        <v>6210120101</v>
      </c>
      <c r="D1548" s="160" t="s">
        <v>1139</v>
      </c>
      <c r="E1548" s="162" t="s">
        <v>0</v>
      </c>
      <c r="F1548" s="162" t="s">
        <v>180</v>
      </c>
      <c r="G1548" s="163">
        <f>IF(F1548="I",IFERROR(VLOOKUP(C1548,'BG 122022'!B:D,3,FALSE),0),0)</f>
        <v>165906797691</v>
      </c>
      <c r="H1548" s="164"/>
      <c r="I1548" s="164">
        <f>IF(F1548="I",IFERROR(VLOOKUP(C1548,'BG 122022'!B:E,4,FALSE),0),0)</f>
        <v>23879883.960000001</v>
      </c>
      <c r="J1548" s="164"/>
      <c r="K1548" s="163"/>
      <c r="L1548" s="164"/>
      <c r="M1548" s="164"/>
      <c r="N1548" s="164"/>
      <c r="O1548" s="163"/>
      <c r="P1548" s="164"/>
      <c r="Q1548" s="164"/>
      <c r="R1548" s="164"/>
    </row>
    <row r="1549" spans="1:18" hidden="1">
      <c r="A1549" s="125" t="s">
        <v>20</v>
      </c>
      <c r="B1549" s="125"/>
      <c r="C1549" s="126">
        <v>624</v>
      </c>
      <c r="D1549" s="125" t="s">
        <v>1142</v>
      </c>
      <c r="E1549" s="27" t="s">
        <v>6</v>
      </c>
      <c r="F1549" s="27" t="s">
        <v>179</v>
      </c>
      <c r="G1549" s="35">
        <f>IF(F1549="I",IFERROR(VLOOKUP(C1549,'BG 122022'!B:D,3,FALSE),0),0)</f>
        <v>0</v>
      </c>
      <c r="H1549" s="28"/>
      <c r="I1549" s="28">
        <f>IF(F1549="I",IFERROR(VLOOKUP(C1549,'BG 122022'!B:E,4,FALSE),0),0)</f>
        <v>0</v>
      </c>
      <c r="J1549" s="28"/>
      <c r="K1549" s="35"/>
      <c r="L1549" s="28"/>
      <c r="M1549" s="28"/>
      <c r="N1549" s="28"/>
      <c r="O1549" s="35"/>
      <c r="P1549" s="28"/>
      <c r="Q1549" s="28"/>
      <c r="R1549" s="28"/>
    </row>
    <row r="1550" spans="1:18" hidden="1">
      <c r="A1550" s="125" t="s">
        <v>20</v>
      </c>
      <c r="B1550" s="125"/>
      <c r="C1550" s="126">
        <v>62401</v>
      </c>
      <c r="D1550" s="125" t="s">
        <v>1142</v>
      </c>
      <c r="E1550" s="27" t="s">
        <v>6</v>
      </c>
      <c r="F1550" s="27" t="s">
        <v>179</v>
      </c>
      <c r="G1550" s="35">
        <f>IF(F1550="I",IFERROR(VLOOKUP(C1550,'BG 122022'!B:D,3,FALSE),0),0)</f>
        <v>0</v>
      </c>
      <c r="H1550" s="28"/>
      <c r="I1550" s="28">
        <f>IF(F1550="I",IFERROR(VLOOKUP(C1550,'BG 122022'!B:E,4,FALSE),0),0)</f>
        <v>0</v>
      </c>
      <c r="J1550" s="28"/>
      <c r="K1550" s="35"/>
      <c r="L1550" s="28"/>
      <c r="M1550" s="28"/>
      <c r="N1550" s="28"/>
      <c r="O1550" s="35"/>
      <c r="P1550" s="28"/>
      <c r="Q1550" s="28"/>
      <c r="R1550" s="28"/>
    </row>
    <row r="1551" spans="1:18" hidden="1">
      <c r="A1551" s="125" t="s">
        <v>20</v>
      </c>
      <c r="B1551" s="125"/>
      <c r="C1551" s="126">
        <v>624011</v>
      </c>
      <c r="D1551" s="125" t="s">
        <v>1142</v>
      </c>
      <c r="E1551" s="27" t="s">
        <v>6</v>
      </c>
      <c r="F1551" s="27" t="s">
        <v>179</v>
      </c>
      <c r="G1551" s="35">
        <f>IF(F1551="I",IFERROR(VLOOKUP(C1551,'BG 122022'!B:D,3,FALSE),0),0)</f>
        <v>0</v>
      </c>
      <c r="H1551" s="28"/>
      <c r="I1551" s="28">
        <f>IF(F1551="I",IFERROR(VLOOKUP(C1551,'BG 122022'!B:E,4,FALSE),0),0)</f>
        <v>0</v>
      </c>
      <c r="J1551" s="28"/>
      <c r="K1551" s="35"/>
      <c r="L1551" s="28"/>
      <c r="M1551" s="28"/>
      <c r="N1551" s="28"/>
      <c r="O1551" s="35"/>
      <c r="P1551" s="28"/>
      <c r="Q1551" s="28"/>
      <c r="R1551" s="28"/>
    </row>
    <row r="1552" spans="1:18" hidden="1">
      <c r="A1552" s="125" t="s">
        <v>20</v>
      </c>
      <c r="B1552" s="125"/>
      <c r="C1552" s="126">
        <v>6240110</v>
      </c>
      <c r="D1552" s="125" t="s">
        <v>1142</v>
      </c>
      <c r="E1552" s="27" t="s">
        <v>6</v>
      </c>
      <c r="F1552" s="27" t="s">
        <v>179</v>
      </c>
      <c r="G1552" s="35">
        <f>IF(F1552="I",IFERROR(VLOOKUP(C1552,'BG 122022'!B:D,3,FALSE),0),0)</f>
        <v>0</v>
      </c>
      <c r="H1552" s="28"/>
      <c r="I1552" s="28">
        <f>IF(F1552="I",IFERROR(VLOOKUP(C1552,'BG 122022'!B:E,4,FALSE),0),0)</f>
        <v>0</v>
      </c>
      <c r="J1552" s="28"/>
      <c r="K1552" s="35"/>
      <c r="L1552" s="28"/>
      <c r="M1552" s="28"/>
      <c r="N1552" s="28"/>
      <c r="O1552" s="35"/>
      <c r="P1552" s="28"/>
      <c r="Q1552" s="28"/>
      <c r="R1552" s="28"/>
    </row>
    <row r="1553" spans="1:18" hidden="1">
      <c r="A1553" s="125" t="s">
        <v>20</v>
      </c>
      <c r="B1553" s="125"/>
      <c r="C1553" s="126">
        <v>62401101</v>
      </c>
      <c r="D1553" s="125" t="s">
        <v>1142</v>
      </c>
      <c r="E1553" s="27" t="s">
        <v>6</v>
      </c>
      <c r="F1553" s="27" t="s">
        <v>179</v>
      </c>
      <c r="G1553" s="35">
        <f>IF(F1553="I",IFERROR(VLOOKUP(C1553,'BG 122022'!B:D,3,FALSE),0),0)</f>
        <v>0</v>
      </c>
      <c r="H1553" s="28"/>
      <c r="I1553" s="28">
        <f>IF(F1553="I",IFERROR(VLOOKUP(C1553,'BG 122022'!B:E,4,FALSE),0),0)</f>
        <v>0</v>
      </c>
      <c r="J1553" s="28"/>
      <c r="K1553" s="35"/>
      <c r="L1553" s="28"/>
      <c r="M1553" s="28"/>
      <c r="N1553" s="28"/>
      <c r="O1553" s="35"/>
      <c r="P1553" s="28"/>
      <c r="Q1553" s="28"/>
      <c r="R1553" s="28"/>
    </row>
    <row r="1554" spans="1:18" s="165" customFormat="1" hidden="1">
      <c r="A1554" s="160" t="s">
        <v>20</v>
      </c>
      <c r="B1554" s="160" t="s">
        <v>1067</v>
      </c>
      <c r="C1554" s="161">
        <v>6240110101</v>
      </c>
      <c r="D1554" s="160" t="s">
        <v>1142</v>
      </c>
      <c r="E1554" s="162" t="s">
        <v>6</v>
      </c>
      <c r="F1554" s="162" t="s">
        <v>180</v>
      </c>
      <c r="G1554" s="163">
        <f>IF(F1554="I",IFERROR(VLOOKUP(C1554,'BG 122022'!B:D,3,FALSE),0),0)</f>
        <v>4538564384</v>
      </c>
      <c r="H1554" s="164"/>
      <c r="I1554" s="164">
        <f>IF(F1554="I",IFERROR(VLOOKUP(C1554,'BG 122022'!B:E,4,FALSE),0),0)</f>
        <v>657387.64</v>
      </c>
      <c r="J1554" s="164"/>
      <c r="K1554" s="163"/>
      <c r="L1554" s="164"/>
      <c r="M1554" s="164"/>
      <c r="N1554" s="164"/>
      <c r="O1554" s="163"/>
      <c r="P1554" s="164"/>
      <c r="Q1554" s="164"/>
      <c r="R1554" s="164"/>
    </row>
    <row r="1555" spans="1:18" hidden="1">
      <c r="A1555" s="125" t="s">
        <v>890</v>
      </c>
      <c r="B1555" s="125"/>
      <c r="C1555" s="126">
        <v>7</v>
      </c>
      <c r="D1555" s="125" t="s">
        <v>887</v>
      </c>
      <c r="E1555" s="27" t="s">
        <v>6</v>
      </c>
      <c r="F1555" s="27" t="s">
        <v>179</v>
      </c>
      <c r="G1555" s="35">
        <f>IF(F1555="I",IFERROR(VLOOKUP(C1555,'BG 122022'!B:D,3,FALSE),0),0)</f>
        <v>0</v>
      </c>
      <c r="H1555" s="28"/>
      <c r="I1555" s="28">
        <f>IF(F1555="I",IFERROR(VLOOKUP(C1555,'BG 122022'!B:E,4,FALSE),0),0)</f>
        <v>0</v>
      </c>
      <c r="J1555" s="28"/>
      <c r="K1555" s="35"/>
      <c r="L1555" s="28"/>
      <c r="M1555" s="28"/>
      <c r="N1555" s="28"/>
      <c r="O1555" s="35"/>
      <c r="P1555" s="28"/>
      <c r="Q1555" s="28"/>
      <c r="R1555" s="28"/>
    </row>
    <row r="1556" spans="1:18" hidden="1">
      <c r="A1556" s="125" t="s">
        <v>890</v>
      </c>
      <c r="B1556" s="125"/>
      <c r="C1556" s="126">
        <v>71</v>
      </c>
      <c r="D1556" s="125" t="s">
        <v>888</v>
      </c>
      <c r="E1556" s="27" t="s">
        <v>6</v>
      </c>
      <c r="F1556" s="27" t="s">
        <v>179</v>
      </c>
      <c r="G1556" s="35">
        <f>IF(F1556="I",IFERROR(VLOOKUP(C1556,'BG 122022'!B:D,3,FALSE),0),0)</f>
        <v>0</v>
      </c>
      <c r="H1556" s="28"/>
      <c r="I1556" s="28">
        <f>IF(F1556="I",IFERROR(VLOOKUP(C1556,'BG 122022'!B:E,4,FALSE),0),0)</f>
        <v>0</v>
      </c>
      <c r="J1556" s="28"/>
      <c r="K1556" s="35"/>
      <c r="L1556" s="28"/>
      <c r="M1556" s="28"/>
      <c r="N1556" s="28"/>
      <c r="O1556" s="35"/>
      <c r="P1556" s="28"/>
      <c r="Q1556" s="28"/>
      <c r="R1556" s="28"/>
    </row>
    <row r="1557" spans="1:18" hidden="1">
      <c r="A1557" s="125" t="s">
        <v>890</v>
      </c>
      <c r="B1557" s="125"/>
      <c r="C1557" s="126">
        <v>711</v>
      </c>
      <c r="D1557" s="125" t="s">
        <v>121</v>
      </c>
      <c r="E1557" s="27" t="s">
        <v>6</v>
      </c>
      <c r="F1557" s="27" t="s">
        <v>179</v>
      </c>
      <c r="G1557" s="35">
        <f>IF(F1557="I",IFERROR(VLOOKUP(C1557,'BG 122022'!B:D,3,FALSE),0),0)</f>
        <v>0</v>
      </c>
      <c r="H1557" s="28"/>
      <c r="I1557" s="28">
        <f>IF(F1557="I",IFERROR(VLOOKUP(C1557,'BG 122022'!B:E,4,FALSE),0),0)</f>
        <v>0</v>
      </c>
      <c r="J1557" s="28"/>
      <c r="K1557" s="35"/>
      <c r="L1557" s="28"/>
      <c r="M1557" s="28"/>
      <c r="N1557" s="28"/>
      <c r="O1557" s="35"/>
      <c r="P1557" s="28"/>
      <c r="Q1557" s="28"/>
      <c r="R1557" s="28"/>
    </row>
    <row r="1558" spans="1:18" hidden="1">
      <c r="A1558" s="125" t="s">
        <v>890</v>
      </c>
      <c r="B1558" s="125"/>
      <c r="C1558" s="126">
        <v>712</v>
      </c>
      <c r="D1558" s="125" t="s">
        <v>122</v>
      </c>
      <c r="E1558" s="27" t="s">
        <v>6</v>
      </c>
      <c r="F1558" s="27" t="s">
        <v>179</v>
      </c>
      <c r="G1558" s="35">
        <f>IF(F1558="I",IFERROR(VLOOKUP(C1558,'BG 122022'!B:D,3,FALSE),0),0)</f>
        <v>0</v>
      </c>
      <c r="H1558" s="28"/>
      <c r="I1558" s="28">
        <f>IF(F1558="I",IFERROR(VLOOKUP(C1558,'BG 122022'!B:E,4,FALSE),0),0)</f>
        <v>0</v>
      </c>
      <c r="J1558" s="28"/>
      <c r="K1558" s="35"/>
      <c r="L1558" s="28"/>
      <c r="M1558" s="28"/>
      <c r="N1558" s="28"/>
      <c r="O1558" s="35"/>
      <c r="P1558" s="28"/>
      <c r="Q1558" s="28"/>
      <c r="R1558" s="28"/>
    </row>
    <row r="1559" spans="1:18" hidden="1">
      <c r="A1559" s="125" t="s">
        <v>890</v>
      </c>
      <c r="B1559" s="125"/>
      <c r="C1559" s="126">
        <v>72</v>
      </c>
      <c r="D1559" s="125" t="s">
        <v>889</v>
      </c>
      <c r="E1559" s="27" t="s">
        <v>6</v>
      </c>
      <c r="F1559" s="27" t="s">
        <v>179</v>
      </c>
      <c r="G1559" s="35">
        <f>IF(F1559="I",IFERROR(VLOOKUP(C1559,'BG 122022'!B:D,3,FALSE),0),0)</f>
        <v>0</v>
      </c>
      <c r="H1559" s="28"/>
      <c r="I1559" s="28">
        <f>IF(F1559="I",IFERROR(VLOOKUP(C1559,'BG 122022'!B:E,4,FALSE),0),0)</f>
        <v>0</v>
      </c>
      <c r="J1559" s="28"/>
      <c r="K1559" s="35"/>
      <c r="L1559" s="28"/>
      <c r="M1559" s="28"/>
      <c r="N1559" s="28"/>
      <c r="O1559" s="35"/>
      <c r="P1559" s="28"/>
      <c r="Q1559" s="28"/>
      <c r="R1559" s="28"/>
    </row>
    <row r="1560" spans="1:18" hidden="1">
      <c r="A1560" s="125" t="s">
        <v>890</v>
      </c>
      <c r="B1560" s="125"/>
      <c r="C1560" s="126">
        <v>721</v>
      </c>
      <c r="D1560" s="125" t="s">
        <v>121</v>
      </c>
      <c r="E1560" s="27" t="s">
        <v>6</v>
      </c>
      <c r="F1560" s="27" t="s">
        <v>179</v>
      </c>
      <c r="G1560" s="35">
        <f>IF(F1560="I",IFERROR(VLOOKUP(C1560,'BG 122022'!B:D,3,FALSE),0),0)</f>
        <v>0</v>
      </c>
      <c r="H1560" s="28"/>
      <c r="I1560" s="28">
        <f>IF(F1560="I",IFERROR(VLOOKUP(C1560,'BG 122022'!B:E,4,FALSE),0),0)</f>
        <v>0</v>
      </c>
      <c r="J1560" s="28"/>
      <c r="K1560" s="35"/>
      <c r="L1560" s="28"/>
      <c r="M1560" s="28"/>
      <c r="N1560" s="28"/>
      <c r="O1560" s="35"/>
      <c r="P1560" s="28"/>
      <c r="Q1560" s="28"/>
      <c r="R1560" s="28"/>
    </row>
    <row r="1561" spans="1:18" hidden="1">
      <c r="A1561" s="125" t="s">
        <v>890</v>
      </c>
      <c r="B1561" s="125"/>
      <c r="C1561" s="126">
        <v>722</v>
      </c>
      <c r="D1561" s="125" t="s">
        <v>122</v>
      </c>
      <c r="E1561" s="27" t="s">
        <v>6</v>
      </c>
      <c r="F1561" s="27" t="s">
        <v>179</v>
      </c>
      <c r="G1561" s="35">
        <f>IF(F1561="I",IFERROR(VLOOKUP(C1561,'BG 122022'!B:D,3,FALSE),0),0)</f>
        <v>0</v>
      </c>
      <c r="H1561" s="28"/>
      <c r="I1561" s="28">
        <f>IF(F1561="I",IFERROR(VLOOKUP(C1561,'BG 122022'!B:E,4,FALSE),0),0)</f>
        <v>0</v>
      </c>
      <c r="J1561" s="28"/>
      <c r="K1561" s="35"/>
      <c r="L1561" s="28"/>
      <c r="M1561" s="28"/>
      <c r="N1561" s="28"/>
      <c r="O1561" s="35"/>
      <c r="P1561" s="28"/>
      <c r="Q1561" s="28"/>
      <c r="R1561" s="28"/>
    </row>
    <row r="1563" spans="1:18">
      <c r="D1563" s="95"/>
      <c r="E1563" s="25" t="s">
        <v>3</v>
      </c>
      <c r="F1563" s="25"/>
      <c r="G1563" s="36">
        <f>SUMIFS(G:G,A:A,E1563,F:F,"I")</f>
        <v>28523361436.099998</v>
      </c>
      <c r="I1563" s="96">
        <f>SUMIFS(I:I,A:A,E1563,F:F,"I")</f>
        <v>3907327.6760000288</v>
      </c>
      <c r="K1563" s="36">
        <f>SUMIFS(K:K,A:A,E1563,F:F,"I")</f>
        <v>33049019274.300003</v>
      </c>
      <c r="M1563" s="51">
        <f>SUMIFS(M:M,A:A,E1563,F:F,"I")</f>
        <v>4809966.1119999988</v>
      </c>
      <c r="O1563" s="36">
        <v>0</v>
      </c>
      <c r="Q1563" s="51">
        <v>0</v>
      </c>
    </row>
    <row r="1564" spans="1:18">
      <c r="D1564" s="95"/>
      <c r="E1564" s="25" t="s">
        <v>8</v>
      </c>
      <c r="F1564" s="25"/>
      <c r="G1564" s="36">
        <f>SUMIFS(G:G,A:A,E1564,F:F,"I")</f>
        <v>15627055216</v>
      </c>
      <c r="I1564" s="96">
        <f>SUMIFS(I:I,A:A,E1564,F:F,"I")</f>
        <v>2129136.7950000032</v>
      </c>
      <c r="K1564" s="36">
        <f>SUMIFS(K:K,A:A,E1564,F:F,"I")</f>
        <v>15922878254</v>
      </c>
      <c r="M1564" s="51">
        <f>SUMIFS(M:M,A:A,E1564,F:F,"I")</f>
        <v>2311885.2400000044</v>
      </c>
      <c r="O1564" s="36">
        <v>0</v>
      </c>
      <c r="Q1564" s="51">
        <v>0</v>
      </c>
    </row>
    <row r="1565" spans="1:18">
      <c r="D1565" s="95"/>
      <c r="E1565" s="25" t="s">
        <v>19</v>
      </c>
      <c r="F1565" s="25"/>
      <c r="G1565" s="36">
        <f>SUMIFS(G:G,A:A,E1565,F:F,"I")</f>
        <v>12896306220</v>
      </c>
      <c r="I1565" s="96">
        <f>SUMIFS(I:I,A:A,E1565,F:F,"I")</f>
        <v>1778190.8764</v>
      </c>
      <c r="K1565" s="36">
        <f>SUMIFS(K:K,A:A,E1565,F:F,"I")</f>
        <v>17126141020</v>
      </c>
      <c r="M1565" s="51">
        <f>SUMIFS(M:M,A:A,E1565,F:F,"I")</f>
        <v>2498080.8560000001</v>
      </c>
      <c r="O1565" s="36">
        <v>0</v>
      </c>
      <c r="Q1565" s="51">
        <v>0</v>
      </c>
    </row>
    <row r="1566" spans="1:18" ht="12">
      <c r="E1566" s="26" t="s">
        <v>156</v>
      </c>
      <c r="F1566" s="26"/>
      <c r="G1566" s="32">
        <f>+G1563-(G1564+G1565)</f>
        <v>9.999847412109375E-2</v>
      </c>
      <c r="H1566" s="20" t="s">
        <v>154</v>
      </c>
      <c r="I1566" s="238">
        <f>+I1563-(I1564+I1565)</f>
        <v>4.6000257134437561E-3</v>
      </c>
      <c r="J1566" s="20" t="s">
        <v>154</v>
      </c>
      <c r="K1566" s="32">
        <f>+K1563-(K1564+K1565)</f>
        <v>0.3000030517578125</v>
      </c>
      <c r="L1566" s="20" t="s">
        <v>154</v>
      </c>
      <c r="M1566" s="32">
        <f>+M1563-(M1564+M1565)</f>
        <v>1.5999994240701199E-2</v>
      </c>
      <c r="N1566" s="20" t="s">
        <v>154</v>
      </c>
      <c r="Q1566" s="32"/>
    </row>
    <row r="1567" spans="1:18">
      <c r="D1567" s="95"/>
      <c r="E1567" s="25" t="s">
        <v>109</v>
      </c>
      <c r="F1567" s="25"/>
      <c r="G1567" s="36">
        <f>SUMIFS(G:G,A:A,E1567,F:F,"I")</f>
        <v>22711634569</v>
      </c>
      <c r="H1567" s="137">
        <f>SUMIF('BG 122022'!C:C,Clasificación!E1567,'BG 122022'!E:E)-Clasificación!I1567</f>
        <v>0</v>
      </c>
      <c r="I1567" s="138">
        <f>SUMIFS(I:I,A:A,E1567,F:F,"I")</f>
        <v>102744745.04179998</v>
      </c>
      <c r="K1567" s="36">
        <v>0</v>
      </c>
      <c r="M1567" s="51">
        <v>0</v>
      </c>
      <c r="O1567" s="36">
        <f>SUMIFS(O:O,A:A,E1567,F:F,"I")</f>
        <v>10741337695</v>
      </c>
      <c r="Q1567" s="51">
        <f>SUMIFS(Q:Q,A:A,E1567,F:F,"I")</f>
        <v>2948174.0850000009</v>
      </c>
    </row>
    <row r="1568" spans="1:18">
      <c r="D1568" s="95"/>
      <c r="E1568" s="25" t="s">
        <v>126</v>
      </c>
      <c r="F1568" s="25"/>
      <c r="G1568" s="36">
        <f>SUMIFS(G:G,A:A,E1568,F:F,"I")</f>
        <v>26931657177</v>
      </c>
      <c r="H1568" s="97">
        <f>SUMIF('BG 122022'!C:C,Clasificación!E1568,'BG 122022'!E:E)-Clasificación!I1568</f>
        <v>0</v>
      </c>
      <c r="I1568" s="96">
        <f>SUMIFS(I:I,A:A,E1568,F:F,"I")</f>
        <v>103463242.08039998</v>
      </c>
      <c r="K1568" s="36">
        <v>0</v>
      </c>
      <c r="M1568" s="51">
        <v>0</v>
      </c>
      <c r="O1568" s="36">
        <f>SUMIFS(O:O,A:A,E1568,F:F,"I")</f>
        <v>11652817688</v>
      </c>
      <c r="Q1568" s="51">
        <f>SUMIFS(Q:Q,A:A,E1568,F:F,"I")</f>
        <v>3067489.719</v>
      </c>
    </row>
    <row r="1569" spans="7:17">
      <c r="G1569" s="32">
        <f>+G1567-G1568-'BG 122022'!D690</f>
        <v>0</v>
      </c>
      <c r="I1569" s="23">
        <f>+I1567-I1568-'BG 122022'!E690</f>
        <v>1.4000022783875465E-3</v>
      </c>
      <c r="O1569" s="32">
        <f>+O1567-O1568-'BG 2021'!C570</f>
        <v>0</v>
      </c>
      <c r="Q1569" s="32">
        <f>+Q1567-Q1568-'BG 2021'!D570</f>
        <v>0.19600000085483771</v>
      </c>
    </row>
    <row r="1570" spans="7:17">
      <c r="I1570" s="32"/>
    </row>
    <row r="1571" spans="7:17">
      <c r="H1571" s="97"/>
    </row>
    <row r="1572" spans="7:17">
      <c r="H1572" s="23"/>
    </row>
  </sheetData>
  <autoFilter ref="A4:R1561" xr:uid="{00000000-0001-0000-0500-000000000000}">
    <filterColumn colId="0">
      <filters>
        <filter val="PASIVO"/>
      </filters>
    </filterColumn>
    <filterColumn colId="6">
      <filters>
        <filter val="1.133.678"/>
        <filter val="10.186.797"/>
        <filter val="107.933.442"/>
        <filter val="12.109.592"/>
        <filter val="134.876.733"/>
        <filter val="15.341.466"/>
        <filter val="172.775"/>
        <filter val="2.408.790"/>
        <filter val="2.909.197"/>
        <filter val="305.715.600"/>
        <filter val="32.649.541"/>
        <filter val="-6.054.796"/>
        <filter val="6.651.162.563"/>
        <filter val="658.959.863"/>
        <filter val="-66.842.653"/>
        <filter val="69.218.500"/>
        <filter val="7.549.632.731"/>
        <filter val="72.926.831"/>
        <filter val="779.999"/>
        <filter val="81.520.374"/>
        <filter val="-9.685.807"/>
      </filters>
    </filterColumn>
  </autoFilter>
  <customSheetViews>
    <customSheetView guid="{970CBB53-F4B3-462F-AEFE-2BC403F5F0AD}" filter="1" showAutoFilter="1">
      <pane ySplit="97" topLeftCell="A99" activePane="bottomLeft" state="frozen"/>
      <selection pane="bottomLeft" activeCell="D215" sqref="D215"/>
      <pageMargins left="0.7" right="0.7" top="0.75" bottom="0.75" header="0.3" footer="0.3"/>
      <pageSetup paperSize="9" orientation="portrait" r:id="rId1"/>
      <autoFilter ref="A4:J459" xr:uid="{1B6E1393-AFDD-4166-89EB-4F7990EC5AFD}">
        <filterColumn colId="1">
          <filters>
            <filter val="Cuentas por cobrar a Personas y Empresas relacionadas"/>
          </filters>
        </filterColumn>
      </autoFilter>
    </customSheetView>
    <customSheetView guid="{7F8679DA-D059-4901-ACAC-85DFCE49504A}" showGridLines="0" filter="1" showAutoFilter="1" state="hidden">
      <pane xSplit="6" ySplit="4" topLeftCell="G21" activePane="bottomRight" state="frozen"/>
      <selection pane="bottomRight" activeCell="G326" sqref="G326"/>
      <pageMargins left="0.7" right="0.7" top="0.75" bottom="0.75" header="0.3" footer="0.3"/>
      <pageSetup paperSize="9" orientation="portrait" r:id="rId2"/>
      <autoFilter ref="A4:R1291" xr:uid="{02D27FC1-2424-42DE-BEE0-DB5F4E2A1312}">
        <filterColumn colId="6">
          <filters>
            <filter val="1"/>
            <filter val="1.299.205"/>
            <filter val="1.395.872.000"/>
            <filter val="1.484.820.455"/>
            <filter val="1.532.289"/>
            <filter val="1.817.600"/>
            <filter val="10.023.074"/>
            <filter val="100.000"/>
            <filter val="100.000.000"/>
            <filter val="100.923.430"/>
            <filter val="-100.923.430"/>
            <filter val="114.741"/>
            <filter val="12.345.842"/>
            <filter val="12.921.275"/>
            <filter val="-122.247.748"/>
            <filter val="124.105"/>
            <filter val="127.830.259"/>
            <filter val="13.588"/>
            <filter val="13.806"/>
            <filter val="14.214.622"/>
            <filter val="141.794"/>
            <filter val="16.106.289"/>
            <filter val="170.000.000"/>
            <filter val="18.200.000.000"/>
            <filter val="186.092.131"/>
            <filter val="194.796"/>
            <filter val="2.109.500"/>
            <filter val="2.196"/>
            <filter val="2.231.021"/>
            <filter val="2.541.894"/>
            <filter val="25.500"/>
            <filter val="25.901.743"/>
            <filter val="250.000"/>
            <filter val="3.123.429"/>
            <filter val="3.222.195"/>
            <filter val="30.784.952"/>
            <filter val="31.227"/>
            <filter val="31.910.948"/>
            <filter val="31.952.976"/>
            <filter val="328.926"/>
            <filter val="33.487.884"/>
            <filter val="337.992"/>
            <filter val="348.968.000"/>
            <filter val="349.517.500"/>
            <filter val="392.496.743"/>
            <filter val="398.097"/>
            <filter val="4.000.000"/>
            <filter val="483.333"/>
            <filter val="499.990"/>
            <filter val="5.000.000"/>
            <filter val="5.011.216.120"/>
            <filter val="5.577.480"/>
            <filter val="519.466.441"/>
            <filter val="-55.992"/>
            <filter val="556.355"/>
            <filter val="588.857.678"/>
            <filter val="-6.526.163"/>
            <filter val="6.976.000"/>
            <filter val="627.519.386"/>
            <filter val="-68.655.950"/>
            <filter val="680.678"/>
            <filter val="697.936.000"/>
            <filter val="-72.285.616"/>
            <filter val="720.036.032"/>
            <filter val="74.979.726"/>
            <filter val="76.893.850"/>
            <filter val="78.604.308"/>
            <filter val="79.853.399"/>
            <filter val="790.620.156"/>
            <filter val="8.030.549"/>
            <filter val="851.000.000"/>
            <filter val="-87.685.787"/>
            <filter val="-892.408"/>
            <filter val="-9.562"/>
            <filter val="9.736.211.718"/>
            <filter val="94.944.999"/>
          </filters>
        </filterColumn>
      </autoFilter>
    </customSheetView>
    <customSheetView guid="{599159CD-1620-491F-A2F6-FFBFC633DFF1}" showGridLines="0" filter="1" showAutoFilter="1" state="hidden">
      <pane xSplit="6" ySplit="4" topLeftCell="G21" activePane="bottomRight" state="frozen"/>
      <selection pane="bottomRight" activeCell="G326" sqref="G326"/>
      <pageMargins left="0.7" right="0.7" top="0.75" bottom="0.75" header="0.3" footer="0.3"/>
      <pageSetup paperSize="9" orientation="portrait" r:id="rId3"/>
      <autoFilter ref="A4:R1291" xr:uid="{175A7C15-641E-4539-AAC1-0B8C1C584C09}">
        <filterColumn colId="6">
          <filters>
            <filter val="1"/>
            <filter val="1.299.205"/>
            <filter val="1.395.872.000"/>
            <filter val="1.484.820.455"/>
            <filter val="1.532.289"/>
            <filter val="1.817.600"/>
            <filter val="10.023.074"/>
            <filter val="100.000"/>
            <filter val="100.000.000"/>
            <filter val="100.923.430"/>
            <filter val="-100.923.430"/>
            <filter val="114.741"/>
            <filter val="12.345.842"/>
            <filter val="12.921.275"/>
            <filter val="-122.247.748"/>
            <filter val="124.105"/>
            <filter val="127.830.259"/>
            <filter val="13.588"/>
            <filter val="13.806"/>
            <filter val="14.214.622"/>
            <filter val="141.794"/>
            <filter val="16.106.289"/>
            <filter val="170.000.000"/>
            <filter val="18.200.000.000"/>
            <filter val="186.092.131"/>
            <filter val="194.796"/>
            <filter val="2.109.500"/>
            <filter val="2.196"/>
            <filter val="2.231.021"/>
            <filter val="2.541.894"/>
            <filter val="25.500"/>
            <filter val="25.901.743"/>
            <filter val="250.000"/>
            <filter val="3.123.429"/>
            <filter val="3.222.195"/>
            <filter val="30.784.952"/>
            <filter val="31.227"/>
            <filter val="31.910.948"/>
            <filter val="31.952.976"/>
            <filter val="328.926"/>
            <filter val="33.487.884"/>
            <filter val="337.992"/>
            <filter val="348.968.000"/>
            <filter val="349.517.500"/>
            <filter val="392.496.743"/>
            <filter val="398.097"/>
            <filter val="4.000.000"/>
            <filter val="483.333"/>
            <filter val="499.990"/>
            <filter val="5.000.000"/>
            <filter val="5.011.216.120"/>
            <filter val="5.577.480"/>
            <filter val="519.466.441"/>
            <filter val="-55.992"/>
            <filter val="556.355"/>
            <filter val="588.857.678"/>
            <filter val="-6.526.163"/>
            <filter val="6.976.000"/>
            <filter val="627.519.386"/>
            <filter val="-68.655.950"/>
            <filter val="680.678"/>
            <filter val="697.936.000"/>
            <filter val="-72.285.616"/>
            <filter val="720.036.032"/>
            <filter val="74.979.726"/>
            <filter val="76.893.850"/>
            <filter val="78.604.308"/>
            <filter val="79.853.399"/>
            <filter val="790.620.156"/>
            <filter val="8.030.549"/>
            <filter val="851.000.000"/>
            <filter val="-87.685.787"/>
            <filter val="-892.408"/>
            <filter val="-9.562"/>
            <filter val="9.736.211.718"/>
            <filter val="94.944.999"/>
          </filters>
        </filterColumn>
      </autoFilter>
    </customSheetView>
  </customSheetViews>
  <mergeCells count="3">
    <mergeCell ref="G3:J3"/>
    <mergeCell ref="K3:N3"/>
    <mergeCell ref="O3:R3"/>
  </mergeCells>
  <pageMargins left="0.7" right="0.7" top="0.75" bottom="0.75" header="0.3" footer="0.3"/>
  <pageSetup paperSize="9" scale="33"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325"/>
  <sheetViews>
    <sheetView showGridLines="0" topLeftCell="A318" zoomScale="85" zoomScaleNormal="85" zoomScaleSheetLayoutView="100" workbookViewId="0">
      <selection activeCell="B337" sqref="B337"/>
    </sheetView>
  </sheetViews>
  <sheetFormatPr baseColWidth="10" defaultColWidth="9.44140625" defaultRowHeight="15.6"/>
  <cols>
    <col min="1" max="1" width="4.44140625" style="491" customWidth="1"/>
    <col min="2" max="2" width="64.5546875" style="431" customWidth="1"/>
    <col min="3" max="3" width="20" style="431" customWidth="1"/>
    <col min="4" max="4" width="22.5546875" style="431" customWidth="1"/>
    <col min="5" max="5" width="19" style="431" customWidth="1"/>
    <col min="6" max="6" width="28.5546875" style="431" customWidth="1"/>
    <col min="7" max="7" width="15.109375" style="431" bestFit="1" customWidth="1"/>
    <col min="8" max="8" width="17.88671875" style="431" bestFit="1" customWidth="1"/>
    <col min="9" max="9" width="20.5546875" style="431" customWidth="1"/>
    <col min="10" max="10" width="18.5546875" style="431" customWidth="1"/>
    <col min="11" max="11" width="9.44140625" style="431"/>
    <col min="12" max="13" width="9.44140625" style="431" customWidth="1"/>
    <col min="14" max="16384" width="9.44140625" style="431"/>
  </cols>
  <sheetData>
    <row r="1" spans="1:14">
      <c r="A1" s="430"/>
      <c r="B1" s="143"/>
      <c r="C1" s="143"/>
      <c r="D1" s="143"/>
      <c r="E1" s="143"/>
      <c r="F1" s="143"/>
      <c r="G1" s="143"/>
      <c r="H1" s="143"/>
    </row>
    <row r="2" spans="1:14">
      <c r="A2" s="430"/>
      <c r="B2" s="143"/>
      <c r="C2" s="143"/>
      <c r="D2" s="143"/>
      <c r="E2" s="143"/>
      <c r="F2" s="143"/>
      <c r="G2" s="143"/>
      <c r="H2" s="143"/>
    </row>
    <row r="3" spans="1:14">
      <c r="A3" s="430"/>
      <c r="B3" s="143"/>
      <c r="C3" s="143"/>
      <c r="D3" s="143"/>
      <c r="E3" s="143"/>
      <c r="F3" s="143"/>
      <c r="G3" s="143"/>
      <c r="H3" s="143"/>
    </row>
    <row r="4" spans="1:14">
      <c r="A4" s="430"/>
      <c r="B4" s="143"/>
      <c r="C4" s="143"/>
      <c r="D4" s="143"/>
      <c r="E4" s="143"/>
      <c r="F4" s="143"/>
      <c r="G4" s="143"/>
      <c r="H4" s="143"/>
    </row>
    <row r="5" spans="1:14">
      <c r="A5" s="430"/>
      <c r="B5" s="143"/>
      <c r="C5" s="143"/>
      <c r="D5" s="143"/>
      <c r="E5" s="143"/>
      <c r="F5" s="143"/>
      <c r="G5" s="143"/>
      <c r="H5" s="143"/>
    </row>
    <row r="6" spans="1:14">
      <c r="A6" s="430"/>
      <c r="B6" s="143"/>
      <c r="C6" s="143"/>
      <c r="D6" s="143"/>
      <c r="E6" s="143"/>
      <c r="F6" s="143"/>
      <c r="G6" s="143"/>
      <c r="H6" s="143"/>
    </row>
    <row r="7" spans="1:14" ht="14.25" customHeight="1">
      <c r="A7" s="432"/>
      <c r="B7" s="143" t="s">
        <v>952</v>
      </c>
    </row>
    <row r="8" spans="1:14" ht="14.25" customHeight="1">
      <c r="A8" s="432"/>
      <c r="B8" s="143"/>
    </row>
    <row r="9" spans="1:14">
      <c r="A9" s="432"/>
    </row>
    <row r="10" spans="1:14" s="413" customFormat="1">
      <c r="A10" s="520"/>
      <c r="B10" s="13" t="s">
        <v>933</v>
      </c>
      <c r="C10" s="1"/>
      <c r="D10" s="1"/>
      <c r="L10" s="518"/>
      <c r="M10" s="518"/>
      <c r="N10" s="518"/>
    </row>
    <row r="11" spans="1:14" ht="9.6" customHeight="1">
      <c r="A11" s="432"/>
      <c r="B11" s="297"/>
      <c r="D11" s="614"/>
      <c r="F11" s="117"/>
    </row>
    <row r="12" spans="1:14" s="413" customFormat="1">
      <c r="A12" s="520"/>
      <c r="B12" s="615" t="s">
        <v>1318</v>
      </c>
      <c r="C12" s="1"/>
      <c r="D12" s="1"/>
      <c r="L12" s="518"/>
      <c r="M12" s="518"/>
      <c r="N12" s="518"/>
    </row>
    <row r="13" spans="1:14" ht="9.6" customHeight="1" thickBot="1">
      <c r="A13" s="432"/>
      <c r="B13" s="616"/>
      <c r="D13" s="614"/>
      <c r="F13" s="117"/>
    </row>
    <row r="14" spans="1:14" s="413" customFormat="1" ht="16.2" thickBot="1">
      <c r="A14" s="520"/>
      <c r="B14" s="549" t="s">
        <v>135</v>
      </c>
      <c r="C14" s="425" t="s">
        <v>1657</v>
      </c>
      <c r="D14" s="425" t="s">
        <v>1658</v>
      </c>
      <c r="L14" s="518"/>
      <c r="M14" s="518"/>
      <c r="N14" s="518"/>
    </row>
    <row r="15" spans="1:14" s="413" customFormat="1" ht="16.2" thickBot="1">
      <c r="A15" s="520"/>
      <c r="B15" s="421" t="s">
        <v>62</v>
      </c>
      <c r="C15" s="550"/>
      <c r="D15" s="550"/>
      <c r="L15" s="525"/>
      <c r="M15" s="525"/>
      <c r="N15" s="525"/>
    </row>
    <row r="16" spans="1:14" s="413" customFormat="1" ht="16.2" thickBot="1">
      <c r="A16" s="520"/>
      <c r="B16" s="418" t="s">
        <v>1659</v>
      </c>
      <c r="C16" s="469">
        <v>59409858</v>
      </c>
      <c r="D16" s="467" t="s">
        <v>196</v>
      </c>
      <c r="L16" s="525"/>
      <c r="M16" s="525"/>
      <c r="N16" s="525"/>
    </row>
    <row r="17" spans="1:14" s="413" customFormat="1" ht="16.2" thickBot="1">
      <c r="A17" s="520"/>
      <c r="B17" s="418" t="s">
        <v>404</v>
      </c>
      <c r="C17" s="469">
        <v>482380586</v>
      </c>
      <c r="D17" s="467" t="s">
        <v>196</v>
      </c>
      <c r="L17" s="525"/>
      <c r="M17" s="525"/>
      <c r="N17" s="525"/>
    </row>
    <row r="18" spans="1:14" s="413" customFormat="1" ht="16.2" thickBot="1">
      <c r="A18" s="520"/>
      <c r="B18" s="421" t="s">
        <v>200</v>
      </c>
      <c r="C18" s="467"/>
      <c r="D18" s="467" t="s">
        <v>196</v>
      </c>
      <c r="L18" s="525"/>
      <c r="M18" s="525"/>
      <c r="N18" s="525"/>
    </row>
    <row r="19" spans="1:14" s="413" customFormat="1" ht="16.2" thickBot="1">
      <c r="A19" s="520"/>
      <c r="B19" s="418" t="s">
        <v>1405</v>
      </c>
      <c r="C19" s="469">
        <v>34500000</v>
      </c>
      <c r="D19" s="467" t="s">
        <v>196</v>
      </c>
      <c r="L19" s="525"/>
      <c r="M19" s="525"/>
      <c r="N19" s="525"/>
    </row>
    <row r="20" spans="1:14" s="413" customFormat="1" ht="16.2" thickBot="1">
      <c r="A20" s="520"/>
      <c r="B20" s="421" t="s">
        <v>1306</v>
      </c>
      <c r="C20" s="467"/>
      <c r="D20" s="467" t="s">
        <v>196</v>
      </c>
      <c r="L20" s="525"/>
      <c r="M20" s="525"/>
      <c r="N20" s="525"/>
    </row>
    <row r="21" spans="1:14" s="413" customFormat="1" ht="16.2" thickBot="1">
      <c r="A21" s="520"/>
      <c r="B21" s="418" t="s">
        <v>1660</v>
      </c>
      <c r="C21" s="469">
        <v>2243121</v>
      </c>
      <c r="D21" s="467" t="s">
        <v>196</v>
      </c>
      <c r="L21" s="518"/>
      <c r="M21" s="518"/>
      <c r="N21" s="518"/>
    </row>
    <row r="22" spans="1:14" s="413" customFormat="1" ht="16.2" thickBot="1">
      <c r="A22" s="520"/>
      <c r="B22" s="418" t="s">
        <v>1510</v>
      </c>
      <c r="C22" s="469">
        <v>93294</v>
      </c>
      <c r="D22" s="467" t="s">
        <v>196</v>
      </c>
      <c r="L22" s="518"/>
      <c r="M22" s="518"/>
      <c r="N22" s="518"/>
    </row>
    <row r="23" spans="1:14" s="413" customFormat="1" ht="16.2" thickBot="1">
      <c r="A23" s="520"/>
      <c r="B23" s="418" t="s">
        <v>1661</v>
      </c>
      <c r="C23" s="469">
        <v>314642417</v>
      </c>
      <c r="D23" s="467" t="s">
        <v>196</v>
      </c>
      <c r="L23" s="518"/>
      <c r="M23" s="518"/>
      <c r="N23" s="518"/>
    </row>
    <row r="24" spans="1:14" s="413" customFormat="1" ht="16.2" thickBot="1">
      <c r="A24" s="520"/>
      <c r="B24" s="418" t="s">
        <v>1375</v>
      </c>
      <c r="C24" s="469">
        <v>14551701</v>
      </c>
      <c r="D24" s="467" t="s">
        <v>196</v>
      </c>
      <c r="L24" s="518"/>
      <c r="M24" s="518"/>
      <c r="N24" s="518"/>
    </row>
    <row r="25" spans="1:14" s="413" customFormat="1" ht="16.2" thickBot="1">
      <c r="A25" s="520"/>
      <c r="B25" s="421" t="s">
        <v>1315</v>
      </c>
      <c r="C25" s="542">
        <v>907820977</v>
      </c>
      <c r="D25" s="467" t="s">
        <v>196</v>
      </c>
      <c r="E25" s="617"/>
      <c r="L25" s="518"/>
      <c r="M25" s="518"/>
      <c r="N25" s="518"/>
    </row>
    <row r="26" spans="1:14" s="413" customFormat="1" ht="16.2" thickBot="1">
      <c r="A26" s="520"/>
      <c r="B26" s="551" t="s">
        <v>1316</v>
      </c>
      <c r="C26" s="542">
        <v>622749417</v>
      </c>
      <c r="D26" s="477" t="s">
        <v>196</v>
      </c>
      <c r="E26" s="617"/>
      <c r="L26" s="518"/>
      <c r="M26" s="518"/>
      <c r="N26" s="518"/>
    </row>
    <row r="27" spans="1:14" s="413" customFormat="1">
      <c r="A27" s="520"/>
      <c r="B27" s="548"/>
      <c r="L27" s="518"/>
      <c r="M27" s="518"/>
      <c r="N27" s="518"/>
    </row>
    <row r="28" spans="1:14" s="413" customFormat="1">
      <c r="A28" s="520"/>
      <c r="B28" s="12"/>
      <c r="C28" s="618"/>
      <c r="D28" s="618"/>
      <c r="L28" s="518"/>
      <c r="M28" s="518"/>
      <c r="N28" s="518"/>
    </row>
    <row r="29" spans="1:14">
      <c r="A29" s="432"/>
      <c r="B29" s="13" t="s">
        <v>1314</v>
      </c>
      <c r="D29" s="614"/>
      <c r="F29" s="117"/>
    </row>
    <row r="30" spans="1:14" ht="9.6" customHeight="1">
      <c r="A30" s="432"/>
      <c r="B30" s="616"/>
      <c r="D30" s="614"/>
      <c r="F30" s="117"/>
    </row>
    <row r="31" spans="1:14" ht="12.6" customHeight="1">
      <c r="A31" s="432"/>
      <c r="B31" s="299" t="s">
        <v>936</v>
      </c>
      <c r="D31" s="614"/>
    </row>
    <row r="32" spans="1:14" ht="12.6" customHeight="1" thickBot="1">
      <c r="A32" s="432"/>
      <c r="B32" s="619"/>
      <c r="D32" s="614"/>
    </row>
    <row r="33" spans="1:6" ht="16.2" thickBot="1">
      <c r="A33" s="432"/>
      <c r="B33" s="549" t="s">
        <v>135</v>
      </c>
      <c r="C33" s="425" t="s">
        <v>1529</v>
      </c>
      <c r="D33" s="425" t="s">
        <v>1530</v>
      </c>
    </row>
    <row r="34" spans="1:6" ht="15" customHeight="1" thickBot="1">
      <c r="A34" s="432"/>
      <c r="B34" s="418" t="s">
        <v>246</v>
      </c>
      <c r="C34" s="469">
        <v>21303988</v>
      </c>
      <c r="D34" s="467" t="s">
        <v>196</v>
      </c>
    </row>
    <row r="35" spans="1:6" ht="15" customHeight="1" thickBot="1">
      <c r="A35" s="432"/>
      <c r="B35" s="418" t="s">
        <v>247</v>
      </c>
      <c r="C35" s="469">
        <v>6591422</v>
      </c>
      <c r="D35" s="467" t="s">
        <v>196</v>
      </c>
    </row>
    <row r="36" spans="1:6" ht="15" customHeight="1" thickBot="1">
      <c r="A36" s="432"/>
      <c r="B36" s="465" t="s">
        <v>814</v>
      </c>
      <c r="C36" s="477" t="s">
        <v>196</v>
      </c>
      <c r="D36" s="477" t="s">
        <v>196</v>
      </c>
    </row>
    <row r="37" spans="1:6" ht="15" customHeight="1" thickBot="1">
      <c r="A37" s="432"/>
      <c r="B37" s="465" t="s">
        <v>1662</v>
      </c>
      <c r="C37" s="488">
        <v>17344725</v>
      </c>
      <c r="D37" s="477" t="s">
        <v>196</v>
      </c>
    </row>
    <row r="38" spans="1:6" ht="15.75" customHeight="1" thickBot="1">
      <c r="A38" s="432"/>
      <c r="B38" s="470" t="s">
        <v>1315</v>
      </c>
      <c r="C38" s="478">
        <v>45240135</v>
      </c>
      <c r="D38" s="479" t="s">
        <v>196</v>
      </c>
      <c r="E38" s="620"/>
      <c r="F38" s="620"/>
    </row>
    <row r="39" spans="1:6" ht="15.75" customHeight="1" thickBot="1">
      <c r="A39" s="432"/>
      <c r="B39" s="470" t="s">
        <v>1316</v>
      </c>
      <c r="C39" s="478">
        <v>112946353</v>
      </c>
      <c r="D39" s="479" t="s">
        <v>196</v>
      </c>
      <c r="E39" s="620"/>
      <c r="F39" s="620"/>
    </row>
    <row r="40" spans="1:6">
      <c r="A40" s="432"/>
      <c r="B40" s="143"/>
      <c r="D40" s="614"/>
    </row>
    <row r="41" spans="1:6">
      <c r="A41" s="432"/>
      <c r="B41" s="143"/>
      <c r="D41" s="614"/>
    </row>
    <row r="42" spans="1:6">
      <c r="A42" s="432"/>
      <c r="B42" s="13" t="s">
        <v>1378</v>
      </c>
      <c r="C42" s="621"/>
      <c r="D42" s="614"/>
    </row>
    <row r="43" spans="1:6">
      <c r="A43" s="432"/>
      <c r="B43" s="622" t="s">
        <v>1323</v>
      </c>
      <c r="C43" s="621"/>
      <c r="D43" s="614"/>
    </row>
    <row r="44" spans="1:6">
      <c r="A44" s="432"/>
      <c r="B44" s="622"/>
      <c r="C44" s="621"/>
      <c r="D44" s="614"/>
    </row>
    <row r="45" spans="1:6">
      <c r="A45" s="432"/>
      <c r="B45" s="623"/>
      <c r="C45" s="621"/>
      <c r="D45" s="614"/>
    </row>
    <row r="46" spans="1:6">
      <c r="A46" s="432"/>
      <c r="B46" s="13" t="s">
        <v>1379</v>
      </c>
      <c r="C46" s="621"/>
      <c r="D46" s="614"/>
    </row>
    <row r="47" spans="1:6" ht="9.6" customHeight="1">
      <c r="A47" s="432"/>
      <c r="B47" s="616"/>
      <c r="D47" s="614"/>
      <c r="F47" s="117"/>
    </row>
    <row r="48" spans="1:6">
      <c r="A48" s="432"/>
      <c r="B48" s="615" t="s">
        <v>1318</v>
      </c>
      <c r="C48" s="621"/>
      <c r="D48" s="614"/>
    </row>
    <row r="49" spans="1:8" ht="16.2" thickBot="1">
      <c r="A49" s="432"/>
      <c r="B49" s="623"/>
      <c r="C49" s="621"/>
      <c r="D49" s="614"/>
    </row>
    <row r="50" spans="1:8" ht="31.8" thickBot="1">
      <c r="A50" s="432"/>
      <c r="B50" s="552" t="s">
        <v>135</v>
      </c>
      <c r="C50" s="426" t="s">
        <v>1663</v>
      </c>
      <c r="D50" s="426" t="s">
        <v>1211</v>
      </c>
      <c r="E50" s="426" t="s">
        <v>1664</v>
      </c>
      <c r="F50" s="426" t="s">
        <v>1665</v>
      </c>
    </row>
    <row r="51" spans="1:8" ht="16.2" thickBot="1">
      <c r="A51" s="432"/>
      <c r="B51" s="553" t="s">
        <v>1511</v>
      </c>
      <c r="C51" s="554">
        <v>449086555</v>
      </c>
      <c r="D51" s="555">
        <v>944323203</v>
      </c>
      <c r="E51" s="554">
        <v>-172417163</v>
      </c>
      <c r="F51" s="555">
        <v>1220992595</v>
      </c>
      <c r="G51" s="624"/>
    </row>
    <row r="52" spans="1:8" ht="16.2" thickBot="1">
      <c r="A52" s="432"/>
      <c r="B52" s="553" t="s">
        <v>1666</v>
      </c>
      <c r="C52" s="554">
        <v>600766372</v>
      </c>
      <c r="D52" s="556" t="s">
        <v>196</v>
      </c>
      <c r="E52" s="554">
        <v>-230651375</v>
      </c>
      <c r="F52" s="555">
        <v>370114997</v>
      </c>
      <c r="G52" s="624"/>
    </row>
    <row r="53" spans="1:8" ht="16.2" thickBot="1">
      <c r="A53" s="432"/>
      <c r="B53" s="553" t="s">
        <v>1667</v>
      </c>
      <c r="C53" s="554">
        <v>186954075</v>
      </c>
      <c r="D53" s="555">
        <v>361572500</v>
      </c>
      <c r="E53" s="554">
        <v>-217085117</v>
      </c>
      <c r="F53" s="555">
        <v>331441458</v>
      </c>
      <c r="G53" s="624"/>
      <c r="H53" s="492"/>
    </row>
    <row r="54" spans="1:8" ht="16.2" thickBot="1">
      <c r="A54" s="432"/>
      <c r="B54" s="557" t="s">
        <v>1315</v>
      </c>
      <c r="C54" s="558">
        <v>1236807002</v>
      </c>
      <c r="D54" s="559">
        <v>1305895703</v>
      </c>
      <c r="E54" s="558">
        <v>-620153655</v>
      </c>
      <c r="F54" s="559">
        <v>1922549050</v>
      </c>
      <c r="G54" s="617"/>
    </row>
    <row r="55" spans="1:8" ht="16.2" thickBot="1">
      <c r="A55" s="432"/>
      <c r="B55" s="557" t="s">
        <v>1316</v>
      </c>
      <c r="C55" s="647"/>
      <c r="D55" s="560">
        <v>1328792322</v>
      </c>
      <c r="E55" s="561">
        <v>-91985320</v>
      </c>
      <c r="F55" s="560">
        <v>1236807002</v>
      </c>
      <c r="G55" s="617"/>
    </row>
    <row r="56" spans="1:8">
      <c r="A56" s="432"/>
      <c r="B56" s="143"/>
      <c r="D56" s="614"/>
    </row>
    <row r="57" spans="1:8">
      <c r="A57" s="432"/>
      <c r="B57" s="143"/>
      <c r="D57" s="614"/>
    </row>
    <row r="58" spans="1:8">
      <c r="A58" s="432"/>
      <c r="B58" s="13" t="s">
        <v>1380</v>
      </c>
      <c r="D58" s="614"/>
    </row>
    <row r="59" spans="1:8" ht="9" customHeight="1">
      <c r="A59" s="432"/>
      <c r="B59" s="616"/>
      <c r="D59" s="614"/>
      <c r="F59" s="117"/>
    </row>
    <row r="60" spans="1:8">
      <c r="A60" s="432"/>
      <c r="B60" s="431" t="s">
        <v>936</v>
      </c>
      <c r="D60" s="614"/>
    </row>
    <row r="61" spans="1:8" ht="16.2" thickBot="1">
      <c r="A61" s="432"/>
      <c r="B61" s="143"/>
      <c r="D61" s="614"/>
    </row>
    <row r="62" spans="1:8" ht="16.2" thickBot="1">
      <c r="A62" s="432"/>
      <c r="B62" s="552" t="s">
        <v>135</v>
      </c>
      <c r="C62" s="426" t="s">
        <v>1657</v>
      </c>
      <c r="D62" s="426" t="s">
        <v>1658</v>
      </c>
    </row>
    <row r="63" spans="1:8" ht="15" customHeight="1" thickBot="1">
      <c r="A63" s="432"/>
      <c r="B63" s="553" t="s">
        <v>329</v>
      </c>
      <c r="C63" s="554">
        <v>147975795</v>
      </c>
      <c r="D63" s="467" t="s">
        <v>196</v>
      </c>
    </row>
    <row r="64" spans="1:8" ht="16.2" thickBot="1">
      <c r="A64" s="432"/>
      <c r="B64" s="557" t="s">
        <v>1315</v>
      </c>
      <c r="C64" s="558">
        <v>147975795</v>
      </c>
      <c r="D64" s="467" t="s">
        <v>196</v>
      </c>
      <c r="E64" s="620"/>
      <c r="F64" s="620"/>
    </row>
    <row r="65" spans="1:6" ht="16.2" thickBot="1">
      <c r="A65" s="432"/>
      <c r="B65" s="557" t="s">
        <v>1316</v>
      </c>
      <c r="C65" s="561">
        <v>52988539</v>
      </c>
      <c r="D65" s="477" t="s">
        <v>196</v>
      </c>
      <c r="E65" s="620"/>
      <c r="F65" s="620"/>
    </row>
    <row r="66" spans="1:6">
      <c r="A66" s="432"/>
      <c r="B66" s="380"/>
      <c r="C66" s="625"/>
      <c r="D66" s="625"/>
    </row>
    <row r="67" spans="1:6">
      <c r="A67" s="432"/>
      <c r="B67" s="380"/>
      <c r="C67" s="625"/>
      <c r="D67" s="625"/>
    </row>
    <row r="68" spans="1:6">
      <c r="A68" s="432"/>
      <c r="B68" s="13" t="s">
        <v>1381</v>
      </c>
      <c r="D68" s="614"/>
    </row>
    <row r="69" spans="1:6" ht="9" customHeight="1">
      <c r="A69" s="432"/>
      <c r="B69" s="616"/>
      <c r="D69" s="614"/>
      <c r="F69" s="117"/>
    </row>
    <row r="70" spans="1:6">
      <c r="A70" s="432"/>
      <c r="B70" s="431" t="s">
        <v>936</v>
      </c>
      <c r="D70" s="614"/>
    </row>
    <row r="71" spans="1:6" ht="16.2" thickBot="1">
      <c r="A71" s="432"/>
      <c r="B71" s="143"/>
      <c r="D71" s="614"/>
    </row>
    <row r="72" spans="1:6" ht="16.2" thickBot="1">
      <c r="A72" s="432"/>
      <c r="B72" s="552" t="s">
        <v>135</v>
      </c>
      <c r="C72" s="426" t="s">
        <v>1657</v>
      </c>
      <c r="D72" s="426" t="s">
        <v>1658</v>
      </c>
    </row>
    <row r="73" spans="1:6" ht="15" customHeight="1" thickBot="1">
      <c r="A73" s="432"/>
      <c r="B73" s="553" t="s">
        <v>1668</v>
      </c>
      <c r="C73" s="554">
        <v>16475144</v>
      </c>
      <c r="D73" s="467" t="s">
        <v>196</v>
      </c>
    </row>
    <row r="74" spans="1:6" ht="16.2" thickBot="1">
      <c r="A74" s="432"/>
      <c r="B74" s="557" t="s">
        <v>1315</v>
      </c>
      <c r="C74" s="558">
        <v>16475144</v>
      </c>
      <c r="D74" s="467" t="s">
        <v>196</v>
      </c>
      <c r="E74" s="620"/>
      <c r="F74" s="620"/>
    </row>
    <row r="75" spans="1:6" ht="16.2" thickBot="1">
      <c r="A75" s="432"/>
      <c r="B75" s="557" t="s">
        <v>1316</v>
      </c>
      <c r="C75" s="561">
        <v>44439624</v>
      </c>
      <c r="D75" s="477" t="s">
        <v>196</v>
      </c>
      <c r="E75" s="620"/>
      <c r="F75" s="620"/>
    </row>
    <row r="76" spans="1:6">
      <c r="A76" s="432"/>
      <c r="B76" s="380"/>
      <c r="C76" s="625"/>
      <c r="D76" s="625"/>
    </row>
    <row r="77" spans="1:6">
      <c r="A77" s="432"/>
      <c r="B77" s="380"/>
      <c r="C77" s="625"/>
      <c r="D77" s="625"/>
    </row>
    <row r="78" spans="1:6">
      <c r="A78" s="432"/>
      <c r="B78" s="616" t="s">
        <v>1382</v>
      </c>
      <c r="D78" s="614"/>
    </row>
    <row r="79" spans="1:6" ht="9" customHeight="1">
      <c r="A79" s="432"/>
      <c r="B79" s="616"/>
      <c r="D79" s="614"/>
      <c r="F79" s="117"/>
    </row>
    <row r="80" spans="1:6">
      <c r="A80" s="432"/>
      <c r="B80" s="431" t="s">
        <v>936</v>
      </c>
      <c r="D80" s="614"/>
    </row>
    <row r="81" spans="1:10" ht="16.2" thickBot="1">
      <c r="A81" s="432"/>
      <c r="B81" s="143"/>
      <c r="D81" s="614"/>
    </row>
    <row r="82" spans="1:10" ht="32.4" thickTop="1" thickBot="1">
      <c r="A82" s="432"/>
      <c r="B82" s="562" t="s">
        <v>188</v>
      </c>
      <c r="C82" s="563" t="s">
        <v>189</v>
      </c>
      <c r="D82" s="563" t="s">
        <v>190</v>
      </c>
      <c r="E82" s="563" t="s">
        <v>1526</v>
      </c>
      <c r="F82" s="563" t="s">
        <v>1527</v>
      </c>
      <c r="G82" s="564">
        <v>44926</v>
      </c>
      <c r="H82" s="564">
        <v>44561</v>
      </c>
    </row>
    <row r="83" spans="1:10">
      <c r="A83" s="432"/>
      <c r="B83" s="565" t="s">
        <v>211</v>
      </c>
      <c r="C83" s="566" t="s">
        <v>937</v>
      </c>
      <c r="D83" s="566" t="s">
        <v>1528</v>
      </c>
      <c r="E83" s="567">
        <v>44926</v>
      </c>
      <c r="F83" s="566" t="s">
        <v>196</v>
      </c>
      <c r="G83" s="568" t="s">
        <v>196</v>
      </c>
      <c r="H83" s="569">
        <v>463500</v>
      </c>
    </row>
    <row r="84" spans="1:10" ht="16.2" thickBot="1">
      <c r="A84" s="432"/>
      <c r="B84" s="570" t="s">
        <v>211</v>
      </c>
      <c r="C84" s="571" t="s">
        <v>937</v>
      </c>
      <c r="D84" s="571" t="s">
        <v>1512</v>
      </c>
      <c r="E84" s="572">
        <v>44926</v>
      </c>
      <c r="F84" s="571" t="s">
        <v>196</v>
      </c>
      <c r="G84" s="573">
        <v>779999</v>
      </c>
      <c r="H84" s="451" t="s">
        <v>196</v>
      </c>
      <c r="I84" s="626"/>
    </row>
    <row r="85" spans="1:10" ht="16.2" thickBot="1">
      <c r="A85" s="432"/>
      <c r="B85" s="926" t="s">
        <v>53</v>
      </c>
      <c r="C85" s="927"/>
      <c r="D85" s="927"/>
      <c r="E85" s="927"/>
      <c r="F85" s="928"/>
      <c r="G85" s="574">
        <v>779999</v>
      </c>
      <c r="H85" s="574">
        <v>463500</v>
      </c>
      <c r="I85" s="620"/>
      <c r="J85" s="620"/>
    </row>
    <row r="86" spans="1:10">
      <c r="A86" s="432"/>
      <c r="B86" s="380"/>
      <c r="C86" s="625"/>
      <c r="D86" s="625"/>
    </row>
    <row r="87" spans="1:10">
      <c r="A87" s="432"/>
      <c r="B87" s="380"/>
      <c r="C87" s="625"/>
      <c r="D87" s="625"/>
    </row>
    <row r="88" spans="1:10">
      <c r="A88" s="432"/>
      <c r="B88" s="616" t="s">
        <v>1383</v>
      </c>
      <c r="C88" s="1"/>
      <c r="D88" s="1"/>
    </row>
    <row r="89" spans="1:10" ht="9.6" customHeight="1">
      <c r="A89" s="432"/>
      <c r="B89" s="616"/>
      <c r="D89" s="614"/>
      <c r="F89" s="117"/>
    </row>
    <row r="90" spans="1:10">
      <c r="A90" s="432"/>
      <c r="B90" s="431" t="s">
        <v>936</v>
      </c>
      <c r="C90" s="1"/>
      <c r="D90" s="1"/>
    </row>
    <row r="91" spans="1:10" ht="16.2" thickBot="1">
      <c r="A91" s="432"/>
      <c r="B91" s="616"/>
      <c r="C91" s="1"/>
      <c r="D91" s="1"/>
    </row>
    <row r="92" spans="1:10" ht="16.2" thickBot="1">
      <c r="A92" s="432"/>
      <c r="B92" s="575" t="s">
        <v>135</v>
      </c>
      <c r="C92" s="576" t="s">
        <v>1657</v>
      </c>
      <c r="D92" s="576" t="s">
        <v>1658</v>
      </c>
    </row>
    <row r="93" spans="1:10">
      <c r="A93" s="432"/>
      <c r="B93" s="505" t="s">
        <v>985</v>
      </c>
      <c r="C93" s="577" t="s">
        <v>196</v>
      </c>
      <c r="D93" s="577" t="s">
        <v>1671</v>
      </c>
    </row>
    <row r="94" spans="1:10">
      <c r="A94" s="432"/>
      <c r="B94" s="505" t="s">
        <v>1669</v>
      </c>
      <c r="C94" s="506">
        <v>69218500</v>
      </c>
      <c r="D94" s="577" t="s">
        <v>1671</v>
      </c>
    </row>
    <row r="95" spans="1:10" ht="16.2" thickBot="1">
      <c r="A95" s="432"/>
      <c r="B95" s="553" t="s">
        <v>1670</v>
      </c>
      <c r="C95" s="554">
        <v>32649541</v>
      </c>
      <c r="D95" s="467" t="s">
        <v>1671</v>
      </c>
    </row>
    <row r="96" spans="1:10" ht="16.2" thickBot="1">
      <c r="A96" s="432"/>
      <c r="B96" s="557" t="s">
        <v>1315</v>
      </c>
      <c r="C96" s="487">
        <v>101868041</v>
      </c>
      <c r="D96" s="467" t="s">
        <v>196</v>
      </c>
      <c r="E96" s="620"/>
      <c r="F96" s="620"/>
    </row>
    <row r="97" spans="1:6" ht="16.2" thickBot="1">
      <c r="A97" s="432"/>
      <c r="B97" s="557" t="s">
        <v>1316</v>
      </c>
      <c r="C97" s="478">
        <v>37274079</v>
      </c>
      <c r="D97" s="477" t="s">
        <v>196</v>
      </c>
      <c r="E97" s="620"/>
      <c r="F97" s="620"/>
    </row>
    <row r="98" spans="1:6">
      <c r="A98" s="432"/>
      <c r="B98" s="143"/>
      <c r="D98" s="614"/>
    </row>
    <row r="99" spans="1:6">
      <c r="A99" s="432"/>
      <c r="B99" s="143"/>
      <c r="D99" s="614"/>
    </row>
    <row r="100" spans="1:6">
      <c r="A100" s="432"/>
      <c r="B100" s="616" t="s">
        <v>1384</v>
      </c>
      <c r="C100" s="483"/>
      <c r="D100" s="614"/>
      <c r="F100" s="483"/>
    </row>
    <row r="101" spans="1:6" ht="9.6" customHeight="1">
      <c r="A101" s="432"/>
      <c r="B101" s="616"/>
      <c r="D101" s="614"/>
      <c r="F101" s="117"/>
    </row>
    <row r="102" spans="1:6">
      <c r="A102" s="432"/>
      <c r="B102" s="431" t="s">
        <v>936</v>
      </c>
      <c r="C102" s="1"/>
      <c r="D102" s="1"/>
    </row>
    <row r="103" spans="1:6" ht="16.2" thickBot="1">
      <c r="A103" s="432"/>
      <c r="B103" s="616"/>
      <c r="C103" s="1"/>
      <c r="D103" s="1"/>
    </row>
    <row r="104" spans="1:6" ht="16.2" thickBot="1">
      <c r="A104" s="432"/>
      <c r="B104" s="552" t="s">
        <v>135</v>
      </c>
      <c r="C104" s="426" t="s">
        <v>1529</v>
      </c>
      <c r="D104" s="426" t="s">
        <v>1530</v>
      </c>
    </row>
    <row r="105" spans="1:6">
      <c r="A105" s="432"/>
      <c r="B105" s="578" t="s">
        <v>1059</v>
      </c>
      <c r="C105" s="579">
        <v>3081972</v>
      </c>
      <c r="D105" s="577" t="s">
        <v>1565</v>
      </c>
    </row>
    <row r="106" spans="1:6">
      <c r="A106" s="432"/>
      <c r="B106" s="578" t="s">
        <v>100</v>
      </c>
      <c r="C106" s="579">
        <v>134876733</v>
      </c>
      <c r="D106" s="577" t="s">
        <v>1565</v>
      </c>
    </row>
    <row r="107" spans="1:6">
      <c r="A107" s="432"/>
      <c r="B107" s="578" t="s">
        <v>1079</v>
      </c>
      <c r="C107" s="579">
        <v>305715600</v>
      </c>
      <c r="D107" s="577" t="s">
        <v>1565</v>
      </c>
    </row>
    <row r="108" spans="1:6" ht="16.2" thickBot="1">
      <c r="A108" s="432"/>
      <c r="B108" s="418" t="s">
        <v>1080</v>
      </c>
      <c r="C108" s="469">
        <v>81520374</v>
      </c>
      <c r="D108" s="467" t="s">
        <v>1565</v>
      </c>
    </row>
    <row r="109" spans="1:6" ht="16.2" thickBot="1">
      <c r="A109" s="432"/>
      <c r="B109" s="580" t="s">
        <v>1315</v>
      </c>
      <c r="C109" s="581">
        <v>525194679</v>
      </c>
      <c r="D109" s="467" t="s">
        <v>196</v>
      </c>
      <c r="E109" s="620"/>
      <c r="F109" s="620"/>
    </row>
    <row r="110" spans="1:6" ht="16.2" thickBot="1">
      <c r="A110" s="432"/>
      <c r="B110" s="580" t="s">
        <v>1316</v>
      </c>
      <c r="C110" s="582">
        <v>888704673</v>
      </c>
      <c r="D110" s="477" t="s">
        <v>196</v>
      </c>
      <c r="E110" s="620"/>
      <c r="F110" s="620"/>
    </row>
    <row r="111" spans="1:6">
      <c r="A111" s="432"/>
      <c r="B111" s="143"/>
      <c r="D111" s="614"/>
    </row>
    <row r="112" spans="1:6">
      <c r="A112" s="432"/>
      <c r="B112" s="623"/>
      <c r="C112" s="627"/>
    </row>
    <row r="113" spans="1:7">
      <c r="A113" s="432"/>
      <c r="B113" s="12" t="s">
        <v>1385</v>
      </c>
      <c r="C113" s="628"/>
    </row>
    <row r="114" spans="1:7" ht="9.6" customHeight="1">
      <c r="A114" s="432"/>
      <c r="B114" s="616"/>
      <c r="D114" s="614"/>
      <c r="F114" s="117"/>
    </row>
    <row r="115" spans="1:7">
      <c r="A115" s="432"/>
      <c r="B115" s="619" t="s">
        <v>241</v>
      </c>
      <c r="C115" s="628"/>
    </row>
    <row r="116" spans="1:7" ht="16.2" thickBot="1">
      <c r="A116" s="432"/>
      <c r="B116" s="619"/>
      <c r="C116" s="628"/>
    </row>
    <row r="117" spans="1:7" ht="34.35" customHeight="1" thickTop="1" thickBot="1">
      <c r="A117" s="432"/>
      <c r="B117" s="562" t="s">
        <v>135</v>
      </c>
      <c r="C117" s="563" t="s">
        <v>239</v>
      </c>
      <c r="D117" s="563" t="s">
        <v>144</v>
      </c>
      <c r="E117" s="563" t="s">
        <v>145</v>
      </c>
      <c r="F117" s="583" t="s">
        <v>1672</v>
      </c>
    </row>
    <row r="118" spans="1:7">
      <c r="A118" s="432"/>
      <c r="B118" s="584" t="s">
        <v>228</v>
      </c>
      <c r="C118" s="399">
        <v>18200000000</v>
      </c>
      <c r="D118" s="402" t="s">
        <v>1565</v>
      </c>
      <c r="E118" s="402" t="s">
        <v>1565</v>
      </c>
      <c r="F118" s="399">
        <v>18200000000</v>
      </c>
    </row>
    <row r="119" spans="1:7">
      <c r="A119" s="432"/>
      <c r="B119" s="584" t="s">
        <v>1060</v>
      </c>
      <c r="C119" s="399">
        <v>637857678</v>
      </c>
      <c r="D119" s="402" t="s">
        <v>1565</v>
      </c>
      <c r="E119" s="402" t="s">
        <v>1565</v>
      </c>
      <c r="F119" s="399">
        <v>637857678</v>
      </c>
    </row>
    <row r="120" spans="1:7">
      <c r="A120" s="432"/>
      <c r="B120" s="584" t="s">
        <v>170</v>
      </c>
      <c r="C120" s="399">
        <v>-800236665</v>
      </c>
      <c r="D120" s="402" t="s">
        <v>1565</v>
      </c>
      <c r="E120" s="399">
        <v>-921292185</v>
      </c>
      <c r="F120" s="399">
        <v>-1721528850</v>
      </c>
    </row>
    <row r="121" spans="1:7" ht="16.2" thickBot="1">
      <c r="A121" s="432"/>
      <c r="B121" s="454" t="s">
        <v>240</v>
      </c>
      <c r="C121" s="404">
        <v>-911479993</v>
      </c>
      <c r="D121" s="404">
        <v>911479993</v>
      </c>
      <c r="E121" s="404">
        <v>-4220022608</v>
      </c>
      <c r="F121" s="404">
        <v>-4220022608</v>
      </c>
    </row>
    <row r="122" spans="1:7" ht="16.2" thickBot="1">
      <c r="A122" s="432"/>
      <c r="B122" s="450" t="s">
        <v>36</v>
      </c>
      <c r="C122" s="406">
        <v>17126141020</v>
      </c>
      <c r="D122" s="406">
        <v>911479993</v>
      </c>
      <c r="E122" s="406">
        <v>-5141314793</v>
      </c>
      <c r="F122" s="406">
        <v>12896306220</v>
      </c>
      <c r="G122" s="492"/>
    </row>
    <row r="123" spans="1:7">
      <c r="A123" s="432"/>
      <c r="B123" s="623"/>
      <c r="C123" s="627"/>
    </row>
    <row r="124" spans="1:7">
      <c r="A124" s="432"/>
      <c r="B124" s="623"/>
      <c r="C124" s="627"/>
    </row>
    <row r="125" spans="1:7">
      <c r="A125" s="432"/>
      <c r="B125" s="616" t="s">
        <v>1386</v>
      </c>
    </row>
    <row r="126" spans="1:7" ht="9.6" customHeight="1">
      <c r="A126" s="432"/>
      <c r="B126" s="616"/>
      <c r="D126" s="614"/>
      <c r="F126" s="117"/>
    </row>
    <row r="127" spans="1:7">
      <c r="A127" s="432"/>
      <c r="B127" s="431" t="s">
        <v>936</v>
      </c>
      <c r="D127" s="614"/>
    </row>
    <row r="128" spans="1:7" ht="16.2" thickBot="1">
      <c r="A128" s="432"/>
      <c r="B128" s="143"/>
    </row>
    <row r="129" spans="1:8" ht="16.2" thickBot="1">
      <c r="A129" s="432"/>
      <c r="B129" s="924" t="s">
        <v>188</v>
      </c>
      <c r="C129" s="924" t="s">
        <v>189</v>
      </c>
      <c r="D129" s="924" t="s">
        <v>190</v>
      </c>
      <c r="E129" s="964" t="s">
        <v>192</v>
      </c>
      <c r="F129" s="965"/>
    </row>
    <row r="130" spans="1:8" ht="16.2" thickBot="1">
      <c r="A130" s="432"/>
      <c r="B130" s="925"/>
      <c r="C130" s="925"/>
      <c r="D130" s="925"/>
      <c r="E130" s="447">
        <v>44926</v>
      </c>
      <c r="F130" s="447">
        <v>44561</v>
      </c>
    </row>
    <row r="131" spans="1:8" ht="15.75" customHeight="1" thickBot="1">
      <c r="A131" s="432"/>
      <c r="B131" s="585" t="s">
        <v>211</v>
      </c>
      <c r="C131" s="571" t="s">
        <v>937</v>
      </c>
      <c r="D131" s="571" t="s">
        <v>938</v>
      </c>
      <c r="E131" s="404">
        <v>1465627331</v>
      </c>
      <c r="F131" s="404">
        <v>594613444</v>
      </c>
      <c r="G131" s="626"/>
    </row>
    <row r="132" spans="1:8" ht="15.75" customHeight="1" thickBot="1">
      <c r="A132" s="432"/>
      <c r="B132" s="585" t="s">
        <v>1387</v>
      </c>
      <c r="C132" s="571" t="s">
        <v>937</v>
      </c>
      <c r="D132" s="571" t="s">
        <v>1280</v>
      </c>
      <c r="E132" s="404">
        <v>2336415</v>
      </c>
      <c r="F132" s="452" t="s">
        <v>196</v>
      </c>
      <c r="H132" s="620"/>
    </row>
    <row r="133" spans="1:8" ht="15.75" customHeight="1" thickBot="1">
      <c r="A133" s="432"/>
      <c r="B133" s="585" t="s">
        <v>1325</v>
      </c>
      <c r="C133" s="571" t="s">
        <v>937</v>
      </c>
      <c r="D133" s="571" t="s">
        <v>1280</v>
      </c>
      <c r="E133" s="404">
        <v>329194118</v>
      </c>
      <c r="F133" s="452" t="s">
        <v>196</v>
      </c>
      <c r="H133" s="620"/>
    </row>
    <row r="134" spans="1:8" ht="15.75" customHeight="1" thickBot="1">
      <c r="A134" s="432"/>
      <c r="B134" s="585" t="s">
        <v>211</v>
      </c>
      <c r="C134" s="571" t="s">
        <v>937</v>
      </c>
      <c r="D134" s="571" t="s">
        <v>1451</v>
      </c>
      <c r="E134" s="404">
        <v>2496961962</v>
      </c>
      <c r="F134" s="404">
        <v>2210716577</v>
      </c>
      <c r="H134" s="620"/>
    </row>
    <row r="135" spans="1:8" ht="15.75" customHeight="1" thickBot="1">
      <c r="A135" s="432"/>
      <c r="B135" s="585" t="s">
        <v>211</v>
      </c>
      <c r="C135" s="571" t="s">
        <v>937</v>
      </c>
      <c r="D135" s="571" t="s">
        <v>1452</v>
      </c>
      <c r="E135" s="452" t="s">
        <v>196</v>
      </c>
      <c r="F135" s="404">
        <v>217466265</v>
      </c>
      <c r="H135" s="620"/>
    </row>
    <row r="136" spans="1:8" ht="31.8" thickBot="1">
      <c r="A136" s="432"/>
      <c r="B136" s="585" t="s">
        <v>211</v>
      </c>
      <c r="C136" s="571" t="s">
        <v>937</v>
      </c>
      <c r="D136" s="571" t="s">
        <v>923</v>
      </c>
      <c r="E136" s="404">
        <v>665626713</v>
      </c>
      <c r="F136" s="452" t="s">
        <v>196</v>
      </c>
      <c r="H136" s="620"/>
    </row>
    <row r="137" spans="1:8" ht="47.4" thickBot="1">
      <c r="A137" s="432"/>
      <c r="B137" s="585" t="s">
        <v>1246</v>
      </c>
      <c r="C137" s="571" t="s">
        <v>1173</v>
      </c>
      <c r="D137" s="571" t="s">
        <v>1450</v>
      </c>
      <c r="E137" s="404">
        <v>8274707475</v>
      </c>
      <c r="F137" s="404">
        <v>6833032734</v>
      </c>
    </row>
    <row r="138" spans="1:8" ht="47.4" thickBot="1">
      <c r="A138" s="432"/>
      <c r="B138" s="585" t="s">
        <v>1513</v>
      </c>
      <c r="C138" s="571" t="s">
        <v>1173</v>
      </c>
      <c r="D138" s="571" t="s">
        <v>1514</v>
      </c>
      <c r="E138" s="404">
        <v>3850000000</v>
      </c>
      <c r="F138" s="452" t="s">
        <v>196</v>
      </c>
    </row>
    <row r="139" spans="1:8" ht="16.5" customHeight="1" thickBot="1">
      <c r="A139" s="432"/>
      <c r="B139" s="586" t="s">
        <v>1334</v>
      </c>
      <c r="C139" s="648"/>
      <c r="D139" s="587"/>
      <c r="E139" s="406">
        <v>17084454014</v>
      </c>
      <c r="F139" s="406">
        <v>9855829020</v>
      </c>
    </row>
    <row r="140" spans="1:8" ht="15" customHeight="1" thickBot="1">
      <c r="A140" s="432"/>
      <c r="B140" s="585" t="s">
        <v>1460</v>
      </c>
      <c r="C140" s="571" t="s">
        <v>937</v>
      </c>
      <c r="D140" s="587" t="s">
        <v>1319</v>
      </c>
      <c r="E140" s="404">
        <v>100656000</v>
      </c>
      <c r="F140" s="404">
        <v>572200000</v>
      </c>
    </row>
    <row r="141" spans="1:8" ht="15" customHeight="1" thickBot="1">
      <c r="A141" s="432"/>
      <c r="B141" s="585" t="s">
        <v>211</v>
      </c>
      <c r="C141" s="571" t="s">
        <v>937</v>
      </c>
      <c r="D141" s="587" t="s">
        <v>1528</v>
      </c>
      <c r="E141" s="452" t="s">
        <v>196</v>
      </c>
      <c r="F141" s="404">
        <v>463500</v>
      </c>
    </row>
    <row r="142" spans="1:8" ht="15" customHeight="1" thickBot="1">
      <c r="A142" s="432"/>
      <c r="B142" s="585" t="s">
        <v>211</v>
      </c>
      <c r="C142" s="571" t="s">
        <v>937</v>
      </c>
      <c r="D142" s="587" t="s">
        <v>1673</v>
      </c>
      <c r="E142" s="452" t="s">
        <v>196</v>
      </c>
      <c r="F142" s="404">
        <v>14899007839</v>
      </c>
    </row>
    <row r="143" spans="1:8" ht="15" customHeight="1" thickBot="1">
      <c r="A143" s="432"/>
      <c r="B143" s="585" t="s">
        <v>211</v>
      </c>
      <c r="C143" s="571" t="s">
        <v>937</v>
      </c>
      <c r="D143" s="587" t="s">
        <v>1512</v>
      </c>
      <c r="E143" s="404">
        <v>779999</v>
      </c>
      <c r="F143" s="452" t="s">
        <v>196</v>
      </c>
    </row>
    <row r="144" spans="1:8" ht="17.25" customHeight="1" thickBot="1">
      <c r="A144" s="432"/>
      <c r="B144" s="586" t="s">
        <v>1335</v>
      </c>
      <c r="C144" s="587"/>
      <c r="D144" s="587"/>
      <c r="E144" s="406">
        <v>101435999</v>
      </c>
      <c r="F144" s="406">
        <v>15471671339</v>
      </c>
    </row>
    <row r="145" spans="1:6">
      <c r="A145" s="432"/>
      <c r="B145" s="629"/>
      <c r="C145" s="630"/>
      <c r="D145" s="630"/>
    </row>
    <row r="146" spans="1:6">
      <c r="A146" s="432"/>
      <c r="B146" s="534"/>
      <c r="C146" s="630"/>
      <c r="D146" s="630"/>
    </row>
    <row r="147" spans="1:6">
      <c r="A147" s="432"/>
      <c r="B147" s="631" t="s">
        <v>1004</v>
      </c>
      <c r="C147" s="630"/>
      <c r="D147" s="630"/>
    </row>
    <row r="148" spans="1:6" ht="9.6" customHeight="1">
      <c r="A148" s="432"/>
      <c r="B148" s="616"/>
      <c r="D148" s="614"/>
      <c r="F148" s="117"/>
    </row>
    <row r="149" spans="1:6">
      <c r="A149" s="432"/>
      <c r="B149" s="431" t="s">
        <v>936</v>
      </c>
      <c r="C149" s="630"/>
      <c r="D149" s="630"/>
    </row>
    <row r="150" spans="1:6" ht="16.2" thickBot="1">
      <c r="A150" s="432"/>
      <c r="B150" s="632"/>
      <c r="C150" s="630"/>
      <c r="D150" s="630"/>
    </row>
    <row r="151" spans="1:6" ht="16.2" thickBot="1">
      <c r="A151" s="432"/>
      <c r="B151" s="753" t="s">
        <v>1249</v>
      </c>
      <c r="C151" s="754">
        <v>44926</v>
      </c>
      <c r="D151" s="754">
        <v>44561</v>
      </c>
    </row>
    <row r="152" spans="1:6" ht="15.75" customHeight="1">
      <c r="A152" s="432"/>
      <c r="B152" s="755" t="s">
        <v>109</v>
      </c>
      <c r="C152" s="756"/>
      <c r="D152" s="756"/>
    </row>
    <row r="153" spans="1:6" ht="14.25" customHeight="1">
      <c r="A153" s="432"/>
      <c r="B153" s="757" t="s">
        <v>1130</v>
      </c>
      <c r="C153" s="758"/>
      <c r="D153" s="758"/>
    </row>
    <row r="154" spans="1:6">
      <c r="A154" s="432"/>
      <c r="B154" s="759" t="s">
        <v>1390</v>
      </c>
      <c r="C154" s="760">
        <v>9854090</v>
      </c>
      <c r="D154" s="761" t="s">
        <v>196</v>
      </c>
    </row>
    <row r="155" spans="1:6">
      <c r="A155" s="432"/>
      <c r="B155" s="759" t="s">
        <v>1122</v>
      </c>
      <c r="C155" s="761" t="s">
        <v>196</v>
      </c>
      <c r="D155" s="760">
        <v>301181</v>
      </c>
    </row>
    <row r="156" spans="1:6">
      <c r="A156" s="432"/>
      <c r="B156" s="759" t="s">
        <v>1168</v>
      </c>
      <c r="C156" s="760">
        <v>2321352039</v>
      </c>
      <c r="D156" s="760">
        <v>828454546</v>
      </c>
    </row>
    <row r="157" spans="1:6">
      <c r="A157" s="432"/>
      <c r="B157" s="759" t="s">
        <v>340</v>
      </c>
      <c r="C157" s="760">
        <v>249804222</v>
      </c>
      <c r="D157" s="760">
        <v>141483479</v>
      </c>
    </row>
    <row r="158" spans="1:6">
      <c r="A158" s="432"/>
      <c r="B158" s="759" t="s">
        <v>1123</v>
      </c>
      <c r="C158" s="760">
        <v>128125855</v>
      </c>
      <c r="D158" s="760">
        <v>105721716</v>
      </c>
    </row>
    <row r="159" spans="1:6">
      <c r="A159" s="432"/>
      <c r="B159" s="759" t="s">
        <v>1281</v>
      </c>
      <c r="C159" s="760">
        <v>30685962</v>
      </c>
      <c r="D159" s="760">
        <v>23943583</v>
      </c>
    </row>
    <row r="160" spans="1:6">
      <c r="A160" s="432"/>
      <c r="B160" s="759" t="s">
        <v>1093</v>
      </c>
      <c r="C160" s="761" t="s">
        <v>196</v>
      </c>
      <c r="D160" s="760">
        <v>18725000</v>
      </c>
    </row>
    <row r="161" spans="1:4">
      <c r="A161" s="432"/>
      <c r="B161" s="757" t="s">
        <v>1247</v>
      </c>
      <c r="C161" s="762"/>
      <c r="D161" s="758"/>
    </row>
    <row r="162" spans="1:4">
      <c r="A162" s="432"/>
      <c r="B162" s="759" t="s">
        <v>1122</v>
      </c>
      <c r="C162" s="761" t="s">
        <v>196</v>
      </c>
      <c r="D162" s="760">
        <v>3911423</v>
      </c>
    </row>
    <row r="163" spans="1:4">
      <c r="A163" s="432"/>
      <c r="B163" s="759" t="s">
        <v>1391</v>
      </c>
      <c r="C163" s="760">
        <v>25248595</v>
      </c>
      <c r="D163" s="761" t="s">
        <v>196</v>
      </c>
    </row>
    <row r="164" spans="1:4">
      <c r="B164" s="759" t="s">
        <v>1674</v>
      </c>
      <c r="C164" s="760">
        <v>200000</v>
      </c>
      <c r="D164" s="761" t="s">
        <v>196</v>
      </c>
    </row>
    <row r="165" spans="1:4">
      <c r="B165" s="759" t="s">
        <v>1123</v>
      </c>
      <c r="C165" s="760">
        <v>205870</v>
      </c>
      <c r="D165" s="760">
        <v>5373321</v>
      </c>
    </row>
    <row r="166" spans="1:4">
      <c r="A166" s="432"/>
      <c r="B166" s="759" t="s">
        <v>1281</v>
      </c>
      <c r="C166" s="760">
        <v>51468</v>
      </c>
      <c r="D166" s="761" t="s">
        <v>196</v>
      </c>
    </row>
    <row r="167" spans="1:4">
      <c r="A167" s="432"/>
      <c r="B167" s="757" t="s">
        <v>1453</v>
      </c>
      <c r="C167" s="763"/>
      <c r="D167" s="763"/>
    </row>
    <row r="168" spans="1:4">
      <c r="A168" s="432"/>
      <c r="B168" s="759" t="s">
        <v>1674</v>
      </c>
      <c r="C168" s="760">
        <v>200000</v>
      </c>
      <c r="D168" s="761" t="s">
        <v>196</v>
      </c>
    </row>
    <row r="169" spans="1:4">
      <c r="A169" s="432"/>
      <c r="B169" s="759" t="s">
        <v>1391</v>
      </c>
      <c r="C169" s="760">
        <v>364416</v>
      </c>
      <c r="D169" s="761" t="s">
        <v>196</v>
      </c>
    </row>
    <row r="170" spans="1:4" ht="16.2" thickBot="1">
      <c r="A170" s="432"/>
      <c r="B170" s="764" t="s">
        <v>1675</v>
      </c>
      <c r="C170" s="765">
        <v>1671897728</v>
      </c>
      <c r="D170" s="766" t="s">
        <v>196</v>
      </c>
    </row>
    <row r="171" spans="1:4">
      <c r="A171" s="432"/>
      <c r="B171" s="767"/>
      <c r="C171"/>
      <c r="D171"/>
    </row>
    <row r="172" spans="1:4">
      <c r="A172" s="432"/>
      <c r="B172" s="767"/>
      <c r="C172"/>
      <c r="D172"/>
    </row>
    <row r="173" spans="1:4">
      <c r="A173" s="432"/>
      <c r="B173" s="767"/>
      <c r="C173"/>
      <c r="D173"/>
    </row>
    <row r="174" spans="1:4" ht="16.2" thickBot="1">
      <c r="A174" s="432"/>
      <c r="B174" s="767"/>
      <c r="C174"/>
      <c r="D174"/>
    </row>
    <row r="175" spans="1:4">
      <c r="A175" s="432"/>
      <c r="B175" s="768" t="s">
        <v>1249</v>
      </c>
      <c r="C175" s="754">
        <v>44926</v>
      </c>
      <c r="D175" s="754">
        <v>44561</v>
      </c>
    </row>
    <row r="176" spans="1:4">
      <c r="A176" s="432"/>
      <c r="B176" s="757" t="s">
        <v>1248</v>
      </c>
      <c r="C176" s="763"/>
      <c r="D176" s="758"/>
    </row>
    <row r="177" spans="1:7" ht="28.5" customHeight="1" thickBot="1">
      <c r="A177" s="432"/>
      <c r="B177" s="759" t="s">
        <v>1122</v>
      </c>
      <c r="C177" s="766" t="s">
        <v>196</v>
      </c>
      <c r="D177" s="765">
        <v>1021071</v>
      </c>
    </row>
    <row r="178" spans="1:7" ht="20.399999999999999" customHeight="1">
      <c r="A178" s="432"/>
      <c r="B178" s="769" t="s">
        <v>1697</v>
      </c>
      <c r="C178" s="770">
        <v>4437990245</v>
      </c>
      <c r="D178" s="770">
        <v>1128935320</v>
      </c>
    </row>
    <row r="179" spans="1:7">
      <c r="A179" s="432"/>
      <c r="B179" s="769"/>
      <c r="C179" s="758"/>
      <c r="D179" s="758"/>
      <c r="E179" s="626"/>
      <c r="F179" s="626"/>
    </row>
    <row r="180" spans="1:7">
      <c r="A180" s="432"/>
      <c r="B180" s="769"/>
      <c r="C180" s="758"/>
      <c r="D180" s="758"/>
    </row>
    <row r="181" spans="1:7" ht="14.25" customHeight="1">
      <c r="A181" s="432"/>
      <c r="B181" s="757" t="s">
        <v>1130</v>
      </c>
      <c r="C181" s="758"/>
      <c r="D181" s="758"/>
      <c r="E181" s="626"/>
    </row>
    <row r="182" spans="1:7">
      <c r="A182" s="432"/>
      <c r="B182" s="759" t="s">
        <v>1698</v>
      </c>
      <c r="C182" s="760">
        <v>22018682</v>
      </c>
      <c r="D182" s="760">
        <v>321507084</v>
      </c>
    </row>
    <row r="183" spans="1:7">
      <c r="A183" s="432"/>
      <c r="B183" s="759" t="s">
        <v>1699</v>
      </c>
      <c r="C183" s="760">
        <v>38401</v>
      </c>
      <c r="D183" s="761" t="s">
        <v>196</v>
      </c>
    </row>
    <row r="184" spans="1:7">
      <c r="A184" s="432"/>
      <c r="B184" s="759"/>
      <c r="C184" s="763"/>
      <c r="D184" s="763"/>
    </row>
    <row r="185" spans="1:7">
      <c r="A185" s="432"/>
      <c r="B185" s="757" t="s">
        <v>1247</v>
      </c>
      <c r="C185" s="762"/>
      <c r="D185" s="758"/>
      <c r="E185" s="633"/>
      <c r="F185" s="649"/>
      <c r="G185" s="634"/>
    </row>
    <row r="186" spans="1:7" ht="16.2" thickBot="1">
      <c r="A186" s="432"/>
      <c r="B186" s="759" t="s">
        <v>1698</v>
      </c>
      <c r="C186" s="766" t="s">
        <v>196</v>
      </c>
      <c r="D186" s="765">
        <v>275922500</v>
      </c>
    </row>
    <row r="187" spans="1:7" ht="26.4">
      <c r="A187" s="432"/>
      <c r="B187" s="771" t="s">
        <v>1700</v>
      </c>
      <c r="C187" s="772">
        <v>22057083</v>
      </c>
      <c r="D187" s="772">
        <v>597429584</v>
      </c>
    </row>
    <row r="188" spans="1:7">
      <c r="A188" s="432"/>
      <c r="B188" s="769" t="s">
        <v>1542</v>
      </c>
      <c r="C188" s="758"/>
      <c r="D188" s="758"/>
    </row>
    <row r="189" spans="1:7">
      <c r="A189" s="432"/>
      <c r="B189" s="757" t="s">
        <v>1701</v>
      </c>
      <c r="C189" s="762"/>
      <c r="D189" s="763"/>
    </row>
    <row r="190" spans="1:7">
      <c r="A190" s="432"/>
      <c r="B190" s="759" t="s">
        <v>1168</v>
      </c>
      <c r="C190" s="760">
        <v>71729970</v>
      </c>
      <c r="D190" s="761" t="s">
        <v>196</v>
      </c>
    </row>
    <row r="191" spans="1:7">
      <c r="A191" s="432"/>
      <c r="B191" s="759" t="s">
        <v>1123</v>
      </c>
      <c r="C191" s="760">
        <v>2390999</v>
      </c>
      <c r="D191" s="761" t="s">
        <v>196</v>
      </c>
    </row>
    <row r="192" spans="1:7">
      <c r="A192" s="432"/>
      <c r="B192" s="759" t="s">
        <v>1281</v>
      </c>
      <c r="C192" s="760">
        <v>597750</v>
      </c>
      <c r="D192" s="761" t="s">
        <v>196</v>
      </c>
    </row>
    <row r="193" spans="1:7" ht="15.75" customHeight="1">
      <c r="A193" s="432"/>
      <c r="B193" s="759" t="s">
        <v>1702</v>
      </c>
      <c r="C193" s="760">
        <v>215586689</v>
      </c>
      <c r="D193" s="760">
        <v>533010491</v>
      </c>
    </row>
    <row r="194" spans="1:7">
      <c r="A194" s="432"/>
      <c r="B194" s="757" t="s">
        <v>1703</v>
      </c>
      <c r="C194" s="762"/>
      <c r="D194" s="763"/>
    </row>
    <row r="195" spans="1:7">
      <c r="A195" s="432"/>
      <c r="B195" s="759" t="s">
        <v>1168</v>
      </c>
      <c r="C195" s="760">
        <v>35000000</v>
      </c>
      <c r="D195" s="761" t="s">
        <v>196</v>
      </c>
      <c r="E195" s="635"/>
      <c r="F195" s="635"/>
    </row>
    <row r="196" spans="1:7">
      <c r="A196" s="432"/>
      <c r="B196" s="759" t="s">
        <v>1123</v>
      </c>
      <c r="C196" s="760">
        <v>4000000</v>
      </c>
      <c r="D196" s="761" t="s">
        <v>196</v>
      </c>
      <c r="E196" s="635"/>
      <c r="F196" s="635"/>
      <c r="G196" s="624"/>
    </row>
    <row r="197" spans="1:7">
      <c r="A197" s="432"/>
      <c r="B197" s="759" t="s">
        <v>1281</v>
      </c>
      <c r="C197" s="760">
        <v>1000000</v>
      </c>
      <c r="D197" s="761" t="s">
        <v>196</v>
      </c>
      <c r="E197" s="635"/>
      <c r="F197" s="635"/>
      <c r="G197" s="626"/>
    </row>
    <row r="198" spans="1:7">
      <c r="A198" s="432"/>
      <c r="B198" s="759"/>
      <c r="C198" s="763"/>
      <c r="D198" s="763"/>
      <c r="E198" s="635"/>
      <c r="F198" s="635"/>
      <c r="G198" s="624"/>
    </row>
    <row r="199" spans="1:7" ht="14.1" customHeight="1" thickBot="1">
      <c r="A199" s="432"/>
      <c r="B199" s="769" t="s">
        <v>1704</v>
      </c>
      <c r="C199" s="773">
        <v>330305408</v>
      </c>
      <c r="D199" s="773">
        <v>533010491</v>
      </c>
      <c r="E199" s="635"/>
      <c r="F199" s="635"/>
    </row>
    <row r="200" spans="1:7">
      <c r="A200" s="432"/>
      <c r="B200" s="759"/>
      <c r="C200" s="763"/>
      <c r="D200" s="758"/>
      <c r="E200" s="635"/>
      <c r="F200" s="635"/>
    </row>
    <row r="201" spans="1:7" ht="16.2" thickBot="1">
      <c r="A201" s="432"/>
      <c r="B201" s="771" t="s">
        <v>1443</v>
      </c>
      <c r="C201" s="774">
        <v>4790352736</v>
      </c>
      <c r="D201" s="774">
        <v>2259375395</v>
      </c>
      <c r="E201" s="635"/>
      <c r="F201" s="635"/>
    </row>
    <row r="202" spans="1:7" ht="16.2" thickTop="1">
      <c r="A202" s="432"/>
      <c r="B202" s="771"/>
      <c r="C202" s="762"/>
      <c r="D202" s="758"/>
      <c r="E202" s="635"/>
      <c r="F202" s="635"/>
    </row>
    <row r="203" spans="1:7">
      <c r="A203" s="432"/>
      <c r="B203" s="757" t="s">
        <v>126</v>
      </c>
      <c r="C203" s="775"/>
      <c r="D203" s="775"/>
      <c r="E203" s="635"/>
      <c r="F203" s="635"/>
    </row>
    <row r="204" spans="1:7">
      <c r="A204" s="432"/>
      <c r="B204" s="757" t="s">
        <v>1130</v>
      </c>
      <c r="C204" s="762"/>
      <c r="D204" s="758"/>
      <c r="E204" s="635"/>
      <c r="F204" s="635"/>
    </row>
    <row r="205" spans="1:7">
      <c r="A205" s="432"/>
      <c r="B205" s="759" t="s">
        <v>1124</v>
      </c>
      <c r="C205" s="760">
        <v>8793386</v>
      </c>
      <c r="D205" s="760">
        <v>433888</v>
      </c>
      <c r="E205" s="635"/>
      <c r="F205" s="635"/>
    </row>
    <row r="206" spans="1:7">
      <c r="A206" s="432"/>
      <c r="B206" s="759" t="s">
        <v>1169</v>
      </c>
      <c r="C206" s="760">
        <v>62289108</v>
      </c>
      <c r="D206" s="760">
        <v>35148415</v>
      </c>
      <c r="E206" s="635"/>
      <c r="F206" s="635"/>
    </row>
    <row r="207" spans="1:7">
      <c r="A207" s="432"/>
      <c r="B207" s="759" t="s">
        <v>1392</v>
      </c>
      <c r="C207" s="760">
        <v>2521142238</v>
      </c>
      <c r="D207" s="760">
        <v>1302688358</v>
      </c>
    </row>
    <row r="208" spans="1:7">
      <c r="A208" s="432"/>
      <c r="B208" s="759" t="s">
        <v>56</v>
      </c>
      <c r="C208" s="760">
        <v>25349542</v>
      </c>
      <c r="D208" s="760">
        <v>21395490</v>
      </c>
    </row>
    <row r="209" spans="1:4">
      <c r="A209" s="432"/>
      <c r="B209" s="759" t="s">
        <v>1320</v>
      </c>
      <c r="C209" s="760">
        <v>359045102</v>
      </c>
      <c r="D209" s="760">
        <v>924790</v>
      </c>
    </row>
    <row r="210" spans="1:4">
      <c r="A210" s="430"/>
      <c r="B210" s="757" t="s">
        <v>1131</v>
      </c>
      <c r="C210" s="762"/>
      <c r="D210" s="758"/>
    </row>
    <row r="211" spans="1:4">
      <c r="A211" s="430"/>
      <c r="B211" s="759" t="s">
        <v>1005</v>
      </c>
      <c r="C211" s="760">
        <v>60000000</v>
      </c>
      <c r="D211" s="760">
        <v>60000000</v>
      </c>
    </row>
    <row r="212" spans="1:4">
      <c r="A212" s="432"/>
      <c r="B212" s="759" t="s">
        <v>1125</v>
      </c>
      <c r="C212" s="760">
        <v>827250483</v>
      </c>
      <c r="D212" s="760">
        <v>985750000</v>
      </c>
    </row>
    <row r="213" spans="1:4">
      <c r="A213" s="432"/>
      <c r="B213" s="759" t="s">
        <v>776</v>
      </c>
      <c r="C213" s="761" t="s">
        <v>196</v>
      </c>
      <c r="D213" s="760">
        <v>13286196</v>
      </c>
    </row>
    <row r="214" spans="1:4" ht="27" thickBot="1">
      <c r="A214" s="432"/>
      <c r="B214" s="759" t="s">
        <v>1338</v>
      </c>
      <c r="C214" s="765">
        <v>2178258940</v>
      </c>
      <c r="D214" s="765">
        <v>1849507254</v>
      </c>
    </row>
    <row r="215" spans="1:4">
      <c r="A215" s="432"/>
      <c r="B215" s="759"/>
      <c r="C215" s="763"/>
      <c r="D215" s="763"/>
    </row>
    <row r="216" spans="1:4" ht="16.2" thickBot="1">
      <c r="A216" s="432"/>
      <c r="B216" s="776" t="s">
        <v>1444</v>
      </c>
      <c r="C216" s="774">
        <v>6042128799</v>
      </c>
      <c r="D216" s="774">
        <v>4269134391</v>
      </c>
    </row>
    <row r="217" spans="1:4">
      <c r="A217" s="432"/>
      <c r="B217" s="777"/>
      <c r="C217" s="778"/>
      <c r="D217" s="778"/>
    </row>
    <row r="218" spans="1:4">
      <c r="A218" s="432"/>
      <c r="B218" s="750"/>
      <c r="C218" s="778"/>
      <c r="D218" s="778"/>
    </row>
    <row r="219" spans="1:4">
      <c r="A219" s="432"/>
      <c r="B219" s="749" t="s">
        <v>1212</v>
      </c>
      <c r="C219" s="778"/>
      <c r="D219" s="778"/>
    </row>
    <row r="220" spans="1:4">
      <c r="A220" s="432"/>
      <c r="B220" s="779"/>
      <c r="C220" s="778"/>
      <c r="D220" s="778"/>
    </row>
    <row r="221" spans="1:4">
      <c r="A221" s="432"/>
      <c r="B221" s="749" t="s">
        <v>1240</v>
      </c>
      <c r="C221" s="778"/>
      <c r="D221" s="778"/>
    </row>
    <row r="222" spans="1:4">
      <c r="A222" s="432"/>
      <c r="B222" s="750" t="s">
        <v>1388</v>
      </c>
      <c r="C222" s="778"/>
      <c r="D222" s="778"/>
    </row>
    <row r="223" spans="1:4">
      <c r="A223" s="432"/>
      <c r="B223" s="616" t="s">
        <v>1241</v>
      </c>
    </row>
    <row r="224" spans="1:4">
      <c r="A224" s="432"/>
      <c r="B224" s="616"/>
    </row>
    <row r="225" spans="1:6">
      <c r="A225" s="432"/>
      <c r="B225" s="619" t="s">
        <v>936</v>
      </c>
    </row>
    <row r="226" spans="1:6" ht="16.2" thickBot="1">
      <c r="A226" s="432"/>
      <c r="B226" s="616"/>
    </row>
    <row r="227" spans="1:6">
      <c r="A227" s="432"/>
      <c r="B227" s="962" t="s">
        <v>135</v>
      </c>
      <c r="C227" s="588">
        <v>44926</v>
      </c>
      <c r="D227" s="589">
        <v>44561</v>
      </c>
    </row>
    <row r="228" spans="1:6" ht="16.2" thickBot="1">
      <c r="A228" s="432"/>
      <c r="B228" s="963"/>
      <c r="C228" s="590" t="s">
        <v>995</v>
      </c>
      <c r="D228" s="590" t="s">
        <v>995</v>
      </c>
    </row>
    <row r="229" spans="1:6">
      <c r="A229" s="432"/>
      <c r="B229" s="584" t="s">
        <v>1126</v>
      </c>
      <c r="C229" s="591">
        <v>63540881</v>
      </c>
      <c r="D229" s="591">
        <v>678624</v>
      </c>
    </row>
    <row r="230" spans="1:6" ht="16.2" thickBot="1">
      <c r="A230" s="432"/>
      <c r="B230" s="394" t="s">
        <v>1676</v>
      </c>
      <c r="C230" s="592">
        <v>173094505</v>
      </c>
      <c r="D230" s="591">
        <v>434334080</v>
      </c>
    </row>
    <row r="231" spans="1:6" ht="16.2" thickBot="1">
      <c r="A231" s="432"/>
      <c r="B231" s="593" t="s">
        <v>53</v>
      </c>
      <c r="C231" s="594">
        <v>236635386</v>
      </c>
      <c r="D231" s="595">
        <v>435012704</v>
      </c>
      <c r="E231" s="620"/>
      <c r="F231" s="620"/>
    </row>
    <row r="232" spans="1:6">
      <c r="A232" s="432"/>
    </row>
    <row r="233" spans="1:6">
      <c r="A233" s="432"/>
      <c r="B233" s="143"/>
    </row>
    <row r="234" spans="1:6">
      <c r="A234" s="432"/>
      <c r="B234" s="12" t="s">
        <v>1242</v>
      </c>
    </row>
    <row r="235" spans="1:6">
      <c r="A235" s="432"/>
      <c r="B235" s="619" t="s">
        <v>936</v>
      </c>
      <c r="C235" s="492"/>
    </row>
    <row r="236" spans="1:6" ht="16.2" thickBot="1">
      <c r="A236" s="432"/>
      <c r="B236" s="619"/>
    </row>
    <row r="237" spans="1:6" ht="15" customHeight="1">
      <c r="A237" s="432"/>
      <c r="B237" s="962" t="s">
        <v>135</v>
      </c>
      <c r="C237" s="588">
        <v>44926</v>
      </c>
      <c r="D237" s="589">
        <v>44561</v>
      </c>
    </row>
    <row r="238" spans="1:6" ht="15.6" customHeight="1" thickBot="1">
      <c r="A238" s="432"/>
      <c r="B238" s="963"/>
      <c r="C238" s="590" t="s">
        <v>1677</v>
      </c>
      <c r="D238" s="590" t="s">
        <v>1677</v>
      </c>
    </row>
    <row r="239" spans="1:6">
      <c r="A239" s="432"/>
      <c r="B239" s="584" t="s">
        <v>1321</v>
      </c>
      <c r="C239" s="596">
        <v>21871702</v>
      </c>
      <c r="D239" s="364" t="s">
        <v>196</v>
      </c>
    </row>
    <row r="240" spans="1:6">
      <c r="A240" s="432"/>
      <c r="B240" s="584" t="s">
        <v>1389</v>
      </c>
      <c r="C240" s="401" t="s">
        <v>196</v>
      </c>
      <c r="D240" s="592">
        <v>18725000</v>
      </c>
    </row>
    <row r="241" spans="1:8">
      <c r="A241" s="432"/>
      <c r="B241" s="584" t="s">
        <v>1061</v>
      </c>
      <c r="C241" s="596">
        <v>31131658</v>
      </c>
      <c r="D241" s="592">
        <v>19988013</v>
      </c>
    </row>
    <row r="242" spans="1:8">
      <c r="A242" s="432"/>
      <c r="B242" s="584" t="s">
        <v>1062</v>
      </c>
      <c r="C242" s="596">
        <v>36894801</v>
      </c>
      <c r="D242" s="592">
        <v>107053793</v>
      </c>
    </row>
    <row r="243" spans="1:8">
      <c r="A243" s="432"/>
      <c r="B243" s="584" t="s">
        <v>1063</v>
      </c>
      <c r="C243" s="596">
        <v>7491739</v>
      </c>
      <c r="D243" s="592">
        <v>4996902</v>
      </c>
    </row>
    <row r="244" spans="1:8">
      <c r="A244" s="432"/>
      <c r="B244" s="584" t="s">
        <v>1118</v>
      </c>
      <c r="C244" s="596">
        <v>8547784</v>
      </c>
      <c r="D244" s="592">
        <v>2793613</v>
      </c>
    </row>
    <row r="245" spans="1:8">
      <c r="A245" s="432"/>
      <c r="B245" s="584" t="s">
        <v>1678</v>
      </c>
      <c r="C245" s="596">
        <v>703673702</v>
      </c>
      <c r="D245" s="592">
        <v>108941793</v>
      </c>
    </row>
    <row r="246" spans="1:8">
      <c r="A246" s="432"/>
      <c r="B246" s="584" t="s">
        <v>1170</v>
      </c>
      <c r="C246" s="596">
        <v>175376217</v>
      </c>
      <c r="D246" s="592">
        <v>421329465</v>
      </c>
    </row>
    <row r="247" spans="1:8" ht="16.2" thickBot="1">
      <c r="A247" s="432"/>
      <c r="B247" s="454" t="s">
        <v>1455</v>
      </c>
      <c r="C247" s="597">
        <v>1200830</v>
      </c>
      <c r="D247" s="598" t="s">
        <v>1671</v>
      </c>
    </row>
    <row r="248" spans="1:8" ht="16.2" thickBot="1">
      <c r="A248" s="432"/>
      <c r="B248" s="599" t="s">
        <v>53</v>
      </c>
      <c r="C248" s="600">
        <v>986188433</v>
      </c>
      <c r="D248" s="601">
        <v>683828579</v>
      </c>
      <c r="E248" s="620"/>
      <c r="F248" s="620"/>
    </row>
    <row r="249" spans="1:8">
      <c r="A249" s="432"/>
      <c r="B249" s="143"/>
      <c r="C249" s="636"/>
      <c r="D249" s="636"/>
      <c r="E249" s="492"/>
      <c r="F249" s="492"/>
    </row>
    <row r="250" spans="1:8">
      <c r="A250" s="432"/>
      <c r="B250" s="143"/>
      <c r="C250" s="636"/>
      <c r="D250" s="636"/>
      <c r="E250" s="492"/>
      <c r="F250" s="492"/>
    </row>
    <row r="251" spans="1:8">
      <c r="A251" s="432"/>
      <c r="B251" s="297" t="s">
        <v>1243</v>
      </c>
    </row>
    <row r="252" spans="1:8">
      <c r="A252" s="432"/>
      <c r="B252" s="619" t="s">
        <v>936</v>
      </c>
    </row>
    <row r="253" spans="1:8">
      <c r="A253" s="432"/>
    </row>
    <row r="254" spans="1:8" ht="16.2" thickBot="1">
      <c r="A254" s="432"/>
      <c r="B254" s="446" t="s">
        <v>135</v>
      </c>
      <c r="C254" s="447">
        <v>44926</v>
      </c>
      <c r="D254" s="602">
        <v>44561</v>
      </c>
    </row>
    <row r="255" spans="1:8">
      <c r="A255" s="432"/>
      <c r="B255" s="603" t="s">
        <v>146</v>
      </c>
      <c r="C255" s="604" t="s">
        <v>1677</v>
      </c>
      <c r="D255" s="605" t="s">
        <v>1677</v>
      </c>
      <c r="H255" s="492"/>
    </row>
    <row r="256" spans="1:8">
      <c r="A256" s="432"/>
      <c r="B256" s="584" t="s">
        <v>1064</v>
      </c>
      <c r="C256" s="591">
        <v>1384981358</v>
      </c>
      <c r="D256" s="591">
        <v>110249954</v>
      </c>
      <c r="E256" s="492"/>
    </row>
    <row r="257" spans="1:7">
      <c r="A257" s="432"/>
      <c r="B257" s="584" t="s">
        <v>1119</v>
      </c>
      <c r="C257" s="591">
        <v>2641530</v>
      </c>
      <c r="D257" s="591">
        <v>2530200</v>
      </c>
      <c r="E257" s="492"/>
    </row>
    <row r="258" spans="1:7">
      <c r="A258" s="432"/>
      <c r="B258" s="584" t="s">
        <v>283</v>
      </c>
      <c r="C258" s="591">
        <v>500991</v>
      </c>
      <c r="D258" s="591">
        <v>38089219</v>
      </c>
    </row>
    <row r="259" spans="1:7" ht="16.2" thickBot="1">
      <c r="A259" s="432"/>
      <c r="B259" s="454" t="s">
        <v>1515</v>
      </c>
      <c r="C259" s="516">
        <v>6054796</v>
      </c>
      <c r="D259" s="452" t="s">
        <v>196</v>
      </c>
    </row>
    <row r="260" spans="1:7" ht="16.2" thickBot="1">
      <c r="A260" s="432"/>
      <c r="B260" s="450" t="s">
        <v>48</v>
      </c>
      <c r="C260" s="606">
        <v>1394178675</v>
      </c>
      <c r="D260" s="606">
        <v>150869373</v>
      </c>
      <c r="E260" s="620"/>
      <c r="F260" s="620"/>
      <c r="G260" s="637"/>
    </row>
    <row r="261" spans="1:7" ht="16.2" thickBot="1">
      <c r="A261" s="432"/>
      <c r="B261" s="607" t="s">
        <v>34</v>
      </c>
      <c r="C261" s="608"/>
      <c r="D261" s="609"/>
    </row>
    <row r="262" spans="1:7">
      <c r="A262" s="432"/>
      <c r="B262" s="584" t="s">
        <v>116</v>
      </c>
      <c r="C262" s="399">
        <v>19306940</v>
      </c>
      <c r="D262" s="399">
        <v>10502857</v>
      </c>
      <c r="E262" s="492"/>
      <c r="F262" s="492"/>
    </row>
    <row r="263" spans="1:7" ht="16.2" thickBot="1">
      <c r="A263" s="432"/>
      <c r="B263" s="454" t="s">
        <v>1679</v>
      </c>
      <c r="C263" s="404">
        <v>27951000</v>
      </c>
      <c r="D263" s="452" t="s">
        <v>196</v>
      </c>
      <c r="E263" s="492"/>
      <c r="F263" s="492"/>
    </row>
    <row r="264" spans="1:7" ht="16.2" thickBot="1">
      <c r="A264" s="432"/>
      <c r="B264" s="450" t="s">
        <v>48</v>
      </c>
      <c r="C264" s="606">
        <v>47257940</v>
      </c>
      <c r="D264" s="606">
        <v>10502857</v>
      </c>
      <c r="E264" s="620"/>
      <c r="F264" s="620"/>
      <c r="G264" s="637"/>
    </row>
    <row r="265" spans="1:7" ht="16.2" thickBot="1">
      <c r="A265" s="432"/>
      <c r="B265" s="610" t="s">
        <v>214</v>
      </c>
      <c r="C265" s="611"/>
      <c r="D265" s="612"/>
    </row>
    <row r="266" spans="1:7">
      <c r="A266" s="432"/>
      <c r="B266" s="584" t="s">
        <v>290</v>
      </c>
      <c r="C266" s="591">
        <v>15358757</v>
      </c>
      <c r="D266" s="591">
        <v>12279904</v>
      </c>
      <c r="E266" s="492"/>
    </row>
    <row r="267" spans="1:7">
      <c r="A267" s="432"/>
      <c r="B267" s="584" t="s">
        <v>291</v>
      </c>
      <c r="C267" s="591">
        <v>848662865</v>
      </c>
      <c r="D267" s="591">
        <v>588665570</v>
      </c>
      <c r="E267" s="492"/>
    </row>
    <row r="268" spans="1:7">
      <c r="A268" s="432"/>
      <c r="B268" s="584" t="s">
        <v>775</v>
      </c>
      <c r="C268" s="591">
        <v>192725015</v>
      </c>
      <c r="D268" s="591">
        <v>151810909</v>
      </c>
      <c r="E268" s="492"/>
    </row>
    <row r="269" spans="1:7">
      <c r="A269" s="432"/>
      <c r="B269" s="584" t="s">
        <v>976</v>
      </c>
      <c r="C269" s="591">
        <v>282859050</v>
      </c>
      <c r="D269" s="591">
        <v>210750078</v>
      </c>
      <c r="E269" s="492"/>
    </row>
    <row r="270" spans="1:7">
      <c r="A270" s="432"/>
      <c r="B270" s="584" t="s">
        <v>115</v>
      </c>
      <c r="C270" s="591">
        <v>42066803</v>
      </c>
      <c r="D270" s="591">
        <v>10149486</v>
      </c>
      <c r="E270" s="492"/>
    </row>
    <row r="271" spans="1:7">
      <c r="A271" s="432"/>
      <c r="B271" s="584" t="s">
        <v>694</v>
      </c>
      <c r="C271" s="591">
        <v>162609263</v>
      </c>
      <c r="D271" s="591">
        <v>203922900</v>
      </c>
      <c r="E271" s="492"/>
    </row>
    <row r="272" spans="1:7">
      <c r="A272" s="432"/>
      <c r="B272" s="584" t="s">
        <v>778</v>
      </c>
      <c r="C272" s="591">
        <v>8750358</v>
      </c>
      <c r="D272" s="591">
        <v>60152697</v>
      </c>
      <c r="E272" s="492"/>
    </row>
    <row r="273" spans="1:5">
      <c r="A273" s="432"/>
      <c r="B273" s="584" t="s">
        <v>294</v>
      </c>
      <c r="C273" s="591">
        <v>168367415</v>
      </c>
      <c r="D273" s="591">
        <v>153141364</v>
      </c>
      <c r="E273" s="492"/>
    </row>
    <row r="274" spans="1:5">
      <c r="A274" s="432"/>
      <c r="B274" s="584" t="s">
        <v>295</v>
      </c>
      <c r="C274" s="591">
        <v>572222404</v>
      </c>
      <c r="D274" s="591">
        <v>843126326</v>
      </c>
      <c r="E274" s="492"/>
    </row>
    <row r="275" spans="1:5">
      <c r="A275" s="432"/>
      <c r="B275" s="584" t="s">
        <v>1104</v>
      </c>
      <c r="C275" s="591">
        <v>1407990702</v>
      </c>
      <c r="D275" s="591">
        <v>546414619</v>
      </c>
      <c r="E275" s="492"/>
    </row>
    <row r="276" spans="1:5">
      <c r="A276" s="432"/>
      <c r="B276" s="584" t="s">
        <v>1429</v>
      </c>
      <c r="C276" s="591">
        <v>15567827</v>
      </c>
      <c r="D276" s="402" t="s">
        <v>196</v>
      </c>
      <c r="E276" s="492"/>
    </row>
    <row r="277" spans="1:5">
      <c r="A277" s="432"/>
      <c r="B277" s="584" t="s">
        <v>1431</v>
      </c>
      <c r="C277" s="591">
        <v>25349542</v>
      </c>
      <c r="D277" s="591">
        <v>21395490</v>
      </c>
      <c r="E277" s="492"/>
    </row>
    <row r="278" spans="1:5">
      <c r="A278" s="432"/>
      <c r="B278" s="584" t="s">
        <v>1114</v>
      </c>
      <c r="C278" s="591">
        <v>1661239</v>
      </c>
      <c r="D278" s="591">
        <v>1576158</v>
      </c>
      <c r="E278" s="492"/>
    </row>
    <row r="279" spans="1:5">
      <c r="A279" s="432"/>
      <c r="B279" s="584" t="s">
        <v>1196</v>
      </c>
      <c r="C279" s="591">
        <v>4540584</v>
      </c>
      <c r="D279" s="591">
        <v>1454436</v>
      </c>
      <c r="E279" s="492"/>
    </row>
    <row r="280" spans="1:5">
      <c r="A280" s="432"/>
      <c r="B280" s="584" t="s">
        <v>301</v>
      </c>
      <c r="C280" s="591">
        <v>329682135</v>
      </c>
      <c r="D280" s="591">
        <v>279525250</v>
      </c>
      <c r="E280" s="492"/>
    </row>
    <row r="281" spans="1:5">
      <c r="A281" s="432"/>
      <c r="B281" s="584" t="s">
        <v>1680</v>
      </c>
      <c r="C281" s="591">
        <v>104428639</v>
      </c>
      <c r="D281" s="591">
        <v>59754246</v>
      </c>
      <c r="E281" s="492"/>
    </row>
    <row r="282" spans="1:5">
      <c r="A282" s="432"/>
      <c r="B282" s="584" t="s">
        <v>1516</v>
      </c>
      <c r="C282" s="591">
        <v>4915057</v>
      </c>
      <c r="D282" s="402" t="s">
        <v>196</v>
      </c>
      <c r="E282" s="492"/>
    </row>
    <row r="283" spans="1:5">
      <c r="A283" s="432"/>
      <c r="B283" s="584" t="s">
        <v>1276</v>
      </c>
      <c r="C283" s="591">
        <v>223118</v>
      </c>
      <c r="D283" s="402" t="s">
        <v>196</v>
      </c>
      <c r="E283" s="492"/>
    </row>
    <row r="284" spans="1:5">
      <c r="A284" s="432"/>
      <c r="B284" s="584" t="s">
        <v>779</v>
      </c>
      <c r="C284" s="591">
        <v>3380000</v>
      </c>
      <c r="D284" s="591">
        <v>5142345</v>
      </c>
      <c r="E284" s="492"/>
    </row>
    <row r="285" spans="1:5">
      <c r="A285" s="432"/>
      <c r="B285" s="584" t="s">
        <v>299</v>
      </c>
      <c r="C285" s="591">
        <v>6648859</v>
      </c>
      <c r="D285" s="591">
        <v>5705167</v>
      </c>
      <c r="E285" s="492"/>
    </row>
    <row r="286" spans="1:5">
      <c r="A286" s="432"/>
      <c r="B286" s="584" t="s">
        <v>1322</v>
      </c>
      <c r="C286" s="591">
        <v>20490909</v>
      </c>
      <c r="D286" s="591">
        <v>8945455</v>
      </c>
      <c r="E286" s="492"/>
    </row>
    <row r="287" spans="1:5">
      <c r="A287" s="432"/>
      <c r="B287" s="584" t="s">
        <v>774</v>
      </c>
      <c r="C287" s="591">
        <v>9990190</v>
      </c>
      <c r="D287" s="591">
        <v>8027598</v>
      </c>
      <c r="E287" s="492"/>
    </row>
    <row r="288" spans="1:5">
      <c r="A288" s="432"/>
      <c r="B288" s="584" t="s">
        <v>1277</v>
      </c>
      <c r="C288" s="591">
        <v>9898862</v>
      </c>
      <c r="D288" s="402" t="s">
        <v>196</v>
      </c>
      <c r="E288" s="492"/>
    </row>
    <row r="289" spans="1:7">
      <c r="A289" s="432"/>
      <c r="B289" s="584" t="s">
        <v>1366</v>
      </c>
      <c r="C289" s="591">
        <v>637920</v>
      </c>
      <c r="D289" s="402" t="s">
        <v>196</v>
      </c>
      <c r="E289" s="492"/>
    </row>
    <row r="290" spans="1:7">
      <c r="A290" s="432"/>
      <c r="B290" s="584" t="s">
        <v>1299</v>
      </c>
      <c r="C290" s="591">
        <v>7731739</v>
      </c>
      <c r="D290" s="402" t="s">
        <v>196</v>
      </c>
      <c r="E290" s="492"/>
    </row>
    <row r="291" spans="1:7">
      <c r="A291" s="432"/>
      <c r="B291" s="584" t="s">
        <v>1483</v>
      </c>
      <c r="C291" s="591">
        <v>445458</v>
      </c>
      <c r="D291" s="402" t="s">
        <v>196</v>
      </c>
      <c r="E291" s="492"/>
    </row>
    <row r="292" spans="1:7" ht="16.2" thickBot="1">
      <c r="A292" s="432"/>
      <c r="B292" s="454" t="s">
        <v>1491</v>
      </c>
      <c r="C292" s="516">
        <v>944296</v>
      </c>
      <c r="D292" s="452" t="s">
        <v>196</v>
      </c>
      <c r="E292" s="492"/>
    </row>
    <row r="293" spans="1:7" ht="16.2" thickBot="1">
      <c r="A293" s="432"/>
      <c r="B293" s="450" t="s">
        <v>48</v>
      </c>
      <c r="C293" s="606">
        <v>4248149006</v>
      </c>
      <c r="D293" s="606">
        <v>3171939998</v>
      </c>
      <c r="E293" s="620"/>
      <c r="F293" s="620"/>
      <c r="G293" s="637"/>
    </row>
    <row r="294" spans="1:7">
      <c r="A294" s="432"/>
      <c r="B294" s="628"/>
      <c r="C294" s="628"/>
      <c r="D294" s="628"/>
    </row>
    <row r="295" spans="1:7">
      <c r="A295" s="432"/>
      <c r="B295" s="628"/>
      <c r="C295" s="628"/>
      <c r="D295" s="628"/>
    </row>
    <row r="296" spans="1:7">
      <c r="A296" s="432"/>
      <c r="B296" s="12" t="s">
        <v>1244</v>
      </c>
    </row>
    <row r="297" spans="1:7">
      <c r="A297" s="432"/>
      <c r="B297" s="619" t="s">
        <v>936</v>
      </c>
    </row>
    <row r="298" spans="1:7" ht="16.2" thickBot="1">
      <c r="A298" s="432"/>
      <c r="B298" s="619"/>
    </row>
    <row r="299" spans="1:7" ht="16.2" thickBot="1">
      <c r="A299" s="432"/>
      <c r="B299" s="962" t="s">
        <v>135</v>
      </c>
      <c r="C299" s="334">
        <v>44926</v>
      </c>
      <c r="D299" s="334">
        <v>44561</v>
      </c>
    </row>
    <row r="300" spans="1:7" ht="15.6" customHeight="1" thickBot="1">
      <c r="A300" s="432"/>
      <c r="B300" s="963"/>
      <c r="C300" s="613" t="s">
        <v>1677</v>
      </c>
      <c r="D300" s="613" t="s">
        <v>1677</v>
      </c>
    </row>
    <row r="301" spans="1:7">
      <c r="A301" s="432"/>
      <c r="B301" s="584" t="s">
        <v>286</v>
      </c>
      <c r="C301" s="591">
        <v>99880</v>
      </c>
      <c r="D301" s="591">
        <v>18666</v>
      </c>
    </row>
    <row r="302" spans="1:7" ht="16.2" thickBot="1">
      <c r="A302" s="432"/>
      <c r="B302" s="454" t="s">
        <v>764</v>
      </c>
      <c r="C302" s="516">
        <v>1000000</v>
      </c>
      <c r="D302" s="452" t="s">
        <v>196</v>
      </c>
    </row>
    <row r="303" spans="1:7" ht="16.2" thickBot="1">
      <c r="A303" s="432"/>
      <c r="B303" s="599" t="s">
        <v>1399</v>
      </c>
      <c r="C303" s="606">
        <v>1099880</v>
      </c>
      <c r="D303" s="606">
        <v>18666</v>
      </c>
    </row>
    <row r="304" spans="1:7">
      <c r="A304" s="432"/>
      <c r="B304" s="584" t="s">
        <v>982</v>
      </c>
      <c r="C304" s="591">
        <v>-2419442</v>
      </c>
      <c r="D304" s="591">
        <v>-44448</v>
      </c>
    </row>
    <row r="305" spans="1:6" ht="16.2" thickBot="1">
      <c r="A305" s="432"/>
      <c r="B305" s="454" t="s">
        <v>1197</v>
      </c>
      <c r="C305" s="516">
        <v>-100733860</v>
      </c>
      <c r="D305" s="516">
        <v>-311841</v>
      </c>
    </row>
    <row r="306" spans="1:6" ht="16.2" thickBot="1">
      <c r="A306" s="432"/>
      <c r="B306" s="599" t="s">
        <v>1400</v>
      </c>
      <c r="C306" s="606">
        <v>-103153302</v>
      </c>
      <c r="D306" s="606">
        <v>-356289</v>
      </c>
      <c r="E306" s="620"/>
      <c r="F306" s="620"/>
    </row>
    <row r="307" spans="1:6">
      <c r="A307" s="432"/>
      <c r="B307" s="628"/>
      <c r="C307" s="628"/>
      <c r="D307" s="628"/>
    </row>
    <row r="308" spans="1:6">
      <c r="A308" s="432"/>
      <c r="B308" s="628"/>
      <c r="C308" s="628"/>
      <c r="D308" s="628"/>
    </row>
    <row r="309" spans="1:6">
      <c r="A309" s="432"/>
      <c r="B309" s="391" t="s">
        <v>1245</v>
      </c>
      <c r="C309" s="638"/>
      <c r="D309" s="638"/>
    </row>
    <row r="310" spans="1:6">
      <c r="A310" s="432"/>
      <c r="B310" s="619" t="s">
        <v>936</v>
      </c>
      <c r="C310" s="638"/>
      <c r="D310" s="638"/>
    </row>
    <row r="311" spans="1:6" ht="16.2" thickBot="1">
      <c r="A311" s="432"/>
      <c r="B311" s="619"/>
      <c r="C311" s="638"/>
      <c r="D311" s="638"/>
    </row>
    <row r="312" spans="1:6" ht="31.8" thickBot="1">
      <c r="A312" s="432"/>
      <c r="B312" s="639" t="s">
        <v>987</v>
      </c>
      <c r="C312" s="640" t="s">
        <v>1681</v>
      </c>
      <c r="D312" s="443" t="s">
        <v>1682</v>
      </c>
    </row>
    <row r="313" spans="1:6" ht="15" customHeight="1">
      <c r="A313" s="432"/>
      <c r="B313" s="584" t="s">
        <v>148</v>
      </c>
      <c r="C313" s="641">
        <v>319</v>
      </c>
      <c r="D313" s="641" t="s">
        <v>1565</v>
      </c>
    </row>
    <row r="314" spans="1:6">
      <c r="A314" s="432"/>
      <c r="B314" s="584" t="s">
        <v>284</v>
      </c>
      <c r="C314" s="591">
        <v>8196471160</v>
      </c>
      <c r="D314" s="591">
        <v>1484915154</v>
      </c>
    </row>
    <row r="315" spans="1:6" ht="16.2" thickBot="1">
      <c r="A315" s="432"/>
      <c r="B315" s="454" t="s">
        <v>285</v>
      </c>
      <c r="C315" s="516">
        <v>4835489797</v>
      </c>
      <c r="D315" s="516">
        <v>521346666</v>
      </c>
    </row>
    <row r="316" spans="1:6" ht="16.2" thickBot="1">
      <c r="A316" s="432"/>
      <c r="B316" s="450" t="s">
        <v>53</v>
      </c>
      <c r="C316" s="606">
        <v>13031961276</v>
      </c>
      <c r="D316" s="606">
        <v>2006261820</v>
      </c>
    </row>
    <row r="317" spans="1:6">
      <c r="A317" s="432"/>
      <c r="B317" s="391"/>
      <c r="C317" s="12"/>
      <c r="D317" s="12"/>
      <c r="E317" s="620"/>
      <c r="F317" s="620"/>
    </row>
    <row r="318" spans="1:6" ht="31.35" customHeight="1" thickBot="1">
      <c r="A318" s="432"/>
      <c r="B318" s="607" t="s">
        <v>988</v>
      </c>
      <c r="C318" s="446" t="s">
        <v>1683</v>
      </c>
      <c r="D318" s="446" t="s">
        <v>1682</v>
      </c>
    </row>
    <row r="319" spans="1:6">
      <c r="A319" s="432"/>
      <c r="B319" s="584" t="s">
        <v>54</v>
      </c>
      <c r="C319" s="591">
        <v>-359045102</v>
      </c>
      <c r="D319" s="591">
        <v>-924790</v>
      </c>
    </row>
    <row r="320" spans="1:6">
      <c r="A320" s="432"/>
      <c r="B320" s="584" t="s">
        <v>284</v>
      </c>
      <c r="C320" s="591">
        <v>-7980677958</v>
      </c>
      <c r="D320" s="591">
        <v>-1423037649</v>
      </c>
    </row>
    <row r="321" spans="1:5" ht="16.2" thickBot="1">
      <c r="A321" s="432"/>
      <c r="B321" s="454" t="s">
        <v>285</v>
      </c>
      <c r="C321" s="516">
        <v>-4900169282</v>
      </c>
      <c r="D321" s="516">
        <v>-603864767</v>
      </c>
      <c r="E321" s="492"/>
    </row>
    <row r="322" spans="1:5" ht="16.2" thickBot="1">
      <c r="A322" s="432"/>
      <c r="B322" s="450" t="s">
        <v>53</v>
      </c>
      <c r="C322" s="606">
        <v>-13239892342</v>
      </c>
      <c r="D322" s="606">
        <v>-2027827206</v>
      </c>
      <c r="E322" s="492"/>
    </row>
    <row r="323" spans="1:5" ht="16.2" thickBot="1">
      <c r="A323" s="432"/>
      <c r="B323" s="450" t="s">
        <v>215</v>
      </c>
      <c r="C323" s="606">
        <v>-207931066</v>
      </c>
      <c r="D323" s="606">
        <v>-21565386</v>
      </c>
      <c r="E323" s="492"/>
    </row>
    <row r="325" spans="1:5" ht="51" customHeight="1">
      <c r="B325" s="783" t="s">
        <v>1693</v>
      </c>
      <c r="C325" s="785"/>
    </row>
  </sheetData>
  <customSheetViews>
    <customSheetView guid="{7F8679DA-D059-4901-ACAC-85DFCE49504A}" scale="90" showGridLines="0" topLeftCell="A146">
      <selection activeCell="B154" sqref="B154"/>
      <pageMargins left="0.7" right="0.7" top="0.75" bottom="0.75" header="0.3" footer="0.3"/>
      <pageSetup paperSize="9" scale="50" orientation="portrait" r:id="rId1"/>
    </customSheetView>
    <customSheetView guid="{599159CD-1620-491F-A2F6-FFBFC633DFF1}" scale="90" showGridLines="0" printArea="1">
      <pageMargins left="0.7" right="0.7" top="0.75" bottom="0.75" header="0.3" footer="0.3"/>
      <pageSetup paperSize="9" scale="50" orientation="portrait" r:id="rId2"/>
    </customSheetView>
  </customSheetViews>
  <mergeCells count="9">
    <mergeCell ref="B299:B300"/>
    <mergeCell ref="B85:F85"/>
    <mergeCell ref="B325:C325"/>
    <mergeCell ref="E129:F129"/>
    <mergeCell ref="B129:B130"/>
    <mergeCell ref="C129:C130"/>
    <mergeCell ref="D129:D130"/>
    <mergeCell ref="B237:B238"/>
    <mergeCell ref="B227:B228"/>
  </mergeCells>
  <pageMargins left="0.7" right="0.7" top="0.75" bottom="0.75" header="0.3" footer="0.3"/>
  <pageSetup paperSize="9" scale="50"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60"/>
  <sheetViews>
    <sheetView showGridLines="0" topLeftCell="A42" zoomScale="80" zoomScaleNormal="80" zoomScaleSheetLayoutView="100" workbookViewId="0">
      <selection activeCell="C55" sqref="A55:XFD56"/>
    </sheetView>
  </sheetViews>
  <sheetFormatPr baseColWidth="10" defaultColWidth="9.44140625" defaultRowHeight="15.6"/>
  <cols>
    <col min="1" max="1" width="4.44140625" style="491" customWidth="1"/>
    <col min="2" max="2" width="49.44140625" style="431" customWidth="1"/>
    <col min="3" max="3" width="31.44140625" style="431" customWidth="1"/>
    <col min="4" max="5" width="22.5546875" style="431" customWidth="1"/>
    <col min="6" max="6" width="25.88671875" style="431" customWidth="1"/>
    <col min="7" max="8" width="22.5546875" style="431" customWidth="1"/>
    <col min="9" max="9" width="16.5546875" style="431" customWidth="1"/>
    <col min="10" max="10" width="18.5546875" style="431" customWidth="1"/>
    <col min="11" max="16384" width="9.44140625" style="431"/>
  </cols>
  <sheetData>
    <row r="1" spans="1:8">
      <c r="A1" s="430"/>
      <c r="B1" s="143"/>
      <c r="C1" s="143"/>
      <c r="D1" s="143"/>
      <c r="E1" s="143"/>
      <c r="F1" s="143"/>
      <c r="G1" s="143"/>
      <c r="H1" s="143"/>
    </row>
    <row r="2" spans="1:8">
      <c r="A2" s="430"/>
      <c r="B2" s="143"/>
      <c r="C2" s="143"/>
      <c r="D2" s="143"/>
      <c r="E2" s="143"/>
      <c r="F2" s="143"/>
      <c r="G2" s="143"/>
      <c r="H2" s="143"/>
    </row>
    <row r="3" spans="1:8">
      <c r="A3" s="430"/>
      <c r="B3" s="143"/>
      <c r="C3" s="143"/>
      <c r="D3" s="143"/>
      <c r="E3" s="143"/>
      <c r="F3" s="143"/>
      <c r="G3" s="143"/>
      <c r="H3" s="143"/>
    </row>
    <row r="4" spans="1:8">
      <c r="A4" s="430"/>
      <c r="B4" s="143"/>
      <c r="C4" s="143"/>
      <c r="D4" s="143"/>
      <c r="E4" s="143"/>
      <c r="F4" s="143"/>
      <c r="G4" s="143"/>
      <c r="H4" s="143"/>
    </row>
    <row r="5" spans="1:8">
      <c r="A5" s="430"/>
      <c r="B5" s="143"/>
      <c r="C5" s="143"/>
      <c r="D5" s="143"/>
      <c r="E5" s="143"/>
      <c r="F5" s="143"/>
      <c r="G5" s="143"/>
      <c r="H5" s="143"/>
    </row>
    <row r="6" spans="1:8">
      <c r="A6" s="430"/>
      <c r="B6" s="143"/>
      <c r="C6" s="143"/>
      <c r="D6" s="143"/>
      <c r="E6" s="143"/>
      <c r="F6" s="143"/>
      <c r="G6" s="143"/>
      <c r="H6" s="143"/>
    </row>
    <row r="7" spans="1:8">
      <c r="A7" s="432"/>
      <c r="B7" s="834" t="s">
        <v>930</v>
      </c>
      <c r="C7" s="834"/>
      <c r="D7" s="834"/>
      <c r="E7" s="834"/>
      <c r="F7" s="834"/>
    </row>
    <row r="8" spans="1:8">
      <c r="A8" s="432"/>
    </row>
    <row r="9" spans="1:8">
      <c r="A9" s="432"/>
      <c r="B9" s="834" t="s">
        <v>242</v>
      </c>
      <c r="C9" s="834"/>
      <c r="D9" s="834"/>
      <c r="E9" s="834"/>
      <c r="F9" s="834"/>
      <c r="G9" s="834"/>
    </row>
    <row r="10" spans="1:8">
      <c r="A10" s="432"/>
      <c r="B10" s="966" t="s">
        <v>939</v>
      </c>
      <c r="C10" s="966"/>
      <c r="D10" s="966"/>
      <c r="E10" s="966"/>
      <c r="F10" s="966"/>
      <c r="G10" s="966"/>
    </row>
    <row r="11" spans="1:8">
      <c r="A11" s="432"/>
      <c r="B11" s="966"/>
      <c r="C11" s="966"/>
      <c r="D11" s="966"/>
      <c r="E11" s="966"/>
      <c r="F11" s="966"/>
      <c r="G11" s="966"/>
    </row>
    <row r="12" spans="1:8">
      <c r="A12" s="432"/>
      <c r="B12" s="834" t="s">
        <v>243</v>
      </c>
      <c r="C12" s="834"/>
      <c r="D12" s="834"/>
      <c r="E12" s="834"/>
      <c r="F12" s="834"/>
      <c r="G12" s="834"/>
    </row>
    <row r="13" spans="1:8" ht="29.4" customHeight="1">
      <c r="A13" s="432"/>
      <c r="B13" s="967" t="s">
        <v>940</v>
      </c>
      <c r="C13" s="967"/>
      <c r="D13" s="967"/>
      <c r="E13" s="967"/>
      <c r="F13" s="967"/>
      <c r="G13" s="967"/>
    </row>
    <row r="14" spans="1:8">
      <c r="A14" s="432"/>
      <c r="B14" s="966"/>
      <c r="C14" s="966"/>
      <c r="D14" s="966"/>
      <c r="E14" s="966"/>
      <c r="F14" s="966"/>
      <c r="G14" s="966"/>
    </row>
    <row r="15" spans="1:8">
      <c r="A15" s="432"/>
      <c r="B15" s="834" t="s">
        <v>244</v>
      </c>
      <c r="C15" s="834"/>
      <c r="D15" s="834"/>
      <c r="E15" s="834"/>
      <c r="F15" s="834"/>
      <c r="G15" s="834"/>
    </row>
    <row r="16" spans="1:8" ht="44.4" customHeight="1">
      <c r="A16" s="432"/>
      <c r="B16" s="795" t="s">
        <v>1684</v>
      </c>
      <c r="C16" s="795"/>
      <c r="D16" s="795"/>
      <c r="E16" s="795"/>
      <c r="F16" s="795"/>
      <c r="G16" s="795"/>
    </row>
    <row r="17" spans="1:7" ht="5.4" customHeight="1">
      <c r="A17" s="432"/>
      <c r="B17" s="795"/>
      <c r="C17" s="795"/>
      <c r="D17" s="795"/>
      <c r="E17" s="795"/>
      <c r="F17" s="795"/>
      <c r="G17" s="795"/>
    </row>
    <row r="18" spans="1:7">
      <c r="A18" s="432"/>
      <c r="B18" s="441"/>
      <c r="C18" s="441"/>
      <c r="D18" s="441"/>
      <c r="E18" s="441"/>
      <c r="F18" s="441"/>
      <c r="G18" s="441"/>
    </row>
    <row r="19" spans="1:7">
      <c r="A19" s="432"/>
      <c r="B19" s="441"/>
      <c r="C19" s="441"/>
      <c r="D19" s="441"/>
      <c r="E19" s="441"/>
      <c r="F19" s="441"/>
      <c r="G19" s="441"/>
    </row>
    <row r="20" spans="1:7">
      <c r="A20" s="432"/>
      <c r="B20" s="968" t="s">
        <v>1006</v>
      </c>
      <c r="C20" s="968"/>
      <c r="D20" s="968"/>
      <c r="E20" s="968"/>
      <c r="F20" s="968"/>
      <c r="G20" s="968"/>
    </row>
    <row r="21" spans="1:7">
      <c r="A21" s="432"/>
      <c r="B21" s="642"/>
      <c r="C21" s="441"/>
      <c r="D21" s="441"/>
      <c r="E21" s="441"/>
      <c r="F21" s="441"/>
      <c r="G21" s="441"/>
    </row>
    <row r="22" spans="1:7">
      <c r="A22" s="432"/>
      <c r="B22" s="970" t="s">
        <v>1685</v>
      </c>
      <c r="C22" s="971"/>
      <c r="D22" s="971"/>
      <c r="E22" s="971"/>
      <c r="F22" s="971"/>
      <c r="G22" s="971"/>
    </row>
    <row r="23" spans="1:7">
      <c r="A23" s="432"/>
      <c r="B23" s="971"/>
      <c r="C23" s="971"/>
      <c r="D23" s="971"/>
      <c r="E23" s="971"/>
      <c r="F23" s="971"/>
      <c r="G23" s="971"/>
    </row>
    <row r="24" spans="1:7">
      <c r="A24" s="432"/>
      <c r="B24" s="971"/>
      <c r="C24" s="971"/>
      <c r="D24" s="971"/>
      <c r="E24" s="971"/>
      <c r="F24" s="971"/>
      <c r="G24" s="971"/>
    </row>
    <row r="25" spans="1:7">
      <c r="A25" s="432"/>
      <c r="B25" s="971"/>
      <c r="C25" s="971"/>
      <c r="D25" s="971"/>
      <c r="E25" s="971"/>
      <c r="F25" s="971"/>
      <c r="G25" s="971"/>
    </row>
    <row r="26" spans="1:7">
      <c r="A26" s="432"/>
    </row>
    <row r="27" spans="1:7">
      <c r="A27" s="432"/>
    </row>
    <row r="28" spans="1:7">
      <c r="A28" s="432"/>
      <c r="B28" s="968" t="s">
        <v>1007</v>
      </c>
      <c r="C28" s="968"/>
      <c r="D28" s="968"/>
      <c r="E28" s="968"/>
      <c r="F28" s="968"/>
      <c r="G28" s="968"/>
    </row>
    <row r="29" spans="1:7">
      <c r="A29" s="432"/>
      <c r="B29" s="616"/>
    </row>
    <row r="30" spans="1:7" ht="26.4" customHeight="1">
      <c r="A30" s="432"/>
      <c r="B30" s="795" t="s">
        <v>1686</v>
      </c>
      <c r="C30" s="795"/>
      <c r="D30" s="795"/>
      <c r="E30" s="795"/>
      <c r="F30" s="795"/>
      <c r="G30" s="795"/>
    </row>
    <row r="31" spans="1:7" ht="9.6" customHeight="1">
      <c r="A31" s="432"/>
      <c r="B31" s="795"/>
      <c r="C31" s="795"/>
      <c r="D31" s="795"/>
      <c r="E31" s="795"/>
      <c r="F31" s="795"/>
      <c r="G31" s="795"/>
    </row>
    <row r="32" spans="1:7" ht="60.75" customHeight="1">
      <c r="A32" s="432"/>
      <c r="B32" s="795"/>
      <c r="C32" s="795"/>
      <c r="D32" s="795"/>
      <c r="E32" s="795"/>
      <c r="F32" s="795"/>
      <c r="G32" s="795"/>
    </row>
    <row r="33" spans="1:7" ht="13.5" customHeight="1">
      <c r="A33" s="432"/>
      <c r="B33" s="795"/>
      <c r="C33" s="795"/>
      <c r="D33" s="795"/>
      <c r="E33" s="795"/>
      <c r="F33" s="795"/>
      <c r="G33" s="795"/>
    </row>
    <row r="34" spans="1:7">
      <c r="A34" s="432"/>
      <c r="B34" s="616"/>
    </row>
    <row r="35" spans="1:7">
      <c r="A35" s="432"/>
      <c r="B35" s="616"/>
    </row>
    <row r="36" spans="1:7">
      <c r="A36" s="432"/>
      <c r="B36" s="834" t="s">
        <v>1008</v>
      </c>
      <c r="C36" s="834"/>
      <c r="D36" s="834"/>
      <c r="E36" s="834"/>
      <c r="F36" s="834"/>
      <c r="G36" s="834"/>
    </row>
    <row r="37" spans="1:7">
      <c r="A37" s="432"/>
      <c r="B37" s="297"/>
      <c r="C37" s="441"/>
      <c r="D37" s="441"/>
      <c r="E37" s="441"/>
      <c r="F37" s="441"/>
      <c r="G37" s="441"/>
    </row>
    <row r="38" spans="1:7" ht="29.1" customHeight="1">
      <c r="A38" s="432"/>
      <c r="B38" s="969" t="s">
        <v>951</v>
      </c>
      <c r="C38" s="969"/>
      <c r="D38" s="969"/>
      <c r="E38" s="969"/>
      <c r="F38" s="969"/>
      <c r="G38" s="969"/>
    </row>
    <row r="39" spans="1:7">
      <c r="A39" s="432"/>
    </row>
    <row r="40" spans="1:7">
      <c r="A40" s="432"/>
    </row>
    <row r="41" spans="1:7">
      <c r="A41" s="432"/>
      <c r="B41" s="834" t="s">
        <v>1009</v>
      </c>
      <c r="C41" s="834"/>
      <c r="D41" s="834"/>
      <c r="E41" s="834"/>
      <c r="F41" s="834"/>
      <c r="G41" s="834"/>
    </row>
    <row r="42" spans="1:7" ht="46.5" customHeight="1">
      <c r="A42" s="432"/>
      <c r="B42" s="914" t="s">
        <v>1687</v>
      </c>
      <c r="C42" s="914"/>
      <c r="D42" s="914"/>
      <c r="E42" s="914"/>
      <c r="F42" s="914"/>
      <c r="G42" s="914"/>
    </row>
    <row r="43" spans="1:7" ht="33.75" customHeight="1">
      <c r="A43" s="432"/>
      <c r="B43" s="914"/>
      <c r="C43" s="914"/>
      <c r="D43" s="914"/>
      <c r="E43" s="914"/>
      <c r="F43" s="914"/>
      <c r="G43" s="914"/>
    </row>
    <row r="44" spans="1:7">
      <c r="A44" s="432"/>
    </row>
    <row r="45" spans="1:7">
      <c r="A45" s="432"/>
      <c r="B45" s="834" t="s">
        <v>1010</v>
      </c>
      <c r="C45" s="834"/>
      <c r="D45" s="834"/>
      <c r="E45" s="834"/>
      <c r="F45" s="834"/>
      <c r="G45" s="834"/>
    </row>
    <row r="46" spans="1:7">
      <c r="A46" s="432"/>
    </row>
    <row r="47" spans="1:7" ht="39.6" customHeight="1">
      <c r="A47" s="432"/>
      <c r="B47" s="795" t="s">
        <v>1404</v>
      </c>
      <c r="C47" s="795"/>
      <c r="D47" s="795"/>
      <c r="E47" s="795"/>
      <c r="F47" s="795"/>
      <c r="G47" s="795"/>
    </row>
    <row r="48" spans="1:7">
      <c r="A48" s="432"/>
      <c r="G48" s="300"/>
    </row>
    <row r="49" spans="1:15">
      <c r="A49" s="432"/>
      <c r="G49" s="77"/>
      <c r="H49" s="494"/>
      <c r="I49" s="494"/>
    </row>
    <row r="50" spans="1:15">
      <c r="A50" s="432"/>
      <c r="F50" s="13"/>
      <c r="G50" s="1"/>
      <c r="H50" s="1"/>
      <c r="I50" s="1"/>
      <c r="J50" s="1"/>
      <c r="K50" s="1"/>
      <c r="L50" s="1"/>
      <c r="M50" s="1"/>
      <c r="N50" s="1"/>
      <c r="O50" s="1"/>
    </row>
    <row r="51" spans="1:15">
      <c r="A51" s="432"/>
      <c r="B51" s="496"/>
      <c r="E51" s="31"/>
      <c r="F51" s="493"/>
      <c r="G51" s="1"/>
      <c r="H51" s="1"/>
      <c r="I51" s="1"/>
      <c r="J51" s="1"/>
      <c r="K51" s="1"/>
      <c r="L51" s="1"/>
      <c r="M51" s="1"/>
      <c r="N51" s="1"/>
      <c r="O51" s="1"/>
    </row>
    <row r="52" spans="1:15">
      <c r="A52" s="432"/>
      <c r="B52" s="496"/>
      <c r="E52" s="31"/>
      <c r="F52" s="493"/>
      <c r="G52" s="1"/>
      <c r="H52" s="1"/>
      <c r="I52" s="1"/>
      <c r="J52" s="1"/>
      <c r="K52" s="1"/>
      <c r="L52" s="1"/>
      <c r="M52" s="1"/>
      <c r="N52" s="1"/>
      <c r="O52" s="1"/>
    </row>
    <row r="53" spans="1:15">
      <c r="A53" s="432"/>
      <c r="B53" s="496"/>
      <c r="E53" s="31"/>
      <c r="F53" s="493"/>
      <c r="G53" s="1"/>
      <c r="H53" s="1"/>
      <c r="I53" s="1"/>
      <c r="J53" s="1"/>
      <c r="K53" s="1"/>
      <c r="L53" s="1"/>
      <c r="M53" s="1"/>
      <c r="N53" s="1"/>
      <c r="O53" s="1"/>
    </row>
    <row r="54" spans="1:15">
      <c r="A54" s="432"/>
      <c r="B54" s="497"/>
      <c r="E54" s="498"/>
    </row>
    <row r="55" spans="1:15">
      <c r="A55" s="432"/>
      <c r="B55" s="534" t="s">
        <v>1524</v>
      </c>
      <c r="C55" s="78" t="s">
        <v>1705</v>
      </c>
      <c r="E55" s="534" t="s">
        <v>1398</v>
      </c>
      <c r="G55" s="643" t="s">
        <v>176</v>
      </c>
      <c r="H55" s="534"/>
      <c r="I55" s="5"/>
      <c r="J55" s="644"/>
    </row>
    <row r="56" spans="1:15">
      <c r="B56" s="645" t="s">
        <v>67</v>
      </c>
      <c r="C56" s="79" t="s">
        <v>1706</v>
      </c>
      <c r="E56" s="645" t="s">
        <v>372</v>
      </c>
      <c r="G56" s="646" t="s">
        <v>1541</v>
      </c>
      <c r="H56" s="645"/>
      <c r="I56" s="5"/>
      <c r="J56" s="645"/>
    </row>
    <row r="60" spans="1:15" ht="42.6" customHeight="1">
      <c r="B60" s="783" t="s">
        <v>1693</v>
      </c>
      <c r="C60" s="785"/>
    </row>
  </sheetData>
  <customSheetViews>
    <customSheetView guid="{7F8679DA-D059-4901-ACAC-85DFCE49504A}" scale="90" showGridLines="0">
      <selection activeCell="D41" sqref="D41"/>
      <pageMargins left="0.7" right="0.7" top="0.75" bottom="0.75" header="0.3" footer="0.3"/>
      <pageSetup paperSize="9" scale="50" orientation="portrait" r:id="rId1"/>
    </customSheetView>
    <customSheetView guid="{599159CD-1620-491F-A2F6-FFBFC633DFF1}" scale="90" showGridLines="0" printArea="1">
      <pageMargins left="0.7" right="0.7" top="0.75" bottom="0.75" header="0.3" footer="0.3"/>
      <pageSetup paperSize="9" scale="50" orientation="portrait" r:id="rId2"/>
    </customSheetView>
  </customSheetViews>
  <mergeCells count="21">
    <mergeCell ref="B60:C60"/>
    <mergeCell ref="B20:G20"/>
    <mergeCell ref="B17:G17"/>
    <mergeCell ref="B16:G16"/>
    <mergeCell ref="B45:G45"/>
    <mergeCell ref="B47:G47"/>
    <mergeCell ref="B41:G41"/>
    <mergeCell ref="B42:G43"/>
    <mergeCell ref="B36:G36"/>
    <mergeCell ref="B38:G38"/>
    <mergeCell ref="B30:G33"/>
    <mergeCell ref="B28:G28"/>
    <mergeCell ref="B22:G25"/>
    <mergeCell ref="B7:F7"/>
    <mergeCell ref="B15:G15"/>
    <mergeCell ref="B14:G14"/>
    <mergeCell ref="B13:G13"/>
    <mergeCell ref="B11:G11"/>
    <mergeCell ref="B10:G10"/>
    <mergeCell ref="B9:G9"/>
    <mergeCell ref="B12:G12"/>
  </mergeCells>
  <pageMargins left="0.7" right="0.7" top="0.75" bottom="0.75" header="0.3" footer="0.3"/>
  <pageSetup paperSize="9" scale="50"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A139"/>
  <sheetViews>
    <sheetView showGridLines="0" tabSelected="1" topLeftCell="A128" zoomScale="90" zoomScaleNormal="90" workbookViewId="0">
      <selection activeCell="K139" sqref="K139"/>
    </sheetView>
  </sheetViews>
  <sheetFormatPr baseColWidth="10" defaultColWidth="8.5546875" defaultRowHeight="15.6"/>
  <cols>
    <col min="1" max="1" width="4.44140625" style="413" customWidth="1"/>
    <col min="2" max="2" width="6.88671875" style="680" customWidth="1"/>
    <col min="3" max="3" width="34.5546875" style="413" customWidth="1"/>
    <col min="4" max="4" width="7" style="413" customWidth="1"/>
    <col min="5" max="5" width="16.5546875" style="413" customWidth="1"/>
    <col min="6" max="6" width="13.88671875" style="413" customWidth="1"/>
    <col min="7" max="7" width="12.109375" style="413" customWidth="1"/>
    <col min="8" max="8" width="14.44140625" style="413" customWidth="1"/>
    <col min="9" max="9" width="15.44140625" style="413" bestFit="1" customWidth="1"/>
    <col min="10" max="10" width="31.109375" style="413" customWidth="1"/>
    <col min="11" max="11" width="3.5546875" style="413" customWidth="1"/>
    <col min="12" max="12" width="2.44140625" style="413" customWidth="1"/>
    <col min="13" max="13" width="8.5546875" style="519"/>
    <col min="14" max="16384" width="8.5546875" style="413"/>
  </cols>
  <sheetData>
    <row r="1" spans="2:11">
      <c r="C1" s="792"/>
      <c r="D1" s="792"/>
      <c r="E1" s="792"/>
      <c r="F1" s="792"/>
      <c r="G1" s="792"/>
      <c r="H1" s="792"/>
      <c r="I1" s="792"/>
      <c r="J1" s="792"/>
      <c r="K1" s="792"/>
    </row>
    <row r="2" spans="2:11">
      <c r="C2" s="79"/>
      <c r="D2" s="79"/>
      <c r="E2" s="79"/>
      <c r="F2" s="79"/>
      <c r="G2" s="79"/>
      <c r="H2" s="79"/>
      <c r="I2" s="79"/>
      <c r="J2" s="79"/>
      <c r="K2" s="79"/>
    </row>
    <row r="3" spans="2:11" ht="36" customHeight="1">
      <c r="C3" s="79"/>
      <c r="D3" s="79"/>
      <c r="E3" s="79"/>
      <c r="F3" s="79"/>
      <c r="G3" s="79"/>
      <c r="H3" s="79"/>
      <c r="I3" s="79"/>
      <c r="J3" s="79"/>
      <c r="K3" s="79"/>
    </row>
    <row r="4" spans="2:11">
      <c r="C4" s="79"/>
      <c r="D4" s="79"/>
      <c r="E4" s="79"/>
      <c r="F4" s="79"/>
      <c r="G4" s="79"/>
      <c r="H4" s="79"/>
      <c r="I4" s="79"/>
      <c r="J4" s="79"/>
      <c r="K4" s="79"/>
    </row>
    <row r="5" spans="2:11">
      <c r="C5" s="793" t="s">
        <v>222</v>
      </c>
      <c r="D5" s="793"/>
      <c r="E5" s="793"/>
      <c r="F5" s="793"/>
      <c r="G5" s="793"/>
      <c r="H5" s="793"/>
      <c r="I5" s="793"/>
      <c r="J5" s="793"/>
      <c r="K5" s="793"/>
    </row>
    <row r="6" spans="2:11">
      <c r="C6" s="794" t="s">
        <v>1462</v>
      </c>
      <c r="D6" s="794"/>
      <c r="E6" s="794"/>
      <c r="F6" s="794"/>
      <c r="G6" s="794"/>
      <c r="H6" s="794"/>
      <c r="I6" s="794"/>
      <c r="J6" s="794"/>
      <c r="K6" s="794"/>
    </row>
    <row r="7" spans="2:11">
      <c r="C7" s="616"/>
      <c r="D7" s="1"/>
      <c r="E7" s="1"/>
      <c r="F7" s="1"/>
      <c r="G7" s="1"/>
      <c r="H7" s="1"/>
      <c r="I7" s="1"/>
      <c r="J7" s="1"/>
    </row>
    <row r="8" spans="2:11">
      <c r="B8" s="680" t="s">
        <v>362</v>
      </c>
      <c r="C8" s="297" t="s">
        <v>363</v>
      </c>
      <c r="D8" s="1"/>
      <c r="E8" s="1"/>
      <c r="F8" s="1"/>
      <c r="G8" s="1"/>
      <c r="H8" s="1"/>
      <c r="I8" s="1"/>
      <c r="J8" s="1"/>
    </row>
    <row r="9" spans="2:11" ht="16.2" thickBot="1">
      <c r="C9" s="616"/>
      <c r="D9" s="1"/>
      <c r="E9" s="1"/>
      <c r="F9" s="1"/>
      <c r="G9" s="1"/>
      <c r="H9" s="1"/>
      <c r="I9" s="1"/>
      <c r="J9" s="1"/>
    </row>
    <row r="10" spans="2:11" ht="16.2" thickBot="1">
      <c r="C10" s="681" t="s">
        <v>1543</v>
      </c>
      <c r="D10" s="682"/>
      <c r="E10" s="683" t="s">
        <v>979</v>
      </c>
      <c r="F10" s="683"/>
      <c r="G10" s="683"/>
      <c r="H10" s="683"/>
      <c r="I10" s="683"/>
      <c r="J10" s="684"/>
    </row>
    <row r="11" spans="2:11" ht="16.2" thickBot="1">
      <c r="C11" s="685" t="s">
        <v>1544</v>
      </c>
      <c r="D11" s="686"/>
      <c r="E11" s="1" t="s">
        <v>1069</v>
      </c>
      <c r="F11" s="1"/>
      <c r="G11" s="1"/>
      <c r="H11" s="1"/>
      <c r="I11" s="1"/>
      <c r="J11" s="176"/>
    </row>
    <row r="12" spans="2:11" ht="16.2" thickBot="1">
      <c r="C12" s="681" t="s">
        <v>1545</v>
      </c>
      <c r="D12" s="682"/>
      <c r="E12" s="683" t="s">
        <v>245</v>
      </c>
      <c r="F12" s="683"/>
      <c r="G12" s="683"/>
      <c r="H12" s="683"/>
      <c r="I12" s="683"/>
      <c r="J12" s="684"/>
    </row>
    <row r="13" spans="2:11" ht="16.2" thickBot="1">
      <c r="C13" s="681" t="s">
        <v>1546</v>
      </c>
      <c r="D13" s="682"/>
      <c r="E13" s="683" t="s">
        <v>1547</v>
      </c>
      <c r="F13" s="683"/>
      <c r="G13" s="683"/>
      <c r="H13" s="683"/>
      <c r="I13" s="683"/>
      <c r="J13" s="684"/>
    </row>
    <row r="14" spans="2:11" ht="16.2" thickBot="1">
      <c r="C14" s="685" t="s">
        <v>1548</v>
      </c>
      <c r="D14" s="686"/>
      <c r="E14" s="1" t="s">
        <v>361</v>
      </c>
      <c r="F14" s="1"/>
      <c r="G14" s="1"/>
      <c r="H14" s="1"/>
      <c r="I14" s="1"/>
      <c r="J14" s="176"/>
    </row>
    <row r="15" spans="2:11" ht="16.2" thickBot="1">
      <c r="C15" s="681" t="s">
        <v>1549</v>
      </c>
      <c r="D15" s="682"/>
      <c r="E15" s="687" t="s">
        <v>1127</v>
      </c>
      <c r="F15" s="683"/>
      <c r="G15" s="683"/>
      <c r="H15" s="683"/>
      <c r="I15" s="683"/>
      <c r="J15" s="684"/>
    </row>
    <row r="16" spans="2:11" ht="16.2" thickBot="1">
      <c r="C16" s="681" t="s">
        <v>1550</v>
      </c>
      <c r="D16" s="682"/>
      <c r="E16" s="687" t="s">
        <v>1072</v>
      </c>
      <c r="F16" s="683"/>
      <c r="G16" s="683"/>
      <c r="H16" s="683"/>
      <c r="I16" s="683"/>
      <c r="J16" s="684"/>
    </row>
    <row r="17" spans="2:10" ht="16.2" thickBot="1">
      <c r="C17" s="688" t="s">
        <v>1551</v>
      </c>
      <c r="D17" s="689"/>
      <c r="E17" s="690" t="s">
        <v>1547</v>
      </c>
      <c r="F17" s="690"/>
      <c r="G17" s="690"/>
      <c r="H17" s="690"/>
      <c r="I17" s="690"/>
      <c r="J17" s="691"/>
    </row>
    <row r="18" spans="2:10">
      <c r="C18" s="616"/>
      <c r="D18" s="1"/>
      <c r="E18" s="1"/>
      <c r="F18" s="1"/>
      <c r="G18" s="1"/>
      <c r="H18" s="1"/>
      <c r="I18" s="1"/>
      <c r="J18" s="1"/>
    </row>
    <row r="19" spans="2:10">
      <c r="C19" s="616"/>
      <c r="D19" s="1"/>
      <c r="E19" s="1"/>
      <c r="F19" s="1"/>
      <c r="G19" s="1"/>
      <c r="H19" s="1"/>
      <c r="I19" s="1"/>
      <c r="J19" s="1"/>
    </row>
    <row r="20" spans="2:10">
      <c r="B20" s="680" t="s">
        <v>364</v>
      </c>
      <c r="C20" s="297" t="s">
        <v>365</v>
      </c>
      <c r="D20" s="1"/>
      <c r="E20" s="1"/>
      <c r="F20" s="1"/>
      <c r="G20" s="1"/>
      <c r="H20" s="1"/>
      <c r="I20" s="1"/>
      <c r="J20" s="1"/>
    </row>
    <row r="21" spans="2:10" ht="16.2" thickBot="1">
      <c r="C21" s="616"/>
      <c r="D21" s="1"/>
      <c r="E21" s="1"/>
      <c r="F21" s="1"/>
      <c r="G21" s="1"/>
      <c r="H21" s="1"/>
      <c r="I21" s="1"/>
      <c r="J21" s="1"/>
    </row>
    <row r="22" spans="2:10" ht="16.2" thickBot="1">
      <c r="C22" s="593" t="s">
        <v>1552</v>
      </c>
      <c r="D22" s="682"/>
      <c r="E22" s="683" t="s">
        <v>1553</v>
      </c>
      <c r="F22" s="683"/>
      <c r="G22" s="683"/>
      <c r="H22" s="683"/>
      <c r="I22" s="683"/>
      <c r="J22" s="684"/>
    </row>
    <row r="23" spans="2:10" ht="16.2" thickBot="1">
      <c r="C23" s="593" t="s">
        <v>1554</v>
      </c>
      <c r="D23" s="682"/>
      <c r="E23" s="683" t="s">
        <v>1555</v>
      </c>
      <c r="F23" s="683"/>
      <c r="G23" s="683"/>
      <c r="H23" s="683"/>
      <c r="I23" s="683"/>
      <c r="J23" s="684"/>
    </row>
    <row r="24" spans="2:10" ht="16.2" thickBot="1">
      <c r="C24" s="593" t="s">
        <v>1556</v>
      </c>
      <c r="D24" s="682"/>
      <c r="E24" s="683" t="s">
        <v>981</v>
      </c>
      <c r="F24" s="683"/>
      <c r="G24" s="683"/>
      <c r="H24" s="683"/>
      <c r="I24" s="683"/>
      <c r="J24" s="684"/>
    </row>
    <row r="25" spans="2:10" ht="16.2" thickBot="1">
      <c r="C25" s="593" t="s">
        <v>1552</v>
      </c>
      <c r="D25" s="682"/>
      <c r="E25" s="683" t="s">
        <v>989</v>
      </c>
      <c r="F25" s="683"/>
      <c r="G25" s="683"/>
      <c r="H25" s="683"/>
      <c r="I25" s="683"/>
      <c r="J25" s="684"/>
    </row>
    <row r="26" spans="2:10" ht="16.2" thickBot="1">
      <c r="C26" s="593" t="s">
        <v>1554</v>
      </c>
      <c r="D26" s="682"/>
      <c r="E26" s="683" t="s">
        <v>1557</v>
      </c>
      <c r="F26" s="683"/>
      <c r="G26" s="683"/>
      <c r="H26" s="683"/>
      <c r="I26" s="683"/>
      <c r="J26" s="684"/>
    </row>
    <row r="27" spans="2:10">
      <c r="C27" s="12"/>
      <c r="E27" s="5"/>
      <c r="F27" s="1"/>
      <c r="G27" s="1"/>
      <c r="H27" s="1"/>
      <c r="I27" s="1"/>
      <c r="J27" s="1"/>
    </row>
    <row r="29" spans="2:10">
      <c r="B29" s="680" t="s">
        <v>366</v>
      </c>
      <c r="C29" s="631" t="s">
        <v>367</v>
      </c>
    </row>
    <row r="31" spans="2:10">
      <c r="C31" s="692" t="s">
        <v>223</v>
      </c>
      <c r="D31" s="693"/>
      <c r="E31" s="796" t="s">
        <v>224</v>
      </c>
      <c r="F31" s="796"/>
      <c r="G31" s="797"/>
    </row>
    <row r="32" spans="2:10">
      <c r="C32" s="694" t="s">
        <v>368</v>
      </c>
      <c r="D32" s="695"/>
      <c r="E32" s="696" t="s">
        <v>1689</v>
      </c>
      <c r="F32" s="697"/>
      <c r="G32" s="698"/>
    </row>
    <row r="33" spans="2:7">
      <c r="C33" s="699" t="s">
        <v>225</v>
      </c>
      <c r="D33" s="700"/>
      <c r="E33" s="701"/>
      <c r="F33" s="701"/>
      <c r="G33" s="702"/>
    </row>
    <row r="34" spans="2:7">
      <c r="C34" s="703" t="s">
        <v>67</v>
      </c>
      <c r="D34" s="695"/>
      <c r="E34" s="696" t="s">
        <v>1689</v>
      </c>
      <c r="F34" s="697"/>
      <c r="G34" s="698"/>
    </row>
    <row r="35" spans="2:7">
      <c r="C35" s="704" t="s">
        <v>393</v>
      </c>
      <c r="D35" s="695"/>
      <c r="E35" s="696" t="s">
        <v>1394</v>
      </c>
      <c r="F35" s="697"/>
      <c r="G35" s="698"/>
    </row>
    <row r="36" spans="2:7">
      <c r="C36" s="703"/>
      <c r="D36" s="695"/>
      <c r="E36" s="696" t="s">
        <v>1464</v>
      </c>
      <c r="F36" s="697"/>
      <c r="G36" s="698"/>
    </row>
    <row r="37" spans="2:7">
      <c r="C37" s="703"/>
      <c r="D37" s="695"/>
      <c r="E37" s="696" t="s">
        <v>371</v>
      </c>
      <c r="F37" s="697"/>
      <c r="G37" s="698"/>
    </row>
    <row r="38" spans="2:7">
      <c r="C38" s="704"/>
      <c r="D38" s="695"/>
      <c r="E38" s="696" t="s">
        <v>1171</v>
      </c>
      <c r="F38" s="697"/>
      <c r="G38" s="698"/>
    </row>
    <row r="39" spans="2:7">
      <c r="C39" s="703" t="s">
        <v>372</v>
      </c>
      <c r="D39" s="695"/>
      <c r="E39" s="697" t="s">
        <v>1398</v>
      </c>
      <c r="F39" s="697"/>
      <c r="G39" s="698"/>
    </row>
    <row r="40" spans="2:7">
      <c r="C40" s="699" t="s">
        <v>1207</v>
      </c>
      <c r="D40" s="700"/>
      <c r="E40" s="701"/>
      <c r="F40" s="701"/>
      <c r="G40" s="702"/>
    </row>
    <row r="41" spans="2:7">
      <c r="C41" s="705" t="s">
        <v>1537</v>
      </c>
      <c r="D41" s="695"/>
      <c r="E41" s="696" t="s">
        <v>1524</v>
      </c>
      <c r="F41" s="697"/>
      <c r="G41" s="698"/>
    </row>
    <row r="42" spans="2:7">
      <c r="C42" s="705" t="s">
        <v>1208</v>
      </c>
      <c r="D42" s="695"/>
      <c r="E42" s="696" t="s">
        <v>1394</v>
      </c>
      <c r="F42" s="697"/>
      <c r="G42" s="698"/>
    </row>
    <row r="43" spans="2:7">
      <c r="C43" s="705" t="s">
        <v>1395</v>
      </c>
      <c r="D43" s="695"/>
      <c r="E43" s="696" t="s">
        <v>1396</v>
      </c>
      <c r="F43" s="697"/>
      <c r="G43" s="698"/>
    </row>
    <row r="44" spans="2:7">
      <c r="C44" s="705" t="s">
        <v>1522</v>
      </c>
      <c r="D44" s="695"/>
      <c r="E44" s="696" t="s">
        <v>1523</v>
      </c>
      <c r="F44" s="697"/>
      <c r="G44" s="698"/>
    </row>
    <row r="45" spans="2:7">
      <c r="C45" s="705" t="s">
        <v>1210</v>
      </c>
      <c r="D45" s="693"/>
      <c r="E45" s="706" t="s">
        <v>1209</v>
      </c>
      <c r="F45" s="707"/>
      <c r="G45" s="708"/>
    </row>
    <row r="46" spans="2:7">
      <c r="C46" s="414" t="s">
        <v>1463</v>
      </c>
      <c r="E46" s="632"/>
    </row>
    <row r="47" spans="2:7">
      <c r="E47" s="674"/>
    </row>
    <row r="48" spans="2:7">
      <c r="B48" s="680" t="s">
        <v>369</v>
      </c>
      <c r="C48" s="616" t="s">
        <v>370</v>
      </c>
    </row>
    <row r="50" spans="2:27" ht="39.6" customHeight="1">
      <c r="C50" s="795" t="s">
        <v>1558</v>
      </c>
      <c r="D50" s="795"/>
      <c r="E50" s="795"/>
      <c r="F50" s="795"/>
      <c r="G50" s="795"/>
      <c r="H50" s="795"/>
      <c r="I50" s="795"/>
      <c r="J50" s="795"/>
      <c r="K50" s="795"/>
    </row>
    <row r="51" spans="2:27" ht="16.2" thickBot="1"/>
    <row r="52" spans="2:27" ht="16.2" thickBot="1">
      <c r="C52" s="709" t="s">
        <v>226</v>
      </c>
      <c r="D52" s="709"/>
      <c r="E52" s="751">
        <v>18200000000</v>
      </c>
    </row>
    <row r="53" spans="2:27" ht="16.2" thickBot="1">
      <c r="C53" s="710" t="s">
        <v>227</v>
      </c>
      <c r="D53" s="710"/>
      <c r="E53" s="752">
        <v>18200000000</v>
      </c>
    </row>
    <row r="54" spans="2:27" ht="16.2" thickBot="1">
      <c r="C54" s="710" t="s">
        <v>228</v>
      </c>
      <c r="D54" s="710"/>
      <c r="E54" s="752">
        <v>18200000000</v>
      </c>
    </row>
    <row r="55" spans="2:27" ht="16.2" thickBot="1">
      <c r="C55" s="710" t="s">
        <v>229</v>
      </c>
      <c r="D55" s="710"/>
      <c r="E55" s="752">
        <v>1000000</v>
      </c>
    </row>
    <row r="57" spans="2:27" ht="16.2" thickBot="1"/>
    <row r="58" spans="2:27" ht="16.2" thickBot="1">
      <c r="B58" s="789" t="s">
        <v>385</v>
      </c>
      <c r="C58" s="790"/>
      <c r="D58" s="790"/>
      <c r="E58" s="790"/>
      <c r="F58" s="790"/>
      <c r="G58" s="790"/>
      <c r="H58" s="790"/>
      <c r="I58" s="790"/>
      <c r="J58" s="791"/>
    </row>
    <row r="59" spans="2:27" ht="42" customHeight="1" thickBot="1">
      <c r="B59" s="711" t="s">
        <v>230</v>
      </c>
      <c r="C59" s="711" t="s">
        <v>373</v>
      </c>
      <c r="D59" s="711" t="s">
        <v>380</v>
      </c>
      <c r="E59" s="711" t="s">
        <v>374</v>
      </c>
      <c r="F59" s="711" t="s">
        <v>375</v>
      </c>
      <c r="G59" s="711" t="s">
        <v>376</v>
      </c>
      <c r="H59" s="711" t="s">
        <v>377</v>
      </c>
      <c r="I59" s="711" t="s">
        <v>378</v>
      </c>
      <c r="J59" s="711" t="s">
        <v>379</v>
      </c>
      <c r="M59" s="413"/>
      <c r="N59" s="519"/>
    </row>
    <row r="60" spans="2:27">
      <c r="B60" s="712">
        <v>1</v>
      </c>
      <c r="C60" s="710" t="s">
        <v>381</v>
      </c>
      <c r="D60" s="712" t="s">
        <v>196</v>
      </c>
      <c r="E60" s="713" t="s">
        <v>383</v>
      </c>
      <c r="F60" s="713">
        <v>18199</v>
      </c>
      <c r="G60" s="712" t="s">
        <v>384</v>
      </c>
      <c r="H60" s="713">
        <v>18199</v>
      </c>
      <c r="I60" s="714">
        <v>18199000000</v>
      </c>
      <c r="J60" s="715">
        <v>0.99990000000000001</v>
      </c>
      <c r="N60" s="519"/>
      <c r="O60" s="519"/>
      <c r="P60" s="519"/>
      <c r="Q60" s="519"/>
      <c r="R60" s="519"/>
      <c r="S60" s="519"/>
      <c r="T60" s="519"/>
      <c r="U60" s="519"/>
      <c r="V60" s="519"/>
      <c r="W60" s="519"/>
      <c r="X60" s="519"/>
      <c r="Y60" s="519"/>
      <c r="Z60" s="519"/>
      <c r="AA60" s="519"/>
    </row>
    <row r="61" spans="2:27" ht="31.8" thickBot="1">
      <c r="B61" s="716">
        <v>2</v>
      </c>
      <c r="C61" s="717" t="s">
        <v>382</v>
      </c>
      <c r="D61" s="716" t="s">
        <v>196</v>
      </c>
      <c r="E61" s="718">
        <v>18200</v>
      </c>
      <c r="F61" s="716">
        <v>1</v>
      </c>
      <c r="G61" s="716" t="s">
        <v>384</v>
      </c>
      <c r="H61" s="716">
        <v>1</v>
      </c>
      <c r="I61" s="719">
        <v>1000000</v>
      </c>
      <c r="J61" s="720">
        <v>1E-4</v>
      </c>
      <c r="N61" s="519"/>
      <c r="O61" s="519"/>
      <c r="P61" s="519"/>
      <c r="Q61" s="519"/>
      <c r="R61" s="519"/>
      <c r="S61" s="519"/>
      <c r="T61" s="519"/>
      <c r="U61" s="519"/>
      <c r="V61" s="519"/>
      <c r="W61" s="519"/>
      <c r="X61" s="519"/>
      <c r="Y61" s="519"/>
      <c r="Z61" s="519"/>
      <c r="AA61" s="519"/>
    </row>
    <row r="62" spans="2:27">
      <c r="N62" s="519"/>
      <c r="O62" s="519"/>
      <c r="P62" s="519"/>
      <c r="Q62" s="519"/>
      <c r="R62" s="519"/>
      <c r="S62" s="519"/>
      <c r="T62" s="519"/>
      <c r="U62" s="519"/>
      <c r="V62" s="519"/>
      <c r="W62" s="519"/>
      <c r="X62" s="519"/>
      <c r="Y62" s="519"/>
      <c r="Z62" s="519"/>
      <c r="AA62" s="519"/>
    </row>
    <row r="63" spans="2:27" ht="16.2" thickBot="1">
      <c r="N63" s="519"/>
      <c r="O63" s="519"/>
      <c r="P63" s="519"/>
      <c r="Q63" s="519"/>
      <c r="R63" s="519"/>
      <c r="S63" s="519"/>
      <c r="T63" s="519"/>
      <c r="U63" s="519"/>
      <c r="V63" s="519"/>
      <c r="W63" s="519"/>
      <c r="X63" s="519"/>
      <c r="Y63" s="519"/>
      <c r="Z63" s="519"/>
      <c r="AA63" s="519"/>
    </row>
    <row r="64" spans="2:27" ht="15" customHeight="1" thickBot="1">
      <c r="B64" s="789" t="s">
        <v>386</v>
      </c>
      <c r="C64" s="790"/>
      <c r="D64" s="790"/>
      <c r="E64" s="790"/>
      <c r="F64" s="790"/>
      <c r="G64" s="790"/>
      <c r="H64" s="790"/>
      <c r="I64" s="790"/>
      <c r="J64" s="791"/>
    </row>
    <row r="65" spans="2:13" ht="39.75" customHeight="1" thickBot="1">
      <c r="B65" s="711" t="s">
        <v>230</v>
      </c>
      <c r="C65" s="711" t="s">
        <v>373</v>
      </c>
      <c r="D65" s="711" t="s">
        <v>380</v>
      </c>
      <c r="E65" s="711" t="s">
        <v>374</v>
      </c>
      <c r="F65" s="711" t="s">
        <v>375</v>
      </c>
      <c r="G65" s="711" t="s">
        <v>376</v>
      </c>
      <c r="H65" s="711" t="s">
        <v>377</v>
      </c>
      <c r="I65" s="711" t="s">
        <v>378</v>
      </c>
      <c r="J65" s="711" t="s">
        <v>387</v>
      </c>
      <c r="M65" s="413"/>
    </row>
    <row r="66" spans="2:13">
      <c r="B66" s="712">
        <v>1</v>
      </c>
      <c r="C66" s="710" t="s">
        <v>381</v>
      </c>
      <c r="D66" s="712" t="s">
        <v>196</v>
      </c>
      <c r="E66" s="713" t="s">
        <v>383</v>
      </c>
      <c r="F66" s="713">
        <v>18199</v>
      </c>
      <c r="G66" s="712" t="s">
        <v>384</v>
      </c>
      <c r="H66" s="713">
        <v>18199</v>
      </c>
      <c r="I66" s="714">
        <v>18199000000</v>
      </c>
      <c r="J66" s="715">
        <v>0.99990000000000001</v>
      </c>
    </row>
    <row r="67" spans="2:13" ht="31.8" thickBot="1">
      <c r="B67" s="716">
        <v>2</v>
      </c>
      <c r="C67" s="717" t="s">
        <v>382</v>
      </c>
      <c r="D67" s="716" t="s">
        <v>196</v>
      </c>
      <c r="E67" s="718">
        <v>18200</v>
      </c>
      <c r="F67" s="716">
        <v>1</v>
      </c>
      <c r="G67" s="716" t="s">
        <v>384</v>
      </c>
      <c r="H67" s="716">
        <v>1</v>
      </c>
      <c r="I67" s="719">
        <v>1000000</v>
      </c>
      <c r="J67" s="720">
        <v>1E-4</v>
      </c>
    </row>
    <row r="68" spans="2:13" ht="16.2" thickBot="1"/>
    <row r="69" spans="2:13" ht="16.2" thickBot="1">
      <c r="B69" s="786" t="s">
        <v>1213</v>
      </c>
      <c r="C69" s="787"/>
      <c r="D69" s="787"/>
      <c r="E69" s="787"/>
      <c r="F69" s="787"/>
      <c r="G69" s="787"/>
      <c r="H69" s="787"/>
      <c r="I69" s="787"/>
      <c r="J69" s="788"/>
    </row>
    <row r="70" spans="2:13">
      <c r="B70" s="721" t="s">
        <v>1214</v>
      </c>
      <c r="C70" s="722"/>
      <c r="D70" s="722"/>
      <c r="E70" s="722"/>
      <c r="F70" s="722"/>
      <c r="G70" s="722"/>
      <c r="H70" s="722"/>
      <c r="I70" s="722"/>
      <c r="J70" s="723" t="s">
        <v>1215</v>
      </c>
    </row>
    <row r="71" spans="2:13">
      <c r="B71" s="724" t="s">
        <v>1216</v>
      </c>
      <c r="C71" s="725"/>
      <c r="D71" s="725"/>
      <c r="E71" s="725"/>
      <c r="F71" s="725"/>
      <c r="G71" s="725"/>
      <c r="H71" s="725"/>
      <c r="I71" s="725"/>
      <c r="J71" s="726">
        <v>0.99990000000000001</v>
      </c>
    </row>
    <row r="72" spans="2:13" ht="16.2" thickBot="1">
      <c r="B72" s="727"/>
      <c r="C72" s="728"/>
      <c r="D72" s="728"/>
      <c r="E72" s="728"/>
      <c r="F72" s="728"/>
      <c r="G72" s="728"/>
      <c r="H72" s="728"/>
      <c r="I72" s="728"/>
      <c r="J72" s="729"/>
    </row>
    <row r="73" spans="2:13" ht="16.2" thickBot="1">
      <c r="B73" s="730" t="s">
        <v>1217</v>
      </c>
      <c r="C73" s="731"/>
      <c r="D73" s="731"/>
      <c r="E73" s="731"/>
      <c r="F73" s="731"/>
      <c r="G73" s="731"/>
      <c r="H73" s="731"/>
      <c r="I73" s="731"/>
      <c r="J73" s="732"/>
    </row>
    <row r="74" spans="2:13">
      <c r="B74" s="733"/>
      <c r="C74" s="734" t="s">
        <v>1218</v>
      </c>
      <c r="D74" s="735"/>
      <c r="E74" s="735"/>
      <c r="F74" s="735"/>
      <c r="G74" s="735"/>
      <c r="H74" s="735"/>
      <c r="I74" s="735"/>
      <c r="J74" s="736">
        <v>1</v>
      </c>
    </row>
    <row r="75" spans="2:13" ht="16.2" thickBot="1">
      <c r="B75" s="737"/>
      <c r="C75" s="697"/>
      <c r="D75" s="697"/>
      <c r="E75" s="697"/>
      <c r="F75" s="697"/>
      <c r="G75" s="697"/>
      <c r="H75" s="697"/>
      <c r="I75" s="697"/>
      <c r="J75" s="729"/>
    </row>
    <row r="76" spans="2:13" ht="16.2" thickBot="1">
      <c r="B76" s="730" t="s">
        <v>1219</v>
      </c>
      <c r="C76" s="738"/>
      <c r="D76" s="738"/>
      <c r="E76" s="738"/>
      <c r="F76" s="738"/>
      <c r="G76" s="738"/>
      <c r="H76" s="738"/>
      <c r="I76" s="738"/>
      <c r="J76" s="732"/>
    </row>
    <row r="77" spans="2:13">
      <c r="B77" s="739"/>
      <c r="C77" s="735" t="s">
        <v>1220</v>
      </c>
      <c r="D77" s="735"/>
      <c r="E77" s="735"/>
      <c r="F77" s="735"/>
      <c r="G77" s="735"/>
      <c r="H77" s="735"/>
      <c r="I77" s="735"/>
      <c r="J77" s="736">
        <v>1</v>
      </c>
    </row>
    <row r="78" spans="2:13" ht="16.2" thickBot="1">
      <c r="B78" s="737"/>
      <c r="C78" s="697"/>
      <c r="D78" s="697"/>
      <c r="E78" s="697"/>
      <c r="F78" s="697"/>
      <c r="G78" s="697"/>
      <c r="H78" s="697"/>
      <c r="I78" s="697"/>
      <c r="J78" s="729"/>
    </row>
    <row r="79" spans="2:13" ht="16.2" thickBot="1">
      <c r="B79" s="740" t="s">
        <v>1221</v>
      </c>
      <c r="C79" s="738"/>
      <c r="D79" s="738"/>
      <c r="E79" s="738"/>
      <c r="F79" s="738"/>
      <c r="G79" s="738"/>
      <c r="H79" s="738"/>
      <c r="I79" s="738"/>
      <c r="J79" s="732"/>
    </row>
    <row r="80" spans="2:13">
      <c r="B80" s="739"/>
      <c r="C80" s="735" t="s">
        <v>1222</v>
      </c>
      <c r="D80" s="735"/>
      <c r="E80" s="735"/>
      <c r="F80" s="735"/>
      <c r="G80" s="735"/>
      <c r="H80" s="735"/>
      <c r="I80" s="735"/>
      <c r="J80" s="736">
        <v>0.26150000000000001</v>
      </c>
    </row>
    <row r="81" spans="2:10">
      <c r="B81" s="741"/>
      <c r="C81" s="707" t="s">
        <v>1223</v>
      </c>
      <c r="D81" s="707"/>
      <c r="E81" s="707"/>
      <c r="F81" s="707"/>
      <c r="G81" s="707"/>
      <c r="H81" s="707"/>
      <c r="I81" s="707"/>
      <c r="J81" s="742">
        <v>0.1983</v>
      </c>
    </row>
    <row r="82" spans="2:10">
      <c r="B82" s="741"/>
      <c r="C82" s="707" t="s">
        <v>1224</v>
      </c>
      <c r="D82" s="707"/>
      <c r="E82" s="707"/>
      <c r="F82" s="707"/>
      <c r="G82" s="707"/>
      <c r="H82" s="707"/>
      <c r="I82" s="707"/>
      <c r="J82" s="742">
        <v>0.52290000000000003</v>
      </c>
    </row>
    <row r="83" spans="2:10" ht="16.2" thickBot="1">
      <c r="B83" s="737"/>
      <c r="C83" s="697"/>
      <c r="D83" s="697"/>
      <c r="E83" s="697"/>
      <c r="F83" s="697"/>
      <c r="G83" s="697"/>
      <c r="H83" s="697"/>
      <c r="I83" s="697"/>
      <c r="J83" s="729"/>
    </row>
    <row r="84" spans="2:10" ht="16.2" thickBot="1">
      <c r="B84" s="740" t="s">
        <v>1225</v>
      </c>
      <c r="C84" s="738"/>
      <c r="D84" s="738"/>
      <c r="E84" s="738"/>
      <c r="F84" s="738"/>
      <c r="G84" s="738"/>
      <c r="H84" s="738"/>
      <c r="I84" s="738"/>
      <c r="J84" s="732"/>
    </row>
    <row r="85" spans="2:10">
      <c r="B85" s="739"/>
      <c r="C85" s="735" t="s">
        <v>1223</v>
      </c>
      <c r="D85" s="735"/>
      <c r="E85" s="735"/>
      <c r="F85" s="735"/>
      <c r="G85" s="735"/>
      <c r="H85" s="735"/>
      <c r="I85" s="735"/>
      <c r="J85" s="736">
        <v>0.6653</v>
      </c>
    </row>
    <row r="86" spans="2:10">
      <c r="B86" s="741"/>
      <c r="C86" s="707" t="s">
        <v>1226</v>
      </c>
      <c r="D86" s="707"/>
      <c r="E86" s="707"/>
      <c r="F86" s="707"/>
      <c r="G86" s="707"/>
      <c r="H86" s="707"/>
      <c r="I86" s="707"/>
      <c r="J86" s="742">
        <v>0.33460000000000001</v>
      </c>
    </row>
    <row r="87" spans="2:10" ht="16.2" thickBot="1">
      <c r="B87" s="737"/>
      <c r="C87" s="697"/>
      <c r="D87" s="697"/>
      <c r="E87" s="697"/>
      <c r="F87" s="697"/>
      <c r="G87" s="697"/>
      <c r="H87" s="697"/>
      <c r="I87" s="697"/>
      <c r="J87" s="729"/>
    </row>
    <row r="88" spans="2:10" ht="16.2" thickBot="1">
      <c r="B88" s="740" t="s">
        <v>1227</v>
      </c>
      <c r="C88" s="738"/>
      <c r="D88" s="738"/>
      <c r="E88" s="738"/>
      <c r="F88" s="738"/>
      <c r="G88" s="738"/>
      <c r="H88" s="738"/>
      <c r="I88" s="738"/>
      <c r="J88" s="732"/>
    </row>
    <row r="89" spans="2:10">
      <c r="B89" s="739"/>
      <c r="C89" s="735" t="s">
        <v>1228</v>
      </c>
      <c r="D89" s="735"/>
      <c r="E89" s="735"/>
      <c r="F89" s="735"/>
      <c r="G89" s="735"/>
      <c r="H89" s="735"/>
      <c r="I89" s="735"/>
      <c r="J89" s="736">
        <v>0.25</v>
      </c>
    </row>
    <row r="90" spans="2:10">
      <c r="B90" s="741"/>
      <c r="C90" s="707" t="s">
        <v>1229</v>
      </c>
      <c r="D90" s="707"/>
      <c r="E90" s="707"/>
      <c r="F90" s="707"/>
      <c r="G90" s="707"/>
      <c r="H90" s="707"/>
      <c r="I90" s="707"/>
      <c r="J90" s="742">
        <v>0.25</v>
      </c>
    </row>
    <row r="91" spans="2:10">
      <c r="B91" s="741"/>
      <c r="C91" s="707" t="s">
        <v>1230</v>
      </c>
      <c r="D91" s="707"/>
      <c r="E91" s="707"/>
      <c r="F91" s="707"/>
      <c r="G91" s="707"/>
      <c r="H91" s="707"/>
      <c r="I91" s="707"/>
      <c r="J91" s="742">
        <v>0.25</v>
      </c>
    </row>
    <row r="92" spans="2:10">
      <c r="B92" s="741"/>
      <c r="C92" s="707" t="s">
        <v>1231</v>
      </c>
      <c r="D92" s="707"/>
      <c r="E92" s="707"/>
      <c r="F92" s="707"/>
      <c r="G92" s="707"/>
      <c r="H92" s="707"/>
      <c r="I92" s="707"/>
      <c r="J92" s="742">
        <v>0.25</v>
      </c>
    </row>
    <row r="93" spans="2:10" ht="16.2" thickBot="1">
      <c r="B93" s="737"/>
      <c r="C93" s="697"/>
      <c r="D93" s="697"/>
      <c r="E93" s="697"/>
      <c r="F93" s="697"/>
      <c r="G93" s="697"/>
      <c r="H93" s="697"/>
      <c r="I93" s="697"/>
      <c r="J93" s="729"/>
    </row>
    <row r="94" spans="2:10" ht="16.2" thickBot="1">
      <c r="B94" s="740" t="s">
        <v>1232</v>
      </c>
      <c r="C94" s="738"/>
      <c r="D94" s="738"/>
      <c r="E94" s="738"/>
      <c r="F94" s="738"/>
      <c r="G94" s="738"/>
      <c r="H94" s="738"/>
      <c r="I94" s="738"/>
      <c r="J94" s="732"/>
    </row>
    <row r="95" spans="2:10">
      <c r="B95" s="739"/>
      <c r="C95" s="735" t="s">
        <v>1233</v>
      </c>
      <c r="D95" s="735"/>
      <c r="E95" s="735"/>
      <c r="F95" s="735"/>
      <c r="G95" s="735"/>
      <c r="H95" s="735"/>
      <c r="I95" s="735"/>
      <c r="J95" s="736">
        <v>0.33939999999999998</v>
      </c>
    </row>
    <row r="96" spans="2:10" ht="16.2" thickBot="1">
      <c r="B96" s="743"/>
      <c r="C96" s="744" t="s">
        <v>1224</v>
      </c>
      <c r="D96" s="744"/>
      <c r="E96" s="744"/>
      <c r="F96" s="744"/>
      <c r="G96" s="744"/>
      <c r="H96" s="744"/>
      <c r="I96" s="744"/>
      <c r="J96" s="745">
        <v>0.66059999999999997</v>
      </c>
    </row>
    <row r="97" spans="2:18">
      <c r="C97" s="413" t="s">
        <v>1234</v>
      </c>
    </row>
    <row r="99" spans="2:18">
      <c r="B99" s="680" t="s">
        <v>388</v>
      </c>
      <c r="C99" s="391" t="s">
        <v>1690</v>
      </c>
    </row>
    <row r="100" spans="2:18">
      <c r="B100" s="413"/>
    </row>
    <row r="101" spans="2:18">
      <c r="B101" s="680" t="s">
        <v>389</v>
      </c>
      <c r="C101" s="391" t="s">
        <v>980</v>
      </c>
      <c r="M101" s="413"/>
    </row>
    <row r="102" spans="2:18">
      <c r="B102" s="680" t="s">
        <v>390</v>
      </c>
      <c r="C102" s="391" t="s">
        <v>1691</v>
      </c>
      <c r="M102" s="413"/>
    </row>
    <row r="105" spans="2:18">
      <c r="B105" s="680" t="s">
        <v>391</v>
      </c>
      <c r="C105" s="391" t="s">
        <v>231</v>
      </c>
    </row>
    <row r="107" spans="2:18">
      <c r="C107" s="391" t="s">
        <v>231</v>
      </c>
      <c r="E107" s="380" t="s">
        <v>232</v>
      </c>
    </row>
    <row r="108" spans="2:18">
      <c r="B108" s="746"/>
      <c r="C108" s="400" t="s">
        <v>1525</v>
      </c>
      <c r="E108" s="400" t="s">
        <v>67</v>
      </c>
    </row>
    <row r="109" spans="2:18">
      <c r="B109" s="746"/>
      <c r="C109" s="400" t="s">
        <v>1464</v>
      </c>
      <c r="E109" s="400" t="s">
        <v>233</v>
      </c>
    </row>
    <row r="110" spans="2:18">
      <c r="C110" s="400" t="s">
        <v>1171</v>
      </c>
      <c r="E110" s="400" t="s">
        <v>233</v>
      </c>
      <c r="N110" s="519"/>
      <c r="O110" s="519"/>
      <c r="P110" s="519"/>
      <c r="Q110" s="519"/>
      <c r="R110" s="519"/>
    </row>
    <row r="111" spans="2:18">
      <c r="C111" s="400" t="s">
        <v>1559</v>
      </c>
      <c r="E111" s="400" t="s">
        <v>233</v>
      </c>
      <c r="N111" s="519"/>
      <c r="O111" s="519"/>
      <c r="P111" s="519"/>
      <c r="Q111" s="519"/>
      <c r="R111" s="519"/>
    </row>
    <row r="112" spans="2:18">
      <c r="C112" s="400" t="s">
        <v>1398</v>
      </c>
      <c r="E112" s="400" t="s">
        <v>372</v>
      </c>
      <c r="N112" s="519"/>
      <c r="O112" s="519"/>
      <c r="P112" s="519"/>
      <c r="Q112" s="519"/>
      <c r="R112" s="519"/>
    </row>
    <row r="113" spans="3:5">
      <c r="C113" s="400" t="s">
        <v>1523</v>
      </c>
      <c r="E113" s="400" t="s">
        <v>1560</v>
      </c>
    </row>
    <row r="114" spans="3:5">
      <c r="C114" s="400" t="s">
        <v>1394</v>
      </c>
      <c r="E114" s="400" t="s">
        <v>1208</v>
      </c>
    </row>
    <row r="115" spans="3:5">
      <c r="C115" s="400" t="s">
        <v>1235</v>
      </c>
      <c r="E115" s="400" t="s">
        <v>1210</v>
      </c>
    </row>
    <row r="116" spans="3:5">
      <c r="C116" s="400" t="s">
        <v>1396</v>
      </c>
      <c r="E116" s="400" t="s">
        <v>1395</v>
      </c>
    </row>
    <row r="117" spans="3:5">
      <c r="C117" s="400" t="s">
        <v>1561</v>
      </c>
      <c r="E117" s="400" t="s">
        <v>1562</v>
      </c>
    </row>
    <row r="118" spans="3:5" ht="31.2">
      <c r="C118" s="362" t="s">
        <v>382</v>
      </c>
      <c r="E118" s="400" t="s">
        <v>191</v>
      </c>
    </row>
    <row r="119" spans="3:5">
      <c r="C119" s="400" t="s">
        <v>211</v>
      </c>
      <c r="E119" s="400" t="s">
        <v>937</v>
      </c>
    </row>
    <row r="120" spans="3:5">
      <c r="C120" s="400" t="s">
        <v>1206</v>
      </c>
      <c r="E120" s="400" t="s">
        <v>937</v>
      </c>
    </row>
    <row r="121" spans="3:5">
      <c r="C121" s="400" t="s">
        <v>1325</v>
      </c>
      <c r="E121" s="400" t="s">
        <v>937</v>
      </c>
    </row>
    <row r="122" spans="3:5">
      <c r="C122" s="400" t="s">
        <v>1246</v>
      </c>
      <c r="E122" s="400" t="s">
        <v>1172</v>
      </c>
    </row>
    <row r="123" spans="3:5">
      <c r="C123" s="747"/>
      <c r="E123" s="546"/>
    </row>
    <row r="125" spans="3:5">
      <c r="C125" s="414" t="s">
        <v>990</v>
      </c>
      <c r="E125" s="413" t="s">
        <v>381</v>
      </c>
    </row>
    <row r="126" spans="3:5">
      <c r="C126" s="5" t="s">
        <v>1073</v>
      </c>
      <c r="E126" s="413" t="s">
        <v>949</v>
      </c>
    </row>
    <row r="127" spans="3:5">
      <c r="C127" s="400" t="s">
        <v>1692</v>
      </c>
      <c r="E127" s="748">
        <v>0.99994505494505503</v>
      </c>
    </row>
    <row r="128" spans="3:5">
      <c r="C128" s="5" t="s">
        <v>392</v>
      </c>
      <c r="E128" s="413" t="s">
        <v>950</v>
      </c>
    </row>
    <row r="129" spans="3:10">
      <c r="C129" s="12"/>
    </row>
    <row r="130" spans="3:10">
      <c r="C130" s="12"/>
    </row>
    <row r="131" spans="3:10">
      <c r="C131" s="12"/>
    </row>
    <row r="132" spans="3:10">
      <c r="C132" s="12"/>
    </row>
    <row r="133" spans="3:10">
      <c r="C133" s="12"/>
    </row>
    <row r="134" spans="3:10">
      <c r="C134" s="12"/>
    </row>
    <row r="135" spans="3:10">
      <c r="C135" s="78" t="s">
        <v>1524</v>
      </c>
      <c r="E135" s="78" t="s">
        <v>1705</v>
      </c>
      <c r="H135" s="78" t="s">
        <v>1398</v>
      </c>
      <c r="J135" s="78" t="s">
        <v>176</v>
      </c>
    </row>
    <row r="136" spans="3:10">
      <c r="C136" s="79" t="s">
        <v>67</v>
      </c>
      <c r="E136" s="79" t="s">
        <v>1706</v>
      </c>
      <c r="H136" s="79" t="s">
        <v>372</v>
      </c>
      <c r="J136" s="79" t="s">
        <v>177</v>
      </c>
    </row>
    <row r="139" spans="3:10" ht="48" customHeight="1">
      <c r="C139" s="783" t="s">
        <v>1693</v>
      </c>
      <c r="D139" s="784"/>
      <c r="E139" s="784"/>
      <c r="F139" s="784"/>
      <c r="G139" s="785"/>
    </row>
  </sheetData>
  <customSheetViews>
    <customSheetView guid="{7F8679DA-D059-4901-ACAC-85DFCE49504A}" scale="90" showGridLines="0" topLeftCell="A72">
      <selection activeCell="F94" sqref="F94"/>
      <pageMargins left="0.75" right="0.75" top="1" bottom="1" header="0.5" footer="0.5"/>
      <pageSetup orientation="portrait" r:id="rId1"/>
      <headerFooter alignWithMargins="0"/>
    </customSheetView>
    <customSheetView guid="{599159CD-1620-491F-A2F6-FFBFC633DFF1}" scale="90" showGridLines="0" topLeftCell="A72">
      <selection activeCell="F94" sqref="F94"/>
      <pageMargins left="0.75" right="0.75" top="1" bottom="1" header="0.5" footer="0.5"/>
      <pageSetup orientation="portrait" r:id="rId2"/>
      <headerFooter alignWithMargins="0"/>
    </customSheetView>
  </customSheetViews>
  <mergeCells count="9">
    <mergeCell ref="C139:G139"/>
    <mergeCell ref="B69:J69"/>
    <mergeCell ref="B58:J58"/>
    <mergeCell ref="B64:J64"/>
    <mergeCell ref="C1:K1"/>
    <mergeCell ref="C5:K5"/>
    <mergeCell ref="C6:K6"/>
    <mergeCell ref="C50:K50"/>
    <mergeCell ref="E31:G31"/>
  </mergeCells>
  <pageMargins left="0.75" right="0.75" top="1" bottom="1" header="0.5" footer="0.5"/>
  <pageSetup orientation="portrait"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FF"/>
  </sheetPr>
  <dimension ref="A1:E570"/>
  <sheetViews>
    <sheetView showGridLines="0" topLeftCell="B1" zoomScale="85" zoomScaleNormal="85" workbookViewId="0">
      <pane ySplit="4" topLeftCell="A401" activePane="bottomLeft" state="frozen"/>
      <selection pane="bottomLeft" activeCell="C348" activeCellId="1" sqref="C336:C337 C348"/>
    </sheetView>
  </sheetViews>
  <sheetFormatPr baseColWidth="10" defaultColWidth="11.5546875" defaultRowHeight="13.8"/>
  <cols>
    <col min="1" max="1" width="17.44140625" style="40" customWidth="1"/>
    <col min="2" max="2" width="67.44140625" style="40" customWidth="1"/>
    <col min="3" max="3" width="22.5546875" style="40" customWidth="1"/>
    <col min="4" max="4" width="21" style="40" customWidth="1"/>
    <col min="5" max="5" width="12.109375" style="18" bestFit="1" customWidth="1"/>
    <col min="6" max="16384" width="11.5546875" style="18"/>
  </cols>
  <sheetData>
    <row r="1" spans="1:4" ht="19.5" customHeight="1">
      <c r="A1" s="42" t="s">
        <v>979</v>
      </c>
      <c r="C1" s="43"/>
      <c r="D1" s="43"/>
    </row>
    <row r="2" spans="1:4" ht="20.85" customHeight="1">
      <c r="B2" s="44" t="s">
        <v>891</v>
      </c>
    </row>
    <row r="3" spans="1:4" ht="15.75" customHeight="1">
      <c r="B3" s="45" t="s">
        <v>1301</v>
      </c>
    </row>
    <row r="4" spans="1:4" ht="14.25" customHeight="1" thickBot="1">
      <c r="A4" s="49"/>
      <c r="B4" s="49"/>
      <c r="C4" s="50" t="s">
        <v>6</v>
      </c>
      <c r="D4" s="50" t="s">
        <v>892</v>
      </c>
    </row>
    <row r="5" spans="1:4" s="38" customFormat="1" ht="16.5" customHeight="1">
      <c r="A5" s="48">
        <v>1</v>
      </c>
      <c r="B5" s="48" t="s">
        <v>3</v>
      </c>
      <c r="C5" s="46">
        <v>33049019273</v>
      </c>
      <c r="D5" s="47">
        <v>4809966.1029999852</v>
      </c>
    </row>
    <row r="6" spans="1:4" s="19" customFormat="1" ht="16.5" customHeight="1">
      <c r="A6" s="48">
        <v>11</v>
      </c>
      <c r="B6" s="48" t="s">
        <v>4</v>
      </c>
      <c r="C6" s="46">
        <v>30246701312</v>
      </c>
      <c r="D6" s="47">
        <v>4402185.6030000448</v>
      </c>
    </row>
    <row r="7" spans="1:4" s="19" customFormat="1" ht="16.5" customHeight="1">
      <c r="A7" s="48">
        <v>111</v>
      </c>
      <c r="B7" s="48" t="s">
        <v>5</v>
      </c>
      <c r="C7" s="46">
        <v>733007888</v>
      </c>
      <c r="D7" s="47">
        <v>106684.33000001311</v>
      </c>
    </row>
    <row r="8" spans="1:4" s="19" customFormat="1" ht="16.5" customHeight="1">
      <c r="A8" s="48">
        <v>11114</v>
      </c>
      <c r="B8" s="48" t="s">
        <v>17</v>
      </c>
      <c r="C8" s="46">
        <v>733007888</v>
      </c>
      <c r="D8" s="47">
        <v>106684.32999998331</v>
      </c>
    </row>
    <row r="9" spans="1:4" s="19" customFormat="1" ht="16.5" customHeight="1">
      <c r="A9" s="48">
        <v>111141</v>
      </c>
      <c r="B9" s="48" t="s">
        <v>304</v>
      </c>
      <c r="C9" s="46">
        <v>682331748</v>
      </c>
      <c r="D9" s="47">
        <v>99308.759999990463</v>
      </c>
    </row>
    <row r="10" spans="1:4" s="19" customFormat="1" ht="16.5" customHeight="1">
      <c r="A10" s="48">
        <v>1111411</v>
      </c>
      <c r="B10" s="48" t="s">
        <v>305</v>
      </c>
      <c r="C10" s="46">
        <v>594613444</v>
      </c>
      <c r="D10" s="47">
        <v>86541.960000008345</v>
      </c>
    </row>
    <row r="11" spans="1:4" s="19" customFormat="1" ht="16.5" customHeight="1">
      <c r="A11" s="48">
        <v>11114111</v>
      </c>
      <c r="B11" s="48" t="s">
        <v>306</v>
      </c>
      <c r="C11" s="46">
        <v>975127</v>
      </c>
      <c r="D11" s="47">
        <v>141.908999979496</v>
      </c>
    </row>
    <row r="12" spans="1:4" s="19" customFormat="1" ht="16.5" customHeight="1">
      <c r="A12" s="48">
        <v>1111411101</v>
      </c>
      <c r="B12" s="48" t="s">
        <v>52</v>
      </c>
      <c r="C12" s="46">
        <v>974998</v>
      </c>
      <c r="D12" s="47">
        <v>141.89000000059605</v>
      </c>
    </row>
    <row r="13" spans="1:4" s="19" customFormat="1" ht="16.5" customHeight="1">
      <c r="A13" s="48">
        <v>1111411102</v>
      </c>
      <c r="B13" s="48" t="s">
        <v>51</v>
      </c>
      <c r="C13" s="46">
        <v>129</v>
      </c>
      <c r="D13" s="47">
        <v>1.8999997526407242E-2</v>
      </c>
    </row>
    <row r="14" spans="1:4" s="19" customFormat="1" ht="16.5" customHeight="1">
      <c r="A14" s="48">
        <v>11114112</v>
      </c>
      <c r="B14" s="48" t="s">
        <v>307</v>
      </c>
      <c r="C14" s="46">
        <v>593638317</v>
      </c>
      <c r="D14" s="47">
        <v>86400.049999999814</v>
      </c>
    </row>
    <row r="15" spans="1:4" s="19" customFormat="1" ht="16.5" customHeight="1">
      <c r="A15" s="48">
        <v>1111411201</v>
      </c>
      <c r="B15" s="48" t="s">
        <v>52</v>
      </c>
      <c r="C15" s="46">
        <v>487019973</v>
      </c>
      <c r="D15" s="47">
        <v>70882.469999999972</v>
      </c>
    </row>
    <row r="16" spans="1:4" s="19" customFormat="1" ht="16.5" customHeight="1">
      <c r="A16" s="48">
        <v>1111411202</v>
      </c>
      <c r="B16" s="48" t="s">
        <v>51</v>
      </c>
      <c r="C16" s="46">
        <v>106618344</v>
      </c>
      <c r="D16" s="47">
        <v>15517.580000000016</v>
      </c>
    </row>
    <row r="17" spans="1:4" s="19" customFormat="1" ht="16.5" customHeight="1">
      <c r="A17" s="48">
        <v>1111412</v>
      </c>
      <c r="B17" s="48" t="s">
        <v>1011</v>
      </c>
      <c r="C17" s="46">
        <v>87718304</v>
      </c>
      <c r="D17" s="47">
        <v>12766.799999999814</v>
      </c>
    </row>
    <row r="18" spans="1:4" s="19" customFormat="1" ht="16.5" customHeight="1">
      <c r="A18" s="48">
        <v>11114122</v>
      </c>
      <c r="B18" s="48" t="s">
        <v>398</v>
      </c>
      <c r="C18" s="46">
        <v>42245547</v>
      </c>
      <c r="D18" s="47">
        <v>6148.5499999998128</v>
      </c>
    </row>
    <row r="19" spans="1:4" s="19" customFormat="1" ht="16.5" customHeight="1">
      <c r="A19" s="48">
        <v>1111412201</v>
      </c>
      <c r="B19" s="48" t="s">
        <v>52</v>
      </c>
      <c r="C19" s="46">
        <v>7067000</v>
      </c>
      <c r="D19" s="47">
        <v>1028.5499999998137</v>
      </c>
    </row>
    <row r="20" spans="1:4" s="19" customFormat="1" ht="16.5" customHeight="1">
      <c r="A20" s="48">
        <v>1111412202</v>
      </c>
      <c r="B20" s="48" t="s">
        <v>51</v>
      </c>
      <c r="C20" s="46">
        <v>35178547</v>
      </c>
      <c r="D20" s="47">
        <v>5120</v>
      </c>
    </row>
    <row r="21" spans="1:4" s="19" customFormat="1" ht="16.5" customHeight="1">
      <c r="A21" s="48">
        <v>11114123</v>
      </c>
      <c r="B21" s="48" t="s">
        <v>1012</v>
      </c>
      <c r="C21" s="46">
        <v>45472757</v>
      </c>
      <c r="D21" s="47">
        <v>6618.25</v>
      </c>
    </row>
    <row r="22" spans="1:4" s="19" customFormat="1" ht="16.5" customHeight="1">
      <c r="A22" s="48">
        <v>1111412301</v>
      </c>
      <c r="B22" s="48" t="s">
        <v>52</v>
      </c>
      <c r="C22" s="46">
        <v>11050000</v>
      </c>
      <c r="D22" s="47">
        <v>1608.25</v>
      </c>
    </row>
    <row r="23" spans="1:4" s="19" customFormat="1" ht="16.5" customHeight="1">
      <c r="A23" s="48">
        <v>1111412302</v>
      </c>
      <c r="B23" s="48" t="s">
        <v>51</v>
      </c>
      <c r="C23" s="46">
        <v>34422757</v>
      </c>
      <c r="D23" s="47">
        <v>5010</v>
      </c>
    </row>
    <row r="24" spans="1:4" s="19" customFormat="1" ht="16.5" customHeight="1">
      <c r="A24" s="48">
        <v>111142</v>
      </c>
      <c r="B24" s="48" t="s">
        <v>399</v>
      </c>
      <c r="C24" s="46">
        <v>50676140</v>
      </c>
      <c r="D24" s="47">
        <v>7375.570000000298</v>
      </c>
    </row>
    <row r="25" spans="1:4" s="19" customFormat="1" ht="16.5" customHeight="1">
      <c r="A25" s="48">
        <v>1111421</v>
      </c>
      <c r="B25" s="48" t="s">
        <v>1132</v>
      </c>
      <c r="C25" s="46">
        <v>50676140</v>
      </c>
      <c r="D25" s="47">
        <v>7375.570000000298</v>
      </c>
    </row>
    <row r="26" spans="1:4" s="19" customFormat="1" ht="16.5" customHeight="1">
      <c r="A26" s="48">
        <v>11114211</v>
      </c>
      <c r="B26" s="48" t="s">
        <v>306</v>
      </c>
      <c r="C26" s="46">
        <v>50676140</v>
      </c>
      <c r="D26" s="47">
        <v>7375.570000000298</v>
      </c>
    </row>
    <row r="27" spans="1:4" s="19" customFormat="1" ht="16.5" customHeight="1">
      <c r="A27" s="48">
        <v>1111421101</v>
      </c>
      <c r="B27" s="48" t="s">
        <v>51</v>
      </c>
      <c r="C27" s="46">
        <v>50676140</v>
      </c>
      <c r="D27" s="47">
        <v>7375.570000000298</v>
      </c>
    </row>
    <row r="28" spans="1:4" s="19" customFormat="1" ht="16.5" customHeight="1">
      <c r="A28" s="48">
        <v>112</v>
      </c>
      <c r="B28" s="48" t="s">
        <v>308</v>
      </c>
      <c r="C28" s="46">
        <v>641806522</v>
      </c>
      <c r="D28" s="47">
        <v>93410.590000003576</v>
      </c>
    </row>
    <row r="29" spans="1:4" s="19" customFormat="1" ht="16.5" customHeight="1">
      <c r="A29" s="48">
        <v>11201</v>
      </c>
      <c r="B29" s="48" t="s">
        <v>198</v>
      </c>
      <c r="C29" s="46">
        <v>622749417</v>
      </c>
      <c r="D29" s="47">
        <v>90636.969999998808</v>
      </c>
    </row>
    <row r="30" spans="1:4" s="19" customFormat="1" ht="16.5" customHeight="1">
      <c r="A30" s="48">
        <v>112011</v>
      </c>
      <c r="B30" s="48" t="s">
        <v>400</v>
      </c>
      <c r="C30" s="46">
        <v>622749417</v>
      </c>
      <c r="D30" s="47">
        <v>90636.969999998808</v>
      </c>
    </row>
    <row r="31" spans="1:4" s="19" customFormat="1" ht="16.5" customHeight="1">
      <c r="A31" s="48">
        <v>1120112</v>
      </c>
      <c r="B31" s="48" t="s">
        <v>407</v>
      </c>
      <c r="C31" s="46">
        <v>622749417</v>
      </c>
      <c r="D31" s="47">
        <v>90636.969999998808</v>
      </c>
    </row>
    <row r="32" spans="1:4" s="19" customFormat="1" ht="16.5" customHeight="1">
      <c r="A32" s="48">
        <v>11201121</v>
      </c>
      <c r="B32" s="48" t="s">
        <v>402</v>
      </c>
      <c r="C32" s="46">
        <v>622749417</v>
      </c>
      <c r="D32" s="47">
        <v>90636.969999998808</v>
      </c>
    </row>
    <row r="33" spans="1:4" s="19" customFormat="1" ht="16.5" customHeight="1">
      <c r="A33" s="48">
        <v>1120112101</v>
      </c>
      <c r="B33" s="48" t="s">
        <v>403</v>
      </c>
      <c r="C33" s="46">
        <v>167700000</v>
      </c>
      <c r="D33" s="47">
        <v>24407.599999997765</v>
      </c>
    </row>
    <row r="34" spans="1:4" s="19" customFormat="1" ht="16.5" customHeight="1">
      <c r="A34" s="48">
        <v>1120112102</v>
      </c>
      <c r="B34" s="48" t="s">
        <v>404</v>
      </c>
      <c r="C34" s="46">
        <v>455049417</v>
      </c>
      <c r="D34" s="47">
        <v>66229.370000001043</v>
      </c>
    </row>
    <row r="35" spans="1:4" s="19" customFormat="1" ht="16.5" customHeight="1">
      <c r="A35" s="48">
        <v>11211</v>
      </c>
      <c r="B35" s="48" t="s">
        <v>309</v>
      </c>
      <c r="C35" s="46">
        <v>19057105</v>
      </c>
      <c r="D35" s="47">
        <v>2773.6200000000099</v>
      </c>
    </row>
    <row r="36" spans="1:4" s="19" customFormat="1" ht="16.5" customHeight="1">
      <c r="A36" s="48">
        <v>112111</v>
      </c>
      <c r="B36" s="48" t="s">
        <v>309</v>
      </c>
      <c r="C36" s="46">
        <v>19057105</v>
      </c>
      <c r="D36" s="47">
        <v>2773.6200000000099</v>
      </c>
    </row>
    <row r="37" spans="1:4" s="19" customFormat="1" ht="16.5" customHeight="1">
      <c r="A37" s="48">
        <v>1121111</v>
      </c>
      <c r="B37" s="48" t="s">
        <v>309</v>
      </c>
      <c r="C37" s="46">
        <v>19057105</v>
      </c>
      <c r="D37" s="47">
        <v>2773.6200000000099</v>
      </c>
    </row>
    <row r="38" spans="1:4" s="19" customFormat="1" ht="16.5" customHeight="1">
      <c r="A38" s="48">
        <v>11211111</v>
      </c>
      <c r="B38" s="48" t="s">
        <v>309</v>
      </c>
      <c r="C38" s="46">
        <v>19057105</v>
      </c>
      <c r="D38" s="47">
        <v>2773.6200000000099</v>
      </c>
    </row>
    <row r="39" spans="1:4" s="19" customFormat="1" ht="16.5" customHeight="1">
      <c r="A39" s="48">
        <v>1121111101</v>
      </c>
      <c r="B39" s="48" t="s">
        <v>246</v>
      </c>
      <c r="C39" s="46">
        <v>5577480</v>
      </c>
      <c r="D39" s="47">
        <v>811.7600000000001</v>
      </c>
    </row>
    <row r="40" spans="1:4" s="19" customFormat="1" ht="16.5" customHeight="1">
      <c r="A40" s="48">
        <v>1121111102</v>
      </c>
      <c r="B40" s="48" t="s">
        <v>247</v>
      </c>
      <c r="C40" s="46">
        <v>12367076</v>
      </c>
      <c r="D40" s="47">
        <v>1799.9400000000023</v>
      </c>
    </row>
    <row r="41" spans="1:4" s="19" customFormat="1" ht="16.5" customHeight="1">
      <c r="A41" s="48">
        <v>1121111105</v>
      </c>
      <c r="B41" s="48" t="s">
        <v>433</v>
      </c>
      <c r="C41" s="46">
        <v>1112549</v>
      </c>
      <c r="D41" s="47">
        <v>161.91999999999999</v>
      </c>
    </row>
    <row r="42" spans="1:4" s="19" customFormat="1" ht="16.5" customHeight="1">
      <c r="A42" s="48">
        <v>114</v>
      </c>
      <c r="B42" s="48" t="s">
        <v>143</v>
      </c>
      <c r="C42" s="46">
        <v>28777997654</v>
      </c>
      <c r="D42" s="47">
        <v>4188443.2129999995</v>
      </c>
    </row>
    <row r="43" spans="1:4" s="19" customFormat="1" ht="16.5" customHeight="1">
      <c r="A43" s="48">
        <v>11402</v>
      </c>
      <c r="B43" s="48" t="s">
        <v>312</v>
      </c>
      <c r="C43" s="46">
        <v>28777997654</v>
      </c>
      <c r="D43" s="47">
        <v>4188443.2129999995</v>
      </c>
    </row>
    <row r="44" spans="1:4" s="19" customFormat="1" ht="16.5" customHeight="1">
      <c r="A44" s="48">
        <v>114021</v>
      </c>
      <c r="B44" s="48" t="s">
        <v>313</v>
      </c>
      <c r="C44" s="46">
        <v>28777997654</v>
      </c>
      <c r="D44" s="47">
        <v>4188443.2129999995</v>
      </c>
    </row>
    <row r="45" spans="1:4" s="19" customFormat="1" ht="16.5" customHeight="1">
      <c r="A45" s="48">
        <v>1140211</v>
      </c>
      <c r="B45" s="48" t="s">
        <v>451</v>
      </c>
      <c r="C45" s="46">
        <v>7002000000</v>
      </c>
      <c r="D45" s="47">
        <v>1019093.8199999998</v>
      </c>
    </row>
    <row r="46" spans="1:4" s="19" customFormat="1" ht="16.5" customHeight="1">
      <c r="A46" s="48">
        <v>11402111</v>
      </c>
      <c r="B46" s="48" t="s">
        <v>452</v>
      </c>
      <c r="C46" s="46">
        <v>7002000000</v>
      </c>
      <c r="D46" s="47">
        <v>1019093.8199999998</v>
      </c>
    </row>
    <row r="47" spans="1:4" s="19" customFormat="1" ht="16.5" customHeight="1">
      <c r="A47" s="48">
        <v>1140211101</v>
      </c>
      <c r="B47" s="48" t="s">
        <v>268</v>
      </c>
      <c r="C47" s="46">
        <v>7002000000</v>
      </c>
      <c r="D47" s="47">
        <v>1019093.8199999998</v>
      </c>
    </row>
    <row r="48" spans="1:4" s="19" customFormat="1" ht="16.5" customHeight="1">
      <c r="A48" s="48">
        <v>1140212</v>
      </c>
      <c r="B48" s="48" t="s">
        <v>314</v>
      </c>
      <c r="C48" s="46">
        <v>6436083044</v>
      </c>
      <c r="D48" s="47">
        <v>936728.4299999997</v>
      </c>
    </row>
    <row r="49" spans="1:4" s="19" customFormat="1" ht="16.5" customHeight="1">
      <c r="A49" s="48">
        <v>11402123</v>
      </c>
      <c r="B49" s="48" t="s">
        <v>49</v>
      </c>
      <c r="C49" s="46">
        <v>6436083044</v>
      </c>
      <c r="D49" s="47">
        <v>936728.4299999997</v>
      </c>
    </row>
    <row r="50" spans="1:4" s="19" customFormat="1" ht="16.5" customHeight="1">
      <c r="A50" s="48">
        <v>1140212301</v>
      </c>
      <c r="B50" s="48" t="s">
        <v>249</v>
      </c>
      <c r="C50" s="46">
        <v>4031299544</v>
      </c>
      <c r="D50" s="47">
        <v>586728.43000000156</v>
      </c>
    </row>
    <row r="51" spans="1:4" s="19" customFormat="1" ht="16.5" customHeight="1">
      <c r="A51" s="48">
        <v>1140212302</v>
      </c>
      <c r="B51" s="48" t="s">
        <v>250</v>
      </c>
      <c r="C51" s="46">
        <v>2404783500</v>
      </c>
      <c r="D51" s="47">
        <v>350000</v>
      </c>
    </row>
    <row r="52" spans="1:4" s="19" customFormat="1" ht="16.5" customHeight="1">
      <c r="A52" s="48">
        <v>1140213</v>
      </c>
      <c r="B52" s="48" t="s">
        <v>315</v>
      </c>
      <c r="C52" s="46">
        <v>12932015300</v>
      </c>
      <c r="D52" s="47">
        <v>1882167.5</v>
      </c>
    </row>
    <row r="53" spans="1:4" s="19" customFormat="1" ht="16.5" customHeight="1">
      <c r="A53" s="48">
        <v>11402131</v>
      </c>
      <c r="B53" s="48" t="s">
        <v>316</v>
      </c>
      <c r="C53" s="46">
        <v>12932015300</v>
      </c>
      <c r="D53" s="47">
        <v>1882167.5</v>
      </c>
    </row>
    <row r="54" spans="1:4" s="19" customFormat="1" ht="16.5" customHeight="1">
      <c r="A54" s="48">
        <v>1140213101</v>
      </c>
      <c r="B54" s="48" t="s">
        <v>251</v>
      </c>
      <c r="C54" s="46">
        <v>5168000000</v>
      </c>
      <c r="D54" s="47">
        <v>752167.5</v>
      </c>
    </row>
    <row r="55" spans="1:4" s="19" customFormat="1" ht="16.5" customHeight="1">
      <c r="A55" s="48">
        <v>1140213102</v>
      </c>
      <c r="B55" s="48" t="s">
        <v>252</v>
      </c>
      <c r="C55" s="46">
        <v>7764015300</v>
      </c>
      <c r="D55" s="47">
        <v>1130000</v>
      </c>
    </row>
    <row r="56" spans="1:4" s="19" customFormat="1" ht="16.5" customHeight="1">
      <c r="A56" s="48">
        <v>1140214</v>
      </c>
      <c r="B56" s="48" t="s">
        <v>317</v>
      </c>
      <c r="C56" s="46">
        <v>1714200000</v>
      </c>
      <c r="D56" s="47">
        <v>249490.22999999858</v>
      </c>
    </row>
    <row r="57" spans="1:4" s="19" customFormat="1" ht="16.5" customHeight="1">
      <c r="A57" s="48">
        <v>11402141</v>
      </c>
      <c r="B57" s="48" t="s">
        <v>454</v>
      </c>
      <c r="C57" s="46">
        <v>1500000000</v>
      </c>
      <c r="D57" s="47">
        <v>218314.87000000008</v>
      </c>
    </row>
    <row r="58" spans="1:4" s="19" customFormat="1" ht="16.5" customHeight="1">
      <c r="A58" s="48">
        <v>1140214101</v>
      </c>
      <c r="B58" s="48" t="s">
        <v>466</v>
      </c>
      <c r="C58" s="46">
        <v>1500000000</v>
      </c>
      <c r="D58" s="47">
        <v>218314.87000000008</v>
      </c>
    </row>
    <row r="59" spans="1:4" s="19" customFormat="1" ht="16.5" customHeight="1">
      <c r="A59" s="48">
        <v>11402143</v>
      </c>
      <c r="B59" s="48" t="s">
        <v>49</v>
      </c>
      <c r="C59" s="46">
        <v>214200000</v>
      </c>
      <c r="D59" s="47">
        <v>31175.360000000332</v>
      </c>
    </row>
    <row r="60" spans="1:4" s="19" customFormat="1" ht="16.5" customHeight="1">
      <c r="A60" s="48">
        <v>1140214301</v>
      </c>
      <c r="B60" s="48" t="s">
        <v>470</v>
      </c>
      <c r="C60" s="46">
        <v>214200000</v>
      </c>
      <c r="D60" s="47">
        <v>31175.360000000332</v>
      </c>
    </row>
    <row r="61" spans="1:4" s="19" customFormat="1" ht="16.5" customHeight="1">
      <c r="A61" s="48">
        <v>1140219</v>
      </c>
      <c r="B61" s="48" t="s">
        <v>318</v>
      </c>
      <c r="C61" s="46">
        <v>231913688</v>
      </c>
      <c r="D61" s="47">
        <v>33753.460000000079</v>
      </c>
    </row>
    <row r="62" spans="1:4" s="19" customFormat="1" ht="16.5" customHeight="1">
      <c r="A62" s="48">
        <v>11402191</v>
      </c>
      <c r="B62" s="48" t="s">
        <v>319</v>
      </c>
      <c r="C62" s="46">
        <v>-8011550</v>
      </c>
      <c r="D62" s="47">
        <v>-1166.04</v>
      </c>
    </row>
    <row r="63" spans="1:4" s="19" customFormat="1" ht="16.5" customHeight="1">
      <c r="A63" s="48">
        <v>1140219105</v>
      </c>
      <c r="B63" s="48" t="s">
        <v>254</v>
      </c>
      <c r="C63" s="46">
        <v>-1071707</v>
      </c>
      <c r="D63" s="47">
        <v>-155.97999999999996</v>
      </c>
    </row>
    <row r="64" spans="1:4" s="19" customFormat="1" ht="16.5" customHeight="1">
      <c r="A64" s="48">
        <v>1140219106</v>
      </c>
      <c r="B64" s="48" t="s">
        <v>481</v>
      </c>
      <c r="C64" s="46">
        <v>-4621376</v>
      </c>
      <c r="D64" s="47">
        <v>-672.61000000000013</v>
      </c>
    </row>
    <row r="65" spans="1:4" s="19" customFormat="1" ht="16.5" customHeight="1">
      <c r="A65" s="48">
        <v>1140219108</v>
      </c>
      <c r="B65" s="48" t="s">
        <v>483</v>
      </c>
      <c r="C65" s="46">
        <v>-1786</v>
      </c>
      <c r="D65" s="47">
        <v>-0.26</v>
      </c>
    </row>
    <row r="66" spans="1:4" s="19" customFormat="1" ht="16.5" customHeight="1">
      <c r="A66" s="48">
        <v>1140219117</v>
      </c>
      <c r="B66" s="48" t="s">
        <v>489</v>
      </c>
      <c r="C66" s="46">
        <v>-2316681</v>
      </c>
      <c r="D66" s="47">
        <v>-337.17999999999995</v>
      </c>
    </row>
    <row r="67" spans="1:4" s="19" customFormat="1" ht="16.5" customHeight="1">
      <c r="A67" s="48">
        <v>11402192</v>
      </c>
      <c r="B67" s="48" t="s">
        <v>320</v>
      </c>
      <c r="C67" s="46">
        <v>239925238</v>
      </c>
      <c r="D67" s="47">
        <v>34919.5</v>
      </c>
    </row>
    <row r="68" spans="1:4" s="19" customFormat="1" ht="16.5" customHeight="1">
      <c r="A68" s="48">
        <v>1140219205</v>
      </c>
      <c r="B68" s="48" t="s">
        <v>255</v>
      </c>
      <c r="C68" s="46">
        <v>22319863</v>
      </c>
      <c r="D68" s="47">
        <v>3248.5099999999948</v>
      </c>
    </row>
    <row r="69" spans="1:4" s="19" customFormat="1" ht="16.5" customHeight="1">
      <c r="A69" s="48">
        <v>1140219206</v>
      </c>
      <c r="B69" s="48" t="s">
        <v>256</v>
      </c>
      <c r="C69" s="46">
        <v>29752119</v>
      </c>
      <c r="D69" s="47">
        <v>4330.2199999999939</v>
      </c>
    </row>
    <row r="70" spans="1:4" s="19" customFormat="1" ht="16.5" customHeight="1">
      <c r="A70" s="48">
        <v>1140219207</v>
      </c>
      <c r="B70" s="48" t="s">
        <v>257</v>
      </c>
      <c r="C70" s="46">
        <v>126999930</v>
      </c>
      <c r="D70" s="47">
        <v>18483.98000000001</v>
      </c>
    </row>
    <row r="71" spans="1:4" s="19" customFormat="1" ht="16.5" customHeight="1">
      <c r="A71" s="48">
        <v>1140219208</v>
      </c>
      <c r="B71" s="48" t="s">
        <v>501</v>
      </c>
      <c r="C71" s="46">
        <v>6942404</v>
      </c>
      <c r="D71" s="47">
        <v>1010.4199999999998</v>
      </c>
    </row>
    <row r="72" spans="1:4" s="19" customFormat="1" ht="16.5" customHeight="1">
      <c r="A72" s="48">
        <v>1140219213</v>
      </c>
      <c r="B72" s="48" t="s">
        <v>506</v>
      </c>
      <c r="C72" s="46">
        <v>139</v>
      </c>
      <c r="D72" s="47">
        <v>2.0000000000010232E-2</v>
      </c>
    </row>
    <row r="73" spans="1:4" s="19" customFormat="1" ht="16.5" customHeight="1">
      <c r="A73" s="48">
        <v>1140219229</v>
      </c>
      <c r="B73" s="48" t="s">
        <v>1174</v>
      </c>
      <c r="C73" s="46">
        <v>53910783</v>
      </c>
      <c r="D73" s="47">
        <v>7846.3500000000067</v>
      </c>
    </row>
    <row r="74" spans="1:4" s="19" customFormat="1" ht="16.5" customHeight="1">
      <c r="A74" s="48">
        <v>1140224</v>
      </c>
      <c r="B74" s="48" t="s">
        <v>321</v>
      </c>
      <c r="C74" s="46">
        <v>461785622</v>
      </c>
      <c r="D74" s="47">
        <v>67209.772999998182</v>
      </c>
    </row>
    <row r="75" spans="1:4" s="19" customFormat="1" ht="16.5" customHeight="1">
      <c r="A75" s="48">
        <v>11402241</v>
      </c>
      <c r="B75" s="48" t="s">
        <v>322</v>
      </c>
      <c r="C75" s="46">
        <v>6821504372</v>
      </c>
      <c r="D75" s="47">
        <v>992823.90000000037</v>
      </c>
    </row>
    <row r="76" spans="1:4" s="19" customFormat="1" ht="16.5" customHeight="1">
      <c r="A76" s="48">
        <v>1140224105</v>
      </c>
      <c r="B76" s="48" t="s">
        <v>258</v>
      </c>
      <c r="C76" s="46">
        <v>291248684</v>
      </c>
      <c r="D76" s="47">
        <v>42389.280000000028</v>
      </c>
    </row>
    <row r="77" spans="1:4" s="19" customFormat="1" ht="16.5" customHeight="1">
      <c r="A77" s="48">
        <v>1140224106</v>
      </c>
      <c r="B77" s="48" t="s">
        <v>259</v>
      </c>
      <c r="C77" s="46">
        <v>203981157</v>
      </c>
      <c r="D77" s="47">
        <v>29688.079999999954</v>
      </c>
    </row>
    <row r="78" spans="1:4" s="19" customFormat="1" ht="16.5" customHeight="1">
      <c r="A78" s="48">
        <v>1140224107</v>
      </c>
      <c r="B78" s="48" t="s">
        <v>260</v>
      </c>
      <c r="C78" s="46">
        <v>1331229541</v>
      </c>
      <c r="D78" s="47">
        <v>193751.46999999974</v>
      </c>
    </row>
    <row r="79" spans="1:4" s="19" customFormat="1" ht="16.5" customHeight="1">
      <c r="A79" s="48">
        <v>1140224108</v>
      </c>
      <c r="B79" s="48" t="s">
        <v>261</v>
      </c>
      <c r="C79" s="46">
        <v>3587522878</v>
      </c>
      <c r="D79" s="47">
        <v>522139.73</v>
      </c>
    </row>
    <row r="80" spans="1:4" s="19" customFormat="1" ht="16.5" customHeight="1">
      <c r="A80" s="48">
        <v>1140224113</v>
      </c>
      <c r="B80" s="48" t="s">
        <v>523</v>
      </c>
      <c r="C80" s="46">
        <v>655479452</v>
      </c>
      <c r="D80" s="47">
        <v>95400.610000000335</v>
      </c>
    </row>
    <row r="81" spans="1:4" s="19" customFormat="1" ht="16.5" customHeight="1">
      <c r="A81" s="48">
        <v>1140224117</v>
      </c>
      <c r="B81" s="48" t="s">
        <v>526</v>
      </c>
      <c r="C81" s="46">
        <v>99634633</v>
      </c>
      <c r="D81" s="47">
        <v>14501.149999999907</v>
      </c>
    </row>
    <row r="82" spans="1:4" s="19" customFormat="1" ht="16.5" customHeight="1">
      <c r="A82" s="48">
        <v>1140224129</v>
      </c>
      <c r="B82" s="48" t="s">
        <v>531</v>
      </c>
      <c r="C82" s="46">
        <v>652408027.39999998</v>
      </c>
      <c r="D82" s="47">
        <v>94953.580000000075</v>
      </c>
    </row>
    <row r="83" spans="1:4" s="19" customFormat="1" ht="16.5" customHeight="1">
      <c r="A83" s="48">
        <v>11402242</v>
      </c>
      <c r="B83" s="48" t="s">
        <v>323</v>
      </c>
      <c r="C83" s="46">
        <v>-6359718750</v>
      </c>
      <c r="D83" s="47">
        <v>-925614.12699999847</v>
      </c>
    </row>
    <row r="84" spans="1:4" s="19" customFormat="1" ht="16.5" customHeight="1">
      <c r="A84" s="48">
        <v>1140224205</v>
      </c>
      <c r="B84" s="48" t="s">
        <v>263</v>
      </c>
      <c r="C84" s="46">
        <v>-159977641.5</v>
      </c>
      <c r="D84" s="47">
        <v>-23283.670000000158</v>
      </c>
    </row>
    <row r="85" spans="1:4" s="19" customFormat="1" ht="16.5" customHeight="1">
      <c r="A85" s="48">
        <v>1140224206</v>
      </c>
      <c r="B85" s="48" t="s">
        <v>264</v>
      </c>
      <c r="C85" s="46">
        <v>-193032088</v>
      </c>
      <c r="D85" s="47">
        <v>-28094.516999999993</v>
      </c>
    </row>
    <row r="86" spans="1:4" s="19" customFormat="1" ht="16.5" customHeight="1">
      <c r="A86" s="48">
        <v>1140224207</v>
      </c>
      <c r="B86" s="48" t="s">
        <v>265</v>
      </c>
      <c r="C86" s="46">
        <v>-1293387349</v>
      </c>
      <c r="D86" s="47">
        <v>-188243.79000000004</v>
      </c>
    </row>
    <row r="87" spans="1:4" s="19" customFormat="1" ht="16.5" customHeight="1">
      <c r="A87" s="48">
        <v>1140224208</v>
      </c>
      <c r="B87" s="48" t="s">
        <v>266</v>
      </c>
      <c r="C87" s="46">
        <v>-3553799431</v>
      </c>
      <c r="D87" s="47">
        <v>-517231.51</v>
      </c>
    </row>
    <row r="88" spans="1:4" s="19" customFormat="1" ht="16.5" customHeight="1">
      <c r="A88" s="48">
        <v>1140224213</v>
      </c>
      <c r="B88" s="48" t="s">
        <v>541</v>
      </c>
      <c r="C88" s="46">
        <v>-610273973</v>
      </c>
      <c r="D88" s="47">
        <v>-88821.259999999776</v>
      </c>
    </row>
    <row r="89" spans="1:4" s="19" customFormat="1" ht="16.5" customHeight="1">
      <c r="A89" s="48">
        <v>1140224217</v>
      </c>
      <c r="B89" s="48" t="s">
        <v>545</v>
      </c>
      <c r="C89" s="46">
        <v>-94051687</v>
      </c>
      <c r="D89" s="47">
        <v>-13688.589999999851</v>
      </c>
    </row>
    <row r="90" spans="1:4" s="19" customFormat="1" ht="16.5" customHeight="1">
      <c r="A90" s="48">
        <v>1140224229</v>
      </c>
      <c r="B90" s="48" t="s">
        <v>556</v>
      </c>
      <c r="C90" s="46">
        <v>-455196580</v>
      </c>
      <c r="D90" s="47">
        <v>-66250.790000000037</v>
      </c>
    </row>
    <row r="91" spans="1:4" s="19" customFormat="1" ht="16.5" customHeight="1">
      <c r="A91" s="48">
        <v>119</v>
      </c>
      <c r="B91" s="48" t="s">
        <v>599</v>
      </c>
      <c r="C91" s="46">
        <v>93889248</v>
      </c>
      <c r="D91" s="47">
        <v>13647.469999999994</v>
      </c>
    </row>
    <row r="92" spans="1:4" s="19" customFormat="1" ht="16.5" customHeight="1">
      <c r="A92" s="48">
        <v>11901</v>
      </c>
      <c r="B92" s="48" t="s">
        <v>600</v>
      </c>
      <c r="C92" s="46">
        <v>93889248</v>
      </c>
      <c r="D92" s="47">
        <v>13647.469999999994</v>
      </c>
    </row>
    <row r="93" spans="1:4" s="19" customFormat="1" ht="16.5" customHeight="1">
      <c r="A93" s="48">
        <v>119011</v>
      </c>
      <c r="B93" s="48" t="s">
        <v>600</v>
      </c>
      <c r="C93" s="46">
        <v>93889248</v>
      </c>
      <c r="D93" s="47">
        <v>13647.469999999994</v>
      </c>
    </row>
    <row r="94" spans="1:4" s="19" customFormat="1" ht="16.5" customHeight="1">
      <c r="A94" s="48">
        <v>1190111</v>
      </c>
      <c r="B94" s="48" t="s">
        <v>600</v>
      </c>
      <c r="C94" s="46">
        <v>93889248</v>
      </c>
      <c r="D94" s="47">
        <v>13647.469999999994</v>
      </c>
    </row>
    <row r="95" spans="1:4" s="19" customFormat="1" ht="16.5" customHeight="1">
      <c r="A95" s="48">
        <v>11901114</v>
      </c>
      <c r="B95" s="48" t="s">
        <v>1075</v>
      </c>
      <c r="C95" s="46">
        <v>93889248</v>
      </c>
      <c r="D95" s="47">
        <v>13647.469999999994</v>
      </c>
    </row>
    <row r="96" spans="1:4" s="19" customFormat="1" ht="16.5" customHeight="1">
      <c r="A96" s="48">
        <v>1190111404</v>
      </c>
      <c r="B96" s="48" t="s">
        <v>1175</v>
      </c>
      <c r="C96" s="46">
        <v>93889248.400000006</v>
      </c>
      <c r="D96" s="47">
        <v>13647.470000000001</v>
      </c>
    </row>
    <row r="97" spans="1:4" s="19" customFormat="1" ht="16.5" customHeight="1">
      <c r="A97" s="48">
        <v>12</v>
      </c>
      <c r="B97" s="48" t="s">
        <v>7</v>
      </c>
      <c r="C97" s="46">
        <v>2802317961</v>
      </c>
      <c r="D97" s="47">
        <v>407780.5</v>
      </c>
    </row>
    <row r="98" spans="1:4" s="19" customFormat="1" ht="16.5" customHeight="1">
      <c r="A98" s="48">
        <v>121</v>
      </c>
      <c r="B98" s="48" t="s">
        <v>98</v>
      </c>
      <c r="C98" s="46">
        <v>1565510959</v>
      </c>
      <c r="D98" s="47">
        <v>227849.53999999998</v>
      </c>
    </row>
    <row r="99" spans="1:4" s="19" customFormat="1" ht="16.5" customHeight="1">
      <c r="A99" s="48">
        <v>12102</v>
      </c>
      <c r="B99" s="48" t="s">
        <v>312</v>
      </c>
      <c r="C99" s="46">
        <v>665510959</v>
      </c>
      <c r="D99" s="47">
        <v>96860.620000000054</v>
      </c>
    </row>
    <row r="100" spans="1:4" s="19" customFormat="1" ht="16.5" customHeight="1">
      <c r="A100" s="48">
        <v>121021</v>
      </c>
      <c r="B100" s="48" t="s">
        <v>313</v>
      </c>
      <c r="C100" s="46">
        <v>665510959</v>
      </c>
      <c r="D100" s="47">
        <v>96860.620000000054</v>
      </c>
    </row>
    <row r="101" spans="1:4" s="19" customFormat="1" ht="16.5" customHeight="1">
      <c r="A101" s="48">
        <v>1210215</v>
      </c>
      <c r="B101" s="48" t="s">
        <v>1176</v>
      </c>
      <c r="C101" s="46">
        <v>665510959</v>
      </c>
      <c r="D101" s="47">
        <v>96860.620000000054</v>
      </c>
    </row>
    <row r="102" spans="1:4" s="19" customFormat="1" ht="16.5" customHeight="1">
      <c r="A102" s="48">
        <v>12102152</v>
      </c>
      <c r="B102" s="48" t="s">
        <v>1177</v>
      </c>
      <c r="C102" s="46">
        <v>665510959</v>
      </c>
      <c r="D102" s="47">
        <v>96860.62</v>
      </c>
    </row>
    <row r="103" spans="1:4" s="19" customFormat="1" ht="16.5" customHeight="1">
      <c r="A103" s="48">
        <v>1210215201</v>
      </c>
      <c r="B103" s="48" t="s">
        <v>1178</v>
      </c>
      <c r="C103" s="46">
        <v>650000000</v>
      </c>
      <c r="D103" s="47">
        <v>94603.109999999986</v>
      </c>
    </row>
    <row r="104" spans="1:4" s="19" customFormat="1" ht="16.5" customHeight="1">
      <c r="A104" s="48">
        <v>1210215202</v>
      </c>
      <c r="B104" s="48" t="s">
        <v>1179</v>
      </c>
      <c r="C104" s="46">
        <v>422152740</v>
      </c>
      <c r="D104" s="47">
        <v>61441.48</v>
      </c>
    </row>
    <row r="105" spans="1:4" s="19" customFormat="1" ht="16.5" customHeight="1">
      <c r="A105" s="48">
        <v>1210215203</v>
      </c>
      <c r="B105" s="48" t="s">
        <v>1180</v>
      </c>
      <c r="C105" s="46">
        <v>-406641781</v>
      </c>
      <c r="D105" s="47">
        <v>-59183.97</v>
      </c>
    </row>
    <row r="106" spans="1:4" s="19" customFormat="1" ht="16.5" customHeight="1">
      <c r="A106" s="48">
        <v>12103</v>
      </c>
      <c r="B106" s="48" t="s">
        <v>326</v>
      </c>
      <c r="C106" s="46">
        <v>900000000</v>
      </c>
      <c r="D106" s="47">
        <v>130988.91999999998</v>
      </c>
    </row>
    <row r="107" spans="1:4" s="19" customFormat="1" ht="16.5" customHeight="1">
      <c r="A107" s="48">
        <v>121031</v>
      </c>
      <c r="B107" s="48" t="s">
        <v>326</v>
      </c>
      <c r="C107" s="46">
        <v>900000000</v>
      </c>
      <c r="D107" s="47">
        <v>130988.91999999998</v>
      </c>
    </row>
    <row r="108" spans="1:4" s="19" customFormat="1" ht="16.5" customHeight="1">
      <c r="A108" s="48">
        <v>1210311</v>
      </c>
      <c r="B108" s="48" t="s">
        <v>326</v>
      </c>
      <c r="C108" s="46">
        <v>900000000</v>
      </c>
      <c r="D108" s="47">
        <v>130988.91999999998</v>
      </c>
    </row>
    <row r="109" spans="1:4" s="19" customFormat="1" ht="16.5" customHeight="1">
      <c r="A109" s="48">
        <v>12103111</v>
      </c>
      <c r="B109" s="48" t="s">
        <v>326</v>
      </c>
      <c r="C109" s="46">
        <v>900000000</v>
      </c>
      <c r="D109" s="47">
        <v>130988.91999999998</v>
      </c>
    </row>
    <row r="110" spans="1:4" s="19" customFormat="1" ht="16.5" customHeight="1">
      <c r="A110" s="48">
        <v>1210311101</v>
      </c>
      <c r="B110" s="48" t="s">
        <v>270</v>
      </c>
      <c r="C110" s="46">
        <v>900000000</v>
      </c>
      <c r="D110" s="47">
        <v>130988.91999999998</v>
      </c>
    </row>
    <row r="111" spans="1:4" s="19" customFormat="1" ht="16.5" customHeight="1">
      <c r="A111" s="48">
        <v>128</v>
      </c>
      <c r="B111" s="48" t="s">
        <v>631</v>
      </c>
      <c r="C111" s="46">
        <v>1236807002</v>
      </c>
      <c r="D111" s="47">
        <v>179930.96</v>
      </c>
    </row>
    <row r="112" spans="1:4" s="19" customFormat="1" ht="16.5" customHeight="1">
      <c r="A112" s="48">
        <v>12801</v>
      </c>
      <c r="B112" s="48" t="s">
        <v>632</v>
      </c>
      <c r="C112" s="46">
        <v>1236807002</v>
      </c>
      <c r="D112" s="47">
        <v>179930.96</v>
      </c>
    </row>
    <row r="113" spans="1:4" s="19" customFormat="1" ht="16.5" customHeight="1">
      <c r="A113" s="48">
        <v>128011</v>
      </c>
      <c r="B113" s="48" t="s">
        <v>632</v>
      </c>
      <c r="C113" s="46">
        <v>1236807002</v>
      </c>
      <c r="D113" s="47">
        <v>179930.96</v>
      </c>
    </row>
    <row r="114" spans="1:4" s="19" customFormat="1" ht="16.5" customHeight="1">
      <c r="A114" s="48">
        <v>1280111</v>
      </c>
      <c r="B114" s="48" t="s">
        <v>172</v>
      </c>
      <c r="C114" s="46">
        <v>1049852927</v>
      </c>
      <c r="D114" s="47">
        <v>152430.96</v>
      </c>
    </row>
    <row r="115" spans="1:4" s="19" customFormat="1" ht="16.5" customHeight="1">
      <c r="A115" s="48">
        <v>12801111</v>
      </c>
      <c r="B115" s="48" t="s">
        <v>63</v>
      </c>
      <c r="C115" s="46">
        <v>481164166</v>
      </c>
      <c r="D115" s="47">
        <v>69861.509999999995</v>
      </c>
    </row>
    <row r="116" spans="1:4" s="19" customFormat="1" ht="16.5" customHeight="1">
      <c r="A116" s="48">
        <v>1280111101</v>
      </c>
      <c r="B116" s="48" t="s">
        <v>633</v>
      </c>
      <c r="C116" s="46">
        <v>481164166</v>
      </c>
      <c r="D116" s="47">
        <v>69861.509999999995</v>
      </c>
    </row>
    <row r="117" spans="1:4" s="19" customFormat="1" ht="16.5" customHeight="1">
      <c r="A117" s="48">
        <v>1280111402</v>
      </c>
      <c r="B117" s="48" t="s">
        <v>1181</v>
      </c>
      <c r="C117" s="46">
        <v>643678256</v>
      </c>
      <c r="D117" s="47">
        <v>93457.37</v>
      </c>
    </row>
    <row r="118" spans="1:4" s="19" customFormat="1" ht="16.5" customHeight="1">
      <c r="A118" s="48">
        <v>12801117</v>
      </c>
      <c r="B118" s="48" t="s">
        <v>639</v>
      </c>
      <c r="C118" s="46">
        <v>-74989495</v>
      </c>
      <c r="D118" s="47">
        <v>-10887.92</v>
      </c>
    </row>
    <row r="119" spans="1:4" s="19" customFormat="1" ht="16.5" customHeight="1">
      <c r="A119" s="48">
        <v>1280111701</v>
      </c>
      <c r="B119" s="48" t="s">
        <v>63</v>
      </c>
      <c r="C119" s="46">
        <v>-32077611</v>
      </c>
      <c r="D119" s="47">
        <v>-4657.43</v>
      </c>
    </row>
    <row r="120" spans="1:4" s="19" customFormat="1" ht="16.5" customHeight="1">
      <c r="A120" s="48">
        <v>1280111703</v>
      </c>
      <c r="B120" s="48" t="s">
        <v>65</v>
      </c>
      <c r="C120" s="46">
        <v>-42911884</v>
      </c>
      <c r="D120" s="47">
        <v>-6230.49</v>
      </c>
    </row>
    <row r="121" spans="1:4" s="19" customFormat="1" ht="16.5" customHeight="1">
      <c r="A121" s="48">
        <v>1280112</v>
      </c>
      <c r="B121" s="48" t="s">
        <v>1182</v>
      </c>
      <c r="C121" s="46">
        <v>186954075</v>
      </c>
      <c r="D121" s="47">
        <v>27500</v>
      </c>
    </row>
    <row r="122" spans="1:4" s="19" customFormat="1" ht="16.5" customHeight="1">
      <c r="A122" s="48">
        <v>12801121</v>
      </c>
      <c r="B122" s="48" t="s">
        <v>1183</v>
      </c>
      <c r="C122" s="46">
        <v>203949900</v>
      </c>
      <c r="D122" s="47">
        <v>30000</v>
      </c>
    </row>
    <row r="123" spans="1:4" s="19" customFormat="1" ht="16.5" customHeight="1">
      <c r="A123" s="48">
        <v>1280112102</v>
      </c>
      <c r="B123" s="48" t="s">
        <v>1184</v>
      </c>
      <c r="C123" s="46">
        <v>203949900</v>
      </c>
      <c r="D123" s="47">
        <v>30000</v>
      </c>
    </row>
    <row r="124" spans="1:4" s="19" customFormat="1" ht="16.5" customHeight="1">
      <c r="A124" s="48">
        <v>12801122</v>
      </c>
      <c r="B124" s="48" t="s">
        <v>639</v>
      </c>
      <c r="C124" s="46">
        <v>-16995825</v>
      </c>
      <c r="D124" s="47">
        <v>-2500</v>
      </c>
    </row>
    <row r="125" spans="1:4" s="19" customFormat="1" ht="16.5" customHeight="1">
      <c r="A125" s="48">
        <v>1280112201</v>
      </c>
      <c r="B125" s="48" t="s">
        <v>1185</v>
      </c>
      <c r="C125" s="46">
        <v>-16995825</v>
      </c>
      <c r="D125" s="47">
        <v>-2500</v>
      </c>
    </row>
    <row r="126" spans="1:4" s="19" customFormat="1" ht="16.5" customHeight="1">
      <c r="A126" s="48">
        <v>2</v>
      </c>
      <c r="B126" s="48" t="s">
        <v>8</v>
      </c>
      <c r="C126" s="46">
        <v>15922878254</v>
      </c>
      <c r="D126" s="47">
        <v>2311885.2400000095</v>
      </c>
    </row>
    <row r="127" spans="1:4" s="19" customFormat="1" ht="16.5" customHeight="1">
      <c r="A127" s="48">
        <v>21</v>
      </c>
      <c r="B127" s="48" t="s">
        <v>9</v>
      </c>
      <c r="C127" s="46">
        <v>15922878254</v>
      </c>
      <c r="D127" s="47">
        <v>2311885.2400000095</v>
      </c>
    </row>
    <row r="128" spans="1:4" s="19" customFormat="1" ht="16.5" customHeight="1">
      <c r="A128" s="48">
        <v>211</v>
      </c>
      <c r="B128" s="48" t="s">
        <v>327</v>
      </c>
      <c r="C128" s="46">
        <v>97891663</v>
      </c>
      <c r="D128" s="47">
        <v>14213.160000011325</v>
      </c>
    </row>
    <row r="129" spans="1:4" s="19" customFormat="1" ht="16.5" customHeight="1">
      <c r="A129" s="48">
        <v>21101</v>
      </c>
      <c r="B129" s="48" t="s">
        <v>199</v>
      </c>
      <c r="C129" s="46">
        <v>97891663</v>
      </c>
      <c r="D129" s="47">
        <v>14213.160000011325</v>
      </c>
    </row>
    <row r="130" spans="1:4" s="19" customFormat="1" ht="16.5" customHeight="1">
      <c r="A130" s="48">
        <v>211011</v>
      </c>
      <c r="B130" s="48" t="s">
        <v>199</v>
      </c>
      <c r="C130" s="46">
        <v>52988539</v>
      </c>
      <c r="D130" s="47">
        <v>7693.5499999970198</v>
      </c>
    </row>
    <row r="131" spans="1:4" s="19" customFormat="1" ht="16.5" customHeight="1">
      <c r="A131" s="48">
        <v>2110111</v>
      </c>
      <c r="B131" s="48" t="s">
        <v>328</v>
      </c>
      <c r="C131" s="46">
        <v>52988539</v>
      </c>
      <c r="D131" s="47">
        <v>7693.5499999970198</v>
      </c>
    </row>
    <row r="132" spans="1:4" s="19" customFormat="1" ht="16.5" customHeight="1">
      <c r="A132" s="48">
        <v>21101111</v>
      </c>
      <c r="B132" s="48" t="s">
        <v>329</v>
      </c>
      <c r="C132" s="46">
        <v>2190038</v>
      </c>
      <c r="D132" s="47">
        <v>317.98000000417233</v>
      </c>
    </row>
    <row r="133" spans="1:4" s="19" customFormat="1" ht="16.5" customHeight="1">
      <c r="A133" s="48">
        <v>2110111101</v>
      </c>
      <c r="B133" s="48" t="s">
        <v>642</v>
      </c>
      <c r="C133" s="46">
        <v>825575</v>
      </c>
      <c r="D133" s="47">
        <v>119.87000000476837</v>
      </c>
    </row>
    <row r="134" spans="1:4" s="19" customFormat="1" ht="16.5" customHeight="1">
      <c r="A134" s="48">
        <v>2110111102</v>
      </c>
      <c r="B134" s="48" t="s">
        <v>271</v>
      </c>
      <c r="C134" s="46">
        <v>1364463</v>
      </c>
      <c r="D134" s="47">
        <v>198.10999999940398</v>
      </c>
    </row>
    <row r="135" spans="1:4" s="19" customFormat="1" ht="16.5" customHeight="1">
      <c r="A135" s="48">
        <v>21101114</v>
      </c>
      <c r="B135" s="48" t="s">
        <v>1135</v>
      </c>
      <c r="C135" s="46">
        <v>50798501</v>
      </c>
      <c r="D135" s="47">
        <v>7375.570000000298</v>
      </c>
    </row>
    <row r="136" spans="1:4" s="19" customFormat="1" ht="16.5" customHeight="1">
      <c r="A136" s="48">
        <v>2110111402</v>
      </c>
      <c r="B136" s="48" t="s">
        <v>1136</v>
      </c>
      <c r="C136" s="46">
        <v>50798501</v>
      </c>
      <c r="D136" s="47">
        <v>7375.570000000298</v>
      </c>
    </row>
    <row r="137" spans="1:4" s="19" customFormat="1" ht="16.5" customHeight="1">
      <c r="A137" s="48">
        <v>211012</v>
      </c>
      <c r="B137" s="48" t="s">
        <v>272</v>
      </c>
      <c r="C137" s="46">
        <v>463500</v>
      </c>
      <c r="D137" s="47">
        <v>67.300000000745058</v>
      </c>
    </row>
    <row r="138" spans="1:4" s="19" customFormat="1" ht="16.5" customHeight="1">
      <c r="A138" s="48">
        <v>2110121</v>
      </c>
      <c r="B138" s="48" t="s">
        <v>272</v>
      </c>
      <c r="C138" s="46">
        <v>463500</v>
      </c>
      <c r="D138" s="47">
        <v>67.300000000745058</v>
      </c>
    </row>
    <row r="139" spans="1:4" s="19" customFormat="1" ht="16.5" customHeight="1">
      <c r="A139" s="48">
        <v>21101211</v>
      </c>
      <c r="B139" s="48" t="s">
        <v>272</v>
      </c>
      <c r="C139" s="46">
        <v>463500</v>
      </c>
      <c r="D139" s="47">
        <v>67.300000000745058</v>
      </c>
    </row>
    <row r="140" spans="1:4" s="19" customFormat="1" ht="16.5" customHeight="1">
      <c r="A140" s="48">
        <v>2110121103</v>
      </c>
      <c r="B140" s="48" t="s">
        <v>1186</v>
      </c>
      <c r="C140" s="46">
        <v>463500</v>
      </c>
      <c r="D140" s="47">
        <v>67.299999999999727</v>
      </c>
    </row>
    <row r="141" spans="1:4" s="19" customFormat="1" ht="16.5" customHeight="1">
      <c r="A141" s="48">
        <v>211015</v>
      </c>
      <c r="B141" s="48" t="s">
        <v>330</v>
      </c>
      <c r="C141" s="46">
        <v>44439624</v>
      </c>
      <c r="D141" s="47">
        <v>6452.3100000000559</v>
      </c>
    </row>
    <row r="142" spans="1:4" s="19" customFormat="1" ht="16.5" customHeight="1">
      <c r="A142" s="48">
        <v>2110151</v>
      </c>
      <c r="B142" s="48" t="s">
        <v>330</v>
      </c>
      <c r="C142" s="46">
        <v>44439624</v>
      </c>
      <c r="D142" s="47">
        <v>6452.3100000000559</v>
      </c>
    </row>
    <row r="143" spans="1:4" s="19" customFormat="1" ht="16.5" customHeight="1">
      <c r="A143" s="48">
        <v>21101511</v>
      </c>
      <c r="B143" s="48" t="s">
        <v>330</v>
      </c>
      <c r="C143" s="46">
        <v>44439624</v>
      </c>
      <c r="D143" s="47">
        <v>6452.3100000000559</v>
      </c>
    </row>
    <row r="144" spans="1:4" s="19" customFormat="1" ht="16.5" customHeight="1">
      <c r="A144" s="48">
        <v>2110151101</v>
      </c>
      <c r="B144" s="48" t="s">
        <v>648</v>
      </c>
      <c r="C144" s="46">
        <v>11047649</v>
      </c>
      <c r="D144" s="47">
        <v>1604.040000000037</v>
      </c>
    </row>
    <row r="145" spans="1:4" s="19" customFormat="1" ht="16.5" customHeight="1">
      <c r="A145" s="48">
        <v>2110151102</v>
      </c>
      <c r="B145" s="48" t="s">
        <v>273</v>
      </c>
      <c r="C145" s="46">
        <v>33391975</v>
      </c>
      <c r="D145" s="47">
        <v>4848.2700000000186</v>
      </c>
    </row>
    <row r="146" spans="1:4" s="19" customFormat="1" ht="16.5" customHeight="1">
      <c r="A146" s="48">
        <v>213</v>
      </c>
      <c r="B146" s="48" t="s">
        <v>656</v>
      </c>
      <c r="C146" s="46">
        <v>14899007839</v>
      </c>
      <c r="D146" s="47">
        <v>2163226.7400000021</v>
      </c>
    </row>
    <row r="147" spans="1:4" s="19" customFormat="1" ht="16.5" customHeight="1">
      <c r="A147" s="48">
        <v>21301</v>
      </c>
      <c r="B147" s="48" t="s">
        <v>221</v>
      </c>
      <c r="C147" s="46">
        <v>14899007839</v>
      </c>
      <c r="D147" s="47">
        <v>2163226.7400000021</v>
      </c>
    </row>
    <row r="148" spans="1:4" s="19" customFormat="1" ht="16.5" customHeight="1">
      <c r="A148" s="48">
        <v>213011</v>
      </c>
      <c r="B148" s="48" t="s">
        <v>1187</v>
      </c>
      <c r="C148" s="46">
        <v>14899007839</v>
      </c>
      <c r="D148" s="47">
        <v>2163226.7400000021</v>
      </c>
    </row>
    <row r="149" spans="1:4" s="19" customFormat="1" ht="16.5" customHeight="1">
      <c r="A149" s="48">
        <v>2130111</v>
      </c>
      <c r="B149" s="48" t="s">
        <v>658</v>
      </c>
      <c r="C149" s="46">
        <v>14899007839</v>
      </c>
      <c r="D149" s="47">
        <v>2163226.7400000021</v>
      </c>
    </row>
    <row r="150" spans="1:4" s="19" customFormat="1" ht="16.5" customHeight="1">
      <c r="A150" s="48">
        <v>21301113</v>
      </c>
      <c r="B150" s="48" t="s">
        <v>1188</v>
      </c>
      <c r="C150" s="46">
        <v>14899007839</v>
      </c>
      <c r="D150" s="47">
        <v>2163226.7399999984</v>
      </c>
    </row>
    <row r="151" spans="1:4" s="19" customFormat="1" ht="16.5" customHeight="1">
      <c r="A151" s="48">
        <v>2130111301</v>
      </c>
      <c r="B151" s="48" t="s">
        <v>52</v>
      </c>
      <c r="C151" s="46">
        <v>6642589630</v>
      </c>
      <c r="D151" s="47">
        <v>964455.33000000007</v>
      </c>
    </row>
    <row r="152" spans="1:4" s="19" customFormat="1" ht="16.5" customHeight="1">
      <c r="A152" s="48">
        <v>2130111302</v>
      </c>
      <c r="B152" s="48" t="s">
        <v>51</v>
      </c>
      <c r="C152" s="46">
        <v>8256418209</v>
      </c>
      <c r="D152" s="47">
        <v>1198771.4100000001</v>
      </c>
    </row>
    <row r="153" spans="1:4" s="19" customFormat="1" ht="16.5" customHeight="1">
      <c r="A153" s="48">
        <v>214</v>
      </c>
      <c r="B153" s="48" t="s">
        <v>10</v>
      </c>
      <c r="C153" s="46">
        <v>925978752</v>
      </c>
      <c r="D153" s="47">
        <v>134445.33999999997</v>
      </c>
    </row>
    <row r="154" spans="1:4" s="19" customFormat="1" ht="16.5" customHeight="1">
      <c r="A154" s="48">
        <v>21401</v>
      </c>
      <c r="B154" s="48" t="s">
        <v>331</v>
      </c>
      <c r="C154" s="46">
        <v>879679229</v>
      </c>
      <c r="D154" s="47">
        <v>127722.97999999998</v>
      </c>
    </row>
    <row r="155" spans="1:4" s="19" customFormat="1" ht="16.5" customHeight="1">
      <c r="A155" s="48">
        <v>214011</v>
      </c>
      <c r="B155" s="48" t="s">
        <v>331</v>
      </c>
      <c r="C155" s="46">
        <v>879679229</v>
      </c>
      <c r="D155" s="47">
        <v>127722.97999999998</v>
      </c>
    </row>
    <row r="156" spans="1:4" s="19" customFormat="1" ht="16.5" customHeight="1">
      <c r="A156" s="48">
        <v>2140111</v>
      </c>
      <c r="B156" s="48" t="s">
        <v>331</v>
      </c>
      <c r="C156" s="46">
        <v>879679229</v>
      </c>
      <c r="D156" s="47">
        <v>127722.97999999998</v>
      </c>
    </row>
    <row r="157" spans="1:4" s="19" customFormat="1" ht="16.5" customHeight="1">
      <c r="A157" s="48">
        <v>21401111</v>
      </c>
      <c r="B157" s="48" t="s">
        <v>332</v>
      </c>
      <c r="C157" s="46">
        <v>879679229</v>
      </c>
      <c r="D157" s="47">
        <v>127722.97999999998</v>
      </c>
    </row>
    <row r="158" spans="1:4" s="19" customFormat="1" ht="16.5" customHeight="1">
      <c r="A158" s="48">
        <v>2140111103</v>
      </c>
      <c r="B158" s="48" t="s">
        <v>275</v>
      </c>
      <c r="C158" s="46">
        <v>70209301</v>
      </c>
      <c r="D158" s="47">
        <v>10193.880000000005</v>
      </c>
    </row>
    <row r="159" spans="1:4" s="19" customFormat="1" ht="16.5" customHeight="1">
      <c r="A159" s="48">
        <v>2140111111</v>
      </c>
      <c r="B159" s="48" t="s">
        <v>1079</v>
      </c>
      <c r="C159" s="46">
        <v>669698125</v>
      </c>
      <c r="D159" s="47">
        <v>97235.260000000009</v>
      </c>
    </row>
    <row r="160" spans="1:4" s="19" customFormat="1" ht="16.5" customHeight="1">
      <c r="A160" s="48">
        <v>2140111112</v>
      </c>
      <c r="B160" s="48" t="s">
        <v>1080</v>
      </c>
      <c r="C160" s="46">
        <v>139771803</v>
      </c>
      <c r="D160" s="47">
        <v>20293.84</v>
      </c>
    </row>
    <row r="161" spans="1:4" s="19" customFormat="1" ht="16.5" customHeight="1">
      <c r="A161" s="48">
        <v>21402</v>
      </c>
      <c r="B161" s="48" t="s">
        <v>686</v>
      </c>
      <c r="C161" s="46">
        <v>37274079</v>
      </c>
      <c r="D161" s="47">
        <v>5411.929999999993</v>
      </c>
    </row>
    <row r="162" spans="1:4" s="19" customFormat="1" ht="16.5" customHeight="1">
      <c r="A162" s="48">
        <v>214021</v>
      </c>
      <c r="B162" s="48" t="s">
        <v>686</v>
      </c>
      <c r="C162" s="46">
        <v>37274079</v>
      </c>
      <c r="D162" s="47">
        <v>5411.929999999993</v>
      </c>
    </row>
    <row r="163" spans="1:4" s="19" customFormat="1" ht="16.5" customHeight="1">
      <c r="A163" s="48">
        <v>2140211</v>
      </c>
      <c r="B163" s="48" t="s">
        <v>686</v>
      </c>
      <c r="C163" s="46">
        <v>37274079</v>
      </c>
      <c r="D163" s="47">
        <v>5411.929999999993</v>
      </c>
    </row>
    <row r="164" spans="1:4" s="19" customFormat="1" ht="16.5" customHeight="1">
      <c r="A164" s="48">
        <v>21402111</v>
      </c>
      <c r="B164" s="48" t="s">
        <v>686</v>
      </c>
      <c r="C164" s="46">
        <v>37274079</v>
      </c>
      <c r="D164" s="47">
        <v>5411.929999999993</v>
      </c>
    </row>
    <row r="165" spans="1:4" s="19" customFormat="1" ht="16.5" customHeight="1">
      <c r="A165" s="48">
        <v>2140211101</v>
      </c>
      <c r="B165" s="48" t="s">
        <v>60</v>
      </c>
      <c r="C165" s="46">
        <v>7098211</v>
      </c>
      <c r="D165" s="47">
        <v>1030.6100000000006</v>
      </c>
    </row>
    <row r="166" spans="1:4" s="19" customFormat="1" ht="16.5" customHeight="1">
      <c r="A166" s="48">
        <v>2140211105</v>
      </c>
      <c r="B166" s="48" t="s">
        <v>690</v>
      </c>
      <c r="C166" s="46">
        <v>20511000</v>
      </c>
      <c r="D166" s="47">
        <v>2978.05</v>
      </c>
    </row>
    <row r="167" spans="1:4" s="19" customFormat="1" ht="16.5" customHeight="1">
      <c r="A167" s="48">
        <v>2140211106</v>
      </c>
      <c r="B167" s="48" t="s">
        <v>691</v>
      </c>
      <c r="C167" s="46">
        <v>9664868</v>
      </c>
      <c r="D167" s="47">
        <v>1403.27</v>
      </c>
    </row>
    <row r="168" spans="1:4" s="19" customFormat="1" ht="16.5" customHeight="1">
      <c r="A168" s="48">
        <v>21405</v>
      </c>
      <c r="B168" s="48" t="s">
        <v>125</v>
      </c>
      <c r="C168" s="46">
        <v>9025444</v>
      </c>
      <c r="D168" s="47">
        <v>1310.4300000000003</v>
      </c>
    </row>
    <row r="169" spans="1:4" s="19" customFormat="1" ht="16.5" customHeight="1">
      <c r="A169" s="48">
        <v>214051</v>
      </c>
      <c r="B169" s="48" t="s">
        <v>125</v>
      </c>
      <c r="C169" s="46">
        <v>9025444</v>
      </c>
      <c r="D169" s="47">
        <v>1310.4300000000003</v>
      </c>
    </row>
    <row r="170" spans="1:4" s="19" customFormat="1" ht="16.5" customHeight="1">
      <c r="A170" s="48">
        <v>2140511</v>
      </c>
      <c r="B170" s="48" t="s">
        <v>125</v>
      </c>
      <c r="C170" s="46">
        <v>9025444</v>
      </c>
      <c r="D170" s="47">
        <v>1310.4300000000003</v>
      </c>
    </row>
    <row r="171" spans="1:4" s="19" customFormat="1" ht="16.5" customHeight="1">
      <c r="A171" s="48">
        <v>21405111</v>
      </c>
      <c r="B171" s="48" t="s">
        <v>955</v>
      </c>
      <c r="C171" s="46">
        <v>9025444</v>
      </c>
      <c r="D171" s="47">
        <v>1310.4299999999985</v>
      </c>
    </row>
    <row r="172" spans="1:4" s="19" customFormat="1" ht="16.5" customHeight="1">
      <c r="A172" s="48">
        <v>2140511101</v>
      </c>
      <c r="B172" s="48" t="s">
        <v>956</v>
      </c>
      <c r="C172" s="46">
        <v>2387712</v>
      </c>
      <c r="D172" s="47">
        <v>346.67999999999847</v>
      </c>
    </row>
    <row r="173" spans="1:4" s="19" customFormat="1" ht="16.5" customHeight="1">
      <c r="A173" s="48">
        <v>2140511102</v>
      </c>
      <c r="B173" s="48" t="s">
        <v>957</v>
      </c>
      <c r="C173" s="46">
        <v>6637732</v>
      </c>
      <c r="D173" s="47">
        <v>963.75</v>
      </c>
    </row>
    <row r="174" spans="1:4" s="19" customFormat="1" ht="16.5" customHeight="1">
      <c r="A174" s="48">
        <v>3</v>
      </c>
      <c r="B174" s="48" t="s">
        <v>21</v>
      </c>
      <c r="C174" s="46">
        <v>17126141020</v>
      </c>
      <c r="D174" s="47">
        <v>2498080.8560000001</v>
      </c>
    </row>
    <row r="175" spans="1:4" s="19" customFormat="1" ht="16.5" customHeight="1">
      <c r="A175" s="48">
        <v>301</v>
      </c>
      <c r="B175" s="48" t="s">
        <v>105</v>
      </c>
      <c r="C175" s="46">
        <v>18200000000</v>
      </c>
      <c r="D175" s="47">
        <v>2605980.71</v>
      </c>
    </row>
    <row r="176" spans="1:4" s="19" customFormat="1" ht="16.5" customHeight="1">
      <c r="A176" s="48">
        <v>3011</v>
      </c>
      <c r="B176" s="48" t="s">
        <v>334</v>
      </c>
      <c r="C176" s="46">
        <v>18200000000</v>
      </c>
      <c r="D176" s="47">
        <v>2605980.71</v>
      </c>
    </row>
    <row r="177" spans="1:4" s="19" customFormat="1" ht="16.5" customHeight="1">
      <c r="A177" s="48">
        <v>30111</v>
      </c>
      <c r="B177" s="48" t="s">
        <v>334</v>
      </c>
      <c r="C177" s="46">
        <v>18200000000</v>
      </c>
      <c r="D177" s="47">
        <v>2605980.71</v>
      </c>
    </row>
    <row r="178" spans="1:4" s="19" customFormat="1" ht="16.5" customHeight="1">
      <c r="A178" s="48">
        <v>301112</v>
      </c>
      <c r="B178" s="48" t="s">
        <v>106</v>
      </c>
      <c r="C178" s="46">
        <v>18200000000</v>
      </c>
      <c r="D178" s="47">
        <v>2605980.71</v>
      </c>
    </row>
    <row r="179" spans="1:4" s="19" customFormat="1" ht="16.5" customHeight="1">
      <c r="A179" s="48">
        <v>3011121</v>
      </c>
      <c r="B179" s="48" t="s">
        <v>106</v>
      </c>
      <c r="C179" s="46">
        <v>18200000000</v>
      </c>
      <c r="D179" s="47">
        <v>2605980.71</v>
      </c>
    </row>
    <row r="180" spans="1:4" s="19" customFormat="1" ht="16.5" customHeight="1">
      <c r="A180" s="48">
        <v>30111211</v>
      </c>
      <c r="B180" s="48" t="s">
        <v>106</v>
      </c>
      <c r="C180" s="46">
        <v>18200000000</v>
      </c>
      <c r="D180" s="47">
        <v>2605980.71</v>
      </c>
    </row>
    <row r="181" spans="1:4" s="19" customFormat="1" ht="16.5" customHeight="1">
      <c r="A181" s="48">
        <v>3011121101</v>
      </c>
      <c r="B181" s="48" t="s">
        <v>278</v>
      </c>
      <c r="C181" s="46">
        <v>18200000000</v>
      </c>
      <c r="D181" s="47">
        <v>2605980.71</v>
      </c>
    </row>
    <row r="182" spans="1:4" s="19" customFormat="1" ht="16.5" customHeight="1">
      <c r="A182" s="48">
        <v>302</v>
      </c>
      <c r="B182" s="48" t="s">
        <v>335</v>
      </c>
      <c r="C182" s="46">
        <v>637857678</v>
      </c>
      <c r="D182" s="47">
        <v>91749.82</v>
      </c>
    </row>
    <row r="183" spans="1:4" s="19" customFormat="1" ht="16.5" customHeight="1">
      <c r="A183" s="48">
        <v>3021</v>
      </c>
      <c r="B183" s="48" t="s">
        <v>279</v>
      </c>
      <c r="C183" s="46">
        <v>637857678</v>
      </c>
      <c r="D183" s="47">
        <v>91749.82</v>
      </c>
    </row>
    <row r="184" spans="1:4" s="19" customFormat="1" ht="16.5" customHeight="1">
      <c r="A184" s="48">
        <v>30211</v>
      </c>
      <c r="B184" s="48" t="s">
        <v>279</v>
      </c>
      <c r="C184" s="46">
        <v>637857678</v>
      </c>
      <c r="D184" s="47">
        <v>91749.82</v>
      </c>
    </row>
    <row r="185" spans="1:4" s="19" customFormat="1" ht="16.5" customHeight="1">
      <c r="A185" s="48">
        <v>302111</v>
      </c>
      <c r="B185" s="48" t="s">
        <v>279</v>
      </c>
      <c r="C185" s="46">
        <v>637857678</v>
      </c>
      <c r="D185" s="47">
        <v>91749.82</v>
      </c>
    </row>
    <row r="186" spans="1:4" s="19" customFormat="1" ht="16.5" customHeight="1">
      <c r="A186" s="48">
        <v>3021111</v>
      </c>
      <c r="B186" s="48" t="s">
        <v>279</v>
      </c>
      <c r="C186" s="46">
        <v>637857678</v>
      </c>
      <c r="D186" s="47">
        <v>91749.82</v>
      </c>
    </row>
    <row r="187" spans="1:4" s="19" customFormat="1" ht="16.5" customHeight="1">
      <c r="A187" s="48">
        <v>30211111</v>
      </c>
      <c r="B187" s="48" t="s">
        <v>279</v>
      </c>
      <c r="C187" s="46">
        <v>637857678</v>
      </c>
      <c r="D187" s="47">
        <v>91749.82</v>
      </c>
    </row>
    <row r="188" spans="1:4" s="19" customFormat="1" ht="16.5" customHeight="1">
      <c r="A188" s="48">
        <v>3021111101</v>
      </c>
      <c r="B188" s="48" t="s">
        <v>279</v>
      </c>
      <c r="C188" s="46">
        <v>637857678</v>
      </c>
      <c r="D188" s="47">
        <v>91749.82</v>
      </c>
    </row>
    <row r="189" spans="1:4" s="19" customFormat="1" ht="16.5" customHeight="1">
      <c r="A189" s="48">
        <v>304</v>
      </c>
      <c r="B189" s="48" t="s">
        <v>81</v>
      </c>
      <c r="C189" s="46">
        <v>-1711716658</v>
      </c>
      <c r="D189" s="47">
        <v>-199649.674</v>
      </c>
    </row>
    <row r="190" spans="1:4" s="19" customFormat="1" ht="16.5" customHeight="1">
      <c r="A190" s="48">
        <v>3041</v>
      </c>
      <c r="B190" s="48" t="s">
        <v>336</v>
      </c>
      <c r="C190" s="46">
        <v>-1711716658</v>
      </c>
      <c r="D190" s="47">
        <v>-199649.674</v>
      </c>
    </row>
    <row r="191" spans="1:4" s="19" customFormat="1" ht="16.5" customHeight="1">
      <c r="A191" s="48">
        <v>30411</v>
      </c>
      <c r="B191" s="48" t="s">
        <v>336</v>
      </c>
      <c r="C191" s="46">
        <v>-1711716658</v>
      </c>
      <c r="D191" s="47">
        <v>-199649.674</v>
      </c>
    </row>
    <row r="192" spans="1:4" s="19" customFormat="1" ht="16.5" customHeight="1">
      <c r="A192" s="48">
        <v>304111</v>
      </c>
      <c r="B192" s="48" t="s">
        <v>336</v>
      </c>
      <c r="C192" s="46">
        <v>-1711716658</v>
      </c>
      <c r="D192" s="47">
        <v>-199649.674</v>
      </c>
    </row>
    <row r="193" spans="1:4" s="19" customFormat="1" ht="16.5" customHeight="1">
      <c r="A193" s="48">
        <v>3041111</v>
      </c>
      <c r="B193" s="48" t="s">
        <v>336</v>
      </c>
      <c r="C193" s="46">
        <v>-1711716658</v>
      </c>
      <c r="D193" s="47">
        <v>-199649.674</v>
      </c>
    </row>
    <row r="194" spans="1:4" s="19" customFormat="1" ht="16.5" customHeight="1">
      <c r="A194" s="48">
        <v>30411111</v>
      </c>
      <c r="B194" s="48" t="s">
        <v>336</v>
      </c>
      <c r="C194" s="46">
        <v>-1711716658</v>
      </c>
      <c r="D194" s="47">
        <v>-199649.674</v>
      </c>
    </row>
    <row r="195" spans="1:4" s="19" customFormat="1" ht="16.5" customHeight="1">
      <c r="A195" s="48">
        <v>3041111101</v>
      </c>
      <c r="B195" s="48" t="s">
        <v>107</v>
      </c>
      <c r="C195" s="46">
        <v>-800236665</v>
      </c>
      <c r="D195" s="47">
        <v>-80333.84</v>
      </c>
    </row>
    <row r="196" spans="1:4" s="19" customFormat="1" ht="16.5" customHeight="1">
      <c r="A196" s="48">
        <v>3041111102</v>
      </c>
      <c r="B196" s="48" t="s">
        <v>108</v>
      </c>
      <c r="C196" s="46">
        <v>-911479993</v>
      </c>
      <c r="D196" s="47">
        <v>-119315.834</v>
      </c>
    </row>
    <row r="197" spans="1:4" s="19" customFormat="1" ht="16.5" customHeight="1">
      <c r="A197" s="48">
        <v>6</v>
      </c>
      <c r="B197" s="48" t="s">
        <v>817</v>
      </c>
      <c r="C197" s="46">
        <v>468930042199</v>
      </c>
      <c r="D197" s="47">
        <v>72833104.339999989</v>
      </c>
    </row>
    <row r="198" spans="1:4" s="19" customFormat="1" ht="16.5" customHeight="1">
      <c r="A198" s="48">
        <v>61</v>
      </c>
      <c r="B198" s="48" t="s">
        <v>818</v>
      </c>
      <c r="C198" s="46">
        <v>468930042199</v>
      </c>
      <c r="D198" s="47">
        <v>72833104.339999989</v>
      </c>
    </row>
    <row r="199" spans="1:4" s="19" customFormat="1" ht="16.5" customHeight="1">
      <c r="A199" s="48">
        <v>611</v>
      </c>
      <c r="B199" s="48" t="s">
        <v>819</v>
      </c>
      <c r="C199" s="46">
        <v>464391477815</v>
      </c>
      <c r="D199" s="47">
        <v>72175716.700000003</v>
      </c>
    </row>
    <row r="200" spans="1:4" s="19" customFormat="1" ht="16.5" customHeight="1">
      <c r="A200" s="48">
        <v>61101</v>
      </c>
      <c r="B200" s="48" t="s">
        <v>819</v>
      </c>
      <c r="C200" s="46">
        <v>464391477815</v>
      </c>
      <c r="D200" s="47">
        <v>72175716.700000003</v>
      </c>
    </row>
    <row r="201" spans="1:4" s="19" customFormat="1" ht="16.5" customHeight="1">
      <c r="A201" s="48">
        <v>611011</v>
      </c>
      <c r="B201" s="48" t="s">
        <v>819</v>
      </c>
      <c r="C201" s="46">
        <v>464391477815</v>
      </c>
      <c r="D201" s="47">
        <v>72175716.700000003</v>
      </c>
    </row>
    <row r="202" spans="1:4" s="19" customFormat="1" ht="16.5" customHeight="1">
      <c r="A202" s="48">
        <v>6110110</v>
      </c>
      <c r="B202" s="48" t="s">
        <v>820</v>
      </c>
      <c r="C202" s="46">
        <v>373871740744</v>
      </c>
      <c r="D202" s="47">
        <v>59010602.899999999</v>
      </c>
    </row>
    <row r="203" spans="1:4" s="19" customFormat="1" ht="16.5" customHeight="1">
      <c r="A203" s="48">
        <v>61101103</v>
      </c>
      <c r="B203" s="48" t="s">
        <v>458</v>
      </c>
      <c r="C203" s="46">
        <v>2762869632</v>
      </c>
      <c r="D203" s="47">
        <v>367208.28</v>
      </c>
    </row>
    <row r="204" spans="1:4" s="19" customFormat="1" ht="16.5" customHeight="1">
      <c r="A204" s="48">
        <v>6110110301</v>
      </c>
      <c r="B204" s="48" t="s">
        <v>825</v>
      </c>
      <c r="C204" s="46">
        <v>2762869632</v>
      </c>
      <c r="D204" s="47">
        <v>367208.28</v>
      </c>
    </row>
    <row r="205" spans="1:4" s="19" customFormat="1" ht="16.5" customHeight="1">
      <c r="A205" s="48">
        <v>61101104</v>
      </c>
      <c r="B205" s="48" t="s">
        <v>459</v>
      </c>
      <c r="C205" s="46">
        <v>420147510</v>
      </c>
      <c r="D205" s="47">
        <v>100185.19999999995</v>
      </c>
    </row>
    <row r="206" spans="1:4" s="19" customFormat="1" ht="16.5" customHeight="1">
      <c r="A206" s="48">
        <v>6110110401</v>
      </c>
      <c r="B206" s="48" t="s">
        <v>827</v>
      </c>
      <c r="C206" s="46">
        <v>420147510</v>
      </c>
      <c r="D206" s="47">
        <v>100185.19999999995</v>
      </c>
    </row>
    <row r="207" spans="1:4" s="19" customFormat="1" ht="16.5" customHeight="1">
      <c r="A207" s="48">
        <v>61101105</v>
      </c>
      <c r="B207" s="48" t="s">
        <v>249</v>
      </c>
      <c r="C207" s="46">
        <v>8191596785</v>
      </c>
      <c r="D207" s="47">
        <v>1196363.99</v>
      </c>
    </row>
    <row r="208" spans="1:4" s="19" customFormat="1" ht="16.5" customHeight="1">
      <c r="A208" s="48">
        <v>6110110501</v>
      </c>
      <c r="B208" s="48" t="s">
        <v>829</v>
      </c>
      <c r="C208" s="46">
        <v>7543499554</v>
      </c>
      <c r="D208" s="47">
        <v>1100929.5099999998</v>
      </c>
    </row>
    <row r="209" spans="1:4" s="19" customFormat="1" ht="16.5" customHeight="1">
      <c r="A209" s="48">
        <v>6110110502</v>
      </c>
      <c r="B209" s="48" t="s">
        <v>830</v>
      </c>
      <c r="C209" s="46">
        <v>648097231</v>
      </c>
      <c r="D209" s="47">
        <v>95434.479999999981</v>
      </c>
    </row>
    <row r="210" spans="1:4" s="19" customFormat="1" ht="16.5" customHeight="1">
      <c r="A210" s="48">
        <v>61101106</v>
      </c>
      <c r="B210" s="48" t="s">
        <v>250</v>
      </c>
      <c r="C210" s="46">
        <v>9238071146</v>
      </c>
      <c r="D210" s="47">
        <v>1361040.2999999998</v>
      </c>
    </row>
    <row r="211" spans="1:4" s="19" customFormat="1" ht="16.5" customHeight="1">
      <c r="A211" s="48">
        <v>6110110601</v>
      </c>
      <c r="B211" s="48" t="s">
        <v>831</v>
      </c>
      <c r="C211" s="46">
        <v>8461427300</v>
      </c>
      <c r="D211" s="47">
        <v>1248000</v>
      </c>
    </row>
    <row r="212" spans="1:4" s="19" customFormat="1" ht="16.5" customHeight="1">
      <c r="A212" s="48">
        <v>6110110602</v>
      </c>
      <c r="B212" s="48" t="s">
        <v>832</v>
      </c>
      <c r="C212" s="46">
        <v>776643846</v>
      </c>
      <c r="D212" s="47">
        <v>113040.30000000002</v>
      </c>
    </row>
    <row r="213" spans="1:4" s="19" customFormat="1" ht="16.5" customHeight="1">
      <c r="A213" s="48">
        <v>61101107</v>
      </c>
      <c r="B213" s="48" t="s">
        <v>251</v>
      </c>
      <c r="C213" s="46">
        <v>64638892406</v>
      </c>
      <c r="D213" s="47">
        <v>11179937.470000003</v>
      </c>
    </row>
    <row r="214" spans="1:4" s="19" customFormat="1" ht="16.5" customHeight="1">
      <c r="A214" s="48">
        <v>6110110701</v>
      </c>
      <c r="B214" s="48" t="s">
        <v>833</v>
      </c>
      <c r="C214" s="46">
        <v>64638892406</v>
      </c>
      <c r="D214" s="47">
        <v>11179937.470000003</v>
      </c>
    </row>
    <row r="215" spans="1:4" s="19" customFormat="1" ht="16.5" customHeight="1">
      <c r="A215" s="48">
        <v>61101108</v>
      </c>
      <c r="B215" s="48" t="s">
        <v>252</v>
      </c>
      <c r="C215" s="46">
        <v>59873386554</v>
      </c>
      <c r="D215" s="47">
        <v>8726158.5999999996</v>
      </c>
    </row>
    <row r="216" spans="1:4" s="19" customFormat="1" ht="16.5" customHeight="1">
      <c r="A216" s="48">
        <v>6110110801</v>
      </c>
      <c r="B216" s="48" t="s">
        <v>835</v>
      </c>
      <c r="C216" s="46">
        <v>59873386554</v>
      </c>
      <c r="D216" s="47">
        <v>8726158.5999999996</v>
      </c>
    </row>
    <row r="217" spans="1:4" s="19" customFormat="1" ht="16.5" customHeight="1">
      <c r="A217" s="48">
        <v>61101113</v>
      </c>
      <c r="B217" s="48" t="s">
        <v>737</v>
      </c>
      <c r="C217" s="46">
        <v>238916608992</v>
      </c>
      <c r="D217" s="47">
        <v>37443140.369999997</v>
      </c>
    </row>
    <row r="218" spans="1:4" s="19" customFormat="1" ht="16.5" customHeight="1">
      <c r="A218" s="48">
        <v>6110111301</v>
      </c>
      <c r="B218" s="48" t="s">
        <v>844</v>
      </c>
      <c r="C218" s="46">
        <v>238916608992</v>
      </c>
      <c r="D218" s="47">
        <v>37443140.369999997</v>
      </c>
    </row>
    <row r="219" spans="1:4" s="19" customFormat="1" ht="16.5" customHeight="1">
      <c r="A219" s="48">
        <v>61101117</v>
      </c>
      <c r="B219" s="48" t="s">
        <v>281</v>
      </c>
      <c r="C219" s="46">
        <v>313834633</v>
      </c>
      <c r="D219" s="47">
        <v>45589.14</v>
      </c>
    </row>
    <row r="220" spans="1:4" s="19" customFormat="1" ht="16.5" customHeight="1">
      <c r="A220" s="48">
        <v>6110111701</v>
      </c>
      <c r="B220" s="48" t="s">
        <v>852</v>
      </c>
      <c r="C220" s="46">
        <v>214200000</v>
      </c>
      <c r="D220" s="47">
        <v>31140.3</v>
      </c>
    </row>
    <row r="221" spans="1:4" s="19" customFormat="1" ht="16.5" customHeight="1">
      <c r="A221" s="48">
        <v>6110111702</v>
      </c>
      <c r="B221" s="48" t="s">
        <v>853</v>
      </c>
      <c r="C221" s="46">
        <v>99634633</v>
      </c>
      <c r="D221" s="47">
        <v>14448.839999999997</v>
      </c>
    </row>
    <row r="222" spans="1:4" s="19" customFormat="1" ht="16.5" customHeight="1">
      <c r="A222" s="48">
        <v>61101118</v>
      </c>
      <c r="B222" s="48" t="s">
        <v>282</v>
      </c>
      <c r="C222" s="46">
        <v>1614552250</v>
      </c>
      <c r="D222" s="47">
        <v>265000</v>
      </c>
    </row>
    <row r="223" spans="1:4" s="19" customFormat="1" ht="16.5" customHeight="1">
      <c r="A223" s="48">
        <v>6110111801</v>
      </c>
      <c r="B223" s="48" t="s">
        <v>854</v>
      </c>
      <c r="C223" s="46">
        <v>1614552250</v>
      </c>
      <c r="D223" s="47">
        <v>265000</v>
      </c>
    </row>
    <row r="224" spans="1:4" s="19" customFormat="1" ht="16.5" customHeight="1">
      <c r="A224" s="48">
        <v>61101131</v>
      </c>
      <c r="B224" s="48" t="s">
        <v>268</v>
      </c>
      <c r="C224" s="46">
        <v>6572479900</v>
      </c>
      <c r="D224" s="47">
        <v>939603.89</v>
      </c>
    </row>
    <row r="225" spans="1:4" s="19" customFormat="1" ht="16.5" customHeight="1">
      <c r="A225" s="48">
        <v>6110113101</v>
      </c>
      <c r="B225" s="48" t="s">
        <v>880</v>
      </c>
      <c r="C225" s="46">
        <v>6572479900</v>
      </c>
      <c r="D225" s="47">
        <v>939603.89</v>
      </c>
    </row>
    <row r="226" spans="1:4" s="19" customFormat="1" ht="16.5" customHeight="1">
      <c r="A226" s="48">
        <v>6110120</v>
      </c>
      <c r="B226" s="48" t="s">
        <v>1137</v>
      </c>
      <c r="C226" s="46">
        <v>90519737071</v>
      </c>
      <c r="D226" s="47">
        <v>13165113.800000001</v>
      </c>
    </row>
    <row r="227" spans="1:4" s="19" customFormat="1" ht="16.5" customHeight="1">
      <c r="A227" s="48">
        <v>61101201</v>
      </c>
      <c r="B227" s="48" t="s">
        <v>1138</v>
      </c>
      <c r="C227" s="46">
        <v>90519737071</v>
      </c>
      <c r="D227" s="47">
        <v>13165113.800000001</v>
      </c>
    </row>
    <row r="228" spans="1:4" s="19" customFormat="1" ht="16.5" customHeight="1">
      <c r="A228" s="48">
        <v>6110120101</v>
      </c>
      <c r="B228" s="48" t="s">
        <v>1139</v>
      </c>
      <c r="C228" s="46">
        <v>90519737071</v>
      </c>
      <c r="D228" s="47">
        <v>13165113.800000001</v>
      </c>
    </row>
    <row r="229" spans="1:4" s="19" customFormat="1" ht="16.5" customHeight="1">
      <c r="A229" s="48">
        <v>614</v>
      </c>
      <c r="B229" s="48" t="s">
        <v>1140</v>
      </c>
      <c r="C229" s="46">
        <v>4538564384</v>
      </c>
      <c r="D229" s="47">
        <v>657387.64</v>
      </c>
    </row>
    <row r="230" spans="1:4" s="19" customFormat="1" ht="16.5" customHeight="1">
      <c r="A230" s="48">
        <v>61401</v>
      </c>
      <c r="B230" s="48" t="s">
        <v>1140</v>
      </c>
      <c r="C230" s="46">
        <v>4538564384</v>
      </c>
      <c r="D230" s="47">
        <v>657387.64</v>
      </c>
    </row>
    <row r="231" spans="1:4" s="19" customFormat="1" ht="16.5" customHeight="1">
      <c r="A231" s="48">
        <v>614011</v>
      </c>
      <c r="B231" s="48" t="s">
        <v>1140</v>
      </c>
      <c r="C231" s="46">
        <v>4538564384</v>
      </c>
      <c r="D231" s="47">
        <v>657387.64</v>
      </c>
    </row>
    <row r="232" spans="1:4" s="19" customFormat="1" ht="16.5" customHeight="1">
      <c r="A232" s="48">
        <v>6140110</v>
      </c>
      <c r="B232" s="48" t="s">
        <v>1140</v>
      </c>
      <c r="C232" s="46">
        <v>4538564384</v>
      </c>
      <c r="D232" s="47">
        <v>657387.64</v>
      </c>
    </row>
    <row r="233" spans="1:4" s="19" customFormat="1" ht="16.5" customHeight="1">
      <c r="A233" s="48">
        <v>61401101</v>
      </c>
      <c r="B233" s="48" t="s">
        <v>1140</v>
      </c>
      <c r="C233" s="46">
        <v>4538564384</v>
      </c>
      <c r="D233" s="47">
        <v>657387.64</v>
      </c>
    </row>
    <row r="234" spans="1:4" s="19" customFormat="1" ht="16.5" customHeight="1">
      <c r="A234" s="48">
        <v>6140110101</v>
      </c>
      <c r="B234" s="48" t="s">
        <v>1140</v>
      </c>
      <c r="C234" s="46">
        <v>4538564384</v>
      </c>
      <c r="D234" s="47">
        <v>657387.64</v>
      </c>
    </row>
    <row r="235" spans="1:4" s="19" customFormat="1" ht="16.5" customHeight="1">
      <c r="A235" s="48">
        <v>62</v>
      </c>
      <c r="B235" s="48" t="s">
        <v>884</v>
      </c>
      <c r="C235" s="46">
        <v>468930042199</v>
      </c>
      <c r="D235" s="47">
        <v>72833104.338</v>
      </c>
    </row>
    <row r="236" spans="1:4" s="19" customFormat="1" ht="16.5" customHeight="1">
      <c r="A236" s="48">
        <v>621</v>
      </c>
      <c r="B236" s="48" t="s">
        <v>819</v>
      </c>
      <c r="C236" s="46">
        <v>464391477815</v>
      </c>
      <c r="D236" s="47">
        <v>72175716.698000014</v>
      </c>
    </row>
    <row r="237" spans="1:4" s="19" customFormat="1" ht="16.5" customHeight="1">
      <c r="A237" s="48">
        <v>62101</v>
      </c>
      <c r="B237" s="48" t="s">
        <v>819</v>
      </c>
      <c r="C237" s="46">
        <v>464391477815</v>
      </c>
      <c r="D237" s="47">
        <v>72175716.698000014</v>
      </c>
    </row>
    <row r="238" spans="1:4" s="19" customFormat="1" ht="16.5" customHeight="1">
      <c r="A238" s="48">
        <v>621011</v>
      </c>
      <c r="B238" s="48" t="s">
        <v>819</v>
      </c>
      <c r="C238" s="46">
        <v>464391477815</v>
      </c>
      <c r="D238" s="47">
        <v>72175716.698000014</v>
      </c>
    </row>
    <row r="239" spans="1:4" s="19" customFormat="1" ht="16.5" customHeight="1">
      <c r="A239" s="48">
        <v>6210110</v>
      </c>
      <c r="B239" s="48" t="s">
        <v>820</v>
      </c>
      <c r="C239" s="46">
        <v>373871740744</v>
      </c>
      <c r="D239" s="47">
        <v>59010602.898000002</v>
      </c>
    </row>
    <row r="240" spans="1:4" s="19" customFormat="1" ht="16.5" customHeight="1">
      <c r="A240" s="48">
        <v>62101103</v>
      </c>
      <c r="B240" s="48" t="s">
        <v>458</v>
      </c>
      <c r="C240" s="46">
        <v>2762869632</v>
      </c>
      <c r="D240" s="47">
        <v>367208.28</v>
      </c>
    </row>
    <row r="241" spans="1:4" s="19" customFormat="1" ht="16.5" customHeight="1">
      <c r="A241" s="48">
        <v>6210110301</v>
      </c>
      <c r="B241" s="48" t="s">
        <v>825</v>
      </c>
      <c r="C241" s="46">
        <v>2762869632</v>
      </c>
      <c r="D241" s="47">
        <v>367208.28</v>
      </c>
    </row>
    <row r="242" spans="1:4" s="19" customFormat="1" ht="16.5" customHeight="1">
      <c r="A242" s="48">
        <v>62101104</v>
      </c>
      <c r="B242" s="48" t="s">
        <v>459</v>
      </c>
      <c r="C242" s="46">
        <v>420147510</v>
      </c>
      <c r="D242" s="47">
        <v>100185.19799999986</v>
      </c>
    </row>
    <row r="243" spans="1:4" s="19" customFormat="1" ht="16.5" customHeight="1">
      <c r="A243" s="48">
        <v>6210110401</v>
      </c>
      <c r="B243" s="48" t="s">
        <v>827</v>
      </c>
      <c r="C243" s="46">
        <v>420147510</v>
      </c>
      <c r="D243" s="47">
        <v>100185.19799999986</v>
      </c>
    </row>
    <row r="244" spans="1:4" s="19" customFormat="1" ht="16.5" customHeight="1">
      <c r="A244" s="48">
        <v>62101105</v>
      </c>
      <c r="B244" s="48" t="s">
        <v>249</v>
      </c>
      <c r="C244" s="46">
        <v>8191596785</v>
      </c>
      <c r="D244" s="47">
        <v>1196363.99</v>
      </c>
    </row>
    <row r="245" spans="1:4" s="19" customFormat="1" ht="16.5" customHeight="1">
      <c r="A245" s="48">
        <v>6210110501</v>
      </c>
      <c r="B245" s="48" t="s">
        <v>829</v>
      </c>
      <c r="C245" s="46">
        <v>7543499554</v>
      </c>
      <c r="D245" s="47">
        <v>1100929.5099999998</v>
      </c>
    </row>
    <row r="246" spans="1:4" s="19" customFormat="1" ht="16.5" customHeight="1">
      <c r="A246" s="48">
        <v>6210110502</v>
      </c>
      <c r="B246" s="48" t="s">
        <v>830</v>
      </c>
      <c r="C246" s="46">
        <v>648097231</v>
      </c>
      <c r="D246" s="47">
        <v>95434.479999999981</v>
      </c>
    </row>
    <row r="247" spans="1:4" s="19" customFormat="1" ht="16.5" customHeight="1">
      <c r="A247" s="48">
        <v>62101106</v>
      </c>
      <c r="B247" s="48" t="s">
        <v>250</v>
      </c>
      <c r="C247" s="46">
        <v>9238071146</v>
      </c>
      <c r="D247" s="47">
        <v>1361040.2999999998</v>
      </c>
    </row>
    <row r="248" spans="1:4" s="19" customFormat="1" ht="16.5" customHeight="1">
      <c r="A248" s="48">
        <v>6210110601</v>
      </c>
      <c r="B248" s="48" t="s">
        <v>831</v>
      </c>
      <c r="C248" s="46">
        <v>8461427300</v>
      </c>
      <c r="D248" s="47">
        <v>1248000</v>
      </c>
    </row>
    <row r="249" spans="1:4" s="19" customFormat="1" ht="16.5" customHeight="1">
      <c r="A249" s="48">
        <v>6210110602</v>
      </c>
      <c r="B249" s="48" t="s">
        <v>832</v>
      </c>
      <c r="C249" s="46">
        <v>776643846</v>
      </c>
      <c r="D249" s="47">
        <v>113040.29999999999</v>
      </c>
    </row>
    <row r="250" spans="1:4" s="19" customFormat="1" ht="16.5" customHeight="1">
      <c r="A250" s="48">
        <v>62101107</v>
      </c>
      <c r="B250" s="48" t="s">
        <v>251</v>
      </c>
      <c r="C250" s="46">
        <v>64638892406</v>
      </c>
      <c r="D250" s="47">
        <v>11179937.470000003</v>
      </c>
    </row>
    <row r="251" spans="1:4" s="19" customFormat="1" ht="16.5" customHeight="1">
      <c r="A251" s="48">
        <v>6210110701</v>
      </c>
      <c r="B251" s="48" t="s">
        <v>833</v>
      </c>
      <c r="C251" s="46">
        <v>64638892406</v>
      </c>
      <c r="D251" s="47">
        <v>11179937.470000003</v>
      </c>
    </row>
    <row r="252" spans="1:4" s="19" customFormat="1" ht="16.5" customHeight="1">
      <c r="A252" s="48">
        <v>62101108</v>
      </c>
      <c r="B252" s="48" t="s">
        <v>252</v>
      </c>
      <c r="C252" s="46">
        <v>59873386554</v>
      </c>
      <c r="D252" s="47">
        <v>8726158.5999999996</v>
      </c>
    </row>
    <row r="253" spans="1:4" s="19" customFormat="1" ht="16.5" customHeight="1">
      <c r="A253" s="48">
        <v>6210110801</v>
      </c>
      <c r="B253" s="48" t="s">
        <v>835</v>
      </c>
      <c r="C253" s="46">
        <v>59873386554</v>
      </c>
      <c r="D253" s="47">
        <v>8726158.5999999996</v>
      </c>
    </row>
    <row r="254" spans="1:4" s="19" customFormat="1" ht="16.5" customHeight="1">
      <c r="A254" s="48">
        <v>62101113</v>
      </c>
      <c r="B254" s="48" t="s">
        <v>737</v>
      </c>
      <c r="C254" s="46">
        <v>238916608992</v>
      </c>
      <c r="D254" s="47">
        <v>37443140.369999997</v>
      </c>
    </row>
    <row r="255" spans="1:4" s="19" customFormat="1" ht="16.5" customHeight="1">
      <c r="A255" s="48">
        <v>6210111301</v>
      </c>
      <c r="B255" s="48" t="s">
        <v>844</v>
      </c>
      <c r="C255" s="46">
        <v>238916608992</v>
      </c>
      <c r="D255" s="47">
        <v>37443140.369999997</v>
      </c>
    </row>
    <row r="256" spans="1:4" s="19" customFormat="1" ht="16.5" customHeight="1">
      <c r="A256" s="48">
        <v>62101117</v>
      </c>
      <c r="B256" s="48" t="s">
        <v>281</v>
      </c>
      <c r="C256" s="46">
        <v>313834633</v>
      </c>
      <c r="D256" s="47">
        <v>45589.14</v>
      </c>
    </row>
    <row r="257" spans="1:4" s="19" customFormat="1" ht="16.5" customHeight="1">
      <c r="A257" s="48">
        <v>6210111701</v>
      </c>
      <c r="B257" s="48" t="s">
        <v>852</v>
      </c>
      <c r="C257" s="46">
        <v>214200000</v>
      </c>
      <c r="D257" s="47">
        <v>31140.3</v>
      </c>
    </row>
    <row r="258" spans="1:4" s="19" customFormat="1" ht="16.5" customHeight="1">
      <c r="A258" s="48">
        <v>6210111702</v>
      </c>
      <c r="B258" s="48" t="s">
        <v>853</v>
      </c>
      <c r="C258" s="46">
        <v>99634633</v>
      </c>
      <c r="D258" s="47">
        <v>14448.839999999997</v>
      </c>
    </row>
    <row r="259" spans="1:4" s="19" customFormat="1" ht="16.5" customHeight="1">
      <c r="A259" s="48">
        <v>62101118</v>
      </c>
      <c r="B259" s="48" t="s">
        <v>282</v>
      </c>
      <c r="C259" s="46">
        <v>1614552250</v>
      </c>
      <c r="D259" s="47">
        <v>265000</v>
      </c>
    </row>
    <row r="260" spans="1:4" s="19" customFormat="1" ht="16.5" customHeight="1">
      <c r="A260" s="48">
        <v>6210111801</v>
      </c>
      <c r="B260" s="48" t="s">
        <v>854</v>
      </c>
      <c r="C260" s="46">
        <v>1614552250</v>
      </c>
      <c r="D260" s="47">
        <v>265000</v>
      </c>
    </row>
    <row r="261" spans="1:4" s="19" customFormat="1" ht="16.5" customHeight="1">
      <c r="A261" s="48">
        <v>62101131</v>
      </c>
      <c r="B261" s="48" t="s">
        <v>268</v>
      </c>
      <c r="C261" s="46">
        <v>6572479900</v>
      </c>
      <c r="D261" s="47">
        <v>939603.89</v>
      </c>
    </row>
    <row r="262" spans="1:4" s="19" customFormat="1" ht="16.5" customHeight="1">
      <c r="A262" s="48">
        <v>6210113101</v>
      </c>
      <c r="B262" s="48" t="s">
        <v>880</v>
      </c>
      <c r="C262" s="46">
        <v>6572479900</v>
      </c>
      <c r="D262" s="47">
        <v>939603.89</v>
      </c>
    </row>
    <row r="263" spans="1:4" s="19" customFormat="1" ht="16.5" customHeight="1">
      <c r="A263" s="48">
        <v>6210120</v>
      </c>
      <c r="B263" s="48" t="s">
        <v>1141</v>
      </c>
      <c r="C263" s="46">
        <v>90519737071</v>
      </c>
      <c r="D263" s="47">
        <v>13165113.800000001</v>
      </c>
    </row>
    <row r="264" spans="1:4" s="19" customFormat="1" ht="16.5" customHeight="1">
      <c r="A264" s="48">
        <v>62101201</v>
      </c>
      <c r="B264" s="48" t="s">
        <v>1138</v>
      </c>
      <c r="C264" s="46">
        <v>90519737071</v>
      </c>
      <c r="D264" s="47">
        <v>13165113.800000001</v>
      </c>
    </row>
    <row r="265" spans="1:4" s="19" customFormat="1" ht="16.5" customHeight="1">
      <c r="A265" s="48">
        <v>6210120101</v>
      </c>
      <c r="B265" s="48" t="s">
        <v>1139</v>
      </c>
      <c r="C265" s="46">
        <v>90519737071</v>
      </c>
      <c r="D265" s="47">
        <v>13165113.800000001</v>
      </c>
    </row>
    <row r="266" spans="1:4" s="19" customFormat="1" ht="16.5" customHeight="1">
      <c r="A266" s="48">
        <v>624</v>
      </c>
      <c r="B266" s="48" t="s">
        <v>1142</v>
      </c>
      <c r="C266" s="46">
        <v>4538564384</v>
      </c>
      <c r="D266" s="47">
        <v>657387.64</v>
      </c>
    </row>
    <row r="267" spans="1:4" s="19" customFormat="1" ht="16.5" customHeight="1">
      <c r="A267" s="48">
        <v>62401</v>
      </c>
      <c r="B267" s="48" t="s">
        <v>1142</v>
      </c>
      <c r="C267" s="46">
        <v>4538564384</v>
      </c>
      <c r="D267" s="47">
        <v>657387.64</v>
      </c>
    </row>
    <row r="268" spans="1:4" s="19" customFormat="1" ht="16.5" customHeight="1">
      <c r="A268" s="48">
        <v>624011</v>
      </c>
      <c r="B268" s="48" t="s">
        <v>1142</v>
      </c>
      <c r="C268" s="46">
        <v>4538564384</v>
      </c>
      <c r="D268" s="47">
        <v>657387.64</v>
      </c>
    </row>
    <row r="269" spans="1:4" s="19" customFormat="1" ht="16.5" customHeight="1">
      <c r="A269" s="48">
        <v>6240110</v>
      </c>
      <c r="B269" s="48" t="s">
        <v>1142</v>
      </c>
      <c r="C269" s="46">
        <v>4538564384</v>
      </c>
      <c r="D269" s="47">
        <v>657387.64</v>
      </c>
    </row>
    <row r="270" spans="1:4" s="19" customFormat="1" ht="16.5" customHeight="1">
      <c r="A270" s="48">
        <v>62401101</v>
      </c>
      <c r="B270" s="48" t="s">
        <v>1142</v>
      </c>
      <c r="C270" s="46">
        <v>4538564384</v>
      </c>
      <c r="D270" s="47">
        <v>657387.64</v>
      </c>
    </row>
    <row r="271" spans="1:4" s="19" customFormat="1" ht="16.5" customHeight="1">
      <c r="A271" s="48">
        <v>6240110101</v>
      </c>
      <c r="B271" s="48" t="s">
        <v>1142</v>
      </c>
      <c r="C271" s="46">
        <v>4538564384</v>
      </c>
      <c r="D271" s="47">
        <v>657387.64</v>
      </c>
    </row>
    <row r="272" spans="1:4" s="19" customFormat="1" ht="16.5" customHeight="1">
      <c r="A272" s="48"/>
      <c r="B272" s="48"/>
      <c r="C272" s="46"/>
      <c r="D272" s="47"/>
    </row>
    <row r="273" spans="1:5" s="19" customFormat="1" ht="16.5" customHeight="1">
      <c r="A273" s="48"/>
      <c r="B273" s="48"/>
      <c r="C273" s="46"/>
      <c r="D273" s="47"/>
    </row>
    <row r="274" spans="1:5" s="19" customFormat="1" ht="16.5" customHeight="1">
      <c r="A274" s="48">
        <v>4</v>
      </c>
      <c r="B274" s="48" t="s">
        <v>109</v>
      </c>
      <c r="C274" s="46">
        <v>10741337695</v>
      </c>
      <c r="D274" s="47">
        <v>2948173.8850000049</v>
      </c>
      <c r="E274" s="249"/>
    </row>
    <row r="275" spans="1:5" s="19" customFormat="1" ht="16.5" customHeight="1">
      <c r="A275" s="48">
        <v>41</v>
      </c>
      <c r="B275" s="48" t="s">
        <v>14</v>
      </c>
      <c r="C275" s="46">
        <v>8731428402</v>
      </c>
      <c r="D275" s="47">
        <v>1287855.9200000018</v>
      </c>
    </row>
    <row r="276" spans="1:5" s="19" customFormat="1" ht="16.5" customHeight="1">
      <c r="A276" s="48">
        <v>411</v>
      </c>
      <c r="B276" s="48" t="s">
        <v>337</v>
      </c>
      <c r="C276" s="46">
        <v>4691552115</v>
      </c>
      <c r="D276" s="47">
        <v>699052.1099999994</v>
      </c>
    </row>
    <row r="277" spans="1:5" s="19" customFormat="1" ht="16.5" customHeight="1">
      <c r="A277" s="48">
        <v>41101</v>
      </c>
      <c r="B277" s="48" t="s">
        <v>337</v>
      </c>
      <c r="C277" s="46">
        <v>3963735979</v>
      </c>
      <c r="D277" s="47">
        <v>592767.77000000328</v>
      </c>
    </row>
    <row r="278" spans="1:5" s="19" customFormat="1" ht="16.5" customHeight="1">
      <c r="A278" s="48">
        <v>411011</v>
      </c>
      <c r="B278" s="48" t="s">
        <v>68</v>
      </c>
      <c r="C278" s="46">
        <v>1744444793</v>
      </c>
      <c r="D278" s="47">
        <v>260307.79000000656</v>
      </c>
    </row>
    <row r="279" spans="1:5" s="19" customFormat="1" ht="16.5" customHeight="1">
      <c r="A279" s="48">
        <v>4110112</v>
      </c>
      <c r="B279" s="48" t="s">
        <v>723</v>
      </c>
      <c r="C279" s="46">
        <v>1744444793</v>
      </c>
      <c r="D279" s="47">
        <v>260307.79</v>
      </c>
    </row>
    <row r="280" spans="1:5" s="19" customFormat="1" ht="16.5" customHeight="1">
      <c r="A280" s="48">
        <v>41101121</v>
      </c>
      <c r="B280" s="48" t="s">
        <v>724</v>
      </c>
      <c r="C280" s="46">
        <v>1707691329</v>
      </c>
      <c r="D280" s="47">
        <v>254867.55</v>
      </c>
    </row>
    <row r="281" spans="1:5" s="19" customFormat="1" ht="16.5" customHeight="1">
      <c r="A281" s="48">
        <v>4110112101</v>
      </c>
      <c r="B281" s="48" t="s">
        <v>960</v>
      </c>
      <c r="C281" s="46">
        <v>337659539</v>
      </c>
      <c r="D281" s="47">
        <v>49874.75</v>
      </c>
    </row>
    <row r="282" spans="1:5" s="19" customFormat="1" ht="16.5" customHeight="1">
      <c r="A282" s="48">
        <v>4110112102</v>
      </c>
      <c r="B282" s="48" t="s">
        <v>961</v>
      </c>
      <c r="C282" s="46">
        <v>1368255701</v>
      </c>
      <c r="D282" s="47">
        <v>204731.58</v>
      </c>
    </row>
    <row r="283" spans="1:5" s="19" customFormat="1" ht="16.5" customHeight="1">
      <c r="A283" s="48">
        <v>4110112103</v>
      </c>
      <c r="B283" s="48" t="s">
        <v>1081</v>
      </c>
      <c r="C283" s="46">
        <v>1316600</v>
      </c>
      <c r="D283" s="47">
        <v>193.47</v>
      </c>
    </row>
    <row r="284" spans="1:5" s="19" customFormat="1" ht="16.5" customHeight="1">
      <c r="A284" s="48">
        <v>4110112104</v>
      </c>
      <c r="B284" s="48" t="s">
        <v>1082</v>
      </c>
      <c r="C284" s="46">
        <v>459489</v>
      </c>
      <c r="D284" s="47">
        <v>67.75</v>
      </c>
    </row>
    <row r="285" spans="1:5" s="19" customFormat="1" ht="16.5" customHeight="1">
      <c r="A285" s="48">
        <v>41101122</v>
      </c>
      <c r="B285" s="48" t="s">
        <v>725</v>
      </c>
      <c r="C285" s="46">
        <v>36753464</v>
      </c>
      <c r="D285" s="47">
        <v>5440.24</v>
      </c>
    </row>
    <row r="286" spans="1:5" s="19" customFormat="1" ht="16.5" customHeight="1">
      <c r="A286" s="48">
        <v>4110112201</v>
      </c>
      <c r="B286" s="48" t="s">
        <v>1014</v>
      </c>
      <c r="C286" s="46">
        <v>29255297</v>
      </c>
      <c r="D286" s="47">
        <v>4330.8500000000004</v>
      </c>
    </row>
    <row r="287" spans="1:5" s="19" customFormat="1" ht="16.5" customHeight="1">
      <c r="A287" s="48">
        <v>4110112202</v>
      </c>
      <c r="B287" s="48" t="s">
        <v>1302</v>
      </c>
      <c r="C287" s="46">
        <v>7498167</v>
      </c>
      <c r="D287" s="47">
        <v>1109.3900000000001</v>
      </c>
    </row>
    <row r="288" spans="1:5" s="19" customFormat="1" ht="16.5" customHeight="1">
      <c r="A288" s="48">
        <v>411013</v>
      </c>
      <c r="B288" s="48" t="s">
        <v>338</v>
      </c>
      <c r="C288" s="46">
        <v>2219291186</v>
      </c>
      <c r="D288" s="47">
        <v>332459.98</v>
      </c>
    </row>
    <row r="289" spans="1:4" s="19" customFormat="1" ht="16.5" customHeight="1">
      <c r="A289" s="48">
        <v>4110131</v>
      </c>
      <c r="B289" s="48" t="s">
        <v>280</v>
      </c>
      <c r="C289" s="46">
        <v>2219291186</v>
      </c>
      <c r="D289" s="47">
        <v>332459.98</v>
      </c>
    </row>
    <row r="290" spans="1:4" s="19" customFormat="1" ht="16.5" customHeight="1">
      <c r="A290" s="48">
        <v>41101311</v>
      </c>
      <c r="B290" s="48" t="s">
        <v>280</v>
      </c>
      <c r="C290" s="46">
        <v>1790954546</v>
      </c>
      <c r="D290" s="47">
        <v>269459.98</v>
      </c>
    </row>
    <row r="291" spans="1:4" s="19" customFormat="1" ht="16.5" customHeight="1">
      <c r="A291" s="48">
        <v>4110131102</v>
      </c>
      <c r="B291" s="48" t="s">
        <v>963</v>
      </c>
      <c r="C291" s="46">
        <v>962500000</v>
      </c>
      <c r="D291" s="47">
        <v>148097.29</v>
      </c>
    </row>
    <row r="292" spans="1:4" s="19" customFormat="1" ht="16.5" customHeight="1">
      <c r="A292" s="48">
        <v>4110131103</v>
      </c>
      <c r="B292" s="48" t="s">
        <v>962</v>
      </c>
      <c r="C292" s="46">
        <v>828454546</v>
      </c>
      <c r="D292" s="47">
        <v>121362.69</v>
      </c>
    </row>
    <row r="293" spans="1:4" s="19" customFormat="1" ht="16.5" customHeight="1">
      <c r="A293" s="48">
        <v>41101312</v>
      </c>
      <c r="B293" s="48" t="s">
        <v>280</v>
      </c>
      <c r="C293" s="46">
        <v>428336640</v>
      </c>
      <c r="D293" s="47">
        <v>63000</v>
      </c>
    </row>
    <row r="294" spans="1:4" s="19" customFormat="1" ht="16.5" customHeight="1">
      <c r="A294" s="48">
        <v>4110131202</v>
      </c>
      <c r="B294" s="48" t="s">
        <v>963</v>
      </c>
      <c r="C294" s="46">
        <v>428336640</v>
      </c>
      <c r="D294" s="47">
        <v>63000</v>
      </c>
    </row>
    <row r="295" spans="1:4" s="19" customFormat="1" ht="16.5" customHeight="1">
      <c r="A295" s="48">
        <v>411014</v>
      </c>
      <c r="B295" s="48" t="s">
        <v>1083</v>
      </c>
      <c r="C295" s="46">
        <v>727816136</v>
      </c>
      <c r="D295" s="47">
        <v>106284.34</v>
      </c>
    </row>
    <row r="296" spans="1:4" s="19" customFormat="1" ht="16.5" customHeight="1">
      <c r="A296" s="48">
        <v>4110141</v>
      </c>
      <c r="B296" s="48" t="s">
        <v>1016</v>
      </c>
      <c r="C296" s="46">
        <v>293482056</v>
      </c>
      <c r="D296" s="47">
        <v>43139.05</v>
      </c>
    </row>
    <row r="297" spans="1:4" s="19" customFormat="1" ht="16.5" customHeight="1">
      <c r="A297" s="48">
        <v>41101411</v>
      </c>
      <c r="B297" s="48" t="s">
        <v>1084</v>
      </c>
      <c r="C297" s="46">
        <v>19540486</v>
      </c>
      <c r="D297" s="47">
        <v>2924.01</v>
      </c>
    </row>
    <row r="298" spans="1:4" s="19" customFormat="1" ht="16.5" customHeight="1">
      <c r="A298" s="48">
        <v>4110141101</v>
      </c>
      <c r="B298" s="48" t="s">
        <v>1085</v>
      </c>
      <c r="C298" s="46">
        <v>16088552</v>
      </c>
      <c r="D298" s="47">
        <v>2376.56</v>
      </c>
    </row>
    <row r="299" spans="1:4" s="19" customFormat="1" ht="16.5" customHeight="1">
      <c r="A299" s="48">
        <v>4110141104</v>
      </c>
      <c r="B299" s="48" t="s">
        <v>1082</v>
      </c>
      <c r="C299" s="46">
        <v>3451934</v>
      </c>
      <c r="D299" s="47">
        <v>547.45000000000005</v>
      </c>
    </row>
    <row r="300" spans="1:4" s="19" customFormat="1" ht="16.5" customHeight="1">
      <c r="A300" s="48">
        <v>41101412</v>
      </c>
      <c r="B300" s="48" t="s">
        <v>1017</v>
      </c>
      <c r="C300" s="46">
        <v>273941570</v>
      </c>
      <c r="D300" s="47">
        <v>40215.040000000001</v>
      </c>
    </row>
    <row r="301" spans="1:4" s="19" customFormat="1" ht="16.5" customHeight="1">
      <c r="A301" s="48">
        <v>4110141201</v>
      </c>
      <c r="B301" s="48" t="s">
        <v>1018</v>
      </c>
      <c r="C301" s="46">
        <v>223023395</v>
      </c>
      <c r="D301" s="47">
        <v>32715.040000000001</v>
      </c>
    </row>
    <row r="302" spans="1:4" s="19" customFormat="1" ht="16.5" customHeight="1">
      <c r="A302" s="48">
        <v>4110141202</v>
      </c>
      <c r="B302" s="48" t="s">
        <v>1189</v>
      </c>
      <c r="C302" s="46">
        <v>50918175</v>
      </c>
      <c r="D302" s="47">
        <v>7500</v>
      </c>
    </row>
    <row r="303" spans="1:4" s="19" customFormat="1" ht="16.5" customHeight="1">
      <c r="A303" s="48">
        <v>4110142</v>
      </c>
      <c r="B303" s="48" t="s">
        <v>1143</v>
      </c>
      <c r="C303" s="46">
        <v>434334080</v>
      </c>
      <c r="D303" s="47">
        <v>63145.29</v>
      </c>
    </row>
    <row r="304" spans="1:4" s="19" customFormat="1" ht="16.5" customHeight="1">
      <c r="A304" s="48">
        <v>41101421</v>
      </c>
      <c r="B304" s="48" t="s">
        <v>1144</v>
      </c>
      <c r="C304" s="46">
        <v>434334080</v>
      </c>
      <c r="D304" s="47">
        <v>63145.29</v>
      </c>
    </row>
    <row r="305" spans="1:4" s="19" customFormat="1" ht="16.5" customHeight="1">
      <c r="A305" s="48">
        <v>4110142101</v>
      </c>
      <c r="B305" s="48" t="s">
        <v>1145</v>
      </c>
      <c r="C305" s="46">
        <v>434334080</v>
      </c>
      <c r="D305" s="47">
        <v>63145.29</v>
      </c>
    </row>
    <row r="306" spans="1:4" s="19" customFormat="1" ht="16.5" customHeight="1">
      <c r="A306" s="48">
        <v>412</v>
      </c>
      <c r="B306" s="48" t="s">
        <v>730</v>
      </c>
      <c r="C306" s="46">
        <v>111900748</v>
      </c>
      <c r="D306" s="47">
        <v>16302.8</v>
      </c>
    </row>
    <row r="307" spans="1:4" s="19" customFormat="1" ht="16.5" customHeight="1">
      <c r="A307" s="48">
        <v>41201</v>
      </c>
      <c r="B307" s="48" t="s">
        <v>730</v>
      </c>
      <c r="C307" s="46">
        <v>111900748</v>
      </c>
      <c r="D307" s="47">
        <v>16302.8</v>
      </c>
    </row>
    <row r="308" spans="1:4" s="19" customFormat="1" ht="16.5" customHeight="1">
      <c r="A308" s="48">
        <v>412011</v>
      </c>
      <c r="B308" s="48" t="s">
        <v>730</v>
      </c>
      <c r="C308" s="46">
        <v>111900748</v>
      </c>
      <c r="D308" s="47">
        <v>16302.8</v>
      </c>
    </row>
    <row r="309" spans="1:4" s="19" customFormat="1" ht="16.5" customHeight="1">
      <c r="A309" s="48">
        <v>4120112</v>
      </c>
      <c r="B309" s="48" t="s">
        <v>90</v>
      </c>
      <c r="C309" s="46">
        <v>2958955</v>
      </c>
      <c r="D309" s="47">
        <v>431.43</v>
      </c>
    </row>
    <row r="310" spans="1:4" s="19" customFormat="1" ht="16.5" customHeight="1">
      <c r="A310" s="48">
        <v>41201121</v>
      </c>
      <c r="B310" s="48" t="s">
        <v>1086</v>
      </c>
      <c r="C310" s="46">
        <v>1494559</v>
      </c>
      <c r="D310" s="47">
        <v>217.72</v>
      </c>
    </row>
    <row r="311" spans="1:4" s="19" customFormat="1" ht="16.5" customHeight="1">
      <c r="A311" s="48">
        <v>4120112101</v>
      </c>
      <c r="B311" s="48" t="s">
        <v>1087</v>
      </c>
      <c r="C311" s="46">
        <v>1494559</v>
      </c>
      <c r="D311" s="47">
        <v>217.72</v>
      </c>
    </row>
    <row r="312" spans="1:4" s="19" customFormat="1" ht="16.5" customHeight="1">
      <c r="A312" s="48">
        <v>41201122</v>
      </c>
      <c r="B312" s="48" t="s">
        <v>1088</v>
      </c>
      <c r="C312" s="46">
        <v>1464396</v>
      </c>
      <c r="D312" s="47">
        <v>213.71</v>
      </c>
    </row>
    <row r="313" spans="1:4" s="19" customFormat="1" ht="16.5" customHeight="1">
      <c r="A313" s="48">
        <v>4120112201</v>
      </c>
      <c r="B313" s="48" t="s">
        <v>1087</v>
      </c>
      <c r="C313" s="46">
        <v>1464396</v>
      </c>
      <c r="D313" s="47">
        <v>213.71</v>
      </c>
    </row>
    <row r="314" spans="1:4" s="19" customFormat="1" ht="16.5" customHeight="1">
      <c r="A314" s="48">
        <v>4120113</v>
      </c>
      <c r="B314" s="48" t="s">
        <v>1146</v>
      </c>
      <c r="C314" s="46">
        <v>108941793</v>
      </c>
      <c r="D314" s="47">
        <v>15871.37</v>
      </c>
    </row>
    <row r="315" spans="1:4" s="19" customFormat="1" ht="16.5" customHeight="1">
      <c r="A315" s="48">
        <v>41201131</v>
      </c>
      <c r="B315" s="48" t="s">
        <v>1147</v>
      </c>
      <c r="C315" s="46">
        <v>108941793</v>
      </c>
      <c r="D315" s="47">
        <v>15871.37</v>
      </c>
    </row>
    <row r="316" spans="1:4" s="19" customFormat="1" ht="16.5" customHeight="1">
      <c r="A316" s="48">
        <v>4120113101</v>
      </c>
      <c r="B316" s="48" t="s">
        <v>1148</v>
      </c>
      <c r="C316" s="46">
        <v>108941793</v>
      </c>
      <c r="D316" s="47">
        <v>15871.37</v>
      </c>
    </row>
    <row r="317" spans="1:4" s="19" customFormat="1" ht="16.5" customHeight="1">
      <c r="A317" s="48">
        <v>413</v>
      </c>
      <c r="B317" s="48" t="s">
        <v>339</v>
      </c>
      <c r="C317" s="46">
        <v>3194091458</v>
      </c>
      <c r="D317" s="47">
        <v>473538.76999999996</v>
      </c>
    </row>
    <row r="318" spans="1:4" s="19" customFormat="1" ht="16.5" customHeight="1">
      <c r="A318" s="48">
        <v>41301</v>
      </c>
      <c r="B318" s="48" t="s">
        <v>340</v>
      </c>
      <c r="C318" s="46">
        <v>3194091458</v>
      </c>
      <c r="D318" s="47">
        <v>473538.76999999996</v>
      </c>
    </row>
    <row r="319" spans="1:4" s="19" customFormat="1" ht="16.5" customHeight="1">
      <c r="A319" s="48">
        <v>413011</v>
      </c>
      <c r="B319" s="48" t="s">
        <v>340</v>
      </c>
      <c r="C319" s="46">
        <v>3194091458</v>
      </c>
      <c r="D319" s="47">
        <v>473538.76999999996</v>
      </c>
    </row>
    <row r="320" spans="1:4" s="19" customFormat="1" ht="16.5" customHeight="1">
      <c r="A320" s="48">
        <v>4130111</v>
      </c>
      <c r="B320" s="48" t="s">
        <v>340</v>
      </c>
      <c r="C320" s="46">
        <v>721759487</v>
      </c>
      <c r="D320" s="47">
        <v>106446.853</v>
      </c>
    </row>
    <row r="321" spans="1:4" s="19" customFormat="1" ht="16.5" customHeight="1">
      <c r="A321" s="48">
        <v>41301111</v>
      </c>
      <c r="B321" s="48" t="s">
        <v>340</v>
      </c>
      <c r="C321" s="46">
        <v>721759487</v>
      </c>
      <c r="D321" s="47">
        <v>106446.853</v>
      </c>
    </row>
    <row r="322" spans="1:4" s="19" customFormat="1" ht="16.5" customHeight="1">
      <c r="A322" s="48">
        <v>4130111103</v>
      </c>
      <c r="B322" s="48" t="s">
        <v>458</v>
      </c>
      <c r="C322" s="46">
        <v>37480246</v>
      </c>
      <c r="D322" s="47">
        <v>5647.94</v>
      </c>
    </row>
    <row r="323" spans="1:4" s="19" customFormat="1" ht="16.5" customHeight="1">
      <c r="A323" s="48">
        <v>4130111104</v>
      </c>
      <c r="B323" s="48" t="s">
        <v>459</v>
      </c>
      <c r="C323" s="46">
        <v>5773102</v>
      </c>
      <c r="D323" s="47">
        <v>852.5300000000002</v>
      </c>
    </row>
    <row r="324" spans="1:4" s="19" customFormat="1" ht="16.5" customHeight="1">
      <c r="A324" s="48">
        <v>4130111105</v>
      </c>
      <c r="B324" s="48" t="s">
        <v>249</v>
      </c>
      <c r="C324" s="46">
        <v>123263266</v>
      </c>
      <c r="D324" s="47">
        <v>18240.13</v>
      </c>
    </row>
    <row r="325" spans="1:4" s="19" customFormat="1" ht="16.5" customHeight="1">
      <c r="A325" s="48">
        <v>4130111106</v>
      </c>
      <c r="B325" s="48" t="s">
        <v>250</v>
      </c>
      <c r="C325" s="46">
        <v>48712921</v>
      </c>
      <c r="D325" s="47">
        <v>7203.8029999999999</v>
      </c>
    </row>
    <row r="326" spans="1:4" s="19" customFormat="1" ht="16.5" customHeight="1">
      <c r="A326" s="48">
        <v>4130111107</v>
      </c>
      <c r="B326" s="48" t="s">
        <v>251</v>
      </c>
      <c r="C326" s="46">
        <v>291522373</v>
      </c>
      <c r="D326" s="47">
        <v>43117.97</v>
      </c>
    </row>
    <row r="327" spans="1:4" s="19" customFormat="1" ht="16.5" customHeight="1">
      <c r="A327" s="48">
        <v>4130111108</v>
      </c>
      <c r="B327" s="48" t="s">
        <v>252</v>
      </c>
      <c r="C327" s="46">
        <v>36738601</v>
      </c>
      <c r="D327" s="47">
        <v>5381.06</v>
      </c>
    </row>
    <row r="328" spans="1:4" s="19" customFormat="1" ht="16.5" customHeight="1">
      <c r="A328" s="48">
        <v>4130111113</v>
      </c>
      <c r="B328" s="48" t="s">
        <v>737</v>
      </c>
      <c r="C328" s="46">
        <v>118163720</v>
      </c>
      <c r="D328" s="47">
        <v>17182.05</v>
      </c>
    </row>
    <row r="329" spans="1:4" s="19" customFormat="1" ht="16.5" customHeight="1">
      <c r="A329" s="48">
        <v>4130111117</v>
      </c>
      <c r="B329" s="48" t="s">
        <v>281</v>
      </c>
      <c r="C329" s="46">
        <v>19464711</v>
      </c>
      <c r="D329" s="47">
        <v>2867.05</v>
      </c>
    </row>
    <row r="330" spans="1:4" s="19" customFormat="1" ht="16.5" customHeight="1">
      <c r="A330" s="48">
        <v>4130111118</v>
      </c>
      <c r="B330" s="48" t="s">
        <v>282</v>
      </c>
      <c r="C330" s="46">
        <v>3855048</v>
      </c>
      <c r="D330" s="47">
        <v>592.6</v>
      </c>
    </row>
    <row r="331" spans="1:4" s="19" customFormat="1" ht="16.5" customHeight="1">
      <c r="A331" s="48">
        <v>4130111129</v>
      </c>
      <c r="B331" s="48" t="s">
        <v>268</v>
      </c>
      <c r="C331" s="46">
        <v>36785499</v>
      </c>
      <c r="D331" s="47">
        <v>5361.72</v>
      </c>
    </row>
    <row r="332" spans="1:4" s="19" customFormat="1" ht="16.5" customHeight="1">
      <c r="A332" s="48">
        <v>4130112</v>
      </c>
      <c r="B332" s="48" t="s">
        <v>341</v>
      </c>
      <c r="C332" s="46">
        <v>2472331971</v>
      </c>
      <c r="D332" s="47">
        <v>367091.91700000002</v>
      </c>
    </row>
    <row r="333" spans="1:4" s="19" customFormat="1" ht="16.5" customHeight="1">
      <c r="A333" s="48">
        <v>41301121</v>
      </c>
      <c r="B333" s="48" t="s">
        <v>1019</v>
      </c>
      <c r="C333" s="46">
        <v>909541</v>
      </c>
      <c r="D333" s="47">
        <v>133.30000000000001</v>
      </c>
    </row>
    <row r="334" spans="1:4" s="19" customFormat="1" ht="16.5" customHeight="1">
      <c r="A334" s="48">
        <v>4130112105</v>
      </c>
      <c r="B334" s="48" t="s">
        <v>249</v>
      </c>
      <c r="C334" s="46">
        <v>170352</v>
      </c>
      <c r="D334" s="47">
        <v>24.93</v>
      </c>
    </row>
    <row r="335" spans="1:4" s="19" customFormat="1" ht="16.5" customHeight="1">
      <c r="A335" s="48">
        <v>4130112106</v>
      </c>
      <c r="B335" s="48" t="s">
        <v>250</v>
      </c>
      <c r="C335" s="46">
        <v>508272</v>
      </c>
      <c r="D335" s="47">
        <v>74.600000000000009</v>
      </c>
    </row>
    <row r="336" spans="1:4" s="19" customFormat="1" ht="16.5" customHeight="1">
      <c r="A336" s="48">
        <v>4130112117</v>
      </c>
      <c r="B336" s="48" t="s">
        <v>281</v>
      </c>
      <c r="C336" s="46">
        <v>120019</v>
      </c>
      <c r="D336" s="47">
        <v>17.68</v>
      </c>
    </row>
    <row r="337" spans="1:4" s="19" customFormat="1" ht="16.5" customHeight="1">
      <c r="A337" s="48">
        <v>4130112118</v>
      </c>
      <c r="B337" s="48" t="s">
        <v>282</v>
      </c>
      <c r="C337" s="46">
        <v>110898</v>
      </c>
      <c r="D337" s="47">
        <v>16.29</v>
      </c>
    </row>
    <row r="338" spans="1:4" s="19" customFormat="1" ht="16.5" customHeight="1">
      <c r="A338" s="48">
        <v>41301123</v>
      </c>
      <c r="B338" s="48" t="s">
        <v>1020</v>
      </c>
      <c r="C338" s="46">
        <v>2471422430</v>
      </c>
      <c r="D338" s="47">
        <v>366958.61700000003</v>
      </c>
    </row>
    <row r="339" spans="1:4" s="19" customFormat="1" ht="16.5" customHeight="1">
      <c r="A339" s="48">
        <v>4130112301</v>
      </c>
      <c r="B339" s="48" t="s">
        <v>455</v>
      </c>
      <c r="C339" s="46">
        <v>139957534</v>
      </c>
      <c r="D339" s="47">
        <v>20231.47</v>
      </c>
    </row>
    <row r="340" spans="1:4" s="19" customFormat="1" ht="16.5" customHeight="1">
      <c r="A340" s="48">
        <v>4130112303</v>
      </c>
      <c r="B340" s="48" t="s">
        <v>458</v>
      </c>
      <c r="C340" s="46">
        <v>6438361</v>
      </c>
      <c r="D340" s="47">
        <v>949.31</v>
      </c>
    </row>
    <row r="341" spans="1:4" s="19" customFormat="1" ht="16.5" customHeight="1">
      <c r="A341" s="48">
        <v>4130112304</v>
      </c>
      <c r="B341" s="48" t="s">
        <v>459</v>
      </c>
      <c r="C341" s="46">
        <v>51613473</v>
      </c>
      <c r="D341" s="47">
        <v>7594.5</v>
      </c>
    </row>
    <row r="342" spans="1:4" s="19" customFormat="1" ht="16.5" customHeight="1">
      <c r="A342" s="48">
        <v>4130112305</v>
      </c>
      <c r="B342" s="48" t="s">
        <v>249</v>
      </c>
      <c r="C342" s="46">
        <v>486630709</v>
      </c>
      <c r="D342" s="47">
        <v>72104.28</v>
      </c>
    </row>
    <row r="343" spans="1:4" s="19" customFormat="1" ht="16.5" customHeight="1">
      <c r="A343" s="48">
        <v>4130112306</v>
      </c>
      <c r="B343" s="48" t="s">
        <v>250</v>
      </c>
      <c r="C343" s="46">
        <v>313532654</v>
      </c>
      <c r="D343" s="47">
        <v>46139.37</v>
      </c>
    </row>
    <row r="344" spans="1:4" s="19" customFormat="1" ht="16.5" customHeight="1">
      <c r="A344" s="48">
        <v>4130112307</v>
      </c>
      <c r="B344" s="48" t="s">
        <v>251</v>
      </c>
      <c r="C344" s="46">
        <v>759948009</v>
      </c>
      <c r="D344" s="47">
        <v>114279.147</v>
      </c>
    </row>
    <row r="345" spans="1:4" s="19" customFormat="1" ht="16.5" customHeight="1">
      <c r="A345" s="48">
        <v>4130112308</v>
      </c>
      <c r="B345" s="48" t="s">
        <v>252</v>
      </c>
      <c r="C345" s="46">
        <v>12775631</v>
      </c>
      <c r="D345" s="47">
        <v>1871.38</v>
      </c>
    </row>
    <row r="346" spans="1:4" s="19" customFormat="1" ht="16.5" customHeight="1">
      <c r="A346" s="48">
        <v>4130112317</v>
      </c>
      <c r="B346" s="48" t="s">
        <v>281</v>
      </c>
      <c r="C346" s="46">
        <v>315044566</v>
      </c>
      <c r="D346" s="47">
        <v>46707.22</v>
      </c>
    </row>
    <row r="347" spans="1:4" s="19" customFormat="1" ht="16.5" customHeight="1">
      <c r="A347" s="48">
        <v>4130112318</v>
      </c>
      <c r="B347" s="48" t="s">
        <v>282</v>
      </c>
      <c r="C347" s="46">
        <v>4479020</v>
      </c>
      <c r="D347" s="47">
        <v>652.66999999999996</v>
      </c>
    </row>
    <row r="348" spans="1:4" s="19" customFormat="1" ht="16.5" customHeight="1">
      <c r="A348" s="48">
        <v>4130112319</v>
      </c>
      <c r="B348" s="48" t="s">
        <v>741</v>
      </c>
      <c r="C348" s="46">
        <v>26001</v>
      </c>
      <c r="D348" s="47">
        <v>3.81</v>
      </c>
    </row>
    <row r="349" spans="1:4" s="19" customFormat="1" ht="16.5" customHeight="1">
      <c r="A349" s="48">
        <v>4130112329</v>
      </c>
      <c r="B349" s="48" t="s">
        <v>268</v>
      </c>
      <c r="C349" s="46">
        <v>103327392</v>
      </c>
      <c r="D349" s="47">
        <v>14978.47</v>
      </c>
    </row>
    <row r="350" spans="1:4" s="19" customFormat="1" ht="16.5" customHeight="1">
      <c r="A350" s="48">
        <v>4130112333</v>
      </c>
      <c r="B350" s="48" t="s">
        <v>1089</v>
      </c>
      <c r="C350" s="46">
        <v>120631205</v>
      </c>
      <c r="D350" s="47">
        <v>17613.32</v>
      </c>
    </row>
    <row r="351" spans="1:4" s="19" customFormat="1" ht="16.5" customHeight="1">
      <c r="A351" s="48">
        <v>4130112335</v>
      </c>
      <c r="B351" s="48" t="s">
        <v>1090</v>
      </c>
      <c r="C351" s="46">
        <v>85442064</v>
      </c>
      <c r="D351" s="47">
        <v>13120.54</v>
      </c>
    </row>
    <row r="352" spans="1:4" s="19" customFormat="1" ht="16.5" customHeight="1">
      <c r="A352" s="48">
        <v>4130112337</v>
      </c>
      <c r="B352" s="48" t="s">
        <v>1091</v>
      </c>
      <c r="C352" s="46">
        <v>15849231</v>
      </c>
      <c r="D352" s="47">
        <v>2457.86</v>
      </c>
    </row>
    <row r="353" spans="1:4" s="19" customFormat="1" ht="16.5" customHeight="1">
      <c r="A353" s="48">
        <v>4130112341</v>
      </c>
      <c r="B353" s="48" t="s">
        <v>1092</v>
      </c>
      <c r="C353" s="46">
        <v>54000000</v>
      </c>
      <c r="D353" s="47">
        <v>8001.82</v>
      </c>
    </row>
    <row r="354" spans="1:4" s="19" customFormat="1" ht="16.5" customHeight="1">
      <c r="A354" s="48">
        <v>4130112343</v>
      </c>
      <c r="B354" s="48" t="s">
        <v>1190</v>
      </c>
      <c r="C354" s="46">
        <v>1726580</v>
      </c>
      <c r="D354" s="47">
        <v>253.45</v>
      </c>
    </row>
    <row r="355" spans="1:4" s="19" customFormat="1" ht="16.5" customHeight="1">
      <c r="A355" s="48">
        <v>416</v>
      </c>
      <c r="B355" s="48" t="s">
        <v>757</v>
      </c>
      <c r="C355" s="46">
        <v>733884081</v>
      </c>
      <c r="D355" s="47">
        <v>98962.240000000005</v>
      </c>
    </row>
    <row r="356" spans="1:4" s="19" customFormat="1" ht="16.5" customHeight="1">
      <c r="A356" s="48">
        <v>41601</v>
      </c>
      <c r="B356" s="48" t="s">
        <v>127</v>
      </c>
      <c r="C356" s="46">
        <v>733884081</v>
      </c>
      <c r="D356" s="47">
        <v>98962.240000000005</v>
      </c>
    </row>
    <row r="357" spans="1:4" s="19" customFormat="1" ht="16.5" customHeight="1">
      <c r="A357" s="48">
        <v>416011</v>
      </c>
      <c r="B357" s="48" t="s">
        <v>127</v>
      </c>
      <c r="C357" s="46">
        <v>733884081</v>
      </c>
      <c r="D357" s="47">
        <v>98962.240000000005</v>
      </c>
    </row>
    <row r="358" spans="1:4" s="19" customFormat="1" ht="16.5" customHeight="1">
      <c r="A358" s="48">
        <v>4160114</v>
      </c>
      <c r="B358" s="48" t="s">
        <v>1093</v>
      </c>
      <c r="C358" s="46">
        <v>18725000</v>
      </c>
      <c r="D358" s="47">
        <v>2779.81</v>
      </c>
    </row>
    <row r="359" spans="1:4" s="19" customFormat="1" ht="16.5" customHeight="1">
      <c r="A359" s="48">
        <v>41601141</v>
      </c>
      <c r="B359" s="48" t="s">
        <v>1094</v>
      </c>
      <c r="C359" s="46">
        <v>18725000</v>
      </c>
      <c r="D359" s="47">
        <v>2779.81</v>
      </c>
    </row>
    <row r="360" spans="1:4" s="19" customFormat="1" ht="16.5" customHeight="1">
      <c r="A360" s="48">
        <v>4160114103</v>
      </c>
      <c r="B360" s="48" t="s">
        <v>1095</v>
      </c>
      <c r="C360" s="46">
        <v>18725000</v>
      </c>
      <c r="D360" s="47">
        <v>2779.81</v>
      </c>
    </row>
    <row r="361" spans="1:4" s="19" customFormat="1" ht="16.5" customHeight="1">
      <c r="A361" s="48">
        <v>4160115</v>
      </c>
      <c r="B361" s="48" t="s">
        <v>1149</v>
      </c>
      <c r="C361" s="46">
        <v>658391643</v>
      </c>
      <c r="D361" s="47">
        <v>95704.65</v>
      </c>
    </row>
    <row r="362" spans="1:4" s="19" customFormat="1" ht="16.5" customHeight="1">
      <c r="A362" s="48">
        <v>41601151</v>
      </c>
      <c r="B362" s="48" t="s">
        <v>965</v>
      </c>
      <c r="C362" s="46">
        <v>214892332</v>
      </c>
      <c r="D362" s="47">
        <v>31160.41</v>
      </c>
    </row>
    <row r="363" spans="1:4" s="19" customFormat="1" ht="16.5" customHeight="1">
      <c r="A363" s="48">
        <v>4160115101</v>
      </c>
      <c r="B363" s="48" t="s">
        <v>966</v>
      </c>
      <c r="C363" s="46">
        <v>13022645</v>
      </c>
      <c r="D363" s="47">
        <v>1923.07</v>
      </c>
    </row>
    <row r="364" spans="1:4" s="19" customFormat="1" ht="16.5" customHeight="1">
      <c r="A364" s="48">
        <v>4160115102</v>
      </c>
      <c r="B364" s="48" t="s">
        <v>967</v>
      </c>
      <c r="C364" s="46">
        <v>91849315</v>
      </c>
      <c r="D364" s="47">
        <v>13033.21</v>
      </c>
    </row>
    <row r="365" spans="1:4" s="19" customFormat="1" ht="16.5" customHeight="1">
      <c r="A365" s="48">
        <v>4160115103</v>
      </c>
      <c r="B365" s="48" t="s">
        <v>968</v>
      </c>
      <c r="C365" s="46">
        <v>105721716</v>
      </c>
      <c r="D365" s="47">
        <v>15565.61</v>
      </c>
    </row>
    <row r="366" spans="1:4" s="19" customFormat="1" ht="16.5" customHeight="1">
      <c r="A366" s="48">
        <v>4160115104</v>
      </c>
      <c r="B366" s="48" t="s">
        <v>1096</v>
      </c>
      <c r="C366" s="46">
        <v>4298656</v>
      </c>
      <c r="D366" s="47">
        <v>638.52</v>
      </c>
    </row>
    <row r="367" spans="1:4" s="19" customFormat="1" ht="16.5" customHeight="1">
      <c r="A367" s="48">
        <v>41601152</v>
      </c>
      <c r="B367" s="48" t="s">
        <v>1013</v>
      </c>
      <c r="C367" s="46">
        <v>22169846</v>
      </c>
      <c r="D367" s="47">
        <v>3257.6</v>
      </c>
    </row>
    <row r="368" spans="1:4" s="19" customFormat="1" ht="16.5" customHeight="1">
      <c r="A368" s="48">
        <v>4160115201</v>
      </c>
      <c r="B368" s="48" t="s">
        <v>1021</v>
      </c>
      <c r="C368" s="46">
        <v>6965368</v>
      </c>
      <c r="D368" s="47">
        <v>1025.49</v>
      </c>
    </row>
    <row r="369" spans="1:4" s="19" customFormat="1" ht="16.5" customHeight="1">
      <c r="A369" s="48">
        <v>4160115202</v>
      </c>
      <c r="B369" s="48" t="s">
        <v>1097</v>
      </c>
      <c r="C369" s="46">
        <v>15204478</v>
      </c>
      <c r="D369" s="47">
        <v>2232.11</v>
      </c>
    </row>
    <row r="370" spans="1:4" s="19" customFormat="1" ht="16.5" customHeight="1">
      <c r="A370" s="48">
        <v>41601153</v>
      </c>
      <c r="B370" s="48" t="s">
        <v>1150</v>
      </c>
      <c r="C370" s="46">
        <v>421329465</v>
      </c>
      <c r="D370" s="47">
        <v>61286.64</v>
      </c>
    </row>
    <row r="371" spans="1:4" s="19" customFormat="1" ht="16.5" customHeight="1">
      <c r="A371" s="48">
        <v>4160115301</v>
      </c>
      <c r="B371" s="48" t="s">
        <v>1151</v>
      </c>
      <c r="C371" s="46">
        <v>421329465</v>
      </c>
      <c r="D371" s="47">
        <v>61286.64</v>
      </c>
    </row>
    <row r="372" spans="1:4" s="19" customFormat="1" ht="16.5" customHeight="1">
      <c r="A372" s="48">
        <v>4160116</v>
      </c>
      <c r="B372" s="48" t="s">
        <v>935</v>
      </c>
      <c r="C372" s="46">
        <v>56767438</v>
      </c>
      <c r="D372" s="47">
        <v>477.77999999999901</v>
      </c>
    </row>
    <row r="373" spans="1:4" s="19" customFormat="1" ht="16.5" customHeight="1">
      <c r="A373" s="48">
        <v>41601161</v>
      </c>
      <c r="B373" s="48" t="s">
        <v>969</v>
      </c>
      <c r="C373" s="46">
        <v>51224998</v>
      </c>
      <c r="D373" s="47">
        <v>336.60000000000036</v>
      </c>
    </row>
    <row r="374" spans="1:4" s="19" customFormat="1" ht="16.5" customHeight="1">
      <c r="A374" s="48">
        <v>4160116101</v>
      </c>
      <c r="B374" s="48" t="s">
        <v>970</v>
      </c>
      <c r="C374" s="46">
        <v>3255667</v>
      </c>
      <c r="D374" s="47">
        <v>480.85</v>
      </c>
    </row>
    <row r="375" spans="1:4" s="19" customFormat="1" ht="16.5" customHeight="1">
      <c r="A375" s="48">
        <v>4160116102</v>
      </c>
      <c r="B375" s="48" t="s">
        <v>971</v>
      </c>
      <c r="C375" s="46">
        <v>22951083</v>
      </c>
      <c r="D375" s="47">
        <v>-4500.8599999999997</v>
      </c>
    </row>
    <row r="376" spans="1:4" s="19" customFormat="1" ht="16.5" customHeight="1">
      <c r="A376" s="48">
        <v>4160116103</v>
      </c>
      <c r="B376" s="48" t="s">
        <v>972</v>
      </c>
      <c r="C376" s="46">
        <v>23943583</v>
      </c>
      <c r="D376" s="47">
        <v>3523.77</v>
      </c>
    </row>
    <row r="377" spans="1:4" s="19" customFormat="1" ht="16.5" customHeight="1">
      <c r="A377" s="48">
        <v>4160116104</v>
      </c>
      <c r="B377" s="48" t="s">
        <v>1098</v>
      </c>
      <c r="C377" s="46">
        <v>1074665</v>
      </c>
      <c r="D377" s="47">
        <v>159.63999999999999</v>
      </c>
    </row>
    <row r="378" spans="1:4" s="19" customFormat="1" ht="16.5" customHeight="1">
      <c r="A378" s="48">
        <v>41601162</v>
      </c>
      <c r="B378" s="48" t="s">
        <v>1022</v>
      </c>
      <c r="C378" s="46">
        <v>5542440</v>
      </c>
      <c r="D378" s="47">
        <v>814.38</v>
      </c>
    </row>
    <row r="379" spans="1:4" s="19" customFormat="1" ht="16.5" customHeight="1">
      <c r="A379" s="48">
        <v>4160116201</v>
      </c>
      <c r="B379" s="48" t="s">
        <v>1023</v>
      </c>
      <c r="C379" s="46">
        <v>1741235</v>
      </c>
      <c r="D379" s="47">
        <v>256.33999999999997</v>
      </c>
    </row>
    <row r="380" spans="1:4" s="19" customFormat="1" ht="16.5" customHeight="1">
      <c r="A380" s="48">
        <v>4160116202</v>
      </c>
      <c r="B380" s="48" t="s">
        <v>1099</v>
      </c>
      <c r="C380" s="46">
        <v>3801205</v>
      </c>
      <c r="D380" s="47">
        <v>558.04</v>
      </c>
    </row>
    <row r="381" spans="1:4" s="19" customFormat="1" ht="16.5" customHeight="1">
      <c r="A381" s="48">
        <v>42</v>
      </c>
      <c r="B381" s="48" t="s">
        <v>147</v>
      </c>
      <c r="C381" s="46">
        <v>2006261820</v>
      </c>
      <c r="D381" s="47">
        <v>1659786.2949999999</v>
      </c>
    </row>
    <row r="382" spans="1:4" s="19" customFormat="1" ht="16.5" customHeight="1">
      <c r="A382" s="48">
        <v>422</v>
      </c>
      <c r="B382" s="48" t="s">
        <v>342</v>
      </c>
      <c r="C382" s="46">
        <v>2006261820</v>
      </c>
      <c r="D382" s="47">
        <v>1659786.2949999999</v>
      </c>
    </row>
    <row r="383" spans="1:4" s="19" customFormat="1" ht="16.5" customHeight="1">
      <c r="A383" s="48">
        <v>42201</v>
      </c>
      <c r="B383" s="48" t="s">
        <v>342</v>
      </c>
      <c r="C383" s="46">
        <v>2006261820</v>
      </c>
      <c r="D383" s="47">
        <v>1659786.2949999999</v>
      </c>
    </row>
    <row r="384" spans="1:4" s="19" customFormat="1" ht="16.5" customHeight="1">
      <c r="A384" s="48">
        <v>422011</v>
      </c>
      <c r="B384" s="48" t="s">
        <v>342</v>
      </c>
      <c r="C384" s="46">
        <v>2006261820</v>
      </c>
      <c r="D384" s="47">
        <v>1659786.2949999999</v>
      </c>
    </row>
    <row r="385" spans="1:4" s="19" customFormat="1" ht="16.5" customHeight="1">
      <c r="A385" s="48">
        <v>4220111</v>
      </c>
      <c r="B385" s="48" t="s">
        <v>342</v>
      </c>
      <c r="C385" s="46">
        <v>2006261820</v>
      </c>
      <c r="D385" s="47">
        <v>1659786.2949999999</v>
      </c>
    </row>
    <row r="386" spans="1:4" s="19" customFormat="1" ht="16.5" customHeight="1">
      <c r="A386" s="48">
        <v>42201111</v>
      </c>
      <c r="B386" s="48" t="s">
        <v>342</v>
      </c>
      <c r="C386" s="46">
        <v>2006261820</v>
      </c>
      <c r="D386" s="47">
        <v>1659786.2949999999</v>
      </c>
    </row>
    <row r="387" spans="1:4" s="240" customFormat="1" ht="16.5" customHeight="1">
      <c r="A387" s="210">
        <v>4220111101</v>
      </c>
      <c r="B387" s="210" t="s">
        <v>284</v>
      </c>
      <c r="C387" s="239">
        <v>1484915154</v>
      </c>
      <c r="D387" s="209">
        <v>1482344.43</v>
      </c>
    </row>
    <row r="388" spans="1:4" s="240" customFormat="1" ht="16.5" customHeight="1">
      <c r="A388" s="210">
        <v>4220111102</v>
      </c>
      <c r="B388" s="210" t="s">
        <v>285</v>
      </c>
      <c r="C388" s="239">
        <v>521346666</v>
      </c>
      <c r="D388" s="209">
        <v>177441.86499999999</v>
      </c>
    </row>
    <row r="389" spans="1:4" s="19" customFormat="1" ht="16.5" customHeight="1">
      <c r="A389" s="48">
        <v>48</v>
      </c>
      <c r="B389" s="48" t="s">
        <v>343</v>
      </c>
      <c r="C389" s="46">
        <v>3647473</v>
      </c>
      <c r="D389" s="47">
        <v>531.66999999999996</v>
      </c>
    </row>
    <row r="390" spans="1:4" s="19" customFormat="1" ht="16.5" customHeight="1">
      <c r="A390" s="48">
        <v>481</v>
      </c>
      <c r="B390" s="48" t="s">
        <v>344</v>
      </c>
      <c r="C390" s="46">
        <v>3647473</v>
      </c>
      <c r="D390" s="47">
        <v>531.66999999999996</v>
      </c>
    </row>
    <row r="391" spans="1:4" s="19" customFormat="1" ht="16.5" customHeight="1">
      <c r="A391" s="48">
        <v>48101</v>
      </c>
      <c r="B391" s="48" t="s">
        <v>344</v>
      </c>
      <c r="C391" s="46">
        <v>3647473</v>
      </c>
      <c r="D391" s="47">
        <v>531.66999999999996</v>
      </c>
    </row>
    <row r="392" spans="1:4" s="19" customFormat="1" ht="16.5" customHeight="1">
      <c r="A392" s="48">
        <v>481011</v>
      </c>
      <c r="B392" s="48" t="s">
        <v>344</v>
      </c>
      <c r="C392" s="46">
        <v>3647473</v>
      </c>
      <c r="D392" s="47">
        <v>531.66999999999996</v>
      </c>
    </row>
    <row r="393" spans="1:4" s="19" customFormat="1" ht="16.5" customHeight="1">
      <c r="A393" s="48">
        <v>4810111</v>
      </c>
      <c r="B393" s="48" t="s">
        <v>344</v>
      </c>
      <c r="C393" s="46">
        <v>3647473</v>
      </c>
      <c r="D393" s="47">
        <v>531.66999999999996</v>
      </c>
    </row>
    <row r="394" spans="1:4" s="19" customFormat="1" ht="16.5" customHeight="1">
      <c r="A394" s="48">
        <v>48101111</v>
      </c>
      <c r="B394" s="48" t="s">
        <v>344</v>
      </c>
      <c r="C394" s="46">
        <v>3647473</v>
      </c>
      <c r="D394" s="47">
        <v>531.66999999999996</v>
      </c>
    </row>
    <row r="395" spans="1:4" s="240" customFormat="1" ht="16.5" customHeight="1">
      <c r="A395" s="210">
        <v>4810111102</v>
      </c>
      <c r="B395" s="210" t="s">
        <v>286</v>
      </c>
      <c r="C395" s="239">
        <v>18666</v>
      </c>
      <c r="D395" s="209">
        <v>6.08</v>
      </c>
    </row>
    <row r="396" spans="1:4" s="240" customFormat="1" ht="16.5" customHeight="1">
      <c r="A396" s="210">
        <v>4810111103</v>
      </c>
      <c r="B396" s="210" t="s">
        <v>762</v>
      </c>
      <c r="C396" s="239">
        <v>3628807</v>
      </c>
      <c r="D396" s="209">
        <v>525.58999999999992</v>
      </c>
    </row>
    <row r="397" spans="1:4" s="19" customFormat="1" ht="16.5" customHeight="1">
      <c r="A397" s="48">
        <v>5</v>
      </c>
      <c r="B397" s="48" t="s">
        <v>126</v>
      </c>
      <c r="C397" s="46">
        <v>11652817688</v>
      </c>
      <c r="D397" s="47">
        <v>3067489.7190000005</v>
      </c>
    </row>
    <row r="398" spans="1:4" s="19" customFormat="1" ht="16.5" customHeight="1">
      <c r="A398" s="48">
        <v>51</v>
      </c>
      <c r="B398" s="48" t="s">
        <v>345</v>
      </c>
      <c r="C398" s="46">
        <v>11652461399</v>
      </c>
      <c r="D398" s="47">
        <v>3067437.9049999998</v>
      </c>
    </row>
    <row r="399" spans="1:4" s="19" customFormat="1" ht="16.5" customHeight="1">
      <c r="A399" s="48">
        <v>511</v>
      </c>
      <c r="B399" s="48" t="s">
        <v>346</v>
      </c>
      <c r="C399" s="46">
        <v>683065906</v>
      </c>
      <c r="D399" s="47">
        <v>100290.46999999974</v>
      </c>
    </row>
    <row r="400" spans="1:4" s="19" customFormat="1" ht="16.5" customHeight="1">
      <c r="A400" s="48">
        <v>51101</v>
      </c>
      <c r="B400" s="48" t="s">
        <v>32</v>
      </c>
      <c r="C400" s="46">
        <v>35148415</v>
      </c>
      <c r="D400" s="47">
        <v>4951.7099999999627</v>
      </c>
    </row>
    <row r="401" spans="1:4" s="19" customFormat="1" ht="16.5" customHeight="1">
      <c r="A401" s="48">
        <v>511011</v>
      </c>
      <c r="B401" s="48" t="s">
        <v>32</v>
      </c>
      <c r="C401" s="46">
        <v>35148415</v>
      </c>
      <c r="D401" s="47">
        <v>4951.7099999999627</v>
      </c>
    </row>
    <row r="402" spans="1:4" s="19" customFormat="1" ht="16.5" customHeight="1">
      <c r="A402" s="48">
        <v>5110111</v>
      </c>
      <c r="B402" s="48" t="s">
        <v>32</v>
      </c>
      <c r="C402" s="46">
        <v>35148415</v>
      </c>
      <c r="D402" s="47">
        <v>4951.7099999999627</v>
      </c>
    </row>
    <row r="403" spans="1:4" s="19" customFormat="1" ht="16.5" customHeight="1">
      <c r="A403" s="48">
        <v>51101113</v>
      </c>
      <c r="B403" s="48" t="s">
        <v>1024</v>
      </c>
      <c r="C403" s="46">
        <v>35148415</v>
      </c>
      <c r="D403" s="47">
        <v>4951.71</v>
      </c>
    </row>
    <row r="404" spans="1:4" s="19" customFormat="1" ht="16.5" customHeight="1">
      <c r="A404" s="48">
        <v>5110111301</v>
      </c>
      <c r="B404" s="48" t="s">
        <v>1025</v>
      </c>
      <c r="C404" s="46">
        <v>35148415</v>
      </c>
      <c r="D404" s="47">
        <v>4951.71</v>
      </c>
    </row>
    <row r="405" spans="1:4" s="19" customFormat="1" ht="16.5" customHeight="1">
      <c r="A405" s="48">
        <v>51102</v>
      </c>
      <c r="B405" s="48" t="s">
        <v>348</v>
      </c>
      <c r="C405" s="46">
        <v>497048118</v>
      </c>
      <c r="D405" s="47">
        <v>73166.23</v>
      </c>
    </row>
    <row r="406" spans="1:4" s="19" customFormat="1" ht="16.5" customHeight="1">
      <c r="A406" s="48">
        <v>511021</v>
      </c>
      <c r="B406" s="48" t="s">
        <v>348</v>
      </c>
      <c r="C406" s="46">
        <v>497048118</v>
      </c>
      <c r="D406" s="47">
        <v>73166.23</v>
      </c>
    </row>
    <row r="407" spans="1:4" s="19" customFormat="1" ht="16.5" customHeight="1">
      <c r="A407" s="48">
        <v>5110211</v>
      </c>
      <c r="B407" s="48" t="s">
        <v>348</v>
      </c>
      <c r="C407" s="46">
        <v>497048118</v>
      </c>
      <c r="D407" s="47">
        <v>73166.23</v>
      </c>
    </row>
    <row r="408" spans="1:4" s="19" customFormat="1" ht="16.5" customHeight="1">
      <c r="A408" s="48">
        <v>51102111</v>
      </c>
      <c r="B408" s="48" t="s">
        <v>348</v>
      </c>
      <c r="C408" s="46">
        <v>402656512</v>
      </c>
      <c r="D408" s="47">
        <v>59018.65</v>
      </c>
    </row>
    <row r="409" spans="1:4" s="19" customFormat="1" ht="16.5" customHeight="1">
      <c r="A409" s="48">
        <v>5110211101</v>
      </c>
      <c r="B409" s="48" t="s">
        <v>288</v>
      </c>
      <c r="C409" s="46">
        <v>233926846</v>
      </c>
      <c r="D409" s="47">
        <v>34061.61</v>
      </c>
    </row>
    <row r="410" spans="1:4" s="19" customFormat="1" ht="16.5" customHeight="1">
      <c r="A410" s="48">
        <v>5110211102</v>
      </c>
      <c r="B410" s="48" t="s">
        <v>766</v>
      </c>
      <c r="C410" s="46">
        <v>168729666</v>
      </c>
      <c r="D410" s="47">
        <v>24957.040000000001</v>
      </c>
    </row>
    <row r="411" spans="1:4" s="19" customFormat="1" ht="16.5" customHeight="1">
      <c r="A411" s="48">
        <v>51102112</v>
      </c>
      <c r="B411" s="48" t="s">
        <v>935</v>
      </c>
      <c r="C411" s="46">
        <v>94391606</v>
      </c>
      <c r="D411" s="47">
        <v>14147.58</v>
      </c>
    </row>
    <row r="412" spans="1:4" s="19" customFormat="1" ht="16.5" customHeight="1">
      <c r="A412" s="48">
        <v>5110211201</v>
      </c>
      <c r="B412" s="48" t="s">
        <v>973</v>
      </c>
      <c r="C412" s="46">
        <v>83598731</v>
      </c>
      <c r="D412" s="47">
        <v>12572.76</v>
      </c>
    </row>
    <row r="413" spans="1:4" s="19" customFormat="1" ht="16.5" customHeight="1">
      <c r="A413" s="48">
        <v>5110211202</v>
      </c>
      <c r="B413" s="48" t="s">
        <v>974</v>
      </c>
      <c r="C413" s="46">
        <v>10792875</v>
      </c>
      <c r="D413" s="47">
        <v>1574.82</v>
      </c>
    </row>
    <row r="414" spans="1:4" s="19" customFormat="1" ht="16.5" customHeight="1">
      <c r="A414" s="48">
        <v>51103</v>
      </c>
      <c r="B414" s="48" t="s">
        <v>349</v>
      </c>
      <c r="C414" s="46">
        <v>148339173</v>
      </c>
      <c r="D414" s="47">
        <v>21803.419999999925</v>
      </c>
    </row>
    <row r="415" spans="1:4" s="19" customFormat="1" ht="16.5" customHeight="1">
      <c r="A415" s="48">
        <v>511031</v>
      </c>
      <c r="B415" s="48" t="s">
        <v>341</v>
      </c>
      <c r="C415" s="46">
        <v>148339173</v>
      </c>
      <c r="D415" s="47">
        <v>21803.419999999925</v>
      </c>
    </row>
    <row r="416" spans="1:4" s="19" customFormat="1" ht="16.5" customHeight="1">
      <c r="A416" s="48">
        <v>5110311</v>
      </c>
      <c r="B416" s="48" t="s">
        <v>341</v>
      </c>
      <c r="C416" s="46">
        <v>148339173</v>
      </c>
      <c r="D416" s="47">
        <v>21803.419999999925</v>
      </c>
    </row>
    <row r="417" spans="1:4" s="19" customFormat="1" ht="16.5" customHeight="1">
      <c r="A417" s="48">
        <v>51103111</v>
      </c>
      <c r="B417" s="48" t="s">
        <v>283</v>
      </c>
      <c r="C417" s="46">
        <v>38089219</v>
      </c>
      <c r="D417" s="47">
        <v>5532.1499999999069</v>
      </c>
    </row>
    <row r="418" spans="1:4" s="19" customFormat="1" ht="16.5" customHeight="1">
      <c r="A418" s="48">
        <v>5110311101</v>
      </c>
      <c r="B418" s="48" t="s">
        <v>737</v>
      </c>
      <c r="C418" s="46">
        <v>22921305</v>
      </c>
      <c r="D418" s="47">
        <v>3329.4699999999721</v>
      </c>
    </row>
    <row r="419" spans="1:4" s="19" customFormat="1" ht="16.5" customHeight="1">
      <c r="A419" s="48">
        <v>5110311102</v>
      </c>
      <c r="B419" s="48" t="s">
        <v>251</v>
      </c>
      <c r="C419" s="46">
        <v>15167914</v>
      </c>
      <c r="D419" s="47">
        <v>2202.6799999999998</v>
      </c>
    </row>
    <row r="420" spans="1:4" s="19" customFormat="1" ht="16.5" customHeight="1">
      <c r="A420" s="48">
        <v>51103112</v>
      </c>
      <c r="B420" s="48" t="s">
        <v>350</v>
      </c>
      <c r="C420" s="46">
        <v>106760915</v>
      </c>
      <c r="D420" s="47">
        <v>15766.13</v>
      </c>
    </row>
    <row r="421" spans="1:4" s="19" customFormat="1" ht="16.5" customHeight="1">
      <c r="A421" s="48">
        <v>5110311201</v>
      </c>
      <c r="B421" s="48" t="s">
        <v>455</v>
      </c>
      <c r="C421" s="46">
        <v>625</v>
      </c>
      <c r="D421" s="47">
        <v>0.09</v>
      </c>
    </row>
    <row r="422" spans="1:4" s="19" customFormat="1" ht="16.5" customHeight="1">
      <c r="A422" s="48">
        <v>5110311203</v>
      </c>
      <c r="B422" s="48" t="s">
        <v>458</v>
      </c>
      <c r="C422" s="46">
        <v>23110555</v>
      </c>
      <c r="D422" s="47">
        <v>3473.14</v>
      </c>
    </row>
    <row r="423" spans="1:4" s="19" customFormat="1" ht="16.5" customHeight="1">
      <c r="A423" s="48">
        <v>5110311204</v>
      </c>
      <c r="B423" s="48" t="s">
        <v>459</v>
      </c>
      <c r="C423" s="46">
        <v>1366216</v>
      </c>
      <c r="D423" s="47">
        <v>202.63</v>
      </c>
    </row>
    <row r="424" spans="1:4" s="19" customFormat="1" ht="16.5" customHeight="1">
      <c r="A424" s="48">
        <v>5110311205</v>
      </c>
      <c r="B424" s="48" t="s">
        <v>249</v>
      </c>
      <c r="C424" s="46">
        <v>22284482</v>
      </c>
      <c r="D424" s="47">
        <v>3278.21</v>
      </c>
    </row>
    <row r="425" spans="1:4" s="19" customFormat="1" ht="16.5" customHeight="1">
      <c r="A425" s="48">
        <v>5110311206</v>
      </c>
      <c r="B425" s="48" t="s">
        <v>250</v>
      </c>
      <c r="C425" s="46">
        <v>6905032</v>
      </c>
      <c r="D425" s="47">
        <v>1028.55</v>
      </c>
    </row>
    <row r="426" spans="1:4" s="19" customFormat="1" ht="16.5" customHeight="1">
      <c r="A426" s="48">
        <v>5110311207</v>
      </c>
      <c r="B426" s="48" t="s">
        <v>251</v>
      </c>
      <c r="C426" s="46">
        <v>49457666</v>
      </c>
      <c r="D426" s="47">
        <v>7249.7</v>
      </c>
    </row>
    <row r="427" spans="1:4" s="19" customFormat="1" ht="16.5" customHeight="1">
      <c r="A427" s="48">
        <v>5110311208</v>
      </c>
      <c r="B427" s="48" t="s">
        <v>252</v>
      </c>
      <c r="C427" s="46">
        <v>452862</v>
      </c>
      <c r="D427" s="47">
        <v>66.09</v>
      </c>
    </row>
    <row r="428" spans="1:4" s="19" customFormat="1" ht="16.5" customHeight="1">
      <c r="A428" s="48">
        <v>5110311218</v>
      </c>
      <c r="B428" s="48" t="s">
        <v>282</v>
      </c>
      <c r="C428" s="46">
        <v>433619</v>
      </c>
      <c r="D428" s="47">
        <v>66.75</v>
      </c>
    </row>
    <row r="429" spans="1:4" s="19" customFormat="1" ht="16.5" customHeight="1">
      <c r="A429" s="48">
        <v>5110311229</v>
      </c>
      <c r="B429" s="48" t="s">
        <v>1100</v>
      </c>
      <c r="C429" s="46">
        <v>2749858</v>
      </c>
      <c r="D429" s="47">
        <v>400.97</v>
      </c>
    </row>
    <row r="430" spans="1:4" s="19" customFormat="1" ht="16.5" customHeight="1">
      <c r="A430" s="48">
        <v>51103113</v>
      </c>
      <c r="B430" s="48" t="s">
        <v>1026</v>
      </c>
      <c r="C430" s="46">
        <v>3489039</v>
      </c>
      <c r="D430" s="47">
        <v>505.14</v>
      </c>
    </row>
    <row r="431" spans="1:4" s="19" customFormat="1" ht="16.5" customHeight="1">
      <c r="A431" s="48">
        <v>5110311301</v>
      </c>
      <c r="B431" s="48" t="s">
        <v>455</v>
      </c>
      <c r="C431" s="46">
        <v>2442842</v>
      </c>
      <c r="D431" s="47">
        <v>352.75</v>
      </c>
    </row>
    <row r="432" spans="1:4" s="19" customFormat="1" ht="16.5" customHeight="1">
      <c r="A432" s="48">
        <v>5110311305</v>
      </c>
      <c r="B432" s="48" t="s">
        <v>249</v>
      </c>
      <c r="C432" s="46">
        <v>313417</v>
      </c>
      <c r="D432" s="47">
        <v>45.77</v>
      </c>
    </row>
    <row r="433" spans="1:4" s="19" customFormat="1" ht="16.5" customHeight="1">
      <c r="A433" s="48">
        <v>5110311306</v>
      </c>
      <c r="B433" s="48" t="s">
        <v>250</v>
      </c>
      <c r="C433" s="46">
        <v>332145</v>
      </c>
      <c r="D433" s="47">
        <v>48.41</v>
      </c>
    </row>
    <row r="434" spans="1:4" s="19" customFormat="1" ht="16.5" customHeight="1">
      <c r="A434" s="48">
        <v>5110311307</v>
      </c>
      <c r="B434" s="48" t="s">
        <v>251</v>
      </c>
      <c r="C434" s="46">
        <v>5663</v>
      </c>
      <c r="D434" s="47">
        <v>0.83</v>
      </c>
    </row>
    <row r="435" spans="1:4" s="19" customFormat="1" ht="16.5" customHeight="1">
      <c r="A435" s="48">
        <v>5110311308</v>
      </c>
      <c r="B435" s="48" t="s">
        <v>252</v>
      </c>
      <c r="C435" s="46">
        <v>134635</v>
      </c>
      <c r="D435" s="47">
        <v>19.77</v>
      </c>
    </row>
    <row r="436" spans="1:4" s="19" customFormat="1" ht="16.5" customHeight="1">
      <c r="A436" s="48">
        <v>5110311313</v>
      </c>
      <c r="B436" s="48" t="s">
        <v>1152</v>
      </c>
      <c r="C436" s="46">
        <v>269</v>
      </c>
      <c r="D436" s="47">
        <v>0.05</v>
      </c>
    </row>
    <row r="437" spans="1:4" s="19" customFormat="1" ht="16.5" customHeight="1">
      <c r="A437" s="48">
        <v>5110311329</v>
      </c>
      <c r="B437" s="48" t="s">
        <v>1101</v>
      </c>
      <c r="C437" s="46">
        <v>260068</v>
      </c>
      <c r="D437" s="47">
        <v>37.56</v>
      </c>
    </row>
    <row r="438" spans="1:4" s="19" customFormat="1" ht="16.5" customHeight="1">
      <c r="A438" s="48">
        <v>51104</v>
      </c>
      <c r="B438" s="48" t="s">
        <v>1027</v>
      </c>
      <c r="C438" s="46">
        <v>2530200</v>
      </c>
      <c r="D438" s="47">
        <v>369.1099999999999</v>
      </c>
    </row>
    <row r="439" spans="1:4" s="19" customFormat="1" ht="16.5" customHeight="1">
      <c r="A439" s="48">
        <v>511041</v>
      </c>
      <c r="B439" s="48" t="s">
        <v>1027</v>
      </c>
      <c r="C439" s="46">
        <v>2530200</v>
      </c>
      <c r="D439" s="47">
        <v>369.1099999999999</v>
      </c>
    </row>
    <row r="440" spans="1:4" s="19" customFormat="1" ht="16.5" customHeight="1">
      <c r="A440" s="48">
        <v>5110411</v>
      </c>
      <c r="B440" s="48" t="s">
        <v>1027</v>
      </c>
      <c r="C440" s="46">
        <v>2530200</v>
      </c>
      <c r="D440" s="47">
        <v>369.1099999999999</v>
      </c>
    </row>
    <row r="441" spans="1:4" s="19" customFormat="1" ht="16.5" customHeight="1">
      <c r="A441" s="48">
        <v>51104111</v>
      </c>
      <c r="B441" s="48" t="s">
        <v>1027</v>
      </c>
      <c r="C441" s="46">
        <v>2530200</v>
      </c>
      <c r="D441" s="47">
        <v>369.1099999999999</v>
      </c>
    </row>
    <row r="442" spans="1:4" s="19" customFormat="1" ht="16.5" customHeight="1">
      <c r="A442" s="48">
        <v>5110411101</v>
      </c>
      <c r="B442" s="48" t="s">
        <v>1028</v>
      </c>
      <c r="C442" s="46">
        <v>2530200</v>
      </c>
      <c r="D442" s="47">
        <v>369.11</v>
      </c>
    </row>
    <row r="443" spans="1:4" s="19" customFormat="1" ht="16.5" customHeight="1">
      <c r="A443" s="48">
        <v>512</v>
      </c>
      <c r="B443" s="48" t="s">
        <v>149</v>
      </c>
      <c r="C443" s="46">
        <v>75648857</v>
      </c>
      <c r="D443" s="47">
        <v>11023.88</v>
      </c>
    </row>
    <row r="444" spans="1:4" s="19" customFormat="1" ht="16.5" customHeight="1">
      <c r="A444" s="48">
        <v>51201</v>
      </c>
      <c r="B444" s="48" t="s">
        <v>351</v>
      </c>
      <c r="C444" s="46">
        <v>75648857</v>
      </c>
      <c r="D444" s="47">
        <v>11023.88</v>
      </c>
    </row>
    <row r="445" spans="1:4" s="19" customFormat="1" ht="16.5" customHeight="1">
      <c r="A445" s="48">
        <v>512011</v>
      </c>
      <c r="B445" s="48" t="s">
        <v>351</v>
      </c>
      <c r="C445" s="46">
        <v>75648857</v>
      </c>
      <c r="D445" s="47">
        <v>11023.88</v>
      </c>
    </row>
    <row r="446" spans="1:4" s="19" customFormat="1" ht="16.5" customHeight="1">
      <c r="A446" s="48">
        <v>5120111</v>
      </c>
      <c r="B446" s="48" t="s">
        <v>351</v>
      </c>
      <c r="C446" s="46">
        <v>75648857</v>
      </c>
      <c r="D446" s="47">
        <v>11023.88</v>
      </c>
    </row>
    <row r="447" spans="1:4" s="19" customFormat="1" ht="16.5" customHeight="1">
      <c r="A447" s="48">
        <v>51201111</v>
      </c>
      <c r="B447" s="48" t="s">
        <v>351</v>
      </c>
      <c r="C447" s="46">
        <v>75648857</v>
      </c>
      <c r="D447" s="47">
        <v>11023.88</v>
      </c>
    </row>
    <row r="448" spans="1:4" s="19" customFormat="1" ht="16.5" customHeight="1">
      <c r="A448" s="48">
        <v>5120111101</v>
      </c>
      <c r="B448" s="48" t="s">
        <v>289</v>
      </c>
      <c r="C448" s="46">
        <v>64948000</v>
      </c>
      <c r="D448" s="47">
        <v>9464.82</v>
      </c>
    </row>
    <row r="449" spans="1:4" s="19" customFormat="1" ht="16.5" customHeight="1">
      <c r="A449" s="48">
        <v>5120111102</v>
      </c>
      <c r="B449" s="48" t="s">
        <v>768</v>
      </c>
      <c r="C449" s="46">
        <v>198000</v>
      </c>
      <c r="D449" s="47">
        <v>28.8</v>
      </c>
    </row>
    <row r="450" spans="1:4" s="19" customFormat="1" ht="16.5" customHeight="1">
      <c r="A450" s="48">
        <v>5120111103</v>
      </c>
      <c r="B450" s="48" t="s">
        <v>116</v>
      </c>
      <c r="C450" s="46">
        <v>10502857</v>
      </c>
      <c r="D450" s="47">
        <v>1530.26</v>
      </c>
    </row>
    <row r="451" spans="1:4" s="19" customFormat="1" ht="16.5" customHeight="1">
      <c r="A451" s="48">
        <v>513</v>
      </c>
      <c r="B451" s="48" t="s">
        <v>15</v>
      </c>
      <c r="C451" s="46">
        <v>8480801058</v>
      </c>
      <c r="D451" s="47">
        <v>1256507.67</v>
      </c>
    </row>
    <row r="452" spans="1:4" s="19" customFormat="1" ht="16.5" customHeight="1">
      <c r="A452" s="48">
        <v>51301</v>
      </c>
      <c r="B452" s="48" t="s">
        <v>151</v>
      </c>
      <c r="C452" s="46">
        <v>3329951528</v>
      </c>
      <c r="D452" s="47">
        <v>497432.74</v>
      </c>
    </row>
    <row r="453" spans="1:4" s="19" customFormat="1" ht="16.5" customHeight="1">
      <c r="A453" s="48">
        <v>513011</v>
      </c>
      <c r="B453" s="48" t="s">
        <v>151</v>
      </c>
      <c r="C453" s="46">
        <v>3329951528</v>
      </c>
      <c r="D453" s="47">
        <v>497432.74</v>
      </c>
    </row>
    <row r="454" spans="1:4" s="19" customFormat="1" ht="16.5" customHeight="1">
      <c r="A454" s="48">
        <v>5130111</v>
      </c>
      <c r="B454" s="48" t="s">
        <v>151</v>
      </c>
      <c r="C454" s="46">
        <v>3329951528</v>
      </c>
      <c r="D454" s="47">
        <v>497432.74</v>
      </c>
    </row>
    <row r="455" spans="1:4" s="19" customFormat="1" ht="16.5" customHeight="1">
      <c r="A455" s="48">
        <v>51301111</v>
      </c>
      <c r="B455" s="48" t="s">
        <v>151</v>
      </c>
      <c r="C455" s="46">
        <v>3329951528</v>
      </c>
      <c r="D455" s="47">
        <v>497432.74</v>
      </c>
    </row>
    <row r="456" spans="1:4" s="19" customFormat="1" ht="16.5" customHeight="1">
      <c r="A456" s="48">
        <v>5130111101</v>
      </c>
      <c r="B456" s="48" t="s">
        <v>111</v>
      </c>
      <c r="C456" s="46">
        <v>2411784734</v>
      </c>
      <c r="D456" s="47">
        <v>356637.06</v>
      </c>
    </row>
    <row r="457" spans="1:4" s="19" customFormat="1" ht="16.5" customHeight="1">
      <c r="A457" s="48">
        <v>5130111104</v>
      </c>
      <c r="B457" s="48" t="s">
        <v>113</v>
      </c>
      <c r="C457" s="46">
        <v>258229729</v>
      </c>
      <c r="D457" s="47">
        <v>38137.42</v>
      </c>
    </row>
    <row r="458" spans="1:4" s="19" customFormat="1" ht="16.5" customHeight="1">
      <c r="A458" s="48">
        <v>5130111105</v>
      </c>
      <c r="B458" s="48" t="s">
        <v>114</v>
      </c>
      <c r="C458" s="46">
        <v>152178828</v>
      </c>
      <c r="D458" s="47">
        <v>22476.07</v>
      </c>
    </row>
    <row r="459" spans="1:4" s="19" customFormat="1" ht="16.5" customHeight="1">
      <c r="A459" s="48">
        <v>5130111106</v>
      </c>
      <c r="B459" s="48" t="s">
        <v>290</v>
      </c>
      <c r="C459" s="46">
        <v>12279904</v>
      </c>
      <c r="D459" s="47">
        <v>1814.92</v>
      </c>
    </row>
    <row r="460" spans="1:4" s="19" customFormat="1" ht="16.5" customHeight="1">
      <c r="A460" s="48">
        <v>5130111107</v>
      </c>
      <c r="B460" s="48" t="s">
        <v>112</v>
      </c>
      <c r="C460" s="46">
        <v>495478333</v>
      </c>
      <c r="D460" s="47">
        <v>78367.26999999999</v>
      </c>
    </row>
    <row r="461" spans="1:4" s="19" customFormat="1" ht="16.5" customHeight="1">
      <c r="A461" s="48">
        <v>51302</v>
      </c>
      <c r="B461" s="48" t="s">
        <v>275</v>
      </c>
      <c r="C461" s="46">
        <v>993349096</v>
      </c>
      <c r="D461" s="47">
        <v>147385.76999999999</v>
      </c>
    </row>
    <row r="462" spans="1:4" s="19" customFormat="1" ht="16.5" customHeight="1">
      <c r="A462" s="48">
        <v>513021</v>
      </c>
      <c r="B462" s="48" t="s">
        <v>275</v>
      </c>
      <c r="C462" s="46">
        <v>993349096</v>
      </c>
      <c r="D462" s="47">
        <v>147385.76999999999</v>
      </c>
    </row>
    <row r="463" spans="1:4" s="19" customFormat="1" ht="16.5" customHeight="1">
      <c r="A463" s="48">
        <v>5130211</v>
      </c>
      <c r="B463" s="48" t="s">
        <v>275</v>
      </c>
      <c r="C463" s="46">
        <v>993349096</v>
      </c>
      <c r="D463" s="47">
        <v>147385.76999999999</v>
      </c>
    </row>
    <row r="464" spans="1:4" s="19" customFormat="1" ht="16.5" customHeight="1">
      <c r="A464" s="48">
        <v>51302111</v>
      </c>
      <c r="B464" s="48" t="s">
        <v>275</v>
      </c>
      <c r="C464" s="46">
        <v>993349096</v>
      </c>
      <c r="D464" s="47">
        <v>147385.76999999999</v>
      </c>
    </row>
    <row r="465" spans="1:4" s="19" customFormat="1" ht="16.5" customHeight="1">
      <c r="A465" s="48">
        <v>5130211101</v>
      </c>
      <c r="B465" s="48" t="s">
        <v>291</v>
      </c>
      <c r="C465" s="46">
        <v>588665570</v>
      </c>
      <c r="D465" s="47">
        <v>87691.099999999991</v>
      </c>
    </row>
    <row r="466" spans="1:4" s="19" customFormat="1" ht="16.5" customHeight="1">
      <c r="A466" s="48">
        <v>5130211103</v>
      </c>
      <c r="B466" s="48" t="s">
        <v>292</v>
      </c>
      <c r="C466" s="46">
        <v>15000000</v>
      </c>
      <c r="D466" s="47">
        <v>2211.9699999999998</v>
      </c>
    </row>
    <row r="467" spans="1:4" s="19" customFormat="1" ht="16.5" customHeight="1">
      <c r="A467" s="48">
        <v>5130211104</v>
      </c>
      <c r="B467" s="48" t="s">
        <v>115</v>
      </c>
      <c r="C467" s="46">
        <v>10149486</v>
      </c>
      <c r="D467" s="47">
        <v>1491.88</v>
      </c>
    </row>
    <row r="468" spans="1:4" s="19" customFormat="1" ht="16.5" customHeight="1">
      <c r="A468" s="48">
        <v>5130211106</v>
      </c>
      <c r="B468" s="48" t="s">
        <v>774</v>
      </c>
      <c r="C468" s="46">
        <v>8027598</v>
      </c>
      <c r="D468" s="47">
        <v>1168.3699999999999</v>
      </c>
    </row>
    <row r="469" spans="1:4" s="19" customFormat="1" ht="16.5" customHeight="1">
      <c r="A469" s="48">
        <v>5130211107</v>
      </c>
      <c r="B469" s="48" t="s">
        <v>975</v>
      </c>
      <c r="C469" s="46">
        <v>151810909</v>
      </c>
      <c r="D469" s="47">
        <v>22431.02</v>
      </c>
    </row>
    <row r="470" spans="1:4" s="19" customFormat="1" ht="16.5" customHeight="1">
      <c r="A470" s="48">
        <v>5130211108</v>
      </c>
      <c r="B470" s="48" t="s">
        <v>976</v>
      </c>
      <c r="C470" s="46">
        <v>210750078</v>
      </c>
      <c r="D470" s="47">
        <v>31044.53</v>
      </c>
    </row>
    <row r="471" spans="1:4" s="19" customFormat="1" ht="16.5" customHeight="1">
      <c r="A471" s="48">
        <v>5130211109</v>
      </c>
      <c r="B471" s="48" t="s">
        <v>1029</v>
      </c>
      <c r="C471" s="46">
        <v>8945455</v>
      </c>
      <c r="D471" s="47">
        <v>1346.9</v>
      </c>
    </row>
    <row r="472" spans="1:4" s="19" customFormat="1" ht="16.5" customHeight="1">
      <c r="A472" s="48">
        <v>51303</v>
      </c>
      <c r="B472" s="48" t="s">
        <v>112</v>
      </c>
      <c r="C472" s="46">
        <v>1375984321</v>
      </c>
      <c r="D472" s="47">
        <v>202974.44999999998</v>
      </c>
    </row>
    <row r="473" spans="1:4" s="19" customFormat="1" ht="16.5" customHeight="1">
      <c r="A473" s="48">
        <v>513031</v>
      </c>
      <c r="B473" s="48" t="s">
        <v>112</v>
      </c>
      <c r="C473" s="46">
        <v>1375984321</v>
      </c>
      <c r="D473" s="47">
        <v>202974.44999999998</v>
      </c>
    </row>
    <row r="474" spans="1:4" s="19" customFormat="1" ht="16.5" customHeight="1">
      <c r="A474" s="48">
        <v>5130311</v>
      </c>
      <c r="B474" s="48" t="s">
        <v>112</v>
      </c>
      <c r="C474" s="46">
        <v>1375984321</v>
      </c>
      <c r="D474" s="47">
        <v>202974.44999999998</v>
      </c>
    </row>
    <row r="475" spans="1:4" s="19" customFormat="1" ht="16.5" customHeight="1">
      <c r="A475" s="48">
        <v>51303111</v>
      </c>
      <c r="B475" s="48" t="s">
        <v>112</v>
      </c>
      <c r="C475" s="46">
        <v>1375984321</v>
      </c>
      <c r="D475" s="47">
        <v>202974.44999999998</v>
      </c>
    </row>
    <row r="476" spans="1:4" s="19" customFormat="1" ht="16.5" customHeight="1">
      <c r="A476" s="48">
        <v>5130311101</v>
      </c>
      <c r="B476" s="48" t="s">
        <v>776</v>
      </c>
      <c r="C476" s="46">
        <v>13286196</v>
      </c>
      <c r="D476" s="47">
        <v>2000</v>
      </c>
    </row>
    <row r="477" spans="1:4" s="19" customFormat="1" ht="16.5" customHeight="1">
      <c r="A477" s="48">
        <v>5130311102</v>
      </c>
      <c r="B477" s="48" t="s">
        <v>777</v>
      </c>
      <c r="C477" s="46">
        <v>633000000</v>
      </c>
      <c r="D477" s="47">
        <v>92978.08</v>
      </c>
    </row>
    <row r="478" spans="1:4" s="19" customFormat="1" ht="16.5" customHeight="1">
      <c r="A478" s="48">
        <v>5130311103</v>
      </c>
      <c r="B478" s="48" t="s">
        <v>293</v>
      </c>
      <c r="C478" s="46">
        <v>60000000</v>
      </c>
      <c r="D478" s="47">
        <v>8879.39</v>
      </c>
    </row>
    <row r="479" spans="1:4" s="19" customFormat="1" ht="16.5" customHeight="1">
      <c r="A479" s="48">
        <v>5130311104</v>
      </c>
      <c r="B479" s="48" t="s">
        <v>1102</v>
      </c>
      <c r="C479" s="46">
        <v>669698125</v>
      </c>
      <c r="D479" s="47">
        <v>99116.98</v>
      </c>
    </row>
    <row r="480" spans="1:4" s="19" customFormat="1" ht="16.5" customHeight="1">
      <c r="A480" s="48">
        <v>51304</v>
      </c>
      <c r="B480" s="48" t="s">
        <v>128</v>
      </c>
      <c r="C480" s="46">
        <v>1811548251</v>
      </c>
      <c r="D480" s="47">
        <v>267690.12</v>
      </c>
    </row>
    <row r="481" spans="1:4" s="19" customFormat="1" ht="16.5" customHeight="1">
      <c r="A481" s="48">
        <v>513041</v>
      </c>
      <c r="B481" s="48" t="s">
        <v>128</v>
      </c>
      <c r="C481" s="46">
        <v>1811548251</v>
      </c>
      <c r="D481" s="47">
        <v>267690.12</v>
      </c>
    </row>
    <row r="482" spans="1:4" s="19" customFormat="1" ht="16.5" customHeight="1">
      <c r="A482" s="48">
        <v>5130411</v>
      </c>
      <c r="B482" s="48" t="s">
        <v>128</v>
      </c>
      <c r="C482" s="46">
        <v>1811548251</v>
      </c>
      <c r="D482" s="47">
        <v>267690.12</v>
      </c>
    </row>
    <row r="483" spans="1:4" s="19" customFormat="1" ht="16.5" customHeight="1">
      <c r="A483" s="48">
        <v>51304111</v>
      </c>
      <c r="B483" s="48" t="s">
        <v>128</v>
      </c>
      <c r="C483" s="46">
        <v>1811548251</v>
      </c>
      <c r="D483" s="47">
        <v>267690.12</v>
      </c>
    </row>
    <row r="484" spans="1:4" s="19" customFormat="1" ht="16.5" customHeight="1">
      <c r="A484" s="48">
        <v>5130411101</v>
      </c>
      <c r="B484" s="48" t="s">
        <v>694</v>
      </c>
      <c r="C484" s="46">
        <v>203922900</v>
      </c>
      <c r="D484" s="47">
        <v>31448.04</v>
      </c>
    </row>
    <row r="485" spans="1:4" s="19" customFormat="1" ht="16.5" customHeight="1">
      <c r="A485" s="48">
        <v>5130411103</v>
      </c>
      <c r="B485" s="48" t="s">
        <v>1103</v>
      </c>
      <c r="C485" s="46">
        <v>60152697</v>
      </c>
      <c r="D485" s="47">
        <v>9019.09</v>
      </c>
    </row>
    <row r="486" spans="1:4" s="19" customFormat="1" ht="16.5" customHeight="1">
      <c r="A486" s="48">
        <v>5130411104</v>
      </c>
      <c r="B486" s="48" t="s">
        <v>779</v>
      </c>
      <c r="C486" s="46">
        <v>4790345</v>
      </c>
      <c r="D486" s="47">
        <v>700.69999999999982</v>
      </c>
    </row>
    <row r="487" spans="1:4" s="19" customFormat="1" ht="16.5" customHeight="1">
      <c r="A487" s="48">
        <v>5130411105</v>
      </c>
      <c r="B487" s="48" t="s">
        <v>294</v>
      </c>
      <c r="C487" s="46">
        <v>153141364</v>
      </c>
      <c r="D487" s="47">
        <v>22500</v>
      </c>
    </row>
    <row r="488" spans="1:4" s="19" customFormat="1" ht="16.5" customHeight="1">
      <c r="A488" s="48">
        <v>5130411106</v>
      </c>
      <c r="B488" s="48" t="s">
        <v>295</v>
      </c>
      <c r="C488" s="46">
        <v>843126326</v>
      </c>
      <c r="D488" s="47">
        <v>124506.16</v>
      </c>
    </row>
    <row r="489" spans="1:4" s="19" customFormat="1" ht="16.5" customHeight="1">
      <c r="A489" s="48">
        <v>5130411107</v>
      </c>
      <c r="B489" s="48" t="s">
        <v>1104</v>
      </c>
      <c r="C489" s="46">
        <v>546414619</v>
      </c>
      <c r="D489" s="47">
        <v>79516.13</v>
      </c>
    </row>
    <row r="490" spans="1:4" s="19" customFormat="1" ht="16.5" customHeight="1">
      <c r="A490" s="48">
        <v>5130411108</v>
      </c>
      <c r="B490" s="48" t="s">
        <v>1191</v>
      </c>
      <c r="C490" s="46">
        <v>352000</v>
      </c>
      <c r="D490" s="47">
        <v>51.11</v>
      </c>
    </row>
    <row r="491" spans="1:4" s="19" customFormat="1" ht="16.5" customHeight="1">
      <c r="A491" s="48">
        <v>51305</v>
      </c>
      <c r="B491" s="48" t="s">
        <v>72</v>
      </c>
      <c r="C491" s="46">
        <v>91985320</v>
      </c>
      <c r="D491" s="47">
        <v>13387.92</v>
      </c>
    </row>
    <row r="492" spans="1:4" s="19" customFormat="1" ht="16.5" customHeight="1">
      <c r="A492" s="48">
        <v>513052</v>
      </c>
      <c r="B492" s="48" t="s">
        <v>789</v>
      </c>
      <c r="C492" s="46">
        <v>91985320</v>
      </c>
      <c r="D492" s="47">
        <v>13387.92</v>
      </c>
    </row>
    <row r="493" spans="1:4" s="19" customFormat="1" ht="16.5" customHeight="1">
      <c r="A493" s="48">
        <v>5130521</v>
      </c>
      <c r="B493" s="48" t="s">
        <v>789</v>
      </c>
      <c r="C493" s="46">
        <v>91985320</v>
      </c>
      <c r="D493" s="47">
        <v>13387.92</v>
      </c>
    </row>
    <row r="494" spans="1:4" s="19" customFormat="1" ht="16.5" customHeight="1">
      <c r="A494" s="48">
        <v>51305211</v>
      </c>
      <c r="B494" s="48" t="s">
        <v>789</v>
      </c>
      <c r="C494" s="46">
        <v>91985320</v>
      </c>
      <c r="D494" s="47">
        <v>13387.92</v>
      </c>
    </row>
    <row r="495" spans="1:4" s="19" customFormat="1" ht="16.5" customHeight="1">
      <c r="A495" s="48">
        <v>5130521102</v>
      </c>
      <c r="B495" s="48" t="s">
        <v>791</v>
      </c>
      <c r="C495" s="46">
        <v>16995825</v>
      </c>
      <c r="D495" s="47">
        <v>2500</v>
      </c>
    </row>
    <row r="496" spans="1:4" s="19" customFormat="1" ht="16.5" customHeight="1">
      <c r="A496" s="48">
        <v>5130521104</v>
      </c>
      <c r="B496" s="48" t="s">
        <v>1192</v>
      </c>
      <c r="C496" s="46">
        <v>32077611</v>
      </c>
      <c r="D496" s="47">
        <v>4657.43</v>
      </c>
    </row>
    <row r="497" spans="1:4" s="19" customFormat="1" ht="16.5" customHeight="1">
      <c r="A497" s="48">
        <v>5130521105</v>
      </c>
      <c r="B497" s="48" t="s">
        <v>1193</v>
      </c>
      <c r="C497" s="46">
        <v>42911884</v>
      </c>
      <c r="D497" s="47">
        <v>6230.49</v>
      </c>
    </row>
    <row r="498" spans="1:4" s="19" customFormat="1" ht="16.5" customHeight="1">
      <c r="A498" s="48">
        <v>51306</v>
      </c>
      <c r="B498" s="48" t="s">
        <v>118</v>
      </c>
      <c r="C498" s="46">
        <v>4012745</v>
      </c>
      <c r="D498" s="47">
        <v>585.04999999999995</v>
      </c>
    </row>
    <row r="499" spans="1:4" s="19" customFormat="1" ht="16.5" customHeight="1">
      <c r="A499" s="48">
        <v>513061</v>
      </c>
      <c r="B499" s="48" t="s">
        <v>118</v>
      </c>
      <c r="C499" s="46">
        <v>4012745</v>
      </c>
      <c r="D499" s="47">
        <v>585.04999999999995</v>
      </c>
    </row>
    <row r="500" spans="1:4" s="19" customFormat="1" ht="16.5" customHeight="1">
      <c r="A500" s="48">
        <v>5130611</v>
      </c>
      <c r="B500" s="48" t="s">
        <v>118</v>
      </c>
      <c r="C500" s="46">
        <v>4012745</v>
      </c>
      <c r="D500" s="47">
        <v>585.04999999999995</v>
      </c>
    </row>
    <row r="501" spans="1:4" s="19" customFormat="1" ht="16.5" customHeight="1">
      <c r="A501" s="48">
        <v>51306111</v>
      </c>
      <c r="B501" s="48" t="s">
        <v>118</v>
      </c>
      <c r="C501" s="46">
        <v>4012745</v>
      </c>
      <c r="D501" s="47">
        <v>585.04999999999995</v>
      </c>
    </row>
    <row r="502" spans="1:4" s="19" customFormat="1" ht="16.5" customHeight="1">
      <c r="A502" s="48">
        <v>5130611105</v>
      </c>
      <c r="B502" s="48" t="s">
        <v>1105</v>
      </c>
      <c r="C502" s="46">
        <v>4012745</v>
      </c>
      <c r="D502" s="47">
        <v>585.04999999999995</v>
      </c>
    </row>
    <row r="503" spans="1:4" s="19" customFormat="1" ht="16.5" customHeight="1">
      <c r="A503" s="48">
        <v>51307</v>
      </c>
      <c r="B503" s="48" t="s">
        <v>796</v>
      </c>
      <c r="C503" s="46">
        <v>665709879</v>
      </c>
      <c r="D503" s="47">
        <v>96627.459999999992</v>
      </c>
    </row>
    <row r="504" spans="1:4" s="19" customFormat="1" ht="16.5" customHeight="1">
      <c r="A504" s="48">
        <v>513071</v>
      </c>
      <c r="B504" s="48" t="s">
        <v>796</v>
      </c>
      <c r="C504" s="46">
        <v>665709879</v>
      </c>
      <c r="D504" s="47">
        <v>96627.459999999992</v>
      </c>
    </row>
    <row r="505" spans="1:4" s="19" customFormat="1" ht="16.5" customHeight="1">
      <c r="A505" s="48">
        <v>5130711</v>
      </c>
      <c r="B505" s="48" t="s">
        <v>796</v>
      </c>
      <c r="C505" s="46">
        <v>665709879</v>
      </c>
      <c r="D505" s="47">
        <v>96627.459999999992</v>
      </c>
    </row>
    <row r="506" spans="1:4" s="19" customFormat="1" ht="16.5" customHeight="1">
      <c r="A506" s="48">
        <v>51307111</v>
      </c>
      <c r="B506" s="48" t="s">
        <v>1106</v>
      </c>
      <c r="C506" s="46">
        <v>665709879</v>
      </c>
      <c r="D506" s="47">
        <v>96627.459999999992</v>
      </c>
    </row>
    <row r="507" spans="1:4" s="19" customFormat="1" ht="16.5" customHeight="1">
      <c r="A507" s="48">
        <v>5130711101</v>
      </c>
      <c r="B507" s="48" t="s">
        <v>1107</v>
      </c>
      <c r="C507" s="46">
        <v>237012572</v>
      </c>
      <c r="D507" s="47">
        <v>34632.269999999997</v>
      </c>
    </row>
    <row r="508" spans="1:4" s="19" customFormat="1" ht="16.5" customHeight="1">
      <c r="A508" s="48">
        <v>5130711103</v>
      </c>
      <c r="B508" s="48" t="s">
        <v>1153</v>
      </c>
      <c r="C508" s="46">
        <v>428697307</v>
      </c>
      <c r="D508" s="47">
        <v>61995.19</v>
      </c>
    </row>
    <row r="509" spans="1:4" s="19" customFormat="1" ht="16.5" customHeight="1">
      <c r="A509" s="48">
        <v>51309</v>
      </c>
      <c r="B509" s="48" t="s">
        <v>39</v>
      </c>
      <c r="C509" s="46">
        <v>7683993</v>
      </c>
      <c r="D509" s="47">
        <v>1143.48</v>
      </c>
    </row>
    <row r="510" spans="1:4" s="19" customFormat="1" ht="16.5" customHeight="1">
      <c r="A510" s="48">
        <v>513091</v>
      </c>
      <c r="B510" s="48" t="s">
        <v>39</v>
      </c>
      <c r="C510" s="46">
        <v>7683993</v>
      </c>
      <c r="D510" s="47">
        <v>1143.48</v>
      </c>
    </row>
    <row r="511" spans="1:4" s="19" customFormat="1" ht="16.5" customHeight="1">
      <c r="A511" s="48">
        <v>5130911</v>
      </c>
      <c r="B511" s="48" t="s">
        <v>39</v>
      </c>
      <c r="C511" s="46">
        <v>7683993</v>
      </c>
      <c r="D511" s="47">
        <v>1143.48</v>
      </c>
    </row>
    <row r="512" spans="1:4" s="19" customFormat="1" ht="16.5" customHeight="1">
      <c r="A512" s="48">
        <v>51309111</v>
      </c>
      <c r="B512" s="48" t="s">
        <v>39</v>
      </c>
      <c r="C512" s="46">
        <v>7683993</v>
      </c>
      <c r="D512" s="47">
        <v>1143.48</v>
      </c>
    </row>
    <row r="513" spans="1:4" s="19" customFormat="1" ht="16.5" customHeight="1">
      <c r="A513" s="48">
        <v>5130911102</v>
      </c>
      <c r="B513" s="48" t="s">
        <v>296</v>
      </c>
      <c r="C513" s="46">
        <v>2953400</v>
      </c>
      <c r="D513" s="47">
        <v>424.45</v>
      </c>
    </row>
    <row r="514" spans="1:4" s="19" customFormat="1" ht="16.5" customHeight="1">
      <c r="A514" s="48">
        <v>5130911104</v>
      </c>
      <c r="B514" s="48" t="s">
        <v>297</v>
      </c>
      <c r="C514" s="46">
        <v>1320752</v>
      </c>
      <c r="D514" s="47">
        <v>193.83</v>
      </c>
    </row>
    <row r="515" spans="1:4" s="19" customFormat="1" ht="16.5" customHeight="1">
      <c r="A515" s="48">
        <v>5130911105</v>
      </c>
      <c r="B515" s="48" t="s">
        <v>1108</v>
      </c>
      <c r="C515" s="46">
        <v>3409841</v>
      </c>
      <c r="D515" s="47">
        <v>525.20000000000005</v>
      </c>
    </row>
    <row r="516" spans="1:4" s="19" customFormat="1" ht="16.5" customHeight="1">
      <c r="A516" s="48">
        <v>513101</v>
      </c>
      <c r="B516" s="48" t="s">
        <v>155</v>
      </c>
      <c r="C516" s="46">
        <v>200223925</v>
      </c>
      <c r="D516" s="47">
        <v>29229.57</v>
      </c>
    </row>
    <row r="517" spans="1:4" s="19" customFormat="1" ht="16.5" customHeight="1">
      <c r="A517" s="48">
        <v>5131011</v>
      </c>
      <c r="B517" s="48" t="s">
        <v>155</v>
      </c>
      <c r="C517" s="46">
        <v>200223925</v>
      </c>
      <c r="D517" s="47">
        <v>29229.57</v>
      </c>
    </row>
    <row r="518" spans="1:4" s="19" customFormat="1" ht="16.5" customHeight="1">
      <c r="A518" s="48">
        <v>51310111</v>
      </c>
      <c r="B518" s="48" t="s">
        <v>155</v>
      </c>
      <c r="C518" s="46">
        <v>200223925</v>
      </c>
      <c r="D518" s="47">
        <v>29229.57</v>
      </c>
    </row>
    <row r="519" spans="1:4" s="19" customFormat="1" ht="16.5" customHeight="1">
      <c r="A519" s="48">
        <v>5131011101</v>
      </c>
      <c r="B519" s="48" t="s">
        <v>1109</v>
      </c>
      <c r="C519" s="46">
        <v>8519620</v>
      </c>
      <c r="D519" s="47">
        <v>1243.8600000000001</v>
      </c>
    </row>
    <row r="520" spans="1:4" s="19" customFormat="1" ht="16.5" customHeight="1">
      <c r="A520" s="48">
        <v>5131011102</v>
      </c>
      <c r="B520" s="48" t="s">
        <v>1110</v>
      </c>
      <c r="C520" s="46">
        <v>14819115</v>
      </c>
      <c r="D520" s="47">
        <v>2185.3399999999997</v>
      </c>
    </row>
    <row r="521" spans="1:4" s="19" customFormat="1" ht="16.5" customHeight="1">
      <c r="A521" s="48">
        <v>5131011104</v>
      </c>
      <c r="B521" s="48" t="s">
        <v>805</v>
      </c>
      <c r="C521" s="46">
        <v>28397577</v>
      </c>
      <c r="D521" s="47">
        <v>4140.6099999999997</v>
      </c>
    </row>
    <row r="522" spans="1:4" s="19" customFormat="1" ht="16.5" customHeight="1">
      <c r="A522" s="48">
        <v>5131011105</v>
      </c>
      <c r="B522" s="48" t="s">
        <v>806</v>
      </c>
      <c r="C522" s="46">
        <v>72000</v>
      </c>
      <c r="D522" s="47">
        <v>10.52</v>
      </c>
    </row>
    <row r="523" spans="1:4" s="19" customFormat="1" ht="16.5" customHeight="1">
      <c r="A523" s="48">
        <v>5131011106</v>
      </c>
      <c r="B523" s="48" t="s">
        <v>298</v>
      </c>
      <c r="C523" s="46">
        <v>10224545</v>
      </c>
      <c r="D523" s="47">
        <v>1498.99</v>
      </c>
    </row>
    <row r="524" spans="1:4" s="19" customFormat="1" ht="16.5" customHeight="1">
      <c r="A524" s="48">
        <v>5131011107</v>
      </c>
      <c r="B524" s="48" t="s">
        <v>604</v>
      </c>
      <c r="C524" s="46">
        <v>2372191</v>
      </c>
      <c r="D524" s="47">
        <v>360.91</v>
      </c>
    </row>
    <row r="525" spans="1:4" s="19" customFormat="1" ht="16.5" customHeight="1">
      <c r="A525" s="48">
        <v>5131011108</v>
      </c>
      <c r="B525" s="48" t="s">
        <v>1111</v>
      </c>
      <c r="C525" s="46">
        <v>21673833</v>
      </c>
      <c r="D525" s="47">
        <v>3182.55</v>
      </c>
    </row>
    <row r="526" spans="1:4" s="19" customFormat="1" ht="16.5" customHeight="1">
      <c r="A526" s="48">
        <v>513101111</v>
      </c>
      <c r="B526" s="48" t="s">
        <v>155</v>
      </c>
      <c r="C526" s="46">
        <v>183223925</v>
      </c>
      <c r="D526" s="47">
        <v>26768.719999999998</v>
      </c>
    </row>
    <row r="527" spans="1:4" s="19" customFormat="1" ht="16.5" customHeight="1">
      <c r="A527" s="48">
        <v>5131011113</v>
      </c>
      <c r="B527" s="48" t="s">
        <v>811</v>
      </c>
      <c r="C527" s="46">
        <v>2727273</v>
      </c>
      <c r="D527" s="47">
        <v>393.48</v>
      </c>
    </row>
    <row r="528" spans="1:4" s="19" customFormat="1" ht="16.5" customHeight="1">
      <c r="A528" s="48">
        <v>5131011114</v>
      </c>
      <c r="B528" s="48" t="s">
        <v>812</v>
      </c>
      <c r="C528" s="46">
        <v>581433</v>
      </c>
      <c r="D528" s="47">
        <v>85.89</v>
      </c>
    </row>
    <row r="529" spans="1:4" s="19" customFormat="1" ht="16.5" customHeight="1">
      <c r="A529" s="48">
        <v>5131011115</v>
      </c>
      <c r="B529" s="48" t="s">
        <v>1112</v>
      </c>
      <c r="C529" s="46">
        <v>36053994</v>
      </c>
      <c r="D529" s="47">
        <v>5270.17</v>
      </c>
    </row>
    <row r="530" spans="1:4" s="19" customFormat="1" ht="16.5" customHeight="1">
      <c r="A530" s="48">
        <v>5131011116</v>
      </c>
      <c r="B530" s="48" t="s">
        <v>1113</v>
      </c>
      <c r="C530" s="46">
        <v>5132553</v>
      </c>
      <c r="D530" s="47">
        <v>747.3900000000001</v>
      </c>
    </row>
    <row r="531" spans="1:4" s="19" customFormat="1" ht="16.5" customHeight="1">
      <c r="A531" s="48">
        <v>5131011117</v>
      </c>
      <c r="B531" s="48" t="s">
        <v>1194</v>
      </c>
      <c r="C531" s="46">
        <v>17000000</v>
      </c>
      <c r="D531" s="47">
        <v>2460.85</v>
      </c>
    </row>
    <row r="532" spans="1:4" s="19" customFormat="1" ht="16.5" customHeight="1">
      <c r="A532" s="48">
        <v>5131011119</v>
      </c>
      <c r="B532" s="48" t="s">
        <v>1195</v>
      </c>
      <c r="C532" s="46">
        <v>46944624</v>
      </c>
      <c r="D532" s="47">
        <v>6823.73</v>
      </c>
    </row>
    <row r="533" spans="1:4" s="19" customFormat="1" ht="16.5" customHeight="1">
      <c r="A533" s="48">
        <v>5131011199</v>
      </c>
      <c r="B533" s="48" t="s">
        <v>299</v>
      </c>
      <c r="C533" s="46">
        <v>5705167</v>
      </c>
      <c r="D533" s="47">
        <v>825.28</v>
      </c>
    </row>
    <row r="534" spans="1:4" s="19" customFormat="1" ht="16.5" customHeight="1">
      <c r="A534" s="48">
        <v>514</v>
      </c>
      <c r="B534" s="48" t="s">
        <v>352</v>
      </c>
      <c r="C534" s="46">
        <v>2052253290</v>
      </c>
      <c r="D534" s="47">
        <v>1646393.3250000004</v>
      </c>
    </row>
    <row r="535" spans="1:4" s="19" customFormat="1" ht="16.5" customHeight="1">
      <c r="A535" s="48">
        <v>51401</v>
      </c>
      <c r="B535" s="48" t="s">
        <v>353</v>
      </c>
      <c r="C535" s="46">
        <v>2052253290</v>
      </c>
      <c r="D535" s="47">
        <v>1646393.3250000004</v>
      </c>
    </row>
    <row r="536" spans="1:4" s="19" customFormat="1" ht="16.5" customHeight="1">
      <c r="A536" s="48">
        <v>514011</v>
      </c>
      <c r="B536" s="48" t="s">
        <v>353</v>
      </c>
      <c r="C536" s="46">
        <v>2052253290</v>
      </c>
      <c r="D536" s="47">
        <v>1646393.3250000004</v>
      </c>
    </row>
    <row r="537" spans="1:4" s="19" customFormat="1" ht="16.5" customHeight="1">
      <c r="A537" s="48">
        <v>5140111</v>
      </c>
      <c r="B537" s="48" t="s">
        <v>353</v>
      </c>
      <c r="C537" s="46">
        <v>2052253290</v>
      </c>
      <c r="D537" s="47">
        <v>1646393.3250000004</v>
      </c>
    </row>
    <row r="538" spans="1:4" s="19" customFormat="1" ht="16.5" customHeight="1">
      <c r="A538" s="48">
        <v>51401111</v>
      </c>
      <c r="B538" s="48" t="s">
        <v>120</v>
      </c>
      <c r="C538" s="46">
        <v>924790</v>
      </c>
      <c r="D538" s="47">
        <v>135.13999999999999</v>
      </c>
    </row>
    <row r="539" spans="1:4" s="19" customFormat="1" ht="16.5" customHeight="1">
      <c r="A539" s="48">
        <v>5140111102</v>
      </c>
      <c r="B539" s="48" t="s">
        <v>813</v>
      </c>
      <c r="C539" s="46">
        <v>924790</v>
      </c>
      <c r="D539" s="47">
        <v>135.13999999999999</v>
      </c>
    </row>
    <row r="540" spans="1:4" s="19" customFormat="1" ht="16.5" customHeight="1">
      <c r="A540" s="48">
        <v>51401112</v>
      </c>
      <c r="B540" s="48" t="s">
        <v>56</v>
      </c>
      <c r="C540" s="46">
        <v>24426084</v>
      </c>
      <c r="D540" s="47">
        <v>3774.5200000000004</v>
      </c>
    </row>
    <row r="541" spans="1:4" s="19" customFormat="1" ht="16.5" customHeight="1">
      <c r="A541" s="48">
        <v>5140111201</v>
      </c>
      <c r="B541" s="48" t="s">
        <v>300</v>
      </c>
      <c r="C541" s="46">
        <v>20827523</v>
      </c>
      <c r="D541" s="47">
        <v>3250.53</v>
      </c>
    </row>
    <row r="542" spans="1:4" s="19" customFormat="1" ht="16.5" customHeight="1">
      <c r="A542" s="48">
        <v>5140111202</v>
      </c>
      <c r="B542" s="48" t="s">
        <v>300</v>
      </c>
      <c r="C542" s="46">
        <v>567967</v>
      </c>
      <c r="D542" s="47">
        <v>82.25</v>
      </c>
    </row>
    <row r="543" spans="1:4" s="19" customFormat="1" ht="16.5" customHeight="1">
      <c r="A543" s="48">
        <v>5140111203</v>
      </c>
      <c r="B543" s="48" t="s">
        <v>1114</v>
      </c>
      <c r="C543" s="46">
        <v>1576158</v>
      </c>
      <c r="D543" s="47">
        <v>229.16</v>
      </c>
    </row>
    <row r="544" spans="1:4" s="19" customFormat="1" ht="16.5" customHeight="1">
      <c r="A544" s="48">
        <v>5140111204</v>
      </c>
      <c r="B544" s="48" t="s">
        <v>1196</v>
      </c>
      <c r="C544" s="46">
        <v>1454436</v>
      </c>
      <c r="D544" s="47">
        <v>212.58</v>
      </c>
    </row>
    <row r="545" spans="1:4" s="19" customFormat="1" ht="16.5" customHeight="1">
      <c r="A545" s="48">
        <v>51401113</v>
      </c>
      <c r="B545" s="48" t="s">
        <v>354</v>
      </c>
      <c r="C545" s="46">
        <v>2026902416</v>
      </c>
      <c r="D545" s="47">
        <v>1642483.665</v>
      </c>
    </row>
    <row r="546" spans="1:4" s="19" customFormat="1" ht="16.5" customHeight="1">
      <c r="A546" s="48">
        <v>5140111301</v>
      </c>
      <c r="B546" s="48" t="s">
        <v>284</v>
      </c>
      <c r="C546" s="46">
        <v>1423037649</v>
      </c>
      <c r="D546" s="47">
        <v>1477183.73</v>
      </c>
    </row>
    <row r="547" spans="1:4" s="19" customFormat="1" ht="16.5" customHeight="1">
      <c r="A547" s="48">
        <v>5140111302</v>
      </c>
      <c r="B547" s="48" t="s">
        <v>285</v>
      </c>
      <c r="C547" s="46">
        <v>603864767</v>
      </c>
      <c r="D547" s="47">
        <v>165299.935</v>
      </c>
    </row>
    <row r="548" spans="1:4" s="19" customFormat="1" ht="16.5" customHeight="1">
      <c r="A548" s="48">
        <v>515</v>
      </c>
      <c r="B548" s="48" t="s">
        <v>152</v>
      </c>
      <c r="C548" s="46">
        <v>360692288</v>
      </c>
      <c r="D548" s="47">
        <v>53222.559999999998</v>
      </c>
    </row>
    <row r="549" spans="1:4" s="19" customFormat="1" ht="16.5" customHeight="1">
      <c r="A549" s="48">
        <v>51501</v>
      </c>
      <c r="B549" s="48" t="s">
        <v>355</v>
      </c>
      <c r="C549" s="46">
        <v>360692288</v>
      </c>
      <c r="D549" s="47">
        <v>53222.559999999998</v>
      </c>
    </row>
    <row r="550" spans="1:4" s="19" customFormat="1" ht="16.5" customHeight="1">
      <c r="A550" s="48">
        <v>515011</v>
      </c>
      <c r="B550" s="48" t="s">
        <v>355</v>
      </c>
      <c r="C550" s="46">
        <v>360692288</v>
      </c>
      <c r="D550" s="47">
        <v>53222.559999999998</v>
      </c>
    </row>
    <row r="551" spans="1:4" s="19" customFormat="1" ht="16.5" customHeight="1">
      <c r="A551" s="48">
        <v>5150111</v>
      </c>
      <c r="B551" s="48" t="s">
        <v>355</v>
      </c>
      <c r="C551" s="46">
        <v>360692288</v>
      </c>
      <c r="D551" s="47">
        <v>53222.559999999998</v>
      </c>
    </row>
    <row r="552" spans="1:4" s="19" customFormat="1" ht="16.5" customHeight="1">
      <c r="A552" s="48">
        <v>51501111</v>
      </c>
      <c r="B552" s="48" t="s">
        <v>356</v>
      </c>
      <c r="C552" s="46">
        <v>296320548</v>
      </c>
      <c r="D552" s="47">
        <v>43288.639999999999</v>
      </c>
    </row>
    <row r="553" spans="1:4" s="19" customFormat="1" ht="16.5" customHeight="1">
      <c r="A553" s="48">
        <v>5150111101</v>
      </c>
      <c r="B553" s="48" t="s">
        <v>55</v>
      </c>
      <c r="C553" s="46">
        <v>7098211</v>
      </c>
      <c r="D553" s="47">
        <v>1041.4300000000003</v>
      </c>
    </row>
    <row r="554" spans="1:4" s="19" customFormat="1" ht="16.5" customHeight="1">
      <c r="A554" s="48">
        <v>5150111102</v>
      </c>
      <c r="B554" s="48" t="s">
        <v>814</v>
      </c>
      <c r="C554" s="46">
        <v>9697087</v>
      </c>
      <c r="D554" s="47">
        <v>1412.76</v>
      </c>
    </row>
    <row r="555" spans="1:4" s="19" customFormat="1" ht="16.5" customHeight="1">
      <c r="A555" s="48">
        <v>5150111103</v>
      </c>
      <c r="B555" s="48" t="s">
        <v>301</v>
      </c>
      <c r="C555" s="46">
        <v>279525250</v>
      </c>
      <c r="D555" s="47">
        <v>40834.449999999997</v>
      </c>
    </row>
    <row r="556" spans="1:4" s="19" customFormat="1" ht="16.5" customHeight="1">
      <c r="A556" s="48">
        <v>51501112</v>
      </c>
      <c r="B556" s="48" t="s">
        <v>357</v>
      </c>
      <c r="C556" s="46">
        <v>59754246</v>
      </c>
      <c r="D556" s="47">
        <v>9218.52</v>
      </c>
    </row>
    <row r="557" spans="1:4" s="19" customFormat="1" ht="16.5" customHeight="1">
      <c r="A557" s="48">
        <v>5150111201</v>
      </c>
      <c r="B557" s="48" t="s">
        <v>302</v>
      </c>
      <c r="C557" s="46">
        <v>59754246</v>
      </c>
      <c r="D557" s="47">
        <v>9218.52</v>
      </c>
    </row>
    <row r="558" spans="1:4" s="19" customFormat="1" ht="16.5" customHeight="1">
      <c r="A558" s="48">
        <v>51501113</v>
      </c>
      <c r="B558" s="48" t="s">
        <v>358</v>
      </c>
      <c r="C558" s="46">
        <v>4617494</v>
      </c>
      <c r="D558" s="47">
        <v>715.4</v>
      </c>
    </row>
    <row r="559" spans="1:4" s="19" customFormat="1" ht="16.5" customHeight="1">
      <c r="A559" s="48">
        <v>5150411101</v>
      </c>
      <c r="B559" s="48" t="s">
        <v>303</v>
      </c>
      <c r="C559" s="46">
        <v>1990509</v>
      </c>
      <c r="D559" s="47">
        <v>309.11</v>
      </c>
    </row>
    <row r="560" spans="1:4" s="19" customFormat="1" ht="16.5" customHeight="1">
      <c r="A560" s="48">
        <v>5150411103</v>
      </c>
      <c r="B560" s="48" t="s">
        <v>1303</v>
      </c>
      <c r="C560" s="46">
        <v>2626985</v>
      </c>
      <c r="D560" s="47">
        <v>406.29</v>
      </c>
    </row>
    <row r="561" spans="1:5" s="19" customFormat="1" ht="16.5" customHeight="1">
      <c r="A561" s="48">
        <v>52</v>
      </c>
      <c r="B561" s="48" t="s">
        <v>977</v>
      </c>
      <c r="C561" s="46">
        <v>356289</v>
      </c>
      <c r="D561" s="47">
        <v>51.813999999999396</v>
      </c>
    </row>
    <row r="562" spans="1:5" s="19" customFormat="1" ht="16.5" customHeight="1">
      <c r="A562" s="48">
        <v>521</v>
      </c>
      <c r="B562" s="48" t="s">
        <v>977</v>
      </c>
      <c r="C562" s="46">
        <v>356289</v>
      </c>
      <c r="D562" s="47">
        <v>51.813999999999396</v>
      </c>
    </row>
    <row r="563" spans="1:5" s="19" customFormat="1" ht="16.5" customHeight="1">
      <c r="A563" s="48">
        <v>52101</v>
      </c>
      <c r="B563" s="48" t="s">
        <v>977</v>
      </c>
      <c r="C563" s="46">
        <v>356289</v>
      </c>
      <c r="D563" s="47">
        <v>51.813999999999396</v>
      </c>
    </row>
    <row r="564" spans="1:5" s="19" customFormat="1" ht="16.5" customHeight="1">
      <c r="A564" s="48">
        <v>521011</v>
      </c>
      <c r="B564" s="48" t="s">
        <v>977</v>
      </c>
      <c r="C564" s="46">
        <v>356289</v>
      </c>
      <c r="D564" s="47">
        <v>51.813999999999396</v>
      </c>
    </row>
    <row r="565" spans="1:5" s="19" customFormat="1" ht="16.5" customHeight="1">
      <c r="A565" s="48">
        <v>5210111</v>
      </c>
      <c r="B565" s="48" t="s">
        <v>977</v>
      </c>
      <c r="C565" s="46">
        <v>356289</v>
      </c>
      <c r="D565" s="47">
        <v>51.813999999999396</v>
      </c>
    </row>
    <row r="566" spans="1:5" s="19" customFormat="1" ht="16.5" customHeight="1">
      <c r="A566" s="48">
        <v>52101111</v>
      </c>
      <c r="B566" s="48" t="s">
        <v>977</v>
      </c>
      <c r="C566" s="46">
        <v>356289</v>
      </c>
      <c r="D566" s="47">
        <v>51.813999999999396</v>
      </c>
    </row>
    <row r="567" spans="1:5" s="19" customFormat="1" ht="16.5" customHeight="1">
      <c r="A567" s="48">
        <v>5210111101</v>
      </c>
      <c r="B567" s="48" t="s">
        <v>978</v>
      </c>
      <c r="C567" s="46">
        <v>44448</v>
      </c>
      <c r="D567" s="47">
        <v>6.1340000000000137</v>
      </c>
    </row>
    <row r="568" spans="1:5" s="19" customFormat="1" ht="16.5" customHeight="1">
      <c r="A568" s="48">
        <v>5210111102</v>
      </c>
      <c r="B568" s="48" t="s">
        <v>1197</v>
      </c>
      <c r="C568" s="46">
        <v>311841</v>
      </c>
      <c r="D568" s="47">
        <v>45.68</v>
      </c>
    </row>
    <row r="569" spans="1:5" s="19" customFormat="1" ht="7.5" customHeight="1">
      <c r="C569" s="92"/>
      <c r="D569" s="93"/>
      <c r="E569" s="94"/>
    </row>
    <row r="570" spans="1:5" s="19" customFormat="1" ht="16.5" customHeight="1">
      <c r="A570" s="48"/>
      <c r="B570" s="92" t="s">
        <v>1030</v>
      </c>
      <c r="C570" s="93">
        <v>-911479993</v>
      </c>
      <c r="D570" s="94">
        <v>-119315.83</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6:M50"/>
  <sheetViews>
    <sheetView showGridLines="0" zoomScale="70" zoomScaleNormal="70" workbookViewId="0">
      <pane ySplit="8" topLeftCell="A46" activePane="bottomLeft" state="frozen"/>
      <selection pane="bottomLeft" activeCell="D47" sqref="D47"/>
    </sheetView>
  </sheetViews>
  <sheetFormatPr baseColWidth="10" defaultColWidth="11.44140625" defaultRowHeight="15.6"/>
  <cols>
    <col min="1" max="1" width="4.5546875" style="1" customWidth="1"/>
    <col min="2" max="2" width="44.44140625" style="1" customWidth="1"/>
    <col min="3" max="3" width="19.5546875" style="31" customWidth="1"/>
    <col min="4" max="4" width="2.5546875" style="1" customWidth="1"/>
    <col min="5" max="5" width="16.5546875" style="1" customWidth="1"/>
    <col min="6" max="6" width="30.88671875" style="1" customWidth="1"/>
    <col min="7" max="7" width="20.109375" style="31" bestFit="1" customWidth="1"/>
    <col min="8" max="8" width="44.44140625" style="1" customWidth="1"/>
    <col min="9" max="9" width="16.44140625" style="1" customWidth="1"/>
    <col min="10" max="10" width="2.5546875" style="1" customWidth="1"/>
    <col min="11" max="11" width="10.88671875" style="1" customWidth="1"/>
    <col min="12" max="12" width="10.88671875" style="335" customWidth="1"/>
    <col min="13" max="13" width="18.5546875" style="335" bestFit="1" customWidth="1"/>
    <col min="14" max="14" width="13.5546875" style="1" bestFit="1" customWidth="1"/>
    <col min="15" max="16384" width="11.44140625" style="1"/>
  </cols>
  <sheetData>
    <row r="6" spans="2:13" s="5" customFormat="1" ht="18.600000000000001">
      <c r="B6" s="833" t="s">
        <v>979</v>
      </c>
      <c r="C6" s="833"/>
      <c r="D6" s="833"/>
      <c r="E6" s="833"/>
      <c r="F6" s="833"/>
      <c r="G6" s="833"/>
      <c r="H6" s="833"/>
      <c r="I6" s="833"/>
      <c r="L6" s="39"/>
      <c r="M6" s="39"/>
    </row>
    <row r="7" spans="2:13">
      <c r="B7" s="834" t="s">
        <v>1465</v>
      </c>
      <c r="C7" s="834"/>
      <c r="D7" s="834"/>
      <c r="E7" s="834"/>
      <c r="F7" s="834"/>
      <c r="G7" s="834"/>
      <c r="H7" s="834"/>
      <c r="I7" s="834"/>
    </row>
    <row r="8" spans="2:13">
      <c r="B8" s="835" t="s">
        <v>359</v>
      </c>
      <c r="C8" s="835"/>
      <c r="D8" s="835"/>
      <c r="E8" s="835"/>
      <c r="F8" s="835"/>
      <c r="G8" s="835"/>
      <c r="H8" s="835"/>
      <c r="I8" s="835"/>
    </row>
    <row r="9" spans="2:13">
      <c r="B9" s="675"/>
      <c r="C9" s="675"/>
      <c r="D9" s="675"/>
      <c r="E9" s="675"/>
      <c r="F9" s="675"/>
      <c r="G9" s="675"/>
      <c r="H9" s="675"/>
      <c r="I9" s="675"/>
    </row>
    <row r="10" spans="2:13" s="335" customFormat="1">
      <c r="B10" s="806" t="s">
        <v>3</v>
      </c>
      <c r="C10" s="806"/>
      <c r="D10" s="806"/>
      <c r="E10" s="350"/>
      <c r="F10" s="349">
        <v>44926</v>
      </c>
      <c r="G10" s="333">
        <v>44561</v>
      </c>
      <c r="H10" s="351" t="s">
        <v>1570</v>
      </c>
      <c r="I10" s="351"/>
      <c r="J10" s="351"/>
      <c r="K10" s="800">
        <v>44926</v>
      </c>
      <c r="L10" s="801"/>
      <c r="M10" s="333">
        <v>44561</v>
      </c>
    </row>
    <row r="11" spans="2:13" s="335" customFormat="1">
      <c r="B11" s="807" t="s">
        <v>4</v>
      </c>
      <c r="C11" s="808"/>
      <c r="D11" s="809"/>
      <c r="E11" s="809"/>
      <c r="F11" s="809"/>
      <c r="G11" s="336"/>
      <c r="H11" s="807" t="s">
        <v>9</v>
      </c>
      <c r="I11" s="808"/>
      <c r="J11" s="810"/>
      <c r="K11" s="810"/>
      <c r="L11" s="810"/>
      <c r="M11" s="348"/>
    </row>
    <row r="12" spans="2:13" s="335" customFormat="1">
      <c r="B12" s="807" t="s">
        <v>1563</v>
      </c>
      <c r="C12" s="808"/>
      <c r="D12" s="823">
        <v>1678084736</v>
      </c>
      <c r="E12" s="823"/>
      <c r="F12" s="823"/>
      <c r="G12" s="337">
        <v>733007888</v>
      </c>
      <c r="H12" s="807" t="s">
        <v>1571</v>
      </c>
      <c r="I12" s="808"/>
      <c r="J12" s="823">
        <v>165230938</v>
      </c>
      <c r="K12" s="823"/>
      <c r="L12" s="823"/>
      <c r="M12" s="337">
        <v>97891663</v>
      </c>
    </row>
    <row r="13" spans="2:13" s="335" customFormat="1">
      <c r="B13" s="811" t="s">
        <v>17</v>
      </c>
      <c r="C13" s="812"/>
      <c r="D13" s="818">
        <v>1678084736</v>
      </c>
      <c r="E13" s="818"/>
      <c r="F13" s="818"/>
      <c r="G13" s="338">
        <v>733007888</v>
      </c>
      <c r="H13" s="811" t="s">
        <v>1575</v>
      </c>
      <c r="I13" s="812"/>
      <c r="J13" s="818">
        <v>147975795</v>
      </c>
      <c r="K13" s="818"/>
      <c r="L13" s="818"/>
      <c r="M13" s="338">
        <v>52988539</v>
      </c>
    </row>
    <row r="14" spans="2:13" s="335" customFormat="1">
      <c r="B14" s="807" t="s">
        <v>1564</v>
      </c>
      <c r="C14" s="808"/>
      <c r="D14" s="823">
        <v>22404039826</v>
      </c>
      <c r="E14" s="823"/>
      <c r="F14" s="823"/>
      <c r="G14" s="337">
        <v>28777997655</v>
      </c>
      <c r="H14" s="811" t="s">
        <v>1576</v>
      </c>
      <c r="I14" s="812"/>
      <c r="J14" s="818">
        <v>16475144</v>
      </c>
      <c r="K14" s="818"/>
      <c r="L14" s="818"/>
      <c r="M14" s="338">
        <v>44439624</v>
      </c>
    </row>
    <row r="15" spans="2:13" s="335" customFormat="1">
      <c r="B15" s="811" t="s">
        <v>58</v>
      </c>
      <c r="C15" s="812"/>
      <c r="D15" s="818">
        <v>3850000000</v>
      </c>
      <c r="E15" s="818"/>
      <c r="F15" s="818"/>
      <c r="G15" s="339" t="s">
        <v>1565</v>
      </c>
      <c r="H15" s="811" t="s">
        <v>1577</v>
      </c>
      <c r="I15" s="812"/>
      <c r="J15" s="818">
        <v>779999</v>
      </c>
      <c r="K15" s="818"/>
      <c r="L15" s="818"/>
      <c r="M15" s="338">
        <v>463500</v>
      </c>
    </row>
    <row r="16" spans="2:13" s="335" customFormat="1">
      <c r="B16" s="811" t="s">
        <v>59</v>
      </c>
      <c r="C16" s="812"/>
      <c r="D16" s="818">
        <v>3042244631</v>
      </c>
      <c r="E16" s="818"/>
      <c r="F16" s="818"/>
      <c r="G16" s="338">
        <v>28777997655</v>
      </c>
      <c r="H16" s="807" t="s">
        <v>1572</v>
      </c>
      <c r="I16" s="808"/>
      <c r="J16" s="832" t="s">
        <v>1565</v>
      </c>
      <c r="K16" s="832"/>
      <c r="L16" s="832"/>
      <c r="M16" s="337">
        <v>14899007839</v>
      </c>
    </row>
    <row r="17" spans="2:13" s="335" customFormat="1">
      <c r="B17" s="811" t="s">
        <v>1158</v>
      </c>
      <c r="C17" s="812"/>
      <c r="D17" s="818">
        <v>15511795195</v>
      </c>
      <c r="E17" s="818"/>
      <c r="F17" s="818"/>
      <c r="G17" s="339" t="s">
        <v>196</v>
      </c>
      <c r="H17" s="811" t="s">
        <v>221</v>
      </c>
      <c r="I17" s="812"/>
      <c r="J17" s="831" t="s">
        <v>196</v>
      </c>
      <c r="K17" s="831"/>
      <c r="L17" s="831"/>
      <c r="M17" s="338">
        <v>14899007839</v>
      </c>
    </row>
    <row r="18" spans="2:13" s="335" customFormat="1">
      <c r="B18" s="807" t="s">
        <v>1566</v>
      </c>
      <c r="C18" s="808"/>
      <c r="D18" s="823">
        <v>907820977</v>
      </c>
      <c r="E18" s="823"/>
      <c r="F18" s="823"/>
      <c r="G18" s="337">
        <v>622749417</v>
      </c>
      <c r="H18" s="807" t="s">
        <v>1573</v>
      </c>
      <c r="I18" s="808"/>
      <c r="J18" s="823">
        <v>101868041</v>
      </c>
      <c r="K18" s="823"/>
      <c r="L18" s="823"/>
      <c r="M18" s="337">
        <v>37274079</v>
      </c>
    </row>
    <row r="19" spans="2:13" s="335" customFormat="1">
      <c r="B19" s="811" t="s">
        <v>198</v>
      </c>
      <c r="C19" s="812"/>
      <c r="D19" s="818">
        <v>541790444</v>
      </c>
      <c r="E19" s="818"/>
      <c r="F19" s="818"/>
      <c r="G19" s="338">
        <v>622749417</v>
      </c>
      <c r="H19" s="811" t="s">
        <v>985</v>
      </c>
      <c r="I19" s="812"/>
      <c r="J19" s="831" t="s">
        <v>1578</v>
      </c>
      <c r="K19" s="831"/>
      <c r="L19" s="831"/>
      <c r="M19" s="338">
        <v>7098211</v>
      </c>
    </row>
    <row r="20" spans="2:13" s="335" customFormat="1">
      <c r="B20" s="811" t="s">
        <v>200</v>
      </c>
      <c r="C20" s="812"/>
      <c r="D20" s="818">
        <v>34500000</v>
      </c>
      <c r="E20" s="818"/>
      <c r="F20" s="818"/>
      <c r="G20" s="339" t="s">
        <v>196</v>
      </c>
      <c r="H20" s="811" t="s">
        <v>1199</v>
      </c>
      <c r="I20" s="812"/>
      <c r="J20" s="818">
        <v>69218500</v>
      </c>
      <c r="K20" s="818"/>
      <c r="L20" s="818"/>
      <c r="M20" s="338">
        <v>20511000</v>
      </c>
    </row>
    <row r="21" spans="2:13" s="335" customFormat="1">
      <c r="B21" s="811" t="s">
        <v>1295</v>
      </c>
      <c r="C21" s="812"/>
      <c r="D21" s="818">
        <v>331530533</v>
      </c>
      <c r="E21" s="818"/>
      <c r="F21" s="818"/>
      <c r="G21" s="339" t="s">
        <v>196</v>
      </c>
      <c r="H21" s="811" t="s">
        <v>1200</v>
      </c>
      <c r="I21" s="812"/>
      <c r="J21" s="818">
        <v>32649541</v>
      </c>
      <c r="K21" s="818"/>
      <c r="L21" s="818"/>
      <c r="M21" s="338">
        <v>9664868</v>
      </c>
    </row>
    <row r="22" spans="2:13" s="335" customFormat="1">
      <c r="B22" s="807" t="s">
        <v>61</v>
      </c>
      <c r="C22" s="808"/>
      <c r="D22" s="823">
        <v>45240134</v>
      </c>
      <c r="E22" s="823"/>
      <c r="F22" s="823"/>
      <c r="G22" s="337">
        <v>112946353</v>
      </c>
      <c r="H22" s="824" t="s">
        <v>24</v>
      </c>
      <c r="I22" s="825"/>
      <c r="J22" s="823">
        <v>15359956237</v>
      </c>
      <c r="K22" s="823"/>
      <c r="L22" s="823"/>
      <c r="M22" s="337">
        <v>888704673</v>
      </c>
    </row>
    <row r="23" spans="2:13" s="335" customFormat="1" ht="16.2" thickBot="1">
      <c r="B23" s="811" t="s">
        <v>1567</v>
      </c>
      <c r="C23" s="812"/>
      <c r="D23" s="813">
        <v>45240134</v>
      </c>
      <c r="E23" s="813"/>
      <c r="F23" s="813"/>
      <c r="G23" s="340">
        <v>112946353</v>
      </c>
      <c r="H23" s="811" t="s">
        <v>1579</v>
      </c>
      <c r="I23" s="812"/>
      <c r="J23" s="818">
        <v>525194679</v>
      </c>
      <c r="K23" s="818"/>
      <c r="L23" s="818"/>
      <c r="M23" s="338">
        <v>888704673</v>
      </c>
    </row>
    <row r="24" spans="2:13" s="335" customFormat="1" ht="16.2" thickBot="1">
      <c r="B24" s="807" t="s">
        <v>18</v>
      </c>
      <c r="C24" s="808"/>
      <c r="D24" s="814">
        <v>25035185673</v>
      </c>
      <c r="E24" s="814"/>
      <c r="F24" s="814"/>
      <c r="G24" s="341">
        <v>30246701313</v>
      </c>
      <c r="H24" s="811" t="s">
        <v>1155</v>
      </c>
      <c r="I24" s="812"/>
      <c r="J24" s="829">
        <v>14834761558</v>
      </c>
      <c r="K24" s="829"/>
      <c r="L24" s="829"/>
      <c r="M24" s="342" t="s">
        <v>196</v>
      </c>
    </row>
    <row r="25" spans="2:13" s="335" customFormat="1" ht="16.2" thickBot="1">
      <c r="B25" s="807" t="s">
        <v>7</v>
      </c>
      <c r="C25" s="808"/>
      <c r="D25" s="830"/>
      <c r="E25" s="830"/>
      <c r="F25" s="830"/>
      <c r="G25" s="336"/>
      <c r="H25" s="807" t="s">
        <v>25</v>
      </c>
      <c r="I25" s="808"/>
      <c r="J25" s="826">
        <v>15627055216</v>
      </c>
      <c r="K25" s="826"/>
      <c r="L25" s="826"/>
      <c r="M25" s="343">
        <v>15922878254</v>
      </c>
    </row>
    <row r="26" spans="2:13" s="335" customFormat="1">
      <c r="B26" s="807" t="s">
        <v>1568</v>
      </c>
      <c r="C26" s="808"/>
      <c r="D26" s="823">
        <v>1565626713</v>
      </c>
      <c r="E26" s="823"/>
      <c r="F26" s="823"/>
      <c r="G26" s="337">
        <v>1565510959</v>
      </c>
      <c r="H26" s="807" t="s">
        <v>26</v>
      </c>
      <c r="I26" s="808"/>
      <c r="J26" s="827">
        <v>15627055216</v>
      </c>
      <c r="K26" s="827"/>
      <c r="L26" s="827"/>
      <c r="M26" s="344">
        <v>15922878254</v>
      </c>
    </row>
    <row r="27" spans="2:13" s="335" customFormat="1">
      <c r="B27" s="811" t="s">
        <v>894</v>
      </c>
      <c r="C27" s="812"/>
      <c r="D27" s="818">
        <v>665626713</v>
      </c>
      <c r="E27" s="818"/>
      <c r="F27" s="818"/>
      <c r="G27" s="338">
        <v>665510959</v>
      </c>
      <c r="H27" s="828"/>
      <c r="I27" s="809"/>
      <c r="J27" s="809"/>
      <c r="K27" s="809"/>
      <c r="L27" s="809"/>
      <c r="M27" s="336"/>
    </row>
    <row r="28" spans="2:13" s="335" customFormat="1" ht="16.2" thickBot="1">
      <c r="B28" s="811" t="s">
        <v>50</v>
      </c>
      <c r="C28" s="812"/>
      <c r="D28" s="818">
        <v>900000000</v>
      </c>
      <c r="E28" s="818"/>
      <c r="F28" s="818"/>
      <c r="G28" s="338">
        <v>900000000</v>
      </c>
      <c r="H28" s="807" t="s">
        <v>21</v>
      </c>
      <c r="I28" s="808"/>
      <c r="J28" s="822"/>
      <c r="K28" s="822"/>
      <c r="L28" s="822"/>
      <c r="M28" s="345"/>
    </row>
    <row r="29" spans="2:13" s="335" customFormat="1" ht="37.65" customHeight="1" thickBot="1">
      <c r="B29" s="807" t="s">
        <v>1569</v>
      </c>
      <c r="C29" s="808"/>
      <c r="D29" s="823">
        <v>1922549050</v>
      </c>
      <c r="E29" s="823"/>
      <c r="F29" s="823"/>
      <c r="G29" s="337">
        <v>1236807002</v>
      </c>
      <c r="H29" s="824" t="s">
        <v>1574</v>
      </c>
      <c r="I29" s="825"/>
      <c r="J29" s="826">
        <v>12896306220</v>
      </c>
      <c r="K29" s="826"/>
      <c r="L29" s="826"/>
      <c r="M29" s="343">
        <v>17126141020</v>
      </c>
    </row>
    <row r="30" spans="2:13" s="335" customFormat="1" ht="16.2" thickBot="1">
      <c r="B30" s="811" t="s">
        <v>1299</v>
      </c>
      <c r="C30" s="812"/>
      <c r="D30" s="818">
        <v>1425487366</v>
      </c>
      <c r="E30" s="818"/>
      <c r="F30" s="818"/>
      <c r="G30" s="338">
        <v>481164166</v>
      </c>
      <c r="H30" s="819" t="s">
        <v>27</v>
      </c>
      <c r="I30" s="820"/>
      <c r="J30" s="821">
        <v>28523361436</v>
      </c>
      <c r="K30" s="821"/>
      <c r="L30" s="821"/>
      <c r="M30" s="346">
        <v>33049019274</v>
      </c>
    </row>
    <row r="31" spans="2:13" s="335" customFormat="1">
      <c r="B31" s="811" t="s">
        <v>175</v>
      </c>
      <c r="C31" s="812"/>
      <c r="D31" s="818">
        <v>1209200656</v>
      </c>
      <c r="E31" s="818"/>
      <c r="F31" s="818"/>
      <c r="G31" s="338">
        <v>847628156</v>
      </c>
    </row>
    <row r="32" spans="2:13" s="335" customFormat="1" ht="16.2" thickBot="1">
      <c r="B32" s="811" t="s">
        <v>1300</v>
      </c>
      <c r="C32" s="812"/>
      <c r="D32" s="813">
        <v>-712138972</v>
      </c>
      <c r="E32" s="813"/>
      <c r="F32" s="813"/>
      <c r="G32" s="340">
        <v>-91985320</v>
      </c>
    </row>
    <row r="33" spans="2:12" s="335" customFormat="1" ht="16.2" thickBot="1">
      <c r="B33" s="807" t="s">
        <v>22</v>
      </c>
      <c r="C33" s="808"/>
      <c r="D33" s="814">
        <v>3488175763</v>
      </c>
      <c r="E33" s="814"/>
      <c r="F33" s="814"/>
      <c r="G33" s="341">
        <v>2802317961</v>
      </c>
    </row>
    <row r="34" spans="2:12" s="335" customFormat="1" ht="16.2" thickBot="1">
      <c r="B34" s="815" t="s">
        <v>23</v>
      </c>
      <c r="C34" s="816"/>
      <c r="D34" s="817">
        <v>28523361436</v>
      </c>
      <c r="E34" s="817"/>
      <c r="F34" s="817"/>
      <c r="G34" s="347">
        <v>33049019274</v>
      </c>
      <c r="H34" s="798"/>
      <c r="I34" s="799"/>
    </row>
    <row r="35" spans="2:12">
      <c r="B35" s="169" t="s">
        <v>1326</v>
      </c>
      <c r="D35" s="173"/>
      <c r="E35" s="31"/>
      <c r="F35" s="31"/>
      <c r="H35" s="31"/>
      <c r="I35" s="31"/>
      <c r="L35" s="676"/>
    </row>
    <row r="36" spans="2:12">
      <c r="L36" s="676"/>
    </row>
    <row r="37" spans="2:12" ht="16.2" thickBot="1">
      <c r="B37" s="77"/>
      <c r="C37" s="77"/>
      <c r="D37" s="493"/>
      <c r="E37" s="493"/>
      <c r="F37" s="77"/>
      <c r="G37" s="77"/>
      <c r="H37" s="77"/>
      <c r="I37" s="77"/>
      <c r="L37" s="676"/>
    </row>
    <row r="38" spans="2:12" ht="16.2" thickBot="1">
      <c r="B38" s="677"/>
      <c r="C38" s="678">
        <v>44926</v>
      </c>
      <c r="D38" s="802">
        <v>44561</v>
      </c>
      <c r="E38" s="803"/>
    </row>
    <row r="39" spans="2:12" ht="16.2" thickBot="1">
      <c r="B39" s="454" t="s">
        <v>1066</v>
      </c>
      <c r="C39" s="679">
        <v>1503350433220</v>
      </c>
      <c r="D39" s="804">
        <v>487600741263</v>
      </c>
      <c r="E39" s="805"/>
    </row>
    <row r="40" spans="2:12" ht="16.2" thickBot="1">
      <c r="B40" s="454" t="s">
        <v>1067</v>
      </c>
      <c r="C40" s="679">
        <v>1503350433220</v>
      </c>
      <c r="D40" s="804">
        <v>487600741263</v>
      </c>
      <c r="E40" s="805"/>
    </row>
    <row r="41" spans="2:12">
      <c r="D41" s="130"/>
      <c r="H41" s="128"/>
      <c r="J41" s="86"/>
    </row>
    <row r="42" spans="2:12">
      <c r="D42" s="127"/>
      <c r="H42" s="129"/>
      <c r="J42" s="86"/>
    </row>
    <row r="43" spans="2:12">
      <c r="D43" s="4"/>
      <c r="J43" s="86"/>
    </row>
    <row r="44" spans="2:12">
      <c r="J44" s="86"/>
      <c r="L44" s="1"/>
    </row>
    <row r="45" spans="2:12">
      <c r="J45" s="31"/>
    </row>
    <row r="46" spans="2:12">
      <c r="B46" s="78" t="s">
        <v>1524</v>
      </c>
      <c r="D46" s="78" t="s">
        <v>1705</v>
      </c>
      <c r="F46" s="644" t="s">
        <v>1398</v>
      </c>
      <c r="G46" s="1"/>
      <c r="H46" s="78" t="s">
        <v>176</v>
      </c>
      <c r="K46" s="86"/>
    </row>
    <row r="47" spans="2:12">
      <c r="B47" s="79" t="s">
        <v>67</v>
      </c>
      <c r="D47" s="79" t="s">
        <v>1706</v>
      </c>
      <c r="F47" s="79" t="s">
        <v>372</v>
      </c>
      <c r="G47" s="1"/>
      <c r="H47" s="79" t="s">
        <v>1397</v>
      </c>
      <c r="K47" s="86"/>
    </row>
    <row r="48" spans="2:12">
      <c r="K48" s="86"/>
    </row>
    <row r="49" spans="2:11">
      <c r="K49" s="86"/>
    </row>
    <row r="50" spans="2:11" ht="51" customHeight="1">
      <c r="B50" s="783" t="s">
        <v>1693</v>
      </c>
      <c r="C50" s="784"/>
      <c r="D50" s="784"/>
      <c r="E50" s="784"/>
      <c r="F50" s="785"/>
      <c r="K50" s="86"/>
    </row>
  </sheetData>
  <mergeCells count="98">
    <mergeCell ref="B6:I6"/>
    <mergeCell ref="B7:I7"/>
    <mergeCell ref="B8:I8"/>
    <mergeCell ref="B50:F50"/>
    <mergeCell ref="B12:C12"/>
    <mergeCell ref="D12:F12"/>
    <mergeCell ref="H12:I12"/>
    <mergeCell ref="B14:C14"/>
    <mergeCell ref="D14:F14"/>
    <mergeCell ref="H14:I14"/>
    <mergeCell ref="B16:C16"/>
    <mergeCell ref="D16:F16"/>
    <mergeCell ref="H16:I16"/>
    <mergeCell ref="B18:C18"/>
    <mergeCell ref="D18:F18"/>
    <mergeCell ref="H18:I18"/>
    <mergeCell ref="J12:L12"/>
    <mergeCell ref="B13:C13"/>
    <mergeCell ref="D13:F13"/>
    <mergeCell ref="H13:I13"/>
    <mergeCell ref="J13:L13"/>
    <mergeCell ref="J14:L14"/>
    <mergeCell ref="B15:C15"/>
    <mergeCell ref="D15:F15"/>
    <mergeCell ref="H15:I15"/>
    <mergeCell ref="J15:L15"/>
    <mergeCell ref="J16:L16"/>
    <mergeCell ref="B17:C17"/>
    <mergeCell ref="D17:F17"/>
    <mergeCell ref="H17:I17"/>
    <mergeCell ref="J17:L17"/>
    <mergeCell ref="J18:L18"/>
    <mergeCell ref="B19:C19"/>
    <mergeCell ref="D19:F19"/>
    <mergeCell ref="H19:I19"/>
    <mergeCell ref="J19:L19"/>
    <mergeCell ref="B20:C20"/>
    <mergeCell ref="D20:F20"/>
    <mergeCell ref="H20:I20"/>
    <mergeCell ref="J20:L20"/>
    <mergeCell ref="B21:C21"/>
    <mergeCell ref="D21:F21"/>
    <mergeCell ref="H21:I21"/>
    <mergeCell ref="J21:L21"/>
    <mergeCell ref="B22:C22"/>
    <mergeCell ref="D22:F22"/>
    <mergeCell ref="H22:I22"/>
    <mergeCell ref="J22:L22"/>
    <mergeCell ref="B23:C23"/>
    <mergeCell ref="D23:F23"/>
    <mergeCell ref="H23:I23"/>
    <mergeCell ref="J23:L23"/>
    <mergeCell ref="B24:C24"/>
    <mergeCell ref="D24:F24"/>
    <mergeCell ref="H24:I24"/>
    <mergeCell ref="J24:L24"/>
    <mergeCell ref="B25:C25"/>
    <mergeCell ref="D25:F25"/>
    <mergeCell ref="H25:I25"/>
    <mergeCell ref="J25:L25"/>
    <mergeCell ref="B26:C26"/>
    <mergeCell ref="D26:F26"/>
    <mergeCell ref="H26:I26"/>
    <mergeCell ref="J26:L26"/>
    <mergeCell ref="B27:C27"/>
    <mergeCell ref="D27:F27"/>
    <mergeCell ref="H27:I27"/>
    <mergeCell ref="J27:L27"/>
    <mergeCell ref="B28:C28"/>
    <mergeCell ref="D28:F28"/>
    <mergeCell ref="H28:I28"/>
    <mergeCell ref="J28:L28"/>
    <mergeCell ref="B29:C29"/>
    <mergeCell ref="D29:F29"/>
    <mergeCell ref="H29:I29"/>
    <mergeCell ref="J29:L29"/>
    <mergeCell ref="B30:C30"/>
    <mergeCell ref="D30:F30"/>
    <mergeCell ref="H30:I30"/>
    <mergeCell ref="J30:L30"/>
    <mergeCell ref="B31:C31"/>
    <mergeCell ref="D31:F31"/>
    <mergeCell ref="H34:I34"/>
    <mergeCell ref="K10:L10"/>
    <mergeCell ref="D38:E38"/>
    <mergeCell ref="D39:E39"/>
    <mergeCell ref="D40:E40"/>
    <mergeCell ref="B10:D10"/>
    <mergeCell ref="B11:C11"/>
    <mergeCell ref="D11:F11"/>
    <mergeCell ref="H11:I11"/>
    <mergeCell ref="J11:L11"/>
    <mergeCell ref="B32:C32"/>
    <mergeCell ref="D32:F32"/>
    <mergeCell ref="B33:C33"/>
    <mergeCell ref="D33:F33"/>
    <mergeCell ref="B34:C34"/>
    <mergeCell ref="D34:F34"/>
  </mergeCells>
  <pageMargins left="0.7" right="0.7" top="0.75" bottom="0.75" header="0.3" footer="0.3"/>
  <pageSetup paperSize="9" scale="3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FFC000"/>
  </sheetPr>
  <dimension ref="A1:AN1344"/>
  <sheetViews>
    <sheetView showGridLines="0" zoomScale="90" zoomScaleNormal="90" workbookViewId="0">
      <pane xSplit="7" ySplit="3" topLeftCell="H1259" activePane="bottomRight" state="frozen"/>
      <selection activeCell="A97" sqref="A97"/>
      <selection pane="topRight" activeCell="A97" sqref="A97"/>
      <selection pane="bottomLeft" activeCell="A97" sqref="A97"/>
      <selection pane="bottomRight" activeCell="K1329" sqref="K1329"/>
    </sheetView>
  </sheetViews>
  <sheetFormatPr baseColWidth="10" defaultColWidth="9.44140625" defaultRowHeight="15" customHeight="1"/>
  <cols>
    <col min="1" max="1" width="10.5546875" style="40" bestFit="1" customWidth="1"/>
    <col min="2" max="2" width="40" style="40" bestFit="1" customWidth="1"/>
    <col min="3" max="3" width="16" style="40" customWidth="1"/>
    <col min="4" max="5" width="15.44140625" style="40" hidden="1" customWidth="1"/>
    <col min="6" max="6" width="16.5546875" style="40" hidden="1" customWidth="1"/>
    <col min="7" max="7" width="14.5546875" style="40" bestFit="1" customWidth="1"/>
    <col min="8" max="8" width="18.44140625" style="57" bestFit="1" customWidth="1"/>
    <col min="9" max="9" width="17.44140625" style="40" bestFit="1" customWidth="1"/>
    <col min="10" max="10" width="16.44140625" style="40" bestFit="1" customWidth="1"/>
    <col min="11" max="11" width="12.109375" style="40" bestFit="1" customWidth="1"/>
    <col min="12" max="12" width="16" style="40" bestFit="1" customWidth="1"/>
    <col min="13" max="13" width="16.5546875" style="40" bestFit="1" customWidth="1"/>
    <col min="14" max="14" width="12.88671875" style="40" bestFit="1" customWidth="1"/>
    <col min="15" max="15" width="12.109375" style="40" bestFit="1" customWidth="1"/>
    <col min="16" max="16" width="13" style="40" bestFit="1" customWidth="1"/>
    <col min="17" max="17" width="13.88671875" style="40" bestFit="1" customWidth="1"/>
    <col min="18" max="18" width="15" style="40" bestFit="1" customWidth="1"/>
    <col min="19" max="19" width="21.5546875" style="40" bestFit="1" customWidth="1"/>
    <col min="20" max="20" width="14.5546875" style="40" bestFit="1" customWidth="1"/>
    <col min="21" max="21" width="13.44140625" style="40" bestFit="1" customWidth="1"/>
    <col min="22" max="22" width="10" style="40" bestFit="1" customWidth="1"/>
    <col min="23" max="23" width="16" style="40" bestFit="1" customWidth="1"/>
    <col min="24" max="24" width="11.109375" style="40" bestFit="1" customWidth="1"/>
    <col min="25" max="25" width="14.44140625" style="40" bestFit="1" customWidth="1"/>
    <col min="26" max="26" width="17.5546875" style="40" bestFit="1" customWidth="1"/>
    <col min="27" max="27" width="16.44140625" style="40" bestFit="1" customWidth="1"/>
    <col min="28" max="28" width="15.5546875" style="40" bestFit="1" customWidth="1"/>
    <col min="29" max="262" width="9.44140625" style="40"/>
    <col min="263" max="263" width="33.5546875" style="40" customWidth="1"/>
    <col min="264" max="264" width="16" style="40" customWidth="1"/>
    <col min="265" max="266" width="15" style="40" bestFit="1" customWidth="1"/>
    <col min="267" max="267" width="16.5546875" style="40" bestFit="1" customWidth="1"/>
    <col min="268" max="268" width="12.5546875" style="40" customWidth="1"/>
    <col min="269" max="269" width="17.5546875" style="40" bestFit="1" customWidth="1"/>
    <col min="270" max="271" width="18.44140625" style="40" bestFit="1" customWidth="1"/>
    <col min="272" max="272" width="12.5546875" style="40" bestFit="1" customWidth="1"/>
    <col min="273" max="274" width="16.5546875" style="40" bestFit="1" customWidth="1"/>
    <col min="275" max="276" width="13.44140625" style="40" bestFit="1" customWidth="1"/>
    <col min="277" max="277" width="15.5546875" style="40" bestFit="1" customWidth="1"/>
    <col min="278" max="278" width="13.5546875" style="40" bestFit="1" customWidth="1"/>
    <col min="279" max="281" width="12.44140625" style="40" bestFit="1" customWidth="1"/>
    <col min="282" max="282" width="17.5546875" style="40" bestFit="1" customWidth="1"/>
    <col min="283" max="283" width="12.44140625" style="40" bestFit="1" customWidth="1"/>
    <col min="284" max="284" width="13.44140625" style="40" bestFit="1" customWidth="1"/>
    <col min="285" max="518" width="9.44140625" style="40"/>
    <col min="519" max="519" width="33.5546875" style="40" customWidth="1"/>
    <col min="520" max="520" width="16" style="40" customWidth="1"/>
    <col min="521" max="522" width="15" style="40" bestFit="1" customWidth="1"/>
    <col min="523" max="523" width="16.5546875" style="40" bestFit="1" customWidth="1"/>
    <col min="524" max="524" width="12.5546875" style="40" customWidth="1"/>
    <col min="525" max="525" width="17.5546875" style="40" bestFit="1" customWidth="1"/>
    <col min="526" max="527" width="18.44140625" style="40" bestFit="1" customWidth="1"/>
    <col min="528" max="528" width="12.5546875" style="40" bestFit="1" customWidth="1"/>
    <col min="529" max="530" width="16.5546875" style="40" bestFit="1" customWidth="1"/>
    <col min="531" max="532" width="13.44140625" style="40" bestFit="1" customWidth="1"/>
    <col min="533" max="533" width="15.5546875" style="40" bestFit="1" customWidth="1"/>
    <col min="534" max="534" width="13.5546875" style="40" bestFit="1" customWidth="1"/>
    <col min="535" max="537" width="12.44140625" style="40" bestFit="1" customWidth="1"/>
    <col min="538" max="538" width="17.5546875" style="40" bestFit="1" customWidth="1"/>
    <col min="539" max="539" width="12.44140625" style="40" bestFit="1" customWidth="1"/>
    <col min="540" max="540" width="13.44140625" style="40" bestFit="1" customWidth="1"/>
    <col min="541" max="774" width="9.44140625" style="40"/>
    <col min="775" max="775" width="33.5546875" style="40" customWidth="1"/>
    <col min="776" max="776" width="16" style="40" customWidth="1"/>
    <col min="777" max="778" width="15" style="40" bestFit="1" customWidth="1"/>
    <col min="779" max="779" width="16.5546875" style="40" bestFit="1" customWidth="1"/>
    <col min="780" max="780" width="12.5546875" style="40" customWidth="1"/>
    <col min="781" max="781" width="17.5546875" style="40" bestFit="1" customWidth="1"/>
    <col min="782" max="783" width="18.44140625" style="40" bestFit="1" customWidth="1"/>
    <col min="784" max="784" width="12.5546875" style="40" bestFit="1" customWidth="1"/>
    <col min="785" max="786" width="16.5546875" style="40" bestFit="1" customWidth="1"/>
    <col min="787" max="788" width="13.44140625" style="40" bestFit="1" customWidth="1"/>
    <col min="789" max="789" width="15.5546875" style="40" bestFit="1" customWidth="1"/>
    <col min="790" max="790" width="13.5546875" style="40" bestFit="1" customWidth="1"/>
    <col min="791" max="793" width="12.44140625" style="40" bestFit="1" customWidth="1"/>
    <col min="794" max="794" width="17.5546875" style="40" bestFit="1" customWidth="1"/>
    <col min="795" max="795" width="12.44140625" style="40" bestFit="1" customWidth="1"/>
    <col min="796" max="796" width="13.44140625" style="40" bestFit="1" customWidth="1"/>
    <col min="797" max="1030" width="9.44140625" style="40"/>
    <col min="1031" max="1031" width="33.5546875" style="40" customWidth="1"/>
    <col min="1032" max="1032" width="16" style="40" customWidth="1"/>
    <col min="1033" max="1034" width="15" style="40" bestFit="1" customWidth="1"/>
    <col min="1035" max="1035" width="16.5546875" style="40" bestFit="1" customWidth="1"/>
    <col min="1036" max="1036" width="12.5546875" style="40" customWidth="1"/>
    <col min="1037" max="1037" width="17.5546875" style="40" bestFit="1" customWidth="1"/>
    <col min="1038" max="1039" width="18.44140625" style="40" bestFit="1" customWidth="1"/>
    <col min="1040" max="1040" width="12.5546875" style="40" bestFit="1" customWidth="1"/>
    <col min="1041" max="1042" width="16.5546875" style="40" bestFit="1" customWidth="1"/>
    <col min="1043" max="1044" width="13.44140625" style="40" bestFit="1" customWidth="1"/>
    <col min="1045" max="1045" width="15.5546875" style="40" bestFit="1" customWidth="1"/>
    <col min="1046" max="1046" width="13.5546875" style="40" bestFit="1" customWidth="1"/>
    <col min="1047" max="1049" width="12.44140625" style="40" bestFit="1" customWidth="1"/>
    <col min="1050" max="1050" width="17.5546875" style="40" bestFit="1" customWidth="1"/>
    <col min="1051" max="1051" width="12.44140625" style="40" bestFit="1" customWidth="1"/>
    <col min="1052" max="1052" width="13.44140625" style="40" bestFit="1" customWidth="1"/>
    <col min="1053" max="1286" width="9.44140625" style="40"/>
    <col min="1287" max="1287" width="33.5546875" style="40" customWidth="1"/>
    <col min="1288" max="1288" width="16" style="40" customWidth="1"/>
    <col min="1289" max="1290" width="15" style="40" bestFit="1" customWidth="1"/>
    <col min="1291" max="1291" width="16.5546875" style="40" bestFit="1" customWidth="1"/>
    <col min="1292" max="1292" width="12.5546875" style="40" customWidth="1"/>
    <col min="1293" max="1293" width="17.5546875" style="40" bestFit="1" customWidth="1"/>
    <col min="1294" max="1295" width="18.44140625" style="40" bestFit="1" customWidth="1"/>
    <col min="1296" max="1296" width="12.5546875" style="40" bestFit="1" customWidth="1"/>
    <col min="1297" max="1298" width="16.5546875" style="40" bestFit="1" customWidth="1"/>
    <col min="1299" max="1300" width="13.44140625" style="40" bestFit="1" customWidth="1"/>
    <col min="1301" max="1301" width="15.5546875" style="40" bestFit="1" customWidth="1"/>
    <col min="1302" max="1302" width="13.5546875" style="40" bestFit="1" customWidth="1"/>
    <col min="1303" max="1305" width="12.44140625" style="40" bestFit="1" customWidth="1"/>
    <col min="1306" max="1306" width="17.5546875" style="40" bestFit="1" customWidth="1"/>
    <col min="1307" max="1307" width="12.44140625" style="40" bestFit="1" customWidth="1"/>
    <col min="1308" max="1308" width="13.44140625" style="40" bestFit="1" customWidth="1"/>
    <col min="1309" max="1542" width="9.44140625" style="40"/>
    <col min="1543" max="1543" width="33.5546875" style="40" customWidth="1"/>
    <col min="1544" max="1544" width="16" style="40" customWidth="1"/>
    <col min="1545" max="1546" width="15" style="40" bestFit="1" customWidth="1"/>
    <col min="1547" max="1547" width="16.5546875" style="40" bestFit="1" customWidth="1"/>
    <col min="1548" max="1548" width="12.5546875" style="40" customWidth="1"/>
    <col min="1549" max="1549" width="17.5546875" style="40" bestFit="1" customWidth="1"/>
    <col min="1550" max="1551" width="18.44140625" style="40" bestFit="1" customWidth="1"/>
    <col min="1552" max="1552" width="12.5546875" style="40" bestFit="1" customWidth="1"/>
    <col min="1553" max="1554" width="16.5546875" style="40" bestFit="1" customWidth="1"/>
    <col min="1555" max="1556" width="13.44140625" style="40" bestFit="1" customWidth="1"/>
    <col min="1557" max="1557" width="15.5546875" style="40" bestFit="1" customWidth="1"/>
    <col min="1558" max="1558" width="13.5546875" style="40" bestFit="1" customWidth="1"/>
    <col min="1559" max="1561" width="12.44140625" style="40" bestFit="1" customWidth="1"/>
    <col min="1562" max="1562" width="17.5546875" style="40" bestFit="1" customWidth="1"/>
    <col min="1563" max="1563" width="12.44140625" style="40" bestFit="1" customWidth="1"/>
    <col min="1564" max="1564" width="13.44140625" style="40" bestFit="1" customWidth="1"/>
    <col min="1565" max="1798" width="9.44140625" style="40"/>
    <col min="1799" max="1799" width="33.5546875" style="40" customWidth="1"/>
    <col min="1800" max="1800" width="16" style="40" customWidth="1"/>
    <col min="1801" max="1802" width="15" style="40" bestFit="1" customWidth="1"/>
    <col min="1803" max="1803" width="16.5546875" style="40" bestFit="1" customWidth="1"/>
    <col min="1804" max="1804" width="12.5546875" style="40" customWidth="1"/>
    <col min="1805" max="1805" width="17.5546875" style="40" bestFit="1" customWidth="1"/>
    <col min="1806" max="1807" width="18.44140625" style="40" bestFit="1" customWidth="1"/>
    <col min="1808" max="1808" width="12.5546875" style="40" bestFit="1" customWidth="1"/>
    <col min="1809" max="1810" width="16.5546875" style="40" bestFit="1" customWidth="1"/>
    <col min="1811" max="1812" width="13.44140625" style="40" bestFit="1" customWidth="1"/>
    <col min="1813" max="1813" width="15.5546875" style="40" bestFit="1" customWidth="1"/>
    <col min="1814" max="1814" width="13.5546875" style="40" bestFit="1" customWidth="1"/>
    <col min="1815" max="1817" width="12.44140625" style="40" bestFit="1" customWidth="1"/>
    <col min="1818" max="1818" width="17.5546875" style="40" bestFit="1" customWidth="1"/>
    <col min="1819" max="1819" width="12.44140625" style="40" bestFit="1" customWidth="1"/>
    <col min="1820" max="1820" width="13.44140625" style="40" bestFit="1" customWidth="1"/>
    <col min="1821" max="2054" width="9.44140625" style="40"/>
    <col min="2055" max="2055" width="33.5546875" style="40" customWidth="1"/>
    <col min="2056" max="2056" width="16" style="40" customWidth="1"/>
    <col min="2057" max="2058" width="15" style="40" bestFit="1" customWidth="1"/>
    <col min="2059" max="2059" width="16.5546875" style="40" bestFit="1" customWidth="1"/>
    <col min="2060" max="2060" width="12.5546875" style="40" customWidth="1"/>
    <col min="2061" max="2061" width="17.5546875" style="40" bestFit="1" customWidth="1"/>
    <col min="2062" max="2063" width="18.44140625" style="40" bestFit="1" customWidth="1"/>
    <col min="2064" max="2064" width="12.5546875" style="40" bestFit="1" customWidth="1"/>
    <col min="2065" max="2066" width="16.5546875" style="40" bestFit="1" customWidth="1"/>
    <col min="2067" max="2068" width="13.44140625" style="40" bestFit="1" customWidth="1"/>
    <col min="2069" max="2069" width="15.5546875" style="40" bestFit="1" customWidth="1"/>
    <col min="2070" max="2070" width="13.5546875" style="40" bestFit="1" customWidth="1"/>
    <col min="2071" max="2073" width="12.44140625" style="40" bestFit="1" customWidth="1"/>
    <col min="2074" max="2074" width="17.5546875" style="40" bestFit="1" customWidth="1"/>
    <col min="2075" max="2075" width="12.44140625" style="40" bestFit="1" customWidth="1"/>
    <col min="2076" max="2076" width="13.44140625" style="40" bestFit="1" customWidth="1"/>
    <col min="2077" max="2310" width="9.44140625" style="40"/>
    <col min="2311" max="2311" width="33.5546875" style="40" customWidth="1"/>
    <col min="2312" max="2312" width="16" style="40" customWidth="1"/>
    <col min="2313" max="2314" width="15" style="40" bestFit="1" customWidth="1"/>
    <col min="2315" max="2315" width="16.5546875" style="40" bestFit="1" customWidth="1"/>
    <col min="2316" max="2316" width="12.5546875" style="40" customWidth="1"/>
    <col min="2317" max="2317" width="17.5546875" style="40" bestFit="1" customWidth="1"/>
    <col min="2318" max="2319" width="18.44140625" style="40" bestFit="1" customWidth="1"/>
    <col min="2320" max="2320" width="12.5546875" style="40" bestFit="1" customWidth="1"/>
    <col min="2321" max="2322" width="16.5546875" style="40" bestFit="1" customWidth="1"/>
    <col min="2323" max="2324" width="13.44140625" style="40" bestFit="1" customWidth="1"/>
    <col min="2325" max="2325" width="15.5546875" style="40" bestFit="1" customWidth="1"/>
    <col min="2326" max="2326" width="13.5546875" style="40" bestFit="1" customWidth="1"/>
    <col min="2327" max="2329" width="12.44140625" style="40" bestFit="1" customWidth="1"/>
    <col min="2330" max="2330" width="17.5546875" style="40" bestFit="1" customWidth="1"/>
    <col min="2331" max="2331" width="12.44140625" style="40" bestFit="1" customWidth="1"/>
    <col min="2332" max="2332" width="13.44140625" style="40" bestFit="1" customWidth="1"/>
    <col min="2333" max="2566" width="9.44140625" style="40"/>
    <col min="2567" max="2567" width="33.5546875" style="40" customWidth="1"/>
    <col min="2568" max="2568" width="16" style="40" customWidth="1"/>
    <col min="2569" max="2570" width="15" style="40" bestFit="1" customWidth="1"/>
    <col min="2571" max="2571" width="16.5546875" style="40" bestFit="1" customWidth="1"/>
    <col min="2572" max="2572" width="12.5546875" style="40" customWidth="1"/>
    <col min="2573" max="2573" width="17.5546875" style="40" bestFit="1" customWidth="1"/>
    <col min="2574" max="2575" width="18.44140625" style="40" bestFit="1" customWidth="1"/>
    <col min="2576" max="2576" width="12.5546875" style="40" bestFit="1" customWidth="1"/>
    <col min="2577" max="2578" width="16.5546875" style="40" bestFit="1" customWidth="1"/>
    <col min="2579" max="2580" width="13.44140625" style="40" bestFit="1" customWidth="1"/>
    <col min="2581" max="2581" width="15.5546875" style="40" bestFit="1" customWidth="1"/>
    <col min="2582" max="2582" width="13.5546875" style="40" bestFit="1" customWidth="1"/>
    <col min="2583" max="2585" width="12.44140625" style="40" bestFit="1" customWidth="1"/>
    <col min="2586" max="2586" width="17.5546875" style="40" bestFit="1" customWidth="1"/>
    <col min="2587" max="2587" width="12.44140625" style="40" bestFit="1" customWidth="1"/>
    <col min="2588" max="2588" width="13.44140625" style="40" bestFit="1" customWidth="1"/>
    <col min="2589" max="2822" width="9.44140625" style="40"/>
    <col min="2823" max="2823" width="33.5546875" style="40" customWidth="1"/>
    <col min="2824" max="2824" width="16" style="40" customWidth="1"/>
    <col min="2825" max="2826" width="15" style="40" bestFit="1" customWidth="1"/>
    <col min="2827" max="2827" width="16.5546875" style="40" bestFit="1" customWidth="1"/>
    <col min="2828" max="2828" width="12.5546875" style="40" customWidth="1"/>
    <col min="2829" max="2829" width="17.5546875" style="40" bestFit="1" customWidth="1"/>
    <col min="2830" max="2831" width="18.44140625" style="40" bestFit="1" customWidth="1"/>
    <col min="2832" max="2832" width="12.5546875" style="40" bestFit="1" customWidth="1"/>
    <col min="2833" max="2834" width="16.5546875" style="40" bestFit="1" customWidth="1"/>
    <col min="2835" max="2836" width="13.44140625" style="40" bestFit="1" customWidth="1"/>
    <col min="2837" max="2837" width="15.5546875" style="40" bestFit="1" customWidth="1"/>
    <col min="2838" max="2838" width="13.5546875" style="40" bestFit="1" customWidth="1"/>
    <col min="2839" max="2841" width="12.44140625" style="40" bestFit="1" customWidth="1"/>
    <col min="2842" max="2842" width="17.5546875" style="40" bestFit="1" customWidth="1"/>
    <col min="2843" max="2843" width="12.44140625" style="40" bestFit="1" customWidth="1"/>
    <col min="2844" max="2844" width="13.44140625" style="40" bestFit="1" customWidth="1"/>
    <col min="2845" max="3078" width="9.44140625" style="40"/>
    <col min="3079" max="3079" width="33.5546875" style="40" customWidth="1"/>
    <col min="3080" max="3080" width="16" style="40" customWidth="1"/>
    <col min="3081" max="3082" width="15" style="40" bestFit="1" customWidth="1"/>
    <col min="3083" max="3083" width="16.5546875" style="40" bestFit="1" customWidth="1"/>
    <col min="3084" max="3084" width="12.5546875" style="40" customWidth="1"/>
    <col min="3085" max="3085" width="17.5546875" style="40" bestFit="1" customWidth="1"/>
    <col min="3086" max="3087" width="18.44140625" style="40" bestFit="1" customWidth="1"/>
    <col min="3088" max="3088" width="12.5546875" style="40" bestFit="1" customWidth="1"/>
    <col min="3089" max="3090" width="16.5546875" style="40" bestFit="1" customWidth="1"/>
    <col min="3091" max="3092" width="13.44140625" style="40" bestFit="1" customWidth="1"/>
    <col min="3093" max="3093" width="15.5546875" style="40" bestFit="1" customWidth="1"/>
    <col min="3094" max="3094" width="13.5546875" style="40" bestFit="1" customWidth="1"/>
    <col min="3095" max="3097" width="12.44140625" style="40" bestFit="1" customWidth="1"/>
    <col min="3098" max="3098" width="17.5546875" style="40" bestFit="1" customWidth="1"/>
    <col min="3099" max="3099" width="12.44140625" style="40" bestFit="1" customWidth="1"/>
    <col min="3100" max="3100" width="13.44140625" style="40" bestFit="1" customWidth="1"/>
    <col min="3101" max="3334" width="9.44140625" style="40"/>
    <col min="3335" max="3335" width="33.5546875" style="40" customWidth="1"/>
    <col min="3336" max="3336" width="16" style="40" customWidth="1"/>
    <col min="3337" max="3338" width="15" style="40" bestFit="1" customWidth="1"/>
    <col min="3339" max="3339" width="16.5546875" style="40" bestFit="1" customWidth="1"/>
    <col min="3340" max="3340" width="12.5546875" style="40" customWidth="1"/>
    <col min="3341" max="3341" width="17.5546875" style="40" bestFit="1" customWidth="1"/>
    <col min="3342" max="3343" width="18.44140625" style="40" bestFit="1" customWidth="1"/>
    <col min="3344" max="3344" width="12.5546875" style="40" bestFit="1" customWidth="1"/>
    <col min="3345" max="3346" width="16.5546875" style="40" bestFit="1" customWidth="1"/>
    <col min="3347" max="3348" width="13.44140625" style="40" bestFit="1" customWidth="1"/>
    <col min="3349" max="3349" width="15.5546875" style="40" bestFit="1" customWidth="1"/>
    <col min="3350" max="3350" width="13.5546875" style="40" bestFit="1" customWidth="1"/>
    <col min="3351" max="3353" width="12.44140625" style="40" bestFit="1" customWidth="1"/>
    <col min="3354" max="3354" width="17.5546875" style="40" bestFit="1" customWidth="1"/>
    <col min="3355" max="3355" width="12.44140625" style="40" bestFit="1" customWidth="1"/>
    <col min="3356" max="3356" width="13.44140625" style="40" bestFit="1" customWidth="1"/>
    <col min="3357" max="3590" width="9.44140625" style="40"/>
    <col min="3591" max="3591" width="33.5546875" style="40" customWidth="1"/>
    <col min="3592" max="3592" width="16" style="40" customWidth="1"/>
    <col min="3593" max="3594" width="15" style="40" bestFit="1" customWidth="1"/>
    <col min="3595" max="3595" width="16.5546875" style="40" bestFit="1" customWidth="1"/>
    <col min="3596" max="3596" width="12.5546875" style="40" customWidth="1"/>
    <col min="3597" max="3597" width="17.5546875" style="40" bestFit="1" customWidth="1"/>
    <col min="3598" max="3599" width="18.44140625" style="40" bestFit="1" customWidth="1"/>
    <col min="3600" max="3600" width="12.5546875" style="40" bestFit="1" customWidth="1"/>
    <col min="3601" max="3602" width="16.5546875" style="40" bestFit="1" customWidth="1"/>
    <col min="3603" max="3604" width="13.44140625" style="40" bestFit="1" customWidth="1"/>
    <col min="3605" max="3605" width="15.5546875" style="40" bestFit="1" customWidth="1"/>
    <col min="3606" max="3606" width="13.5546875" style="40" bestFit="1" customWidth="1"/>
    <col min="3607" max="3609" width="12.44140625" style="40" bestFit="1" customWidth="1"/>
    <col min="3610" max="3610" width="17.5546875" style="40" bestFit="1" customWidth="1"/>
    <col min="3611" max="3611" width="12.44140625" style="40" bestFit="1" customWidth="1"/>
    <col min="3612" max="3612" width="13.44140625" style="40" bestFit="1" customWidth="1"/>
    <col min="3613" max="3846" width="9.44140625" style="40"/>
    <col min="3847" max="3847" width="33.5546875" style="40" customWidth="1"/>
    <col min="3848" max="3848" width="16" style="40" customWidth="1"/>
    <col min="3849" max="3850" width="15" style="40" bestFit="1" customWidth="1"/>
    <col min="3851" max="3851" width="16.5546875" style="40" bestFit="1" customWidth="1"/>
    <col min="3852" max="3852" width="12.5546875" style="40" customWidth="1"/>
    <col min="3853" max="3853" width="17.5546875" style="40" bestFit="1" customWidth="1"/>
    <col min="3854" max="3855" width="18.44140625" style="40" bestFit="1" customWidth="1"/>
    <col min="3856" max="3856" width="12.5546875" style="40" bestFit="1" customWidth="1"/>
    <col min="3857" max="3858" width="16.5546875" style="40" bestFit="1" customWidth="1"/>
    <col min="3859" max="3860" width="13.44140625" style="40" bestFit="1" customWidth="1"/>
    <col min="3861" max="3861" width="15.5546875" style="40" bestFit="1" customWidth="1"/>
    <col min="3862" max="3862" width="13.5546875" style="40" bestFit="1" customWidth="1"/>
    <col min="3863" max="3865" width="12.44140625" style="40" bestFit="1" customWidth="1"/>
    <col min="3866" max="3866" width="17.5546875" style="40" bestFit="1" customWidth="1"/>
    <col min="3867" max="3867" width="12.44140625" style="40" bestFit="1" customWidth="1"/>
    <col min="3868" max="3868" width="13.44140625" style="40" bestFit="1" customWidth="1"/>
    <col min="3869" max="4102" width="9.44140625" style="40"/>
    <col min="4103" max="4103" width="33.5546875" style="40" customWidth="1"/>
    <col min="4104" max="4104" width="16" style="40" customWidth="1"/>
    <col min="4105" max="4106" width="15" style="40" bestFit="1" customWidth="1"/>
    <col min="4107" max="4107" width="16.5546875" style="40" bestFit="1" customWidth="1"/>
    <col min="4108" max="4108" width="12.5546875" style="40" customWidth="1"/>
    <col min="4109" max="4109" width="17.5546875" style="40" bestFit="1" customWidth="1"/>
    <col min="4110" max="4111" width="18.44140625" style="40" bestFit="1" customWidth="1"/>
    <col min="4112" max="4112" width="12.5546875" style="40" bestFit="1" customWidth="1"/>
    <col min="4113" max="4114" width="16.5546875" style="40" bestFit="1" customWidth="1"/>
    <col min="4115" max="4116" width="13.44140625" style="40" bestFit="1" customWidth="1"/>
    <col min="4117" max="4117" width="15.5546875" style="40" bestFit="1" customWidth="1"/>
    <col min="4118" max="4118" width="13.5546875" style="40" bestFit="1" customWidth="1"/>
    <col min="4119" max="4121" width="12.44140625" style="40" bestFit="1" customWidth="1"/>
    <col min="4122" max="4122" width="17.5546875" style="40" bestFit="1" customWidth="1"/>
    <col min="4123" max="4123" width="12.44140625" style="40" bestFit="1" customWidth="1"/>
    <col min="4124" max="4124" width="13.44140625" style="40" bestFit="1" customWidth="1"/>
    <col min="4125" max="4358" width="9.44140625" style="40"/>
    <col min="4359" max="4359" width="33.5546875" style="40" customWidth="1"/>
    <col min="4360" max="4360" width="16" style="40" customWidth="1"/>
    <col min="4361" max="4362" width="15" style="40" bestFit="1" customWidth="1"/>
    <col min="4363" max="4363" width="16.5546875" style="40" bestFit="1" customWidth="1"/>
    <col min="4364" max="4364" width="12.5546875" style="40" customWidth="1"/>
    <col min="4365" max="4365" width="17.5546875" style="40" bestFit="1" customWidth="1"/>
    <col min="4366" max="4367" width="18.44140625" style="40" bestFit="1" customWidth="1"/>
    <col min="4368" max="4368" width="12.5546875" style="40" bestFit="1" customWidth="1"/>
    <col min="4369" max="4370" width="16.5546875" style="40" bestFit="1" customWidth="1"/>
    <col min="4371" max="4372" width="13.44140625" style="40" bestFit="1" customWidth="1"/>
    <col min="4373" max="4373" width="15.5546875" style="40" bestFit="1" customWidth="1"/>
    <col min="4374" max="4374" width="13.5546875" style="40" bestFit="1" customWidth="1"/>
    <col min="4375" max="4377" width="12.44140625" style="40" bestFit="1" customWidth="1"/>
    <col min="4378" max="4378" width="17.5546875" style="40" bestFit="1" customWidth="1"/>
    <col min="4379" max="4379" width="12.44140625" style="40" bestFit="1" customWidth="1"/>
    <col min="4380" max="4380" width="13.44140625" style="40" bestFit="1" customWidth="1"/>
    <col min="4381" max="4614" width="9.44140625" style="40"/>
    <col min="4615" max="4615" width="33.5546875" style="40" customWidth="1"/>
    <col min="4616" max="4616" width="16" style="40" customWidth="1"/>
    <col min="4617" max="4618" width="15" style="40" bestFit="1" customWidth="1"/>
    <col min="4619" max="4619" width="16.5546875" style="40" bestFit="1" customWidth="1"/>
    <col min="4620" max="4620" width="12.5546875" style="40" customWidth="1"/>
    <col min="4621" max="4621" width="17.5546875" style="40" bestFit="1" customWidth="1"/>
    <col min="4622" max="4623" width="18.44140625" style="40" bestFit="1" customWidth="1"/>
    <col min="4624" max="4624" width="12.5546875" style="40" bestFit="1" customWidth="1"/>
    <col min="4625" max="4626" width="16.5546875" style="40" bestFit="1" customWidth="1"/>
    <col min="4627" max="4628" width="13.44140625" style="40" bestFit="1" customWidth="1"/>
    <col min="4629" max="4629" width="15.5546875" style="40" bestFit="1" customWidth="1"/>
    <col min="4630" max="4630" width="13.5546875" style="40" bestFit="1" customWidth="1"/>
    <col min="4631" max="4633" width="12.44140625" style="40" bestFit="1" customWidth="1"/>
    <col min="4634" max="4634" width="17.5546875" style="40" bestFit="1" customWidth="1"/>
    <col min="4635" max="4635" width="12.44140625" style="40" bestFit="1" customWidth="1"/>
    <col min="4636" max="4636" width="13.44140625" style="40" bestFit="1" customWidth="1"/>
    <col min="4637" max="4870" width="9.44140625" style="40"/>
    <col min="4871" max="4871" width="33.5546875" style="40" customWidth="1"/>
    <col min="4872" max="4872" width="16" style="40" customWidth="1"/>
    <col min="4873" max="4874" width="15" style="40" bestFit="1" customWidth="1"/>
    <col min="4875" max="4875" width="16.5546875" style="40" bestFit="1" customWidth="1"/>
    <col min="4876" max="4876" width="12.5546875" style="40" customWidth="1"/>
    <col min="4877" max="4877" width="17.5546875" style="40" bestFit="1" customWidth="1"/>
    <col min="4878" max="4879" width="18.44140625" style="40" bestFit="1" customWidth="1"/>
    <col min="4880" max="4880" width="12.5546875" style="40" bestFit="1" customWidth="1"/>
    <col min="4881" max="4882" width="16.5546875" style="40" bestFit="1" customWidth="1"/>
    <col min="4883" max="4884" width="13.44140625" style="40" bestFit="1" customWidth="1"/>
    <col min="4885" max="4885" width="15.5546875" style="40" bestFit="1" customWidth="1"/>
    <col min="4886" max="4886" width="13.5546875" style="40" bestFit="1" customWidth="1"/>
    <col min="4887" max="4889" width="12.44140625" style="40" bestFit="1" customWidth="1"/>
    <col min="4890" max="4890" width="17.5546875" style="40" bestFit="1" customWidth="1"/>
    <col min="4891" max="4891" width="12.44140625" style="40" bestFit="1" customWidth="1"/>
    <col min="4892" max="4892" width="13.44140625" style="40" bestFit="1" customWidth="1"/>
    <col min="4893" max="5126" width="9.44140625" style="40"/>
    <col min="5127" max="5127" width="33.5546875" style="40" customWidth="1"/>
    <col min="5128" max="5128" width="16" style="40" customWidth="1"/>
    <col min="5129" max="5130" width="15" style="40" bestFit="1" customWidth="1"/>
    <col min="5131" max="5131" width="16.5546875" style="40" bestFit="1" customWidth="1"/>
    <col min="5132" max="5132" width="12.5546875" style="40" customWidth="1"/>
    <col min="5133" max="5133" width="17.5546875" style="40" bestFit="1" customWidth="1"/>
    <col min="5134" max="5135" width="18.44140625" style="40" bestFit="1" customWidth="1"/>
    <col min="5136" max="5136" width="12.5546875" style="40" bestFit="1" customWidth="1"/>
    <col min="5137" max="5138" width="16.5546875" style="40" bestFit="1" customWidth="1"/>
    <col min="5139" max="5140" width="13.44140625" style="40" bestFit="1" customWidth="1"/>
    <col min="5141" max="5141" width="15.5546875" style="40" bestFit="1" customWidth="1"/>
    <col min="5142" max="5142" width="13.5546875" style="40" bestFit="1" customWidth="1"/>
    <col min="5143" max="5145" width="12.44140625" style="40" bestFit="1" customWidth="1"/>
    <col min="5146" max="5146" width="17.5546875" style="40" bestFit="1" customWidth="1"/>
    <col min="5147" max="5147" width="12.44140625" style="40" bestFit="1" customWidth="1"/>
    <col min="5148" max="5148" width="13.44140625" style="40" bestFit="1" customWidth="1"/>
    <col min="5149" max="5382" width="9.44140625" style="40"/>
    <col min="5383" max="5383" width="33.5546875" style="40" customWidth="1"/>
    <col min="5384" max="5384" width="16" style="40" customWidth="1"/>
    <col min="5385" max="5386" width="15" style="40" bestFit="1" customWidth="1"/>
    <col min="5387" max="5387" width="16.5546875" style="40" bestFit="1" customWidth="1"/>
    <col min="5388" max="5388" width="12.5546875" style="40" customWidth="1"/>
    <col min="5389" max="5389" width="17.5546875" style="40" bestFit="1" customWidth="1"/>
    <col min="5390" max="5391" width="18.44140625" style="40" bestFit="1" customWidth="1"/>
    <col min="5392" max="5392" width="12.5546875" style="40" bestFit="1" customWidth="1"/>
    <col min="5393" max="5394" width="16.5546875" style="40" bestFit="1" customWidth="1"/>
    <col min="5395" max="5396" width="13.44140625" style="40" bestFit="1" customWidth="1"/>
    <col min="5397" max="5397" width="15.5546875" style="40" bestFit="1" customWidth="1"/>
    <col min="5398" max="5398" width="13.5546875" style="40" bestFit="1" customWidth="1"/>
    <col min="5399" max="5401" width="12.44140625" style="40" bestFit="1" customWidth="1"/>
    <col min="5402" max="5402" width="17.5546875" style="40" bestFit="1" customWidth="1"/>
    <col min="5403" max="5403" width="12.44140625" style="40" bestFit="1" customWidth="1"/>
    <col min="5404" max="5404" width="13.44140625" style="40" bestFit="1" customWidth="1"/>
    <col min="5405" max="5638" width="9.44140625" style="40"/>
    <col min="5639" max="5639" width="33.5546875" style="40" customWidth="1"/>
    <col min="5640" max="5640" width="16" style="40" customWidth="1"/>
    <col min="5641" max="5642" width="15" style="40" bestFit="1" customWidth="1"/>
    <col min="5643" max="5643" width="16.5546875" style="40" bestFit="1" customWidth="1"/>
    <col min="5644" max="5644" width="12.5546875" style="40" customWidth="1"/>
    <col min="5645" max="5645" width="17.5546875" style="40" bestFit="1" customWidth="1"/>
    <col min="5646" max="5647" width="18.44140625" style="40" bestFit="1" customWidth="1"/>
    <col min="5648" max="5648" width="12.5546875" style="40" bestFit="1" customWidth="1"/>
    <col min="5649" max="5650" width="16.5546875" style="40" bestFit="1" customWidth="1"/>
    <col min="5651" max="5652" width="13.44140625" style="40" bestFit="1" customWidth="1"/>
    <col min="5653" max="5653" width="15.5546875" style="40" bestFit="1" customWidth="1"/>
    <col min="5654" max="5654" width="13.5546875" style="40" bestFit="1" customWidth="1"/>
    <col min="5655" max="5657" width="12.44140625" style="40" bestFit="1" customWidth="1"/>
    <col min="5658" max="5658" width="17.5546875" style="40" bestFit="1" customWidth="1"/>
    <col min="5659" max="5659" width="12.44140625" style="40" bestFit="1" customWidth="1"/>
    <col min="5660" max="5660" width="13.44140625" style="40" bestFit="1" customWidth="1"/>
    <col min="5661" max="5894" width="9.44140625" style="40"/>
    <col min="5895" max="5895" width="33.5546875" style="40" customWidth="1"/>
    <col min="5896" max="5896" width="16" style="40" customWidth="1"/>
    <col min="5897" max="5898" width="15" style="40" bestFit="1" customWidth="1"/>
    <col min="5899" max="5899" width="16.5546875" style="40" bestFit="1" customWidth="1"/>
    <col min="5900" max="5900" width="12.5546875" style="40" customWidth="1"/>
    <col min="5901" max="5901" width="17.5546875" style="40" bestFit="1" customWidth="1"/>
    <col min="5902" max="5903" width="18.44140625" style="40" bestFit="1" customWidth="1"/>
    <col min="5904" max="5904" width="12.5546875" style="40" bestFit="1" customWidth="1"/>
    <col min="5905" max="5906" width="16.5546875" style="40" bestFit="1" customWidth="1"/>
    <col min="5907" max="5908" width="13.44140625" style="40" bestFit="1" customWidth="1"/>
    <col min="5909" max="5909" width="15.5546875" style="40" bestFit="1" customWidth="1"/>
    <col min="5910" max="5910" width="13.5546875" style="40" bestFit="1" customWidth="1"/>
    <col min="5911" max="5913" width="12.44140625" style="40" bestFit="1" customWidth="1"/>
    <col min="5914" max="5914" width="17.5546875" style="40" bestFit="1" customWidth="1"/>
    <col min="5915" max="5915" width="12.44140625" style="40" bestFit="1" customWidth="1"/>
    <col min="5916" max="5916" width="13.44140625" style="40" bestFit="1" customWidth="1"/>
    <col min="5917" max="6150" width="9.44140625" style="40"/>
    <col min="6151" max="6151" width="33.5546875" style="40" customWidth="1"/>
    <col min="6152" max="6152" width="16" style="40" customWidth="1"/>
    <col min="6153" max="6154" width="15" style="40" bestFit="1" customWidth="1"/>
    <col min="6155" max="6155" width="16.5546875" style="40" bestFit="1" customWidth="1"/>
    <col min="6156" max="6156" width="12.5546875" style="40" customWidth="1"/>
    <col min="6157" max="6157" width="17.5546875" style="40" bestFit="1" customWidth="1"/>
    <col min="6158" max="6159" width="18.44140625" style="40" bestFit="1" customWidth="1"/>
    <col min="6160" max="6160" width="12.5546875" style="40" bestFit="1" customWidth="1"/>
    <col min="6161" max="6162" width="16.5546875" style="40" bestFit="1" customWidth="1"/>
    <col min="6163" max="6164" width="13.44140625" style="40" bestFit="1" customWidth="1"/>
    <col min="6165" max="6165" width="15.5546875" style="40" bestFit="1" customWidth="1"/>
    <col min="6166" max="6166" width="13.5546875" style="40" bestFit="1" customWidth="1"/>
    <col min="6167" max="6169" width="12.44140625" style="40" bestFit="1" customWidth="1"/>
    <col min="6170" max="6170" width="17.5546875" style="40" bestFit="1" customWidth="1"/>
    <col min="6171" max="6171" width="12.44140625" style="40" bestFit="1" customWidth="1"/>
    <col min="6172" max="6172" width="13.44140625" style="40" bestFit="1" customWidth="1"/>
    <col min="6173" max="6406" width="9.44140625" style="40"/>
    <col min="6407" max="6407" width="33.5546875" style="40" customWidth="1"/>
    <col min="6408" max="6408" width="16" style="40" customWidth="1"/>
    <col min="6409" max="6410" width="15" style="40" bestFit="1" customWidth="1"/>
    <col min="6411" max="6411" width="16.5546875" style="40" bestFit="1" customWidth="1"/>
    <col min="6412" max="6412" width="12.5546875" style="40" customWidth="1"/>
    <col min="6413" max="6413" width="17.5546875" style="40" bestFit="1" customWidth="1"/>
    <col min="6414" max="6415" width="18.44140625" style="40" bestFit="1" customWidth="1"/>
    <col min="6416" max="6416" width="12.5546875" style="40" bestFit="1" customWidth="1"/>
    <col min="6417" max="6418" width="16.5546875" style="40" bestFit="1" customWidth="1"/>
    <col min="6419" max="6420" width="13.44140625" style="40" bestFit="1" customWidth="1"/>
    <col min="6421" max="6421" width="15.5546875" style="40" bestFit="1" customWidth="1"/>
    <col min="6422" max="6422" width="13.5546875" style="40" bestFit="1" customWidth="1"/>
    <col min="6423" max="6425" width="12.44140625" style="40" bestFit="1" customWidth="1"/>
    <col min="6426" max="6426" width="17.5546875" style="40" bestFit="1" customWidth="1"/>
    <col min="6427" max="6427" width="12.44140625" style="40" bestFit="1" customWidth="1"/>
    <col min="6428" max="6428" width="13.44140625" style="40" bestFit="1" customWidth="1"/>
    <col min="6429" max="6662" width="9.44140625" style="40"/>
    <col min="6663" max="6663" width="33.5546875" style="40" customWidth="1"/>
    <col min="6664" max="6664" width="16" style="40" customWidth="1"/>
    <col min="6665" max="6666" width="15" style="40" bestFit="1" customWidth="1"/>
    <col min="6667" max="6667" width="16.5546875" style="40" bestFit="1" customWidth="1"/>
    <col min="6668" max="6668" width="12.5546875" style="40" customWidth="1"/>
    <col min="6669" max="6669" width="17.5546875" style="40" bestFit="1" customWidth="1"/>
    <col min="6670" max="6671" width="18.44140625" style="40" bestFit="1" customWidth="1"/>
    <col min="6672" max="6672" width="12.5546875" style="40" bestFit="1" customWidth="1"/>
    <col min="6673" max="6674" width="16.5546875" style="40" bestFit="1" customWidth="1"/>
    <col min="6675" max="6676" width="13.44140625" style="40" bestFit="1" customWidth="1"/>
    <col min="6677" max="6677" width="15.5546875" style="40" bestFit="1" customWidth="1"/>
    <col min="6678" max="6678" width="13.5546875" style="40" bestFit="1" customWidth="1"/>
    <col min="6679" max="6681" width="12.44140625" style="40" bestFit="1" customWidth="1"/>
    <col min="6682" max="6682" width="17.5546875" style="40" bestFit="1" customWidth="1"/>
    <col min="6683" max="6683" width="12.44140625" style="40" bestFit="1" customWidth="1"/>
    <col min="6684" max="6684" width="13.44140625" style="40" bestFit="1" customWidth="1"/>
    <col min="6685" max="6918" width="9.44140625" style="40"/>
    <col min="6919" max="6919" width="33.5546875" style="40" customWidth="1"/>
    <col min="6920" max="6920" width="16" style="40" customWidth="1"/>
    <col min="6921" max="6922" width="15" style="40" bestFit="1" customWidth="1"/>
    <col min="6923" max="6923" width="16.5546875" style="40" bestFit="1" customWidth="1"/>
    <col min="6924" max="6924" width="12.5546875" style="40" customWidth="1"/>
    <col min="6925" max="6925" width="17.5546875" style="40" bestFit="1" customWidth="1"/>
    <col min="6926" max="6927" width="18.44140625" style="40" bestFit="1" customWidth="1"/>
    <col min="6928" max="6928" width="12.5546875" style="40" bestFit="1" customWidth="1"/>
    <col min="6929" max="6930" width="16.5546875" style="40" bestFit="1" customWidth="1"/>
    <col min="6931" max="6932" width="13.44140625" style="40" bestFit="1" customWidth="1"/>
    <col min="6933" max="6933" width="15.5546875" style="40" bestFit="1" customWidth="1"/>
    <col min="6934" max="6934" width="13.5546875" style="40" bestFit="1" customWidth="1"/>
    <col min="6935" max="6937" width="12.44140625" style="40" bestFit="1" customWidth="1"/>
    <col min="6938" max="6938" width="17.5546875" style="40" bestFit="1" customWidth="1"/>
    <col min="6939" max="6939" width="12.44140625" style="40" bestFit="1" customWidth="1"/>
    <col min="6940" max="6940" width="13.44140625" style="40" bestFit="1" customWidth="1"/>
    <col min="6941" max="7174" width="9.44140625" style="40"/>
    <col min="7175" max="7175" width="33.5546875" style="40" customWidth="1"/>
    <col min="7176" max="7176" width="16" style="40" customWidth="1"/>
    <col min="7177" max="7178" width="15" style="40" bestFit="1" customWidth="1"/>
    <col min="7179" max="7179" width="16.5546875" style="40" bestFit="1" customWidth="1"/>
    <col min="7180" max="7180" width="12.5546875" style="40" customWidth="1"/>
    <col min="7181" max="7181" width="17.5546875" style="40" bestFit="1" customWidth="1"/>
    <col min="7182" max="7183" width="18.44140625" style="40" bestFit="1" customWidth="1"/>
    <col min="7184" max="7184" width="12.5546875" style="40" bestFit="1" customWidth="1"/>
    <col min="7185" max="7186" width="16.5546875" style="40" bestFit="1" customWidth="1"/>
    <col min="7187" max="7188" width="13.44140625" style="40" bestFit="1" customWidth="1"/>
    <col min="7189" max="7189" width="15.5546875" style="40" bestFit="1" customWidth="1"/>
    <col min="7190" max="7190" width="13.5546875" style="40" bestFit="1" customWidth="1"/>
    <col min="7191" max="7193" width="12.44140625" style="40" bestFit="1" customWidth="1"/>
    <col min="7194" max="7194" width="17.5546875" style="40" bestFit="1" customWidth="1"/>
    <col min="7195" max="7195" width="12.44140625" style="40" bestFit="1" customWidth="1"/>
    <col min="7196" max="7196" width="13.44140625" style="40" bestFit="1" customWidth="1"/>
    <col min="7197" max="7430" width="9.44140625" style="40"/>
    <col min="7431" max="7431" width="33.5546875" style="40" customWidth="1"/>
    <col min="7432" max="7432" width="16" style="40" customWidth="1"/>
    <col min="7433" max="7434" width="15" style="40" bestFit="1" customWidth="1"/>
    <col min="7435" max="7435" width="16.5546875" style="40" bestFit="1" customWidth="1"/>
    <col min="7436" max="7436" width="12.5546875" style="40" customWidth="1"/>
    <col min="7437" max="7437" width="17.5546875" style="40" bestFit="1" customWidth="1"/>
    <col min="7438" max="7439" width="18.44140625" style="40" bestFit="1" customWidth="1"/>
    <col min="7440" max="7440" width="12.5546875" style="40" bestFit="1" customWidth="1"/>
    <col min="7441" max="7442" width="16.5546875" style="40" bestFit="1" customWidth="1"/>
    <col min="7443" max="7444" width="13.44140625" style="40" bestFit="1" customWidth="1"/>
    <col min="7445" max="7445" width="15.5546875" style="40" bestFit="1" customWidth="1"/>
    <col min="7446" max="7446" width="13.5546875" style="40" bestFit="1" customWidth="1"/>
    <col min="7447" max="7449" width="12.44140625" style="40" bestFit="1" customWidth="1"/>
    <col min="7450" max="7450" width="17.5546875" style="40" bestFit="1" customWidth="1"/>
    <col min="7451" max="7451" width="12.44140625" style="40" bestFit="1" customWidth="1"/>
    <col min="7452" max="7452" width="13.44140625" style="40" bestFit="1" customWidth="1"/>
    <col min="7453" max="7686" width="9.44140625" style="40"/>
    <col min="7687" max="7687" width="33.5546875" style="40" customWidth="1"/>
    <col min="7688" max="7688" width="16" style="40" customWidth="1"/>
    <col min="7689" max="7690" width="15" style="40" bestFit="1" customWidth="1"/>
    <col min="7691" max="7691" width="16.5546875" style="40" bestFit="1" customWidth="1"/>
    <col min="7692" max="7692" width="12.5546875" style="40" customWidth="1"/>
    <col min="7693" max="7693" width="17.5546875" style="40" bestFit="1" customWidth="1"/>
    <col min="7694" max="7695" width="18.44140625" style="40" bestFit="1" customWidth="1"/>
    <col min="7696" max="7696" width="12.5546875" style="40" bestFit="1" customWidth="1"/>
    <col min="7697" max="7698" width="16.5546875" style="40" bestFit="1" customWidth="1"/>
    <col min="7699" max="7700" width="13.44140625" style="40" bestFit="1" customWidth="1"/>
    <col min="7701" max="7701" width="15.5546875" style="40" bestFit="1" customWidth="1"/>
    <col min="7702" max="7702" width="13.5546875" style="40" bestFit="1" customWidth="1"/>
    <col min="7703" max="7705" width="12.44140625" style="40" bestFit="1" customWidth="1"/>
    <col min="7706" max="7706" width="17.5546875" style="40" bestFit="1" customWidth="1"/>
    <col min="7707" max="7707" width="12.44140625" style="40" bestFit="1" customWidth="1"/>
    <col min="7708" max="7708" width="13.44140625" style="40" bestFit="1" customWidth="1"/>
    <col min="7709" max="7942" width="9.44140625" style="40"/>
    <col min="7943" max="7943" width="33.5546875" style="40" customWidth="1"/>
    <col min="7944" max="7944" width="16" style="40" customWidth="1"/>
    <col min="7945" max="7946" width="15" style="40" bestFit="1" customWidth="1"/>
    <col min="7947" max="7947" width="16.5546875" style="40" bestFit="1" customWidth="1"/>
    <col min="7948" max="7948" width="12.5546875" style="40" customWidth="1"/>
    <col min="7949" max="7949" width="17.5546875" style="40" bestFit="1" customWidth="1"/>
    <col min="7950" max="7951" width="18.44140625" style="40" bestFit="1" customWidth="1"/>
    <col min="7952" max="7952" width="12.5546875" style="40" bestFit="1" customWidth="1"/>
    <col min="7953" max="7954" width="16.5546875" style="40" bestFit="1" customWidth="1"/>
    <col min="7955" max="7956" width="13.44140625" style="40" bestFit="1" customWidth="1"/>
    <col min="7957" max="7957" width="15.5546875" style="40" bestFit="1" customWidth="1"/>
    <col min="7958" max="7958" width="13.5546875" style="40" bestFit="1" customWidth="1"/>
    <col min="7959" max="7961" width="12.44140625" style="40" bestFit="1" customWidth="1"/>
    <col min="7962" max="7962" width="17.5546875" style="40" bestFit="1" customWidth="1"/>
    <col min="7963" max="7963" width="12.44140625" style="40" bestFit="1" customWidth="1"/>
    <col min="7964" max="7964" width="13.44140625" style="40" bestFit="1" customWidth="1"/>
    <col min="7965" max="8198" width="9.44140625" style="40"/>
    <col min="8199" max="8199" width="33.5546875" style="40" customWidth="1"/>
    <col min="8200" max="8200" width="16" style="40" customWidth="1"/>
    <col min="8201" max="8202" width="15" style="40" bestFit="1" customWidth="1"/>
    <col min="8203" max="8203" width="16.5546875" style="40" bestFit="1" customWidth="1"/>
    <col min="8204" max="8204" width="12.5546875" style="40" customWidth="1"/>
    <col min="8205" max="8205" width="17.5546875" style="40" bestFit="1" customWidth="1"/>
    <col min="8206" max="8207" width="18.44140625" style="40" bestFit="1" customWidth="1"/>
    <col min="8208" max="8208" width="12.5546875" style="40" bestFit="1" customWidth="1"/>
    <col min="8209" max="8210" width="16.5546875" style="40" bestFit="1" customWidth="1"/>
    <col min="8211" max="8212" width="13.44140625" style="40" bestFit="1" customWidth="1"/>
    <col min="8213" max="8213" width="15.5546875" style="40" bestFit="1" customWidth="1"/>
    <col min="8214" max="8214" width="13.5546875" style="40" bestFit="1" customWidth="1"/>
    <col min="8215" max="8217" width="12.44140625" style="40" bestFit="1" customWidth="1"/>
    <col min="8218" max="8218" width="17.5546875" style="40" bestFit="1" customWidth="1"/>
    <col min="8219" max="8219" width="12.44140625" style="40" bestFit="1" customWidth="1"/>
    <col min="8220" max="8220" width="13.44140625" style="40" bestFit="1" customWidth="1"/>
    <col min="8221" max="8454" width="9.44140625" style="40"/>
    <col min="8455" max="8455" width="33.5546875" style="40" customWidth="1"/>
    <col min="8456" max="8456" width="16" style="40" customWidth="1"/>
    <col min="8457" max="8458" width="15" style="40" bestFit="1" customWidth="1"/>
    <col min="8459" max="8459" width="16.5546875" style="40" bestFit="1" customWidth="1"/>
    <col min="8460" max="8460" width="12.5546875" style="40" customWidth="1"/>
    <col min="8461" max="8461" width="17.5546875" style="40" bestFit="1" customWidth="1"/>
    <col min="8462" max="8463" width="18.44140625" style="40" bestFit="1" customWidth="1"/>
    <col min="8464" max="8464" width="12.5546875" style="40" bestFit="1" customWidth="1"/>
    <col min="8465" max="8466" width="16.5546875" style="40" bestFit="1" customWidth="1"/>
    <col min="8467" max="8468" width="13.44140625" style="40" bestFit="1" customWidth="1"/>
    <col min="8469" max="8469" width="15.5546875" style="40" bestFit="1" customWidth="1"/>
    <col min="8470" max="8470" width="13.5546875" style="40" bestFit="1" customWidth="1"/>
    <col min="8471" max="8473" width="12.44140625" style="40" bestFit="1" customWidth="1"/>
    <col min="8474" max="8474" width="17.5546875" style="40" bestFit="1" customWidth="1"/>
    <col min="8475" max="8475" width="12.44140625" style="40" bestFit="1" customWidth="1"/>
    <col min="8476" max="8476" width="13.44140625" style="40" bestFit="1" customWidth="1"/>
    <col min="8477" max="8710" width="9.44140625" style="40"/>
    <col min="8711" max="8711" width="33.5546875" style="40" customWidth="1"/>
    <col min="8712" max="8712" width="16" style="40" customWidth="1"/>
    <col min="8713" max="8714" width="15" style="40" bestFit="1" customWidth="1"/>
    <col min="8715" max="8715" width="16.5546875" style="40" bestFit="1" customWidth="1"/>
    <col min="8716" max="8716" width="12.5546875" style="40" customWidth="1"/>
    <col min="8717" max="8717" width="17.5546875" style="40" bestFit="1" customWidth="1"/>
    <col min="8718" max="8719" width="18.44140625" style="40" bestFit="1" customWidth="1"/>
    <col min="8720" max="8720" width="12.5546875" style="40" bestFit="1" customWidth="1"/>
    <col min="8721" max="8722" width="16.5546875" style="40" bestFit="1" customWidth="1"/>
    <col min="8723" max="8724" width="13.44140625" style="40" bestFit="1" customWidth="1"/>
    <col min="8725" max="8725" width="15.5546875" style="40" bestFit="1" customWidth="1"/>
    <col min="8726" max="8726" width="13.5546875" style="40" bestFit="1" customWidth="1"/>
    <col min="8727" max="8729" width="12.44140625" style="40" bestFit="1" customWidth="1"/>
    <col min="8730" max="8730" width="17.5546875" style="40" bestFit="1" customWidth="1"/>
    <col min="8731" max="8731" width="12.44140625" style="40" bestFit="1" customWidth="1"/>
    <col min="8732" max="8732" width="13.44140625" style="40" bestFit="1" customWidth="1"/>
    <col min="8733" max="8966" width="9.44140625" style="40"/>
    <col min="8967" max="8967" width="33.5546875" style="40" customWidth="1"/>
    <col min="8968" max="8968" width="16" style="40" customWidth="1"/>
    <col min="8969" max="8970" width="15" style="40" bestFit="1" customWidth="1"/>
    <col min="8971" max="8971" width="16.5546875" style="40" bestFit="1" customWidth="1"/>
    <col min="8972" max="8972" width="12.5546875" style="40" customWidth="1"/>
    <col min="8973" max="8973" width="17.5546875" style="40" bestFit="1" customWidth="1"/>
    <col min="8974" max="8975" width="18.44140625" style="40" bestFit="1" customWidth="1"/>
    <col min="8976" max="8976" width="12.5546875" style="40" bestFit="1" customWidth="1"/>
    <col min="8977" max="8978" width="16.5546875" style="40" bestFit="1" customWidth="1"/>
    <col min="8979" max="8980" width="13.44140625" style="40" bestFit="1" customWidth="1"/>
    <col min="8981" max="8981" width="15.5546875" style="40" bestFit="1" customWidth="1"/>
    <col min="8982" max="8982" width="13.5546875" style="40" bestFit="1" customWidth="1"/>
    <col min="8983" max="8985" width="12.44140625" style="40" bestFit="1" customWidth="1"/>
    <col min="8986" max="8986" width="17.5546875" style="40" bestFit="1" customWidth="1"/>
    <col min="8987" max="8987" width="12.44140625" style="40" bestFit="1" customWidth="1"/>
    <col min="8988" max="8988" width="13.44140625" style="40" bestFit="1" customWidth="1"/>
    <col min="8989" max="9222" width="9.44140625" style="40"/>
    <col min="9223" max="9223" width="33.5546875" style="40" customWidth="1"/>
    <col min="9224" max="9224" width="16" style="40" customWidth="1"/>
    <col min="9225" max="9226" width="15" style="40" bestFit="1" customWidth="1"/>
    <col min="9227" max="9227" width="16.5546875" style="40" bestFit="1" customWidth="1"/>
    <col min="9228" max="9228" width="12.5546875" style="40" customWidth="1"/>
    <col min="9229" max="9229" width="17.5546875" style="40" bestFit="1" customWidth="1"/>
    <col min="9230" max="9231" width="18.44140625" style="40" bestFit="1" customWidth="1"/>
    <col min="9232" max="9232" width="12.5546875" style="40" bestFit="1" customWidth="1"/>
    <col min="9233" max="9234" width="16.5546875" style="40" bestFit="1" customWidth="1"/>
    <col min="9235" max="9236" width="13.44140625" style="40" bestFit="1" customWidth="1"/>
    <col min="9237" max="9237" width="15.5546875" style="40" bestFit="1" customWidth="1"/>
    <col min="9238" max="9238" width="13.5546875" style="40" bestFit="1" customWidth="1"/>
    <col min="9239" max="9241" width="12.44140625" style="40" bestFit="1" customWidth="1"/>
    <col min="9242" max="9242" width="17.5546875" style="40" bestFit="1" customWidth="1"/>
    <col min="9243" max="9243" width="12.44140625" style="40" bestFit="1" customWidth="1"/>
    <col min="9244" max="9244" width="13.44140625" style="40" bestFit="1" customWidth="1"/>
    <col min="9245" max="9478" width="9.44140625" style="40"/>
    <col min="9479" max="9479" width="33.5546875" style="40" customWidth="1"/>
    <col min="9480" max="9480" width="16" style="40" customWidth="1"/>
    <col min="9481" max="9482" width="15" style="40" bestFit="1" customWidth="1"/>
    <col min="9483" max="9483" width="16.5546875" style="40" bestFit="1" customWidth="1"/>
    <col min="9484" max="9484" width="12.5546875" style="40" customWidth="1"/>
    <col min="9485" max="9485" width="17.5546875" style="40" bestFit="1" customWidth="1"/>
    <col min="9486" max="9487" width="18.44140625" style="40" bestFit="1" customWidth="1"/>
    <col min="9488" max="9488" width="12.5546875" style="40" bestFit="1" customWidth="1"/>
    <col min="9489" max="9490" width="16.5546875" style="40" bestFit="1" customWidth="1"/>
    <col min="9491" max="9492" width="13.44140625" style="40" bestFit="1" customWidth="1"/>
    <col min="9493" max="9493" width="15.5546875" style="40" bestFit="1" customWidth="1"/>
    <col min="9494" max="9494" width="13.5546875" style="40" bestFit="1" customWidth="1"/>
    <col min="9495" max="9497" width="12.44140625" style="40" bestFit="1" customWidth="1"/>
    <col min="9498" max="9498" width="17.5546875" style="40" bestFit="1" customWidth="1"/>
    <col min="9499" max="9499" width="12.44140625" style="40" bestFit="1" customWidth="1"/>
    <col min="9500" max="9500" width="13.44140625" style="40" bestFit="1" customWidth="1"/>
    <col min="9501" max="9734" width="9.44140625" style="40"/>
    <col min="9735" max="9735" width="33.5546875" style="40" customWidth="1"/>
    <col min="9736" max="9736" width="16" style="40" customWidth="1"/>
    <col min="9737" max="9738" width="15" style="40" bestFit="1" customWidth="1"/>
    <col min="9739" max="9739" width="16.5546875" style="40" bestFit="1" customWidth="1"/>
    <col min="9740" max="9740" width="12.5546875" style="40" customWidth="1"/>
    <col min="9741" max="9741" width="17.5546875" style="40" bestFit="1" customWidth="1"/>
    <col min="9742" max="9743" width="18.44140625" style="40" bestFit="1" customWidth="1"/>
    <col min="9744" max="9744" width="12.5546875" style="40" bestFit="1" customWidth="1"/>
    <col min="9745" max="9746" width="16.5546875" style="40" bestFit="1" customWidth="1"/>
    <col min="9747" max="9748" width="13.44140625" style="40" bestFit="1" customWidth="1"/>
    <col min="9749" max="9749" width="15.5546875" style="40" bestFit="1" customWidth="1"/>
    <col min="9750" max="9750" width="13.5546875" style="40" bestFit="1" customWidth="1"/>
    <col min="9751" max="9753" width="12.44140625" style="40" bestFit="1" customWidth="1"/>
    <col min="9754" max="9754" width="17.5546875" style="40" bestFit="1" customWidth="1"/>
    <col min="9755" max="9755" width="12.44140625" style="40" bestFit="1" customWidth="1"/>
    <col min="9756" max="9756" width="13.44140625" style="40" bestFit="1" customWidth="1"/>
    <col min="9757" max="9990" width="9.44140625" style="40"/>
    <col min="9991" max="9991" width="33.5546875" style="40" customWidth="1"/>
    <col min="9992" max="9992" width="16" style="40" customWidth="1"/>
    <col min="9993" max="9994" width="15" style="40" bestFit="1" customWidth="1"/>
    <col min="9995" max="9995" width="16.5546875" style="40" bestFit="1" customWidth="1"/>
    <col min="9996" max="9996" width="12.5546875" style="40" customWidth="1"/>
    <col min="9997" max="9997" width="17.5546875" style="40" bestFit="1" customWidth="1"/>
    <col min="9998" max="9999" width="18.44140625" style="40" bestFit="1" customWidth="1"/>
    <col min="10000" max="10000" width="12.5546875" style="40" bestFit="1" customWidth="1"/>
    <col min="10001" max="10002" width="16.5546875" style="40" bestFit="1" customWidth="1"/>
    <col min="10003" max="10004" width="13.44140625" style="40" bestFit="1" customWidth="1"/>
    <col min="10005" max="10005" width="15.5546875" style="40" bestFit="1" customWidth="1"/>
    <col min="10006" max="10006" width="13.5546875" style="40" bestFit="1" customWidth="1"/>
    <col min="10007" max="10009" width="12.44140625" style="40" bestFit="1" customWidth="1"/>
    <col min="10010" max="10010" width="17.5546875" style="40" bestFit="1" customWidth="1"/>
    <col min="10011" max="10011" width="12.44140625" style="40" bestFit="1" customWidth="1"/>
    <col min="10012" max="10012" width="13.44140625" style="40" bestFit="1" customWidth="1"/>
    <col min="10013" max="10246" width="9.44140625" style="40"/>
    <col min="10247" max="10247" width="33.5546875" style="40" customWidth="1"/>
    <col min="10248" max="10248" width="16" style="40" customWidth="1"/>
    <col min="10249" max="10250" width="15" style="40" bestFit="1" customWidth="1"/>
    <col min="10251" max="10251" width="16.5546875" style="40" bestFit="1" customWidth="1"/>
    <col min="10252" max="10252" width="12.5546875" style="40" customWidth="1"/>
    <col min="10253" max="10253" width="17.5546875" style="40" bestFit="1" customWidth="1"/>
    <col min="10254" max="10255" width="18.44140625" style="40" bestFit="1" customWidth="1"/>
    <col min="10256" max="10256" width="12.5546875" style="40" bestFit="1" customWidth="1"/>
    <col min="10257" max="10258" width="16.5546875" style="40" bestFit="1" customWidth="1"/>
    <col min="10259" max="10260" width="13.44140625" style="40" bestFit="1" customWidth="1"/>
    <col min="10261" max="10261" width="15.5546875" style="40" bestFit="1" customWidth="1"/>
    <col min="10262" max="10262" width="13.5546875" style="40" bestFit="1" customWidth="1"/>
    <col min="10263" max="10265" width="12.44140625" style="40" bestFit="1" customWidth="1"/>
    <col min="10266" max="10266" width="17.5546875" style="40" bestFit="1" customWidth="1"/>
    <col min="10267" max="10267" width="12.44140625" style="40" bestFit="1" customWidth="1"/>
    <col min="10268" max="10268" width="13.44140625" style="40" bestFit="1" customWidth="1"/>
    <col min="10269" max="10502" width="9.44140625" style="40"/>
    <col min="10503" max="10503" width="33.5546875" style="40" customWidth="1"/>
    <col min="10504" max="10504" width="16" style="40" customWidth="1"/>
    <col min="10505" max="10506" width="15" style="40" bestFit="1" customWidth="1"/>
    <col min="10507" max="10507" width="16.5546875" style="40" bestFit="1" customWidth="1"/>
    <col min="10508" max="10508" width="12.5546875" style="40" customWidth="1"/>
    <col min="10509" max="10509" width="17.5546875" style="40" bestFit="1" customWidth="1"/>
    <col min="10510" max="10511" width="18.44140625" style="40" bestFit="1" customWidth="1"/>
    <col min="10512" max="10512" width="12.5546875" style="40" bestFit="1" customWidth="1"/>
    <col min="10513" max="10514" width="16.5546875" style="40" bestFit="1" customWidth="1"/>
    <col min="10515" max="10516" width="13.44140625" style="40" bestFit="1" customWidth="1"/>
    <col min="10517" max="10517" width="15.5546875" style="40" bestFit="1" customWidth="1"/>
    <col min="10518" max="10518" width="13.5546875" style="40" bestFit="1" customWidth="1"/>
    <col min="10519" max="10521" width="12.44140625" style="40" bestFit="1" customWidth="1"/>
    <col min="10522" max="10522" width="17.5546875" style="40" bestFit="1" customWidth="1"/>
    <col min="10523" max="10523" width="12.44140625" style="40" bestFit="1" customWidth="1"/>
    <col min="10524" max="10524" width="13.44140625" style="40" bestFit="1" customWidth="1"/>
    <col min="10525" max="10758" width="9.44140625" style="40"/>
    <col min="10759" max="10759" width="33.5546875" style="40" customWidth="1"/>
    <col min="10760" max="10760" width="16" style="40" customWidth="1"/>
    <col min="10761" max="10762" width="15" style="40" bestFit="1" customWidth="1"/>
    <col min="10763" max="10763" width="16.5546875" style="40" bestFit="1" customWidth="1"/>
    <col min="10764" max="10764" width="12.5546875" style="40" customWidth="1"/>
    <col min="10765" max="10765" width="17.5546875" style="40" bestFit="1" customWidth="1"/>
    <col min="10766" max="10767" width="18.44140625" style="40" bestFit="1" customWidth="1"/>
    <col min="10768" max="10768" width="12.5546875" style="40" bestFit="1" customWidth="1"/>
    <col min="10769" max="10770" width="16.5546875" style="40" bestFit="1" customWidth="1"/>
    <col min="10771" max="10772" width="13.44140625" style="40" bestFit="1" customWidth="1"/>
    <col min="10773" max="10773" width="15.5546875" style="40" bestFit="1" customWidth="1"/>
    <col min="10774" max="10774" width="13.5546875" style="40" bestFit="1" customWidth="1"/>
    <col min="10775" max="10777" width="12.44140625" style="40" bestFit="1" customWidth="1"/>
    <col min="10778" max="10778" width="17.5546875" style="40" bestFit="1" customWidth="1"/>
    <col min="10779" max="10779" width="12.44140625" style="40" bestFit="1" customWidth="1"/>
    <col min="10780" max="10780" width="13.44140625" style="40" bestFit="1" customWidth="1"/>
    <col min="10781" max="11014" width="9.44140625" style="40"/>
    <col min="11015" max="11015" width="33.5546875" style="40" customWidth="1"/>
    <col min="11016" max="11016" width="16" style="40" customWidth="1"/>
    <col min="11017" max="11018" width="15" style="40" bestFit="1" customWidth="1"/>
    <col min="11019" max="11019" width="16.5546875" style="40" bestFit="1" customWidth="1"/>
    <col min="11020" max="11020" width="12.5546875" style="40" customWidth="1"/>
    <col min="11021" max="11021" width="17.5546875" style="40" bestFit="1" customWidth="1"/>
    <col min="11022" max="11023" width="18.44140625" style="40" bestFit="1" customWidth="1"/>
    <col min="11024" max="11024" width="12.5546875" style="40" bestFit="1" customWidth="1"/>
    <col min="11025" max="11026" width="16.5546875" style="40" bestFit="1" customWidth="1"/>
    <col min="11027" max="11028" width="13.44140625" style="40" bestFit="1" customWidth="1"/>
    <col min="11029" max="11029" width="15.5546875" style="40" bestFit="1" customWidth="1"/>
    <col min="11030" max="11030" width="13.5546875" style="40" bestFit="1" customWidth="1"/>
    <col min="11031" max="11033" width="12.44140625" style="40" bestFit="1" customWidth="1"/>
    <col min="11034" max="11034" width="17.5546875" style="40" bestFit="1" customWidth="1"/>
    <col min="11035" max="11035" width="12.44140625" style="40" bestFit="1" customWidth="1"/>
    <col min="11036" max="11036" width="13.44140625" style="40" bestFit="1" customWidth="1"/>
    <col min="11037" max="11270" width="9.44140625" style="40"/>
    <col min="11271" max="11271" width="33.5546875" style="40" customWidth="1"/>
    <col min="11272" max="11272" width="16" style="40" customWidth="1"/>
    <col min="11273" max="11274" width="15" style="40" bestFit="1" customWidth="1"/>
    <col min="11275" max="11275" width="16.5546875" style="40" bestFit="1" customWidth="1"/>
    <col min="11276" max="11276" width="12.5546875" style="40" customWidth="1"/>
    <col min="11277" max="11277" width="17.5546875" style="40" bestFit="1" customWidth="1"/>
    <col min="11278" max="11279" width="18.44140625" style="40" bestFit="1" customWidth="1"/>
    <col min="11280" max="11280" width="12.5546875" style="40" bestFit="1" customWidth="1"/>
    <col min="11281" max="11282" width="16.5546875" style="40" bestFit="1" customWidth="1"/>
    <col min="11283" max="11284" width="13.44140625" style="40" bestFit="1" customWidth="1"/>
    <col min="11285" max="11285" width="15.5546875" style="40" bestFit="1" customWidth="1"/>
    <col min="11286" max="11286" width="13.5546875" style="40" bestFit="1" customWidth="1"/>
    <col min="11287" max="11289" width="12.44140625" style="40" bestFit="1" customWidth="1"/>
    <col min="11290" max="11290" width="17.5546875" style="40" bestFit="1" customWidth="1"/>
    <col min="11291" max="11291" width="12.44140625" style="40" bestFit="1" customWidth="1"/>
    <col min="11292" max="11292" width="13.44140625" style="40" bestFit="1" customWidth="1"/>
    <col min="11293" max="11526" width="9.44140625" style="40"/>
    <col min="11527" max="11527" width="33.5546875" style="40" customWidth="1"/>
    <col min="11528" max="11528" width="16" style="40" customWidth="1"/>
    <col min="11529" max="11530" width="15" style="40" bestFit="1" customWidth="1"/>
    <col min="11531" max="11531" width="16.5546875" style="40" bestFit="1" customWidth="1"/>
    <col min="11532" max="11532" width="12.5546875" style="40" customWidth="1"/>
    <col min="11533" max="11533" width="17.5546875" style="40" bestFit="1" customWidth="1"/>
    <col min="11534" max="11535" width="18.44140625" style="40" bestFit="1" customWidth="1"/>
    <col min="11536" max="11536" width="12.5546875" style="40" bestFit="1" customWidth="1"/>
    <col min="11537" max="11538" width="16.5546875" style="40" bestFit="1" customWidth="1"/>
    <col min="11539" max="11540" width="13.44140625" style="40" bestFit="1" customWidth="1"/>
    <col min="11541" max="11541" width="15.5546875" style="40" bestFit="1" customWidth="1"/>
    <col min="11542" max="11542" width="13.5546875" style="40" bestFit="1" customWidth="1"/>
    <col min="11543" max="11545" width="12.44140625" style="40" bestFit="1" customWidth="1"/>
    <col min="11546" max="11546" width="17.5546875" style="40" bestFit="1" customWidth="1"/>
    <col min="11547" max="11547" width="12.44140625" style="40" bestFit="1" customWidth="1"/>
    <col min="11548" max="11548" width="13.44140625" style="40" bestFit="1" customWidth="1"/>
    <col min="11549" max="11782" width="9.44140625" style="40"/>
    <col min="11783" max="11783" width="33.5546875" style="40" customWidth="1"/>
    <col min="11784" max="11784" width="16" style="40" customWidth="1"/>
    <col min="11785" max="11786" width="15" style="40" bestFit="1" customWidth="1"/>
    <col min="11787" max="11787" width="16.5546875" style="40" bestFit="1" customWidth="1"/>
    <col min="11788" max="11788" width="12.5546875" style="40" customWidth="1"/>
    <col min="11789" max="11789" width="17.5546875" style="40" bestFit="1" customWidth="1"/>
    <col min="11790" max="11791" width="18.44140625" style="40" bestFit="1" customWidth="1"/>
    <col min="11792" max="11792" width="12.5546875" style="40" bestFit="1" customWidth="1"/>
    <col min="11793" max="11794" width="16.5546875" style="40" bestFit="1" customWidth="1"/>
    <col min="11795" max="11796" width="13.44140625" style="40" bestFit="1" customWidth="1"/>
    <col min="11797" max="11797" width="15.5546875" style="40" bestFit="1" customWidth="1"/>
    <col min="11798" max="11798" width="13.5546875" style="40" bestFit="1" customWidth="1"/>
    <col min="11799" max="11801" width="12.44140625" style="40" bestFit="1" customWidth="1"/>
    <col min="11802" max="11802" width="17.5546875" style="40" bestFit="1" customWidth="1"/>
    <col min="11803" max="11803" width="12.44140625" style="40" bestFit="1" customWidth="1"/>
    <col min="11804" max="11804" width="13.44140625" style="40" bestFit="1" customWidth="1"/>
    <col min="11805" max="12038" width="9.44140625" style="40"/>
    <col min="12039" max="12039" width="33.5546875" style="40" customWidth="1"/>
    <col min="12040" max="12040" width="16" style="40" customWidth="1"/>
    <col min="12041" max="12042" width="15" style="40" bestFit="1" customWidth="1"/>
    <col min="12043" max="12043" width="16.5546875" style="40" bestFit="1" customWidth="1"/>
    <col min="12044" max="12044" width="12.5546875" style="40" customWidth="1"/>
    <col min="12045" max="12045" width="17.5546875" style="40" bestFit="1" customWidth="1"/>
    <col min="12046" max="12047" width="18.44140625" style="40" bestFit="1" customWidth="1"/>
    <col min="12048" max="12048" width="12.5546875" style="40" bestFit="1" customWidth="1"/>
    <col min="12049" max="12050" width="16.5546875" style="40" bestFit="1" customWidth="1"/>
    <col min="12051" max="12052" width="13.44140625" style="40" bestFit="1" customWidth="1"/>
    <col min="12053" max="12053" width="15.5546875" style="40" bestFit="1" customWidth="1"/>
    <col min="12054" max="12054" width="13.5546875" style="40" bestFit="1" customWidth="1"/>
    <col min="12055" max="12057" width="12.44140625" style="40" bestFit="1" customWidth="1"/>
    <col min="12058" max="12058" width="17.5546875" style="40" bestFit="1" customWidth="1"/>
    <col min="12059" max="12059" width="12.44140625" style="40" bestFit="1" customWidth="1"/>
    <col min="12060" max="12060" width="13.44140625" style="40" bestFit="1" customWidth="1"/>
    <col min="12061" max="12294" width="9.44140625" style="40"/>
    <col min="12295" max="12295" width="33.5546875" style="40" customWidth="1"/>
    <col min="12296" max="12296" width="16" style="40" customWidth="1"/>
    <col min="12297" max="12298" width="15" style="40" bestFit="1" customWidth="1"/>
    <col min="12299" max="12299" width="16.5546875" style="40" bestFit="1" customWidth="1"/>
    <col min="12300" max="12300" width="12.5546875" style="40" customWidth="1"/>
    <col min="12301" max="12301" width="17.5546875" style="40" bestFit="1" customWidth="1"/>
    <col min="12302" max="12303" width="18.44140625" style="40" bestFit="1" customWidth="1"/>
    <col min="12304" max="12304" width="12.5546875" style="40" bestFit="1" customWidth="1"/>
    <col min="12305" max="12306" width="16.5546875" style="40" bestFit="1" customWidth="1"/>
    <col min="12307" max="12308" width="13.44140625" style="40" bestFit="1" customWidth="1"/>
    <col min="12309" max="12309" width="15.5546875" style="40" bestFit="1" customWidth="1"/>
    <col min="12310" max="12310" width="13.5546875" style="40" bestFit="1" customWidth="1"/>
    <col min="12311" max="12313" width="12.44140625" style="40" bestFit="1" customWidth="1"/>
    <col min="12314" max="12314" width="17.5546875" style="40" bestFit="1" customWidth="1"/>
    <col min="12315" max="12315" width="12.44140625" style="40" bestFit="1" customWidth="1"/>
    <col min="12316" max="12316" width="13.44140625" style="40" bestFit="1" customWidth="1"/>
    <col min="12317" max="12550" width="9.44140625" style="40"/>
    <col min="12551" max="12551" width="33.5546875" style="40" customWidth="1"/>
    <col min="12552" max="12552" width="16" style="40" customWidth="1"/>
    <col min="12553" max="12554" width="15" style="40" bestFit="1" customWidth="1"/>
    <col min="12555" max="12555" width="16.5546875" style="40" bestFit="1" customWidth="1"/>
    <col min="12556" max="12556" width="12.5546875" style="40" customWidth="1"/>
    <col min="12557" max="12557" width="17.5546875" style="40" bestFit="1" customWidth="1"/>
    <col min="12558" max="12559" width="18.44140625" style="40" bestFit="1" customWidth="1"/>
    <col min="12560" max="12560" width="12.5546875" style="40" bestFit="1" customWidth="1"/>
    <col min="12561" max="12562" width="16.5546875" style="40" bestFit="1" customWidth="1"/>
    <col min="12563" max="12564" width="13.44140625" style="40" bestFit="1" customWidth="1"/>
    <col min="12565" max="12565" width="15.5546875" style="40" bestFit="1" customWidth="1"/>
    <col min="12566" max="12566" width="13.5546875" style="40" bestFit="1" customWidth="1"/>
    <col min="12567" max="12569" width="12.44140625" style="40" bestFit="1" customWidth="1"/>
    <col min="12570" max="12570" width="17.5546875" style="40" bestFit="1" customWidth="1"/>
    <col min="12571" max="12571" width="12.44140625" style="40" bestFit="1" customWidth="1"/>
    <col min="12572" max="12572" width="13.44140625" style="40" bestFit="1" customWidth="1"/>
    <col min="12573" max="12806" width="9.44140625" style="40"/>
    <col min="12807" max="12807" width="33.5546875" style="40" customWidth="1"/>
    <col min="12808" max="12808" width="16" style="40" customWidth="1"/>
    <col min="12809" max="12810" width="15" style="40" bestFit="1" customWidth="1"/>
    <col min="12811" max="12811" width="16.5546875" style="40" bestFit="1" customWidth="1"/>
    <col min="12812" max="12812" width="12.5546875" style="40" customWidth="1"/>
    <col min="12813" max="12813" width="17.5546875" style="40" bestFit="1" customWidth="1"/>
    <col min="12814" max="12815" width="18.44140625" style="40" bestFit="1" customWidth="1"/>
    <col min="12816" max="12816" width="12.5546875" style="40" bestFit="1" customWidth="1"/>
    <col min="12817" max="12818" width="16.5546875" style="40" bestFit="1" customWidth="1"/>
    <col min="12819" max="12820" width="13.44140625" style="40" bestFit="1" customWidth="1"/>
    <col min="12821" max="12821" width="15.5546875" style="40" bestFit="1" customWidth="1"/>
    <col min="12822" max="12822" width="13.5546875" style="40" bestFit="1" customWidth="1"/>
    <col min="12823" max="12825" width="12.44140625" style="40" bestFit="1" customWidth="1"/>
    <col min="12826" max="12826" width="17.5546875" style="40" bestFit="1" customWidth="1"/>
    <col min="12827" max="12827" width="12.44140625" style="40" bestFit="1" customWidth="1"/>
    <col min="12828" max="12828" width="13.44140625" style="40" bestFit="1" customWidth="1"/>
    <col min="12829" max="13062" width="9.44140625" style="40"/>
    <col min="13063" max="13063" width="33.5546875" style="40" customWidth="1"/>
    <col min="13064" max="13064" width="16" style="40" customWidth="1"/>
    <col min="13065" max="13066" width="15" style="40" bestFit="1" customWidth="1"/>
    <col min="13067" max="13067" width="16.5546875" style="40" bestFit="1" customWidth="1"/>
    <col min="13068" max="13068" width="12.5546875" style="40" customWidth="1"/>
    <col min="13069" max="13069" width="17.5546875" style="40" bestFit="1" customWidth="1"/>
    <col min="13070" max="13071" width="18.44140625" style="40" bestFit="1" customWidth="1"/>
    <col min="13072" max="13072" width="12.5546875" style="40" bestFit="1" customWidth="1"/>
    <col min="13073" max="13074" width="16.5546875" style="40" bestFit="1" customWidth="1"/>
    <col min="13075" max="13076" width="13.44140625" style="40" bestFit="1" customWidth="1"/>
    <col min="13077" max="13077" width="15.5546875" style="40" bestFit="1" customWidth="1"/>
    <col min="13078" max="13078" width="13.5546875" style="40" bestFit="1" customWidth="1"/>
    <col min="13079" max="13081" width="12.44140625" style="40" bestFit="1" customWidth="1"/>
    <col min="13082" max="13082" width="17.5546875" style="40" bestFit="1" customWidth="1"/>
    <col min="13083" max="13083" width="12.44140625" style="40" bestFit="1" customWidth="1"/>
    <col min="13084" max="13084" width="13.44140625" style="40" bestFit="1" customWidth="1"/>
    <col min="13085" max="13318" width="9.44140625" style="40"/>
    <col min="13319" max="13319" width="33.5546875" style="40" customWidth="1"/>
    <col min="13320" max="13320" width="16" style="40" customWidth="1"/>
    <col min="13321" max="13322" width="15" style="40" bestFit="1" customWidth="1"/>
    <col min="13323" max="13323" width="16.5546875" style="40" bestFit="1" customWidth="1"/>
    <col min="13324" max="13324" width="12.5546875" style="40" customWidth="1"/>
    <col min="13325" max="13325" width="17.5546875" style="40" bestFit="1" customWidth="1"/>
    <col min="13326" max="13327" width="18.44140625" style="40" bestFit="1" customWidth="1"/>
    <col min="13328" max="13328" width="12.5546875" style="40" bestFit="1" customWidth="1"/>
    <col min="13329" max="13330" width="16.5546875" style="40" bestFit="1" customWidth="1"/>
    <col min="13331" max="13332" width="13.44140625" style="40" bestFit="1" customWidth="1"/>
    <col min="13333" max="13333" width="15.5546875" style="40" bestFit="1" customWidth="1"/>
    <col min="13334" max="13334" width="13.5546875" style="40" bestFit="1" customWidth="1"/>
    <col min="13335" max="13337" width="12.44140625" style="40" bestFit="1" customWidth="1"/>
    <col min="13338" max="13338" width="17.5546875" style="40" bestFit="1" customWidth="1"/>
    <col min="13339" max="13339" width="12.44140625" style="40" bestFit="1" customWidth="1"/>
    <col min="13340" max="13340" width="13.44140625" style="40" bestFit="1" customWidth="1"/>
    <col min="13341" max="13574" width="9.44140625" style="40"/>
    <col min="13575" max="13575" width="33.5546875" style="40" customWidth="1"/>
    <col min="13576" max="13576" width="16" style="40" customWidth="1"/>
    <col min="13577" max="13578" width="15" style="40" bestFit="1" customWidth="1"/>
    <col min="13579" max="13579" width="16.5546875" style="40" bestFit="1" customWidth="1"/>
    <col min="13580" max="13580" width="12.5546875" style="40" customWidth="1"/>
    <col min="13581" max="13581" width="17.5546875" style="40" bestFit="1" customWidth="1"/>
    <col min="13582" max="13583" width="18.44140625" style="40" bestFit="1" customWidth="1"/>
    <col min="13584" max="13584" width="12.5546875" style="40" bestFit="1" customWidth="1"/>
    <col min="13585" max="13586" width="16.5546875" style="40" bestFit="1" customWidth="1"/>
    <col min="13587" max="13588" width="13.44140625" style="40" bestFit="1" customWidth="1"/>
    <col min="13589" max="13589" width="15.5546875" style="40" bestFit="1" customWidth="1"/>
    <col min="13590" max="13590" width="13.5546875" style="40" bestFit="1" customWidth="1"/>
    <col min="13591" max="13593" width="12.44140625" style="40" bestFit="1" customWidth="1"/>
    <col min="13594" max="13594" width="17.5546875" style="40" bestFit="1" customWidth="1"/>
    <col min="13595" max="13595" width="12.44140625" style="40" bestFit="1" customWidth="1"/>
    <col min="13596" max="13596" width="13.44140625" style="40" bestFit="1" customWidth="1"/>
    <col min="13597" max="13830" width="9.44140625" style="40"/>
    <col min="13831" max="13831" width="33.5546875" style="40" customWidth="1"/>
    <col min="13832" max="13832" width="16" style="40" customWidth="1"/>
    <col min="13833" max="13834" width="15" style="40" bestFit="1" customWidth="1"/>
    <col min="13835" max="13835" width="16.5546875" style="40" bestFit="1" customWidth="1"/>
    <col min="13836" max="13836" width="12.5546875" style="40" customWidth="1"/>
    <col min="13837" max="13837" width="17.5546875" style="40" bestFit="1" customWidth="1"/>
    <col min="13838" max="13839" width="18.44140625" style="40" bestFit="1" customWidth="1"/>
    <col min="13840" max="13840" width="12.5546875" style="40" bestFit="1" customWidth="1"/>
    <col min="13841" max="13842" width="16.5546875" style="40" bestFit="1" customWidth="1"/>
    <col min="13843" max="13844" width="13.44140625" style="40" bestFit="1" customWidth="1"/>
    <col min="13845" max="13845" width="15.5546875" style="40" bestFit="1" customWidth="1"/>
    <col min="13846" max="13846" width="13.5546875" style="40" bestFit="1" customWidth="1"/>
    <col min="13847" max="13849" width="12.44140625" style="40" bestFit="1" customWidth="1"/>
    <col min="13850" max="13850" width="17.5546875" style="40" bestFit="1" customWidth="1"/>
    <col min="13851" max="13851" width="12.44140625" style="40" bestFit="1" customWidth="1"/>
    <col min="13852" max="13852" width="13.44140625" style="40" bestFit="1" customWidth="1"/>
    <col min="13853" max="14086" width="9.44140625" style="40"/>
    <col min="14087" max="14087" width="33.5546875" style="40" customWidth="1"/>
    <col min="14088" max="14088" width="16" style="40" customWidth="1"/>
    <col min="14089" max="14090" width="15" style="40" bestFit="1" customWidth="1"/>
    <col min="14091" max="14091" width="16.5546875" style="40" bestFit="1" customWidth="1"/>
    <col min="14092" max="14092" width="12.5546875" style="40" customWidth="1"/>
    <col min="14093" max="14093" width="17.5546875" style="40" bestFit="1" customWidth="1"/>
    <col min="14094" max="14095" width="18.44140625" style="40" bestFit="1" customWidth="1"/>
    <col min="14096" max="14096" width="12.5546875" style="40" bestFit="1" customWidth="1"/>
    <col min="14097" max="14098" width="16.5546875" style="40" bestFit="1" customWidth="1"/>
    <col min="14099" max="14100" width="13.44140625" style="40" bestFit="1" customWidth="1"/>
    <col min="14101" max="14101" width="15.5546875" style="40" bestFit="1" customWidth="1"/>
    <col min="14102" max="14102" width="13.5546875" style="40" bestFit="1" customWidth="1"/>
    <col min="14103" max="14105" width="12.44140625" style="40" bestFit="1" customWidth="1"/>
    <col min="14106" max="14106" width="17.5546875" style="40" bestFit="1" customWidth="1"/>
    <col min="14107" max="14107" width="12.44140625" style="40" bestFit="1" customWidth="1"/>
    <col min="14108" max="14108" width="13.44140625" style="40" bestFit="1" customWidth="1"/>
    <col min="14109" max="14342" width="9.44140625" style="40"/>
    <col min="14343" max="14343" width="33.5546875" style="40" customWidth="1"/>
    <col min="14344" max="14344" width="16" style="40" customWidth="1"/>
    <col min="14345" max="14346" width="15" style="40" bestFit="1" customWidth="1"/>
    <col min="14347" max="14347" width="16.5546875" style="40" bestFit="1" customWidth="1"/>
    <col min="14348" max="14348" width="12.5546875" style="40" customWidth="1"/>
    <col min="14349" max="14349" width="17.5546875" style="40" bestFit="1" customWidth="1"/>
    <col min="14350" max="14351" width="18.44140625" style="40" bestFit="1" customWidth="1"/>
    <col min="14352" max="14352" width="12.5546875" style="40" bestFit="1" customWidth="1"/>
    <col min="14353" max="14354" width="16.5546875" style="40" bestFit="1" customWidth="1"/>
    <col min="14355" max="14356" width="13.44140625" style="40" bestFit="1" customWidth="1"/>
    <col min="14357" max="14357" width="15.5546875" style="40" bestFit="1" customWidth="1"/>
    <col min="14358" max="14358" width="13.5546875" style="40" bestFit="1" customWidth="1"/>
    <col min="14359" max="14361" width="12.44140625" style="40" bestFit="1" customWidth="1"/>
    <col min="14362" max="14362" width="17.5546875" style="40" bestFit="1" customWidth="1"/>
    <col min="14363" max="14363" width="12.44140625" style="40" bestFit="1" customWidth="1"/>
    <col min="14364" max="14364" width="13.44140625" style="40" bestFit="1" customWidth="1"/>
    <col min="14365" max="14598" width="9.44140625" style="40"/>
    <col min="14599" max="14599" width="33.5546875" style="40" customWidth="1"/>
    <col min="14600" max="14600" width="16" style="40" customWidth="1"/>
    <col min="14601" max="14602" width="15" style="40" bestFit="1" customWidth="1"/>
    <col min="14603" max="14603" width="16.5546875" style="40" bestFit="1" customWidth="1"/>
    <col min="14604" max="14604" width="12.5546875" style="40" customWidth="1"/>
    <col min="14605" max="14605" width="17.5546875" style="40" bestFit="1" customWidth="1"/>
    <col min="14606" max="14607" width="18.44140625" style="40" bestFit="1" customWidth="1"/>
    <col min="14608" max="14608" width="12.5546875" style="40" bestFit="1" customWidth="1"/>
    <col min="14609" max="14610" width="16.5546875" style="40" bestFit="1" customWidth="1"/>
    <col min="14611" max="14612" width="13.44140625" style="40" bestFit="1" customWidth="1"/>
    <col min="14613" max="14613" width="15.5546875" style="40" bestFit="1" customWidth="1"/>
    <col min="14614" max="14614" width="13.5546875" style="40" bestFit="1" customWidth="1"/>
    <col min="14615" max="14617" width="12.44140625" style="40" bestFit="1" customWidth="1"/>
    <col min="14618" max="14618" width="17.5546875" style="40" bestFit="1" customWidth="1"/>
    <col min="14619" max="14619" width="12.44140625" style="40" bestFit="1" customWidth="1"/>
    <col min="14620" max="14620" width="13.44140625" style="40" bestFit="1" customWidth="1"/>
    <col min="14621" max="14854" width="9.44140625" style="40"/>
    <col min="14855" max="14855" width="33.5546875" style="40" customWidth="1"/>
    <col min="14856" max="14856" width="16" style="40" customWidth="1"/>
    <col min="14857" max="14858" width="15" style="40" bestFit="1" customWidth="1"/>
    <col min="14859" max="14859" width="16.5546875" style="40" bestFit="1" customWidth="1"/>
    <col min="14860" max="14860" width="12.5546875" style="40" customWidth="1"/>
    <col min="14861" max="14861" width="17.5546875" style="40" bestFit="1" customWidth="1"/>
    <col min="14862" max="14863" width="18.44140625" style="40" bestFit="1" customWidth="1"/>
    <col min="14864" max="14864" width="12.5546875" style="40" bestFit="1" customWidth="1"/>
    <col min="14865" max="14866" width="16.5546875" style="40" bestFit="1" customWidth="1"/>
    <col min="14867" max="14868" width="13.44140625" style="40" bestFit="1" customWidth="1"/>
    <col min="14869" max="14869" width="15.5546875" style="40" bestFit="1" customWidth="1"/>
    <col min="14870" max="14870" width="13.5546875" style="40" bestFit="1" customWidth="1"/>
    <col min="14871" max="14873" width="12.44140625" style="40" bestFit="1" customWidth="1"/>
    <col min="14874" max="14874" width="17.5546875" style="40" bestFit="1" customWidth="1"/>
    <col min="14875" max="14875" width="12.44140625" style="40" bestFit="1" customWidth="1"/>
    <col min="14876" max="14876" width="13.44140625" style="40" bestFit="1" customWidth="1"/>
    <col min="14877" max="15110" width="9.44140625" style="40"/>
    <col min="15111" max="15111" width="33.5546875" style="40" customWidth="1"/>
    <col min="15112" max="15112" width="16" style="40" customWidth="1"/>
    <col min="15113" max="15114" width="15" style="40" bestFit="1" customWidth="1"/>
    <col min="15115" max="15115" width="16.5546875" style="40" bestFit="1" customWidth="1"/>
    <col min="15116" max="15116" width="12.5546875" style="40" customWidth="1"/>
    <col min="15117" max="15117" width="17.5546875" style="40" bestFit="1" customWidth="1"/>
    <col min="15118" max="15119" width="18.44140625" style="40" bestFit="1" customWidth="1"/>
    <col min="15120" max="15120" width="12.5546875" style="40" bestFit="1" customWidth="1"/>
    <col min="15121" max="15122" width="16.5546875" style="40" bestFit="1" customWidth="1"/>
    <col min="15123" max="15124" width="13.44140625" style="40" bestFit="1" customWidth="1"/>
    <col min="15125" max="15125" width="15.5546875" style="40" bestFit="1" customWidth="1"/>
    <col min="15126" max="15126" width="13.5546875" style="40" bestFit="1" customWidth="1"/>
    <col min="15127" max="15129" width="12.44140625" style="40" bestFit="1" customWidth="1"/>
    <col min="15130" max="15130" width="17.5546875" style="40" bestFit="1" customWidth="1"/>
    <col min="15131" max="15131" width="12.44140625" style="40" bestFit="1" customWidth="1"/>
    <col min="15132" max="15132" width="13.44140625" style="40" bestFit="1" customWidth="1"/>
    <col min="15133" max="15366" width="9.44140625" style="40"/>
    <col min="15367" max="15367" width="33.5546875" style="40" customWidth="1"/>
    <col min="15368" max="15368" width="16" style="40" customWidth="1"/>
    <col min="15369" max="15370" width="15" style="40" bestFit="1" customWidth="1"/>
    <col min="15371" max="15371" width="16.5546875" style="40" bestFit="1" customWidth="1"/>
    <col min="15372" max="15372" width="12.5546875" style="40" customWidth="1"/>
    <col min="15373" max="15373" width="17.5546875" style="40" bestFit="1" customWidth="1"/>
    <col min="15374" max="15375" width="18.44140625" style="40" bestFit="1" customWidth="1"/>
    <col min="15376" max="15376" width="12.5546875" style="40" bestFit="1" customWidth="1"/>
    <col min="15377" max="15378" width="16.5546875" style="40" bestFit="1" customWidth="1"/>
    <col min="15379" max="15380" width="13.44140625" style="40" bestFit="1" customWidth="1"/>
    <col min="15381" max="15381" width="15.5546875" style="40" bestFit="1" customWidth="1"/>
    <col min="15382" max="15382" width="13.5546875" style="40" bestFit="1" customWidth="1"/>
    <col min="15383" max="15385" width="12.44140625" style="40" bestFit="1" customWidth="1"/>
    <col min="15386" max="15386" width="17.5546875" style="40" bestFit="1" customWidth="1"/>
    <col min="15387" max="15387" width="12.44140625" style="40" bestFit="1" customWidth="1"/>
    <col min="15388" max="15388" width="13.44140625" style="40" bestFit="1" customWidth="1"/>
    <col min="15389" max="15622" width="9.44140625" style="40"/>
    <col min="15623" max="15623" width="33.5546875" style="40" customWidth="1"/>
    <col min="15624" max="15624" width="16" style="40" customWidth="1"/>
    <col min="15625" max="15626" width="15" style="40" bestFit="1" customWidth="1"/>
    <col min="15627" max="15627" width="16.5546875" style="40" bestFit="1" customWidth="1"/>
    <col min="15628" max="15628" width="12.5546875" style="40" customWidth="1"/>
    <col min="15629" max="15629" width="17.5546875" style="40" bestFit="1" customWidth="1"/>
    <col min="15630" max="15631" width="18.44140625" style="40" bestFit="1" customWidth="1"/>
    <col min="15632" max="15632" width="12.5546875" style="40" bestFit="1" customWidth="1"/>
    <col min="15633" max="15634" width="16.5546875" style="40" bestFit="1" customWidth="1"/>
    <col min="15635" max="15636" width="13.44140625" style="40" bestFit="1" customWidth="1"/>
    <col min="15637" max="15637" width="15.5546875" style="40" bestFit="1" customWidth="1"/>
    <col min="15638" max="15638" width="13.5546875" style="40" bestFit="1" customWidth="1"/>
    <col min="15639" max="15641" width="12.44140625" style="40" bestFit="1" customWidth="1"/>
    <col min="15642" max="15642" width="17.5546875" style="40" bestFit="1" customWidth="1"/>
    <col min="15643" max="15643" width="12.44140625" style="40" bestFit="1" customWidth="1"/>
    <col min="15644" max="15644" width="13.44140625" style="40" bestFit="1" customWidth="1"/>
    <col min="15645" max="15878" width="9.44140625" style="40"/>
    <col min="15879" max="15879" width="33.5546875" style="40" customWidth="1"/>
    <col min="15880" max="15880" width="16" style="40" customWidth="1"/>
    <col min="15881" max="15882" width="15" style="40" bestFit="1" customWidth="1"/>
    <col min="15883" max="15883" width="16.5546875" style="40" bestFit="1" customWidth="1"/>
    <col min="15884" max="15884" width="12.5546875" style="40" customWidth="1"/>
    <col min="15885" max="15885" width="17.5546875" style="40" bestFit="1" customWidth="1"/>
    <col min="15886" max="15887" width="18.44140625" style="40" bestFit="1" customWidth="1"/>
    <col min="15888" max="15888" width="12.5546875" style="40" bestFit="1" customWidth="1"/>
    <col min="15889" max="15890" width="16.5546875" style="40" bestFit="1" customWidth="1"/>
    <col min="15891" max="15892" width="13.44140625" style="40" bestFit="1" customWidth="1"/>
    <col min="15893" max="15893" width="15.5546875" style="40" bestFit="1" customWidth="1"/>
    <col min="15894" max="15894" width="13.5546875" style="40" bestFit="1" customWidth="1"/>
    <col min="15895" max="15897" width="12.44140625" style="40" bestFit="1" customWidth="1"/>
    <col min="15898" max="15898" width="17.5546875" style="40" bestFit="1" customWidth="1"/>
    <col min="15899" max="15899" width="12.44140625" style="40" bestFit="1" customWidth="1"/>
    <col min="15900" max="15900" width="13.44140625" style="40" bestFit="1" customWidth="1"/>
    <col min="15901" max="16134" width="9.44140625" style="40"/>
    <col min="16135" max="16135" width="33.5546875" style="40" customWidth="1"/>
    <col min="16136" max="16136" width="16" style="40" customWidth="1"/>
    <col min="16137" max="16138" width="15" style="40" bestFit="1" customWidth="1"/>
    <col min="16139" max="16139" width="16.5546875" style="40" bestFit="1" customWidth="1"/>
    <col min="16140" max="16140" width="12.5546875" style="40" customWidth="1"/>
    <col min="16141" max="16141" width="17.5546875" style="40" bestFit="1" customWidth="1"/>
    <col min="16142" max="16143" width="18.44140625" style="40" bestFit="1" customWidth="1"/>
    <col min="16144" max="16144" width="12.5546875" style="40" bestFit="1" customWidth="1"/>
    <col min="16145" max="16146" width="16.5546875" style="40" bestFit="1" customWidth="1"/>
    <col min="16147" max="16148" width="13.44140625" style="40" bestFit="1" customWidth="1"/>
    <col min="16149" max="16149" width="15.5546875" style="40" bestFit="1" customWidth="1"/>
    <col min="16150" max="16150" width="13.5546875" style="40" bestFit="1" customWidth="1"/>
    <col min="16151" max="16153" width="12.44140625" style="40" bestFit="1" customWidth="1"/>
    <col min="16154" max="16154" width="17.5546875" style="40" bestFit="1" customWidth="1"/>
    <col min="16155" max="16155" width="12.44140625" style="40" bestFit="1" customWidth="1"/>
    <col min="16156" max="16156" width="13.44140625" style="40" bestFit="1" customWidth="1"/>
    <col min="16157" max="16384" width="9.44140625" style="40"/>
  </cols>
  <sheetData>
    <row r="1" spans="1:40" ht="13.8">
      <c r="B1" s="302" t="s">
        <v>157</v>
      </c>
      <c r="C1" s="302"/>
      <c r="D1" s="302"/>
      <c r="E1" s="302"/>
      <c r="F1" s="302"/>
      <c r="G1" s="302"/>
      <c r="H1" s="302"/>
      <c r="I1" s="302"/>
      <c r="J1" s="302"/>
      <c r="K1" s="302"/>
      <c r="L1" s="302"/>
      <c r="M1" s="302"/>
      <c r="N1" s="302"/>
      <c r="O1" s="302"/>
      <c r="P1" s="302"/>
      <c r="Q1" s="302"/>
      <c r="R1" s="302"/>
      <c r="S1" s="302"/>
      <c r="T1" s="302"/>
      <c r="U1" s="302"/>
      <c r="V1" s="302"/>
      <c r="W1" s="302"/>
      <c r="X1" s="302"/>
      <c r="Y1" s="302"/>
      <c r="Z1" s="302"/>
      <c r="AA1" s="302"/>
    </row>
    <row r="2" spans="1:40" ht="20.399999999999999" hidden="1" customHeight="1">
      <c r="B2" s="303" t="s">
        <v>158</v>
      </c>
      <c r="C2" s="296" t="s">
        <v>159</v>
      </c>
      <c r="D2" s="303" t="s">
        <v>160</v>
      </c>
      <c r="E2" s="303"/>
      <c r="F2" s="296" t="s">
        <v>159</v>
      </c>
      <c r="G2" s="296" t="s">
        <v>161</v>
      </c>
      <c r="H2" s="304" t="s">
        <v>162</v>
      </c>
      <c r="I2" s="304"/>
      <c r="J2" s="304"/>
      <c r="K2" s="304"/>
      <c r="L2" s="304"/>
      <c r="M2" s="304"/>
      <c r="N2" s="305" t="s">
        <v>163</v>
      </c>
      <c r="O2" s="306"/>
      <c r="P2" s="306"/>
      <c r="Q2" s="306"/>
      <c r="R2" s="306"/>
      <c r="S2" s="306"/>
      <c r="T2" s="306"/>
      <c r="U2" s="307"/>
      <c r="V2" s="308" t="s">
        <v>164</v>
      </c>
      <c r="W2" s="309"/>
      <c r="X2" s="309"/>
      <c r="Y2" s="310"/>
      <c r="Z2" s="311" t="s">
        <v>165</v>
      </c>
      <c r="AA2" s="304" t="s">
        <v>36</v>
      </c>
    </row>
    <row r="3" spans="1:40" s="327" customFormat="1" ht="30.6">
      <c r="B3" s="328"/>
      <c r="C3" s="329">
        <v>44926</v>
      </c>
      <c r="D3" s="330" t="s">
        <v>166</v>
      </c>
      <c r="E3" s="330" t="s">
        <v>89</v>
      </c>
      <c r="F3" s="329">
        <v>44561</v>
      </c>
      <c r="G3" s="330" t="s">
        <v>167</v>
      </c>
      <c r="H3" s="331" t="s">
        <v>900</v>
      </c>
      <c r="I3" s="330" t="s">
        <v>44</v>
      </c>
      <c r="J3" s="330" t="s">
        <v>168</v>
      </c>
      <c r="K3" s="330" t="s">
        <v>85</v>
      </c>
      <c r="L3" s="330" t="s">
        <v>901</v>
      </c>
      <c r="M3" s="330" t="s">
        <v>55</v>
      </c>
      <c r="N3" s="330" t="s">
        <v>902</v>
      </c>
      <c r="O3" s="330" t="s">
        <v>903</v>
      </c>
      <c r="P3" s="330" t="s">
        <v>899</v>
      </c>
      <c r="Q3" s="330" t="s">
        <v>904</v>
      </c>
      <c r="R3" s="330" t="s">
        <v>905</v>
      </c>
      <c r="S3" s="330" t="s">
        <v>906</v>
      </c>
      <c r="T3" s="330" t="s">
        <v>907</v>
      </c>
      <c r="U3" s="330" t="s">
        <v>908</v>
      </c>
      <c r="V3" s="330" t="s">
        <v>909</v>
      </c>
      <c r="W3" s="330" t="s">
        <v>910</v>
      </c>
      <c r="X3" s="330" t="s">
        <v>911</v>
      </c>
      <c r="Y3" s="330" t="s">
        <v>131</v>
      </c>
      <c r="Z3" s="332"/>
      <c r="AA3" s="328"/>
    </row>
    <row r="4" spans="1:40" s="194" customFormat="1" ht="10.199999999999999" hidden="1">
      <c r="A4" s="194">
        <v>1</v>
      </c>
      <c r="B4" s="195" t="s">
        <v>3</v>
      </c>
      <c r="C4" s="196">
        <f>+'BG 122022'!D5-SUM('CA FE'!C5:C582)</f>
        <v>-9.999847412109375E-2</v>
      </c>
      <c r="D4" s="196"/>
      <c r="E4" s="196"/>
      <c r="F4" s="196">
        <f>+VLOOKUP(A4,Clasificación!C:K,9,FALSE)</f>
        <v>0</v>
      </c>
      <c r="G4" s="196">
        <f t="shared" ref="G4:G67" si="0">C4+D4-E4-F4</f>
        <v>-9.999847412109375E-2</v>
      </c>
      <c r="H4" s="196"/>
      <c r="I4" s="196"/>
      <c r="J4" s="196"/>
      <c r="K4" s="196"/>
      <c r="L4" s="196"/>
      <c r="M4" s="196"/>
      <c r="N4" s="196"/>
      <c r="O4" s="196"/>
      <c r="P4" s="196"/>
      <c r="Q4" s="196"/>
      <c r="R4" s="196"/>
      <c r="S4" s="196"/>
      <c r="T4" s="196"/>
      <c r="U4" s="196"/>
      <c r="V4" s="196"/>
      <c r="W4" s="196"/>
      <c r="X4" s="196"/>
      <c r="Y4" s="196"/>
      <c r="Z4" s="196"/>
      <c r="AA4" s="196"/>
      <c r="AB4" s="197"/>
      <c r="AC4" s="198"/>
      <c r="AD4" s="198"/>
      <c r="AE4" s="198"/>
      <c r="AF4" s="198"/>
      <c r="AG4" s="198"/>
      <c r="AH4" s="198"/>
      <c r="AI4" s="198"/>
      <c r="AJ4" s="198"/>
      <c r="AK4" s="198"/>
      <c r="AL4" s="198"/>
      <c r="AM4" s="198"/>
      <c r="AN4" s="198"/>
    </row>
    <row r="5" spans="1:40" s="16" customFormat="1" ht="10.199999999999999" hidden="1">
      <c r="A5" s="16">
        <v>11</v>
      </c>
      <c r="B5" s="167" t="s">
        <v>4</v>
      </c>
      <c r="C5" s="54">
        <f>+VLOOKUP(A5,Clasificación!C:J,5,FALSE)</f>
        <v>0</v>
      </c>
      <c r="D5" s="54"/>
      <c r="E5" s="54"/>
      <c r="F5" s="54">
        <f>+VLOOKUP(A5,Clasificación!C:K,9,FALSE)</f>
        <v>0</v>
      </c>
      <c r="G5" s="54">
        <f t="shared" si="0"/>
        <v>0</v>
      </c>
      <c r="H5" s="54"/>
      <c r="I5" s="54"/>
      <c r="J5" s="54"/>
      <c r="K5" s="54"/>
      <c r="L5" s="54"/>
      <c r="M5" s="54"/>
      <c r="N5" s="54"/>
      <c r="O5" s="54"/>
      <c r="P5" s="54"/>
      <c r="Q5" s="54"/>
      <c r="R5" s="54"/>
      <c r="S5" s="54"/>
      <c r="T5" s="54"/>
      <c r="U5" s="54"/>
      <c r="V5" s="54"/>
      <c r="W5" s="54"/>
      <c r="X5" s="54"/>
      <c r="Y5" s="54"/>
      <c r="Z5" s="54"/>
      <c r="AA5" s="54"/>
      <c r="AB5" s="55"/>
      <c r="AC5" s="168"/>
      <c r="AD5" s="168"/>
      <c r="AE5" s="168"/>
      <c r="AF5" s="168"/>
      <c r="AG5" s="168"/>
      <c r="AH5" s="168"/>
      <c r="AI5" s="168"/>
      <c r="AJ5" s="168"/>
      <c r="AK5" s="168"/>
      <c r="AL5" s="168"/>
      <c r="AM5" s="168"/>
      <c r="AN5" s="168"/>
    </row>
    <row r="6" spans="1:40" s="16" customFormat="1" ht="10.199999999999999" hidden="1">
      <c r="A6" s="16">
        <v>111</v>
      </c>
      <c r="B6" s="167" t="s">
        <v>5</v>
      </c>
      <c r="C6" s="54">
        <f>+VLOOKUP(A6,Clasificación!C:J,5,FALSE)</f>
        <v>0</v>
      </c>
      <c r="D6" s="54"/>
      <c r="E6" s="54"/>
      <c r="F6" s="54">
        <f>+VLOOKUP(A6,Clasificación!C:K,9,FALSE)</f>
        <v>0</v>
      </c>
      <c r="G6" s="54">
        <f t="shared" si="0"/>
        <v>0</v>
      </c>
      <c r="H6" s="54"/>
      <c r="I6" s="54"/>
      <c r="J6" s="54"/>
      <c r="K6" s="54"/>
      <c r="L6" s="54"/>
      <c r="M6" s="54"/>
      <c r="N6" s="54"/>
      <c r="O6" s="54"/>
      <c r="P6" s="54"/>
      <c r="Q6" s="54"/>
      <c r="R6" s="54"/>
      <c r="S6" s="54"/>
      <c r="T6" s="54"/>
      <c r="U6" s="54"/>
      <c r="V6" s="54"/>
      <c r="W6" s="54"/>
      <c r="X6" s="54"/>
      <c r="Y6" s="54"/>
      <c r="Z6" s="54"/>
      <c r="AA6" s="54">
        <f t="shared" ref="AA6:AA69" si="1">SUM(G6:Z6)</f>
        <v>0</v>
      </c>
      <c r="AB6" s="55"/>
      <c r="AC6" s="168"/>
      <c r="AD6" s="168"/>
      <c r="AE6" s="168"/>
      <c r="AF6" s="168"/>
      <c r="AG6" s="168"/>
      <c r="AH6" s="168"/>
      <c r="AI6" s="168"/>
      <c r="AJ6" s="168"/>
      <c r="AK6" s="168"/>
      <c r="AL6" s="168"/>
      <c r="AM6" s="168"/>
      <c r="AN6" s="168"/>
    </row>
    <row r="7" spans="1:40" s="16" customFormat="1" ht="10.199999999999999" hidden="1">
      <c r="A7" s="16">
        <v>11111</v>
      </c>
      <c r="B7" s="167" t="s">
        <v>193</v>
      </c>
      <c r="C7" s="54">
        <f>+VLOOKUP(A7,Clasificación!C:J,5,FALSE)</f>
        <v>0</v>
      </c>
      <c r="D7" s="54"/>
      <c r="E7" s="54"/>
      <c r="F7" s="54">
        <f>+VLOOKUP(A7,Clasificación!C:K,9,FALSE)</f>
        <v>0</v>
      </c>
      <c r="G7" s="54">
        <f t="shared" si="0"/>
        <v>0</v>
      </c>
      <c r="H7" s="54"/>
      <c r="I7" s="54"/>
      <c r="J7" s="54"/>
      <c r="K7" s="54"/>
      <c r="L7" s="54"/>
      <c r="M7" s="54"/>
      <c r="N7" s="54"/>
      <c r="O7" s="54"/>
      <c r="P7" s="54"/>
      <c r="Q7" s="54"/>
      <c r="R7" s="54"/>
      <c r="S7" s="54"/>
      <c r="T7" s="54"/>
      <c r="U7" s="54"/>
      <c r="V7" s="54"/>
      <c r="W7" s="54"/>
      <c r="X7" s="54"/>
      <c r="Y7" s="54"/>
      <c r="Z7" s="54"/>
      <c r="AA7" s="54">
        <f t="shared" si="1"/>
        <v>0</v>
      </c>
      <c r="AB7" s="55"/>
      <c r="AC7" s="168"/>
      <c r="AD7" s="168"/>
      <c r="AE7" s="168"/>
      <c r="AF7" s="168"/>
      <c r="AG7" s="168"/>
      <c r="AH7" s="168"/>
      <c r="AI7" s="168"/>
      <c r="AJ7" s="168"/>
      <c r="AK7" s="168"/>
      <c r="AL7" s="168"/>
      <c r="AM7" s="168"/>
      <c r="AN7" s="168"/>
    </row>
    <row r="8" spans="1:40" s="16" customFormat="1" ht="10.199999999999999" hidden="1">
      <c r="A8" s="16">
        <v>111111</v>
      </c>
      <c r="B8" s="167" t="s">
        <v>193</v>
      </c>
      <c r="C8" s="54">
        <f>+VLOOKUP(A8,Clasificación!C:J,5,FALSE)</f>
        <v>0</v>
      </c>
      <c r="D8" s="54"/>
      <c r="E8" s="54"/>
      <c r="F8" s="54">
        <f>+VLOOKUP(A8,Clasificación!C:K,9,FALSE)</f>
        <v>0</v>
      </c>
      <c r="G8" s="54">
        <f t="shared" si="0"/>
        <v>0</v>
      </c>
      <c r="H8" s="54"/>
      <c r="I8" s="54"/>
      <c r="J8" s="54"/>
      <c r="K8" s="54"/>
      <c r="L8" s="54"/>
      <c r="M8" s="54"/>
      <c r="N8" s="54"/>
      <c r="O8" s="54"/>
      <c r="P8" s="54"/>
      <c r="Q8" s="54"/>
      <c r="R8" s="54"/>
      <c r="S8" s="54"/>
      <c r="T8" s="54"/>
      <c r="U8" s="54"/>
      <c r="V8" s="54"/>
      <c r="W8" s="54"/>
      <c r="X8" s="54"/>
      <c r="Y8" s="54"/>
      <c r="Z8" s="54"/>
      <c r="AA8" s="54">
        <f t="shared" si="1"/>
        <v>0</v>
      </c>
      <c r="AB8" s="55"/>
      <c r="AC8" s="168"/>
      <c r="AD8" s="168"/>
      <c r="AE8" s="168"/>
      <c r="AF8" s="168"/>
      <c r="AG8" s="168"/>
      <c r="AH8" s="168"/>
      <c r="AI8" s="168"/>
      <c r="AJ8" s="168"/>
      <c r="AK8" s="168"/>
      <c r="AL8" s="168"/>
      <c r="AM8" s="168"/>
      <c r="AN8" s="168"/>
    </row>
    <row r="9" spans="1:40" s="16" customFormat="1" ht="10.199999999999999" hidden="1">
      <c r="A9" s="16">
        <v>1111111</v>
      </c>
      <c r="B9" s="167" t="s">
        <v>394</v>
      </c>
      <c r="C9" s="54">
        <f>+VLOOKUP(A9,Clasificación!C:J,5,FALSE)</f>
        <v>0</v>
      </c>
      <c r="D9" s="54"/>
      <c r="E9" s="54"/>
      <c r="F9" s="54">
        <f>+VLOOKUP(A9,Clasificación!C:K,9,FALSE)</f>
        <v>0</v>
      </c>
      <c r="G9" s="54">
        <f t="shared" si="0"/>
        <v>0</v>
      </c>
      <c r="H9" s="54"/>
      <c r="I9" s="54"/>
      <c r="J9" s="54"/>
      <c r="K9" s="54"/>
      <c r="L9" s="54"/>
      <c r="M9" s="54"/>
      <c r="N9" s="54"/>
      <c r="O9" s="54"/>
      <c r="P9" s="54"/>
      <c r="Q9" s="54"/>
      <c r="R9" s="54"/>
      <c r="S9" s="54"/>
      <c r="T9" s="54"/>
      <c r="U9" s="54"/>
      <c r="V9" s="54"/>
      <c r="W9" s="54"/>
      <c r="X9" s="54"/>
      <c r="Y9" s="54"/>
      <c r="Z9" s="54"/>
      <c r="AA9" s="54">
        <f t="shared" si="1"/>
        <v>0</v>
      </c>
      <c r="AB9" s="55"/>
      <c r="AC9" s="168"/>
      <c r="AD9" s="168"/>
      <c r="AE9" s="168"/>
      <c r="AF9" s="168"/>
      <c r="AG9" s="168"/>
      <c r="AH9" s="168"/>
      <c r="AI9" s="168"/>
      <c r="AJ9" s="168"/>
      <c r="AK9" s="168"/>
      <c r="AL9" s="168"/>
      <c r="AM9" s="168"/>
      <c r="AN9" s="168"/>
    </row>
    <row r="10" spans="1:40" s="16" customFormat="1" ht="10.199999999999999" hidden="1">
      <c r="A10" s="16">
        <v>11111111</v>
      </c>
      <c r="B10" s="167" t="s">
        <v>394</v>
      </c>
      <c r="C10" s="54">
        <f>+VLOOKUP(A10,Clasificación!C:J,5,FALSE)</f>
        <v>0</v>
      </c>
      <c r="D10" s="54"/>
      <c r="E10" s="54"/>
      <c r="F10" s="54">
        <f>+VLOOKUP(A10,Clasificación!C:K,9,FALSE)</f>
        <v>0</v>
      </c>
      <c r="G10" s="54">
        <f t="shared" si="0"/>
        <v>0</v>
      </c>
      <c r="H10" s="54"/>
      <c r="I10" s="54"/>
      <c r="J10" s="54"/>
      <c r="K10" s="54"/>
      <c r="L10" s="54"/>
      <c r="M10" s="54"/>
      <c r="N10" s="54"/>
      <c r="O10" s="54"/>
      <c r="P10" s="54"/>
      <c r="Q10" s="54"/>
      <c r="R10" s="54"/>
      <c r="S10" s="54"/>
      <c r="T10" s="54"/>
      <c r="U10" s="54"/>
      <c r="V10" s="54"/>
      <c r="W10" s="54"/>
      <c r="X10" s="54"/>
      <c r="Y10" s="54"/>
      <c r="Z10" s="54"/>
      <c r="AA10" s="54">
        <f t="shared" si="1"/>
        <v>0</v>
      </c>
      <c r="AB10" s="55"/>
      <c r="AC10" s="168"/>
      <c r="AD10" s="168"/>
      <c r="AE10" s="168"/>
      <c r="AF10" s="168"/>
      <c r="AG10" s="168"/>
      <c r="AH10" s="168"/>
      <c r="AI10" s="168"/>
      <c r="AJ10" s="168"/>
      <c r="AK10" s="168"/>
      <c r="AL10" s="168"/>
      <c r="AM10" s="168"/>
      <c r="AN10" s="168"/>
    </row>
    <row r="11" spans="1:40" s="16" customFormat="1" ht="10.199999999999999" hidden="1">
      <c r="A11" s="16">
        <v>1111111101</v>
      </c>
      <c r="B11" s="167" t="s">
        <v>394</v>
      </c>
      <c r="C11" s="54">
        <f>+VLOOKUP(A11,Clasificación!C:J,5,FALSE)</f>
        <v>0</v>
      </c>
      <c r="D11" s="54"/>
      <c r="E11" s="54"/>
      <c r="F11" s="54">
        <f>+VLOOKUP(A11,Clasificación!C:K,9,FALSE)</f>
        <v>0</v>
      </c>
      <c r="G11" s="54">
        <f t="shared" si="0"/>
        <v>0</v>
      </c>
      <c r="H11" s="54"/>
      <c r="I11" s="54"/>
      <c r="J11" s="54"/>
      <c r="K11" s="54"/>
      <c r="L11" s="54"/>
      <c r="M11" s="54"/>
      <c r="N11" s="54"/>
      <c r="O11" s="54"/>
      <c r="P11" s="54"/>
      <c r="Q11" s="54"/>
      <c r="R11" s="54"/>
      <c r="S11" s="54"/>
      <c r="T11" s="54"/>
      <c r="U11" s="54"/>
      <c r="V11" s="54"/>
      <c r="W11" s="54"/>
      <c r="X11" s="54"/>
      <c r="Y11" s="54"/>
      <c r="Z11" s="54"/>
      <c r="AA11" s="54">
        <f t="shared" si="1"/>
        <v>0</v>
      </c>
      <c r="AB11" s="55"/>
      <c r="AC11" s="168"/>
      <c r="AD11" s="168"/>
      <c r="AE11" s="168"/>
      <c r="AF11" s="168"/>
      <c r="AG11" s="168"/>
      <c r="AH11" s="168"/>
      <c r="AI11" s="168"/>
      <c r="AJ11" s="168"/>
      <c r="AK11" s="168"/>
      <c r="AL11" s="168"/>
      <c r="AM11" s="168"/>
      <c r="AN11" s="168"/>
    </row>
    <row r="12" spans="1:40" s="16" customFormat="1" ht="10.199999999999999" hidden="1">
      <c r="A12" s="16">
        <v>1111112</v>
      </c>
      <c r="B12" s="167" t="s">
        <v>57</v>
      </c>
      <c r="C12" s="54">
        <f>+VLOOKUP(A12,Clasificación!C:J,5,FALSE)</f>
        <v>0</v>
      </c>
      <c r="D12" s="54"/>
      <c r="E12" s="54"/>
      <c r="F12" s="54">
        <f>+VLOOKUP(A12,Clasificación!C:K,9,FALSE)</f>
        <v>0</v>
      </c>
      <c r="G12" s="54">
        <f t="shared" si="0"/>
        <v>0</v>
      </c>
      <c r="H12" s="54"/>
      <c r="I12" s="54"/>
      <c r="J12" s="54"/>
      <c r="K12" s="54"/>
      <c r="L12" s="54"/>
      <c r="M12" s="54"/>
      <c r="N12" s="54"/>
      <c r="O12" s="54"/>
      <c r="P12" s="54"/>
      <c r="Q12" s="54"/>
      <c r="R12" s="54"/>
      <c r="S12" s="54"/>
      <c r="T12" s="54"/>
      <c r="U12" s="54"/>
      <c r="V12" s="54"/>
      <c r="W12" s="54"/>
      <c r="X12" s="54"/>
      <c r="Y12" s="54"/>
      <c r="Z12" s="54"/>
      <c r="AA12" s="54">
        <f t="shared" si="1"/>
        <v>0</v>
      </c>
      <c r="AB12" s="55"/>
      <c r="AC12" s="168"/>
      <c r="AD12" s="168"/>
      <c r="AE12" s="168"/>
      <c r="AF12" s="168"/>
      <c r="AG12" s="168"/>
      <c r="AH12" s="168"/>
      <c r="AI12" s="168"/>
      <c r="AJ12" s="168"/>
      <c r="AK12" s="168"/>
      <c r="AL12" s="168"/>
      <c r="AM12" s="168"/>
      <c r="AN12" s="168"/>
    </row>
    <row r="13" spans="1:40" s="16" customFormat="1" ht="10.199999999999999" hidden="1">
      <c r="A13" s="16">
        <v>11111121</v>
      </c>
      <c r="B13" s="167" t="s">
        <v>57</v>
      </c>
      <c r="C13" s="54">
        <f>+VLOOKUP(A13,Clasificación!C:J,5,FALSE)</f>
        <v>0</v>
      </c>
      <c r="D13" s="54"/>
      <c r="E13" s="54"/>
      <c r="F13" s="54">
        <f>+VLOOKUP(A13,Clasificación!C:K,9,FALSE)</f>
        <v>0</v>
      </c>
      <c r="G13" s="54">
        <f t="shared" si="0"/>
        <v>0</v>
      </c>
      <c r="H13" s="54"/>
      <c r="I13" s="54"/>
      <c r="J13" s="54"/>
      <c r="K13" s="54"/>
      <c r="L13" s="54"/>
      <c r="M13" s="54"/>
      <c r="N13" s="54"/>
      <c r="O13" s="54"/>
      <c r="P13" s="54"/>
      <c r="Q13" s="54"/>
      <c r="R13" s="54"/>
      <c r="S13" s="54"/>
      <c r="T13" s="54"/>
      <c r="U13" s="54"/>
      <c r="V13" s="54"/>
      <c r="W13" s="54"/>
      <c r="X13" s="54"/>
      <c r="Y13" s="54"/>
      <c r="Z13" s="54"/>
      <c r="AA13" s="54">
        <f t="shared" si="1"/>
        <v>0</v>
      </c>
      <c r="AB13" s="55"/>
      <c r="AC13" s="168"/>
      <c r="AD13" s="168"/>
      <c r="AE13" s="168"/>
      <c r="AF13" s="168"/>
      <c r="AG13" s="168"/>
      <c r="AH13" s="168"/>
      <c r="AI13" s="168"/>
      <c r="AJ13" s="168"/>
      <c r="AK13" s="168"/>
      <c r="AL13" s="168"/>
      <c r="AM13" s="168"/>
      <c r="AN13" s="168"/>
    </row>
    <row r="14" spans="1:40" s="16" customFormat="1" ht="10.199999999999999" hidden="1">
      <c r="A14" s="16">
        <v>1111112101</v>
      </c>
      <c r="B14" s="167" t="s">
        <v>153</v>
      </c>
      <c r="C14" s="54">
        <f>+VLOOKUP(A14,Clasificación!C:J,5,FALSE)</f>
        <v>0</v>
      </c>
      <c r="D14" s="54"/>
      <c r="E14" s="54"/>
      <c r="F14" s="54">
        <f>+VLOOKUP(A14,Clasificación!C:K,9,FALSE)</f>
        <v>0</v>
      </c>
      <c r="G14" s="54">
        <f t="shared" si="0"/>
        <v>0</v>
      </c>
      <c r="H14" s="54"/>
      <c r="I14" s="54"/>
      <c r="J14" s="54"/>
      <c r="K14" s="54"/>
      <c r="L14" s="54"/>
      <c r="M14" s="54"/>
      <c r="N14" s="54"/>
      <c r="O14" s="54"/>
      <c r="P14" s="54"/>
      <c r="Q14" s="54"/>
      <c r="R14" s="54"/>
      <c r="S14" s="54"/>
      <c r="T14" s="54"/>
      <c r="U14" s="54"/>
      <c r="V14" s="54"/>
      <c r="W14" s="54"/>
      <c r="X14" s="54"/>
      <c r="Y14" s="54"/>
      <c r="Z14" s="54"/>
      <c r="AA14" s="54">
        <f t="shared" si="1"/>
        <v>0</v>
      </c>
      <c r="AB14" s="55"/>
      <c r="AC14" s="168"/>
      <c r="AD14" s="168"/>
      <c r="AE14" s="168"/>
      <c r="AF14" s="168"/>
      <c r="AG14" s="168"/>
      <c r="AH14" s="168"/>
      <c r="AI14" s="168"/>
      <c r="AJ14" s="168"/>
      <c r="AK14" s="168"/>
      <c r="AL14" s="168"/>
      <c r="AM14" s="168"/>
      <c r="AN14" s="168"/>
    </row>
    <row r="15" spans="1:40" s="16" customFormat="1" ht="10.199999999999999" hidden="1">
      <c r="A15" s="16">
        <v>1111112102</v>
      </c>
      <c r="B15" s="167" t="s">
        <v>395</v>
      </c>
      <c r="C15" s="54">
        <f>+VLOOKUP(A15,Clasificación!C:J,5,FALSE)</f>
        <v>0</v>
      </c>
      <c r="D15" s="54"/>
      <c r="E15" s="54"/>
      <c r="F15" s="54">
        <f>+VLOOKUP(A15,Clasificación!C:K,9,FALSE)</f>
        <v>0</v>
      </c>
      <c r="G15" s="54">
        <f t="shared" si="0"/>
        <v>0</v>
      </c>
      <c r="H15" s="54"/>
      <c r="I15" s="54"/>
      <c r="J15" s="54"/>
      <c r="K15" s="54"/>
      <c r="L15" s="54"/>
      <c r="M15" s="54"/>
      <c r="N15" s="54"/>
      <c r="O15" s="54"/>
      <c r="P15" s="54"/>
      <c r="Q15" s="54"/>
      <c r="R15" s="54"/>
      <c r="S15" s="54"/>
      <c r="T15" s="54"/>
      <c r="U15" s="54"/>
      <c r="V15" s="54"/>
      <c r="W15" s="54"/>
      <c r="X15" s="54"/>
      <c r="Y15" s="54"/>
      <c r="Z15" s="54"/>
      <c r="AA15" s="54">
        <f t="shared" si="1"/>
        <v>0</v>
      </c>
      <c r="AB15" s="55"/>
      <c r="AC15" s="168"/>
      <c r="AD15" s="168"/>
      <c r="AE15" s="168"/>
      <c r="AF15" s="168"/>
      <c r="AG15" s="168"/>
      <c r="AH15" s="168"/>
      <c r="AI15" s="168"/>
      <c r="AJ15" s="168"/>
      <c r="AK15" s="168"/>
      <c r="AL15" s="168"/>
      <c r="AM15" s="168"/>
      <c r="AN15" s="168"/>
    </row>
    <row r="16" spans="1:40" s="16" customFormat="1" ht="10.199999999999999" hidden="1">
      <c r="A16" s="16">
        <v>11114</v>
      </c>
      <c r="B16" s="167" t="s">
        <v>17</v>
      </c>
      <c r="C16" s="54">
        <f>+VLOOKUP(A16,Clasificación!C:J,5,FALSE)</f>
        <v>0</v>
      </c>
      <c r="D16" s="54"/>
      <c r="E16" s="54"/>
      <c r="F16" s="54">
        <f>+VLOOKUP(A16,Clasificación!C:K,9,FALSE)</f>
        <v>0</v>
      </c>
      <c r="G16" s="54">
        <f t="shared" si="0"/>
        <v>0</v>
      </c>
      <c r="H16" s="54"/>
      <c r="I16" s="54"/>
      <c r="J16" s="54"/>
      <c r="K16" s="54"/>
      <c r="L16" s="54"/>
      <c r="M16" s="54"/>
      <c r="N16" s="54"/>
      <c r="O16" s="54"/>
      <c r="P16" s="54"/>
      <c r="Q16" s="54"/>
      <c r="R16" s="54"/>
      <c r="S16" s="54"/>
      <c r="T16" s="54"/>
      <c r="U16" s="54"/>
      <c r="V16" s="54"/>
      <c r="W16" s="54"/>
      <c r="X16" s="54"/>
      <c r="Y16" s="54"/>
      <c r="Z16" s="54"/>
      <c r="AA16" s="54">
        <f t="shared" si="1"/>
        <v>0</v>
      </c>
      <c r="AB16" s="55"/>
      <c r="AC16" s="168"/>
      <c r="AD16" s="168"/>
      <c r="AE16" s="168"/>
      <c r="AF16" s="168"/>
      <c r="AG16" s="168"/>
      <c r="AH16" s="168"/>
      <c r="AI16" s="168"/>
      <c r="AJ16" s="168"/>
      <c r="AK16" s="168"/>
      <c r="AL16" s="168"/>
      <c r="AM16" s="168"/>
      <c r="AN16" s="168"/>
    </row>
    <row r="17" spans="1:40" s="16" customFormat="1" ht="10.199999999999999" hidden="1">
      <c r="A17" s="16">
        <v>111141</v>
      </c>
      <c r="B17" s="167" t="s">
        <v>304</v>
      </c>
      <c r="C17" s="54">
        <f>+VLOOKUP(A17,Clasificación!C:J,5,FALSE)</f>
        <v>0</v>
      </c>
      <c r="D17" s="54"/>
      <c r="E17" s="54"/>
      <c r="F17" s="54">
        <f>+VLOOKUP(A17,Clasificación!C:K,9,FALSE)</f>
        <v>0</v>
      </c>
      <c r="G17" s="54">
        <f t="shared" si="0"/>
        <v>0</v>
      </c>
      <c r="H17" s="54"/>
      <c r="I17" s="54"/>
      <c r="J17" s="54"/>
      <c r="K17" s="54"/>
      <c r="L17" s="54"/>
      <c r="M17" s="54"/>
      <c r="N17" s="54"/>
      <c r="O17" s="54"/>
      <c r="P17" s="54"/>
      <c r="Q17" s="54"/>
      <c r="R17" s="54"/>
      <c r="S17" s="54"/>
      <c r="T17" s="54"/>
      <c r="U17" s="54"/>
      <c r="V17" s="54"/>
      <c r="W17" s="54"/>
      <c r="X17" s="54"/>
      <c r="Y17" s="54"/>
      <c r="Z17" s="54"/>
      <c r="AA17" s="54">
        <f t="shared" si="1"/>
        <v>0</v>
      </c>
      <c r="AB17" s="55"/>
      <c r="AC17" s="168"/>
      <c r="AD17" s="168"/>
      <c r="AE17" s="168"/>
      <c r="AF17" s="168"/>
      <c r="AG17" s="168"/>
      <c r="AH17" s="168"/>
      <c r="AI17" s="168"/>
      <c r="AJ17" s="168"/>
      <c r="AK17" s="168"/>
      <c r="AL17" s="168"/>
      <c r="AM17" s="168"/>
      <c r="AN17" s="168"/>
    </row>
    <row r="18" spans="1:40" s="16" customFormat="1" ht="10.199999999999999" hidden="1">
      <c r="A18" s="16">
        <v>1111411</v>
      </c>
      <c r="B18" s="167" t="s">
        <v>305</v>
      </c>
      <c r="C18" s="54">
        <f>+VLOOKUP(A18,Clasificación!C:J,5,FALSE)</f>
        <v>0</v>
      </c>
      <c r="D18" s="54"/>
      <c r="E18" s="54"/>
      <c r="F18" s="54">
        <f>+VLOOKUP(A18,Clasificación!C:K,9,FALSE)</f>
        <v>0</v>
      </c>
      <c r="G18" s="54">
        <f t="shared" si="0"/>
        <v>0</v>
      </c>
      <c r="H18" s="54"/>
      <c r="I18" s="54"/>
      <c r="J18" s="54"/>
      <c r="K18" s="54"/>
      <c r="L18" s="54"/>
      <c r="M18" s="54"/>
      <c r="N18" s="54"/>
      <c r="O18" s="54"/>
      <c r="P18" s="54"/>
      <c r="Q18" s="54"/>
      <c r="R18" s="54"/>
      <c r="S18" s="54"/>
      <c r="T18" s="54"/>
      <c r="U18" s="54"/>
      <c r="V18" s="54"/>
      <c r="W18" s="54"/>
      <c r="X18" s="54"/>
      <c r="Y18" s="54"/>
      <c r="Z18" s="54"/>
      <c r="AA18" s="54">
        <f t="shared" si="1"/>
        <v>0</v>
      </c>
      <c r="AB18" s="55"/>
      <c r="AC18" s="168"/>
      <c r="AD18" s="168"/>
      <c r="AE18" s="168"/>
      <c r="AF18" s="168"/>
      <c r="AG18" s="168"/>
      <c r="AH18" s="168"/>
      <c r="AI18" s="168"/>
      <c r="AJ18" s="168"/>
      <c r="AK18" s="168"/>
      <c r="AL18" s="168"/>
      <c r="AM18" s="168"/>
      <c r="AN18" s="168"/>
    </row>
    <row r="19" spans="1:40" s="16" customFormat="1" ht="10.199999999999999" hidden="1">
      <c r="A19" s="16">
        <v>11114111</v>
      </c>
      <c r="B19" s="167" t="s">
        <v>306</v>
      </c>
      <c r="C19" s="54">
        <f>+VLOOKUP(A19,Clasificación!C:J,5,FALSE)</f>
        <v>0</v>
      </c>
      <c r="D19" s="54"/>
      <c r="E19" s="54"/>
      <c r="F19" s="54">
        <f>+VLOOKUP(A19,Clasificación!C:K,9,FALSE)</f>
        <v>0</v>
      </c>
      <c r="G19" s="54">
        <f t="shared" si="0"/>
        <v>0</v>
      </c>
      <c r="H19" s="54"/>
      <c r="I19" s="54"/>
      <c r="J19" s="54"/>
      <c r="K19" s="54"/>
      <c r="L19" s="54"/>
      <c r="M19" s="54"/>
      <c r="N19" s="54"/>
      <c r="O19" s="54"/>
      <c r="P19" s="54"/>
      <c r="Q19" s="54"/>
      <c r="R19" s="54"/>
      <c r="S19" s="54"/>
      <c r="T19" s="54"/>
      <c r="U19" s="54"/>
      <c r="V19" s="54"/>
      <c r="W19" s="54"/>
      <c r="X19" s="54"/>
      <c r="Y19" s="54"/>
      <c r="Z19" s="54"/>
      <c r="AA19" s="54">
        <f t="shared" si="1"/>
        <v>0</v>
      </c>
      <c r="AB19" s="55"/>
      <c r="AC19" s="168"/>
      <c r="AD19" s="168"/>
      <c r="AE19" s="168"/>
      <c r="AF19" s="168"/>
      <c r="AG19" s="168"/>
      <c r="AH19" s="168"/>
      <c r="AI19" s="168"/>
      <c r="AJ19" s="168"/>
      <c r="AK19" s="168"/>
      <c r="AL19" s="168"/>
      <c r="AM19" s="168"/>
      <c r="AN19" s="168"/>
    </row>
    <row r="20" spans="1:40" s="16" customFormat="1" ht="10.199999999999999" hidden="1">
      <c r="A20" s="16">
        <v>1111411101</v>
      </c>
      <c r="B20" s="167" t="s">
        <v>52</v>
      </c>
      <c r="C20" s="54">
        <f>+VLOOKUP(A20,Clasificación!C:J,5,FALSE)</f>
        <v>977925098</v>
      </c>
      <c r="D20" s="54"/>
      <c r="E20" s="54"/>
      <c r="F20" s="54">
        <f>+VLOOKUP(A20,Clasificación!C:K,9,FALSE)</f>
        <v>974998</v>
      </c>
      <c r="G20" s="54">
        <f t="shared" si="0"/>
        <v>976950100</v>
      </c>
      <c r="H20" s="54"/>
      <c r="I20" s="54"/>
      <c r="J20" s="54"/>
      <c r="K20" s="54"/>
      <c r="L20" s="54"/>
      <c r="M20" s="54"/>
      <c r="N20" s="54"/>
      <c r="O20" s="54"/>
      <c r="P20" s="54"/>
      <c r="Q20" s="54"/>
      <c r="R20" s="54"/>
      <c r="S20" s="54"/>
      <c r="T20" s="54"/>
      <c r="U20" s="54"/>
      <c r="V20" s="54"/>
      <c r="W20" s="54"/>
      <c r="X20" s="54"/>
      <c r="Y20" s="54"/>
      <c r="Z20" s="54"/>
      <c r="AA20" s="54">
        <f t="shared" si="1"/>
        <v>976950100</v>
      </c>
      <c r="AB20" s="55"/>
      <c r="AC20" s="168"/>
      <c r="AD20" s="168"/>
      <c r="AE20" s="168"/>
      <c r="AF20" s="168"/>
      <c r="AG20" s="168"/>
      <c r="AH20" s="168"/>
      <c r="AI20" s="168"/>
      <c r="AJ20" s="168"/>
      <c r="AK20" s="168"/>
      <c r="AL20" s="168"/>
      <c r="AM20" s="168"/>
      <c r="AN20" s="168"/>
    </row>
    <row r="21" spans="1:40" s="16" customFormat="1" ht="10.199999999999999" hidden="1">
      <c r="A21" s="16">
        <v>1111411102</v>
      </c>
      <c r="B21" s="167" t="s">
        <v>51</v>
      </c>
      <c r="C21" s="54">
        <f>+VLOOKUP(A21,Clasificación!C:J,5,FALSE)</f>
        <v>35469000</v>
      </c>
      <c r="D21" s="54"/>
      <c r="E21" s="54"/>
      <c r="F21" s="54">
        <f>+VLOOKUP(A21,Clasificación!C:K,9,FALSE)</f>
        <v>129</v>
      </c>
      <c r="G21" s="54">
        <f t="shared" si="0"/>
        <v>35468871</v>
      </c>
      <c r="H21" s="54"/>
      <c r="I21" s="54"/>
      <c r="J21" s="54"/>
      <c r="K21" s="54"/>
      <c r="L21" s="54"/>
      <c r="M21" s="54"/>
      <c r="N21" s="54"/>
      <c r="O21" s="54"/>
      <c r="P21" s="54"/>
      <c r="Q21" s="54"/>
      <c r="R21" s="54"/>
      <c r="S21" s="54"/>
      <c r="T21" s="54"/>
      <c r="U21" s="54"/>
      <c r="V21" s="54"/>
      <c r="W21" s="54"/>
      <c r="X21" s="54"/>
      <c r="Y21" s="54"/>
      <c r="Z21" s="54"/>
      <c r="AA21" s="54">
        <f t="shared" si="1"/>
        <v>35468871</v>
      </c>
      <c r="AB21" s="55"/>
      <c r="AC21" s="168"/>
      <c r="AD21" s="168"/>
      <c r="AE21" s="168"/>
      <c r="AF21" s="168"/>
      <c r="AG21" s="168"/>
      <c r="AH21" s="168"/>
      <c r="AI21" s="168"/>
      <c r="AJ21" s="168"/>
      <c r="AK21" s="168"/>
      <c r="AL21" s="168"/>
      <c r="AM21" s="168"/>
      <c r="AN21" s="168"/>
    </row>
    <row r="22" spans="1:40" s="16" customFormat="1" ht="10.199999999999999" hidden="1">
      <c r="A22" s="16">
        <v>11114112</v>
      </c>
      <c r="B22" s="167" t="s">
        <v>307</v>
      </c>
      <c r="C22" s="54">
        <f>+VLOOKUP(A22,Clasificación!C:J,5,FALSE)</f>
        <v>0</v>
      </c>
      <c r="D22" s="54"/>
      <c r="E22" s="54"/>
      <c r="F22" s="54">
        <f>+VLOOKUP(A22,Clasificación!C:K,9,FALSE)</f>
        <v>0</v>
      </c>
      <c r="G22" s="54">
        <f t="shared" si="0"/>
        <v>0</v>
      </c>
      <c r="H22" s="54"/>
      <c r="I22" s="54"/>
      <c r="J22" s="54"/>
      <c r="K22" s="54"/>
      <c r="L22" s="54"/>
      <c r="M22" s="54"/>
      <c r="N22" s="54"/>
      <c r="O22" s="54"/>
      <c r="P22" s="54"/>
      <c r="Q22" s="54"/>
      <c r="R22" s="54"/>
      <c r="S22" s="54"/>
      <c r="T22" s="54"/>
      <c r="U22" s="54"/>
      <c r="V22" s="54"/>
      <c r="W22" s="54"/>
      <c r="X22" s="54"/>
      <c r="Y22" s="54"/>
      <c r="Z22" s="54"/>
      <c r="AA22" s="54">
        <f t="shared" si="1"/>
        <v>0</v>
      </c>
      <c r="AB22" s="55"/>
      <c r="AC22" s="168"/>
      <c r="AD22" s="168"/>
      <c r="AE22" s="168"/>
      <c r="AF22" s="168"/>
      <c r="AG22" s="168"/>
      <c r="AH22" s="168"/>
      <c r="AI22" s="168"/>
      <c r="AJ22" s="168"/>
      <c r="AK22" s="168"/>
      <c r="AL22" s="168"/>
      <c r="AM22" s="168"/>
      <c r="AN22" s="168"/>
    </row>
    <row r="23" spans="1:40" s="16" customFormat="1" ht="10.199999999999999" hidden="1">
      <c r="A23" s="16">
        <v>1111411201</v>
      </c>
      <c r="B23" s="167" t="s">
        <v>52</v>
      </c>
      <c r="C23" s="54">
        <f>+VLOOKUP(A23,Clasificación!C:J,5,FALSE)</f>
        <v>39212607</v>
      </c>
      <c r="D23" s="54"/>
      <c r="E23" s="54"/>
      <c r="F23" s="54">
        <f>+VLOOKUP(A23,Clasificación!C:K,9,FALSE)</f>
        <v>487019973</v>
      </c>
      <c r="G23" s="54">
        <f t="shared" si="0"/>
        <v>-447807366</v>
      </c>
      <c r="H23" s="54"/>
      <c r="I23" s="54"/>
      <c r="J23" s="54"/>
      <c r="K23" s="54"/>
      <c r="L23" s="54"/>
      <c r="M23" s="54"/>
      <c r="N23" s="54"/>
      <c r="O23" s="54"/>
      <c r="P23" s="54"/>
      <c r="Q23" s="54"/>
      <c r="R23" s="54"/>
      <c r="S23" s="54"/>
      <c r="T23" s="54"/>
      <c r="U23" s="54"/>
      <c r="V23" s="54"/>
      <c r="W23" s="54"/>
      <c r="X23" s="54"/>
      <c r="Y23" s="54"/>
      <c r="Z23" s="54"/>
      <c r="AA23" s="54">
        <f t="shared" si="1"/>
        <v>-447807366</v>
      </c>
      <c r="AB23" s="55"/>
      <c r="AC23" s="168"/>
      <c r="AD23" s="168"/>
      <c r="AE23" s="168"/>
      <c r="AF23" s="168"/>
      <c r="AG23" s="168"/>
      <c r="AH23" s="168"/>
      <c r="AI23" s="168"/>
      <c r="AJ23" s="168"/>
      <c r="AK23" s="168"/>
      <c r="AL23" s="168"/>
      <c r="AM23" s="168"/>
      <c r="AN23" s="168"/>
    </row>
    <row r="24" spans="1:40" s="16" customFormat="1" ht="10.199999999999999" hidden="1">
      <c r="A24" s="16">
        <v>1111411202</v>
      </c>
      <c r="B24" s="167" t="s">
        <v>51</v>
      </c>
      <c r="C24" s="54">
        <f>+VLOOKUP(A24,Clasificación!C:J,5,FALSE)</f>
        <v>29661931</v>
      </c>
      <c r="D24" s="54"/>
      <c r="E24" s="54"/>
      <c r="F24" s="54">
        <f>+VLOOKUP(A24,Clasificación!C:K,9,FALSE)</f>
        <v>106618344</v>
      </c>
      <c r="G24" s="54">
        <f t="shared" si="0"/>
        <v>-76956413</v>
      </c>
      <c r="H24" s="54"/>
      <c r="I24" s="54"/>
      <c r="J24" s="54"/>
      <c r="K24" s="54"/>
      <c r="L24" s="54"/>
      <c r="M24" s="54"/>
      <c r="N24" s="54"/>
      <c r="O24" s="54"/>
      <c r="P24" s="54"/>
      <c r="Q24" s="54"/>
      <c r="R24" s="54"/>
      <c r="S24" s="54"/>
      <c r="T24" s="54"/>
      <c r="U24" s="54"/>
      <c r="V24" s="54"/>
      <c r="W24" s="54"/>
      <c r="X24" s="54"/>
      <c r="Y24" s="54"/>
      <c r="Z24" s="54"/>
      <c r="AA24" s="54">
        <f t="shared" si="1"/>
        <v>-76956413</v>
      </c>
      <c r="AB24" s="55"/>
      <c r="AC24" s="168"/>
      <c r="AD24" s="168"/>
      <c r="AE24" s="168"/>
      <c r="AF24" s="168"/>
      <c r="AG24" s="168"/>
      <c r="AH24" s="168"/>
      <c r="AI24" s="168"/>
      <c r="AJ24" s="168"/>
      <c r="AK24" s="168"/>
      <c r="AL24" s="168"/>
      <c r="AM24" s="168"/>
      <c r="AN24" s="168"/>
    </row>
    <row r="25" spans="1:40" s="16" customFormat="1" ht="10.199999999999999" hidden="1">
      <c r="A25" s="16">
        <v>11114113</v>
      </c>
      <c r="B25" s="167" t="s">
        <v>954</v>
      </c>
      <c r="C25" s="54">
        <f>+VLOOKUP(A25,Clasificación!C:J,5,FALSE)</f>
        <v>0</v>
      </c>
      <c r="D25" s="54"/>
      <c r="E25" s="54"/>
      <c r="F25" s="54">
        <f>+VLOOKUP(A25,Clasificación!C:K,9,FALSE)</f>
        <v>0</v>
      </c>
      <c r="G25" s="54">
        <f t="shared" si="0"/>
        <v>0</v>
      </c>
      <c r="H25" s="54"/>
      <c r="I25" s="54"/>
      <c r="J25" s="54"/>
      <c r="K25" s="54"/>
      <c r="L25" s="54"/>
      <c r="M25" s="54"/>
      <c r="N25" s="54"/>
      <c r="O25" s="54"/>
      <c r="P25" s="54"/>
      <c r="Q25" s="54"/>
      <c r="R25" s="54"/>
      <c r="S25" s="54"/>
      <c r="T25" s="54"/>
      <c r="U25" s="54"/>
      <c r="V25" s="54"/>
      <c r="W25" s="54"/>
      <c r="X25" s="54"/>
      <c r="Y25" s="54"/>
      <c r="Z25" s="54"/>
      <c r="AA25" s="54">
        <f t="shared" si="1"/>
        <v>0</v>
      </c>
      <c r="AB25" s="55"/>
      <c r="AC25" s="168"/>
      <c r="AD25" s="168"/>
      <c r="AE25" s="168"/>
      <c r="AF25" s="168"/>
      <c r="AG25" s="168"/>
      <c r="AH25" s="168"/>
      <c r="AI25" s="168"/>
      <c r="AJ25" s="168"/>
      <c r="AK25" s="168"/>
      <c r="AL25" s="168"/>
      <c r="AM25" s="168"/>
      <c r="AN25" s="168"/>
    </row>
    <row r="26" spans="1:40" s="16" customFormat="1" ht="10.199999999999999" hidden="1">
      <c r="A26" s="16">
        <v>1111411301</v>
      </c>
      <c r="B26" s="167" t="s">
        <v>52</v>
      </c>
      <c r="C26" s="54">
        <f>+VLOOKUP(A26,Clasificación!C:J,5,FALSE)</f>
        <v>339775222</v>
      </c>
      <c r="D26" s="54"/>
      <c r="E26" s="54"/>
      <c r="F26" s="54">
        <f>+VLOOKUP(A26,Clasificación!C:K,9,FALSE)</f>
        <v>0</v>
      </c>
      <c r="G26" s="54">
        <f t="shared" si="0"/>
        <v>339775222</v>
      </c>
      <c r="H26" s="54"/>
      <c r="I26" s="54"/>
      <c r="J26" s="54"/>
      <c r="K26" s="54"/>
      <c r="L26" s="54"/>
      <c r="M26" s="54"/>
      <c r="N26" s="54"/>
      <c r="O26" s="54"/>
      <c r="P26" s="54"/>
      <c r="Q26" s="54"/>
      <c r="R26" s="54"/>
      <c r="S26" s="54"/>
      <c r="T26" s="54"/>
      <c r="U26" s="54"/>
      <c r="V26" s="54"/>
      <c r="W26" s="54"/>
      <c r="X26" s="54"/>
      <c r="Y26" s="54"/>
      <c r="Z26" s="54"/>
      <c r="AA26" s="54">
        <f t="shared" si="1"/>
        <v>339775222</v>
      </c>
      <c r="AB26" s="55"/>
      <c r="AC26" s="168"/>
      <c r="AD26" s="168"/>
      <c r="AE26" s="168"/>
      <c r="AF26" s="168"/>
      <c r="AG26" s="168"/>
      <c r="AH26" s="168"/>
      <c r="AI26" s="168"/>
      <c r="AJ26" s="168"/>
      <c r="AK26" s="168"/>
      <c r="AL26" s="168"/>
      <c r="AM26" s="168"/>
      <c r="AN26" s="168"/>
    </row>
    <row r="27" spans="1:40" s="16" customFormat="1" ht="10.199999999999999" hidden="1">
      <c r="A27" s="16">
        <v>1111411302</v>
      </c>
      <c r="B27" s="167" t="s">
        <v>51</v>
      </c>
      <c r="C27" s="54">
        <f>+VLOOKUP(A27,Clasificación!C:J,5,FALSE)</f>
        <v>43583473</v>
      </c>
      <c r="D27" s="54"/>
      <c r="E27" s="54"/>
      <c r="F27" s="54">
        <f>+VLOOKUP(A27,Clasificación!C:K,9,FALSE)</f>
        <v>0</v>
      </c>
      <c r="G27" s="54">
        <f t="shared" si="0"/>
        <v>43583473</v>
      </c>
      <c r="H27" s="54"/>
      <c r="I27" s="54"/>
      <c r="J27" s="54"/>
      <c r="K27" s="54"/>
      <c r="L27" s="54"/>
      <c r="M27" s="54"/>
      <c r="N27" s="54"/>
      <c r="O27" s="54"/>
      <c r="P27" s="54"/>
      <c r="Q27" s="54"/>
      <c r="R27" s="54"/>
      <c r="S27" s="54"/>
      <c r="T27" s="54"/>
      <c r="U27" s="54"/>
      <c r="V27" s="54"/>
      <c r="W27" s="54"/>
      <c r="X27" s="54"/>
      <c r="Y27" s="54"/>
      <c r="Z27" s="54"/>
      <c r="AA27" s="54">
        <f t="shared" si="1"/>
        <v>43583473</v>
      </c>
      <c r="AB27" s="55"/>
      <c r="AC27" s="168"/>
      <c r="AD27" s="168"/>
      <c r="AE27" s="168"/>
      <c r="AF27" s="168"/>
      <c r="AG27" s="168"/>
      <c r="AH27" s="168"/>
      <c r="AI27" s="168"/>
      <c r="AJ27" s="168"/>
      <c r="AK27" s="168"/>
      <c r="AL27" s="168"/>
      <c r="AM27" s="168"/>
      <c r="AN27" s="168"/>
    </row>
    <row r="28" spans="1:40" s="16" customFormat="1" ht="10.199999999999999" hidden="1">
      <c r="A28" s="16">
        <v>1111412</v>
      </c>
      <c r="B28" s="167" t="s">
        <v>396</v>
      </c>
      <c r="C28" s="54">
        <f>+VLOOKUP(A28,Clasificación!C:J,5,FALSE)</f>
        <v>0</v>
      </c>
      <c r="D28" s="54"/>
      <c r="E28" s="54"/>
      <c r="F28" s="54">
        <f>+VLOOKUP(A28,Clasificación!C:K,9,FALSE)</f>
        <v>0</v>
      </c>
      <c r="G28" s="54">
        <f t="shared" si="0"/>
        <v>0</v>
      </c>
      <c r="H28" s="54"/>
      <c r="I28" s="54"/>
      <c r="J28" s="54"/>
      <c r="K28" s="54"/>
      <c r="L28" s="54"/>
      <c r="M28" s="54"/>
      <c r="N28" s="54"/>
      <c r="O28" s="54"/>
      <c r="P28" s="54"/>
      <c r="Q28" s="54"/>
      <c r="R28" s="54"/>
      <c r="S28" s="54"/>
      <c r="T28" s="54"/>
      <c r="U28" s="54"/>
      <c r="V28" s="54"/>
      <c r="W28" s="54"/>
      <c r="X28" s="54"/>
      <c r="Y28" s="54"/>
      <c r="Z28" s="54"/>
      <c r="AA28" s="54">
        <f t="shared" si="1"/>
        <v>0</v>
      </c>
      <c r="AB28" s="55"/>
      <c r="AC28" s="168"/>
      <c r="AD28" s="168"/>
      <c r="AE28" s="168"/>
      <c r="AF28" s="168"/>
      <c r="AG28" s="168"/>
      <c r="AH28" s="168"/>
      <c r="AI28" s="168"/>
      <c r="AJ28" s="168"/>
      <c r="AK28" s="168"/>
      <c r="AL28" s="168"/>
      <c r="AM28" s="168"/>
      <c r="AN28" s="168"/>
    </row>
    <row r="29" spans="1:40" s="16" customFormat="1" ht="10.199999999999999" hidden="1">
      <c r="A29" s="16">
        <v>11114121</v>
      </c>
      <c r="B29" s="167" t="s">
        <v>397</v>
      </c>
      <c r="C29" s="54">
        <f>+VLOOKUP(A29,Clasificación!C:J,5,FALSE)</f>
        <v>0</v>
      </c>
      <c r="D29" s="54"/>
      <c r="E29" s="54"/>
      <c r="F29" s="54">
        <f>+VLOOKUP(A29,Clasificación!C:K,9,FALSE)</f>
        <v>0</v>
      </c>
      <c r="G29" s="54">
        <f t="shared" si="0"/>
        <v>0</v>
      </c>
      <c r="H29" s="54"/>
      <c r="I29" s="54"/>
      <c r="J29" s="54"/>
      <c r="K29" s="54"/>
      <c r="L29" s="54"/>
      <c r="M29" s="54"/>
      <c r="N29" s="54"/>
      <c r="O29" s="54"/>
      <c r="P29" s="54"/>
      <c r="Q29" s="54"/>
      <c r="R29" s="54"/>
      <c r="S29" s="54"/>
      <c r="T29" s="54"/>
      <c r="U29" s="54"/>
      <c r="V29" s="54"/>
      <c r="W29" s="54"/>
      <c r="X29" s="54"/>
      <c r="Y29" s="54"/>
      <c r="Z29" s="54"/>
      <c r="AA29" s="54">
        <f t="shared" si="1"/>
        <v>0</v>
      </c>
      <c r="AB29" s="55"/>
      <c r="AC29" s="168"/>
      <c r="AD29" s="168"/>
      <c r="AE29" s="168"/>
      <c r="AF29" s="168"/>
      <c r="AG29" s="168"/>
      <c r="AH29" s="168"/>
      <c r="AI29" s="168"/>
      <c r="AJ29" s="168"/>
      <c r="AK29" s="168"/>
      <c r="AL29" s="168"/>
      <c r="AM29" s="168"/>
      <c r="AN29" s="168"/>
    </row>
    <row r="30" spans="1:40" s="16" customFormat="1" ht="10.199999999999999" hidden="1">
      <c r="A30" s="16">
        <v>1111412101</v>
      </c>
      <c r="B30" s="167" t="s">
        <v>52</v>
      </c>
      <c r="C30" s="54">
        <f>+VLOOKUP(A30,Clasificación!C:J,5,FALSE)</f>
        <v>0</v>
      </c>
      <c r="D30" s="54"/>
      <c r="E30" s="54"/>
      <c r="F30" s="54">
        <f>+VLOOKUP(A30,Clasificación!C:K,9,FALSE)</f>
        <v>0</v>
      </c>
      <c r="G30" s="54">
        <f t="shared" si="0"/>
        <v>0</v>
      </c>
      <c r="H30" s="54"/>
      <c r="I30" s="54"/>
      <c r="J30" s="54"/>
      <c r="K30" s="54"/>
      <c r="L30" s="54"/>
      <c r="M30" s="54"/>
      <c r="N30" s="54"/>
      <c r="O30" s="54"/>
      <c r="P30" s="54"/>
      <c r="Q30" s="54"/>
      <c r="R30" s="54"/>
      <c r="S30" s="54"/>
      <c r="T30" s="54"/>
      <c r="U30" s="54"/>
      <c r="V30" s="54"/>
      <c r="W30" s="54"/>
      <c r="X30" s="54"/>
      <c r="Y30" s="54"/>
      <c r="Z30" s="54"/>
      <c r="AA30" s="54">
        <f t="shared" si="1"/>
        <v>0</v>
      </c>
      <c r="AB30" s="55"/>
      <c r="AC30" s="168"/>
      <c r="AD30" s="168"/>
      <c r="AE30" s="168"/>
      <c r="AF30" s="168"/>
      <c r="AG30" s="168"/>
      <c r="AH30" s="168"/>
      <c r="AI30" s="168"/>
      <c r="AJ30" s="168"/>
      <c r="AK30" s="168"/>
      <c r="AL30" s="168"/>
      <c r="AM30" s="168"/>
      <c r="AN30" s="168"/>
    </row>
    <row r="31" spans="1:40" s="16" customFormat="1" ht="10.199999999999999" hidden="1">
      <c r="A31" s="16">
        <v>1111412102</v>
      </c>
      <c r="B31" s="167" t="s">
        <v>51</v>
      </c>
      <c r="C31" s="54">
        <f>+VLOOKUP(A31,Clasificación!C:J,5,FALSE)</f>
        <v>0</v>
      </c>
      <c r="D31" s="54"/>
      <c r="E31" s="54"/>
      <c r="F31" s="54">
        <f>+VLOOKUP(A31,Clasificación!C:K,9,FALSE)</f>
        <v>0</v>
      </c>
      <c r="G31" s="54">
        <f t="shared" si="0"/>
        <v>0</v>
      </c>
      <c r="H31" s="54"/>
      <c r="I31" s="54"/>
      <c r="J31" s="54"/>
      <c r="K31" s="54"/>
      <c r="L31" s="54"/>
      <c r="M31" s="54"/>
      <c r="N31" s="54"/>
      <c r="O31" s="54"/>
      <c r="P31" s="54"/>
      <c r="Q31" s="54"/>
      <c r="R31" s="54"/>
      <c r="S31" s="54"/>
      <c r="T31" s="54"/>
      <c r="U31" s="54"/>
      <c r="V31" s="54"/>
      <c r="W31" s="54"/>
      <c r="X31" s="54"/>
      <c r="Y31" s="54"/>
      <c r="Z31" s="54"/>
      <c r="AA31" s="54">
        <f t="shared" si="1"/>
        <v>0</v>
      </c>
      <c r="AB31" s="55"/>
      <c r="AC31" s="168"/>
      <c r="AD31" s="168"/>
      <c r="AE31" s="168"/>
      <c r="AF31" s="168"/>
      <c r="AG31" s="168"/>
      <c r="AH31" s="168"/>
      <c r="AI31" s="168"/>
      <c r="AJ31" s="168"/>
      <c r="AK31" s="168"/>
      <c r="AL31" s="168"/>
      <c r="AM31" s="168"/>
      <c r="AN31" s="168"/>
    </row>
    <row r="32" spans="1:40" s="16" customFormat="1" ht="10.199999999999999" hidden="1">
      <c r="A32" s="16">
        <v>11114122</v>
      </c>
      <c r="B32" s="167" t="s">
        <v>398</v>
      </c>
      <c r="C32" s="54">
        <f>+VLOOKUP(A32,Clasificación!C:J,5,FALSE)</f>
        <v>0</v>
      </c>
      <c r="D32" s="54"/>
      <c r="E32" s="54"/>
      <c r="F32" s="54">
        <f>+VLOOKUP(A32,Clasificación!C:K,9,FALSE)</f>
        <v>0</v>
      </c>
      <c r="G32" s="54">
        <f t="shared" si="0"/>
        <v>0</v>
      </c>
      <c r="H32" s="54"/>
      <c r="I32" s="54"/>
      <c r="J32" s="54"/>
      <c r="K32" s="54"/>
      <c r="L32" s="54"/>
      <c r="M32" s="54"/>
      <c r="N32" s="54"/>
      <c r="O32" s="54"/>
      <c r="P32" s="54"/>
      <c r="Q32" s="54"/>
      <c r="R32" s="54"/>
      <c r="S32" s="54"/>
      <c r="T32" s="54"/>
      <c r="U32" s="54"/>
      <c r="V32" s="54"/>
      <c r="W32" s="54"/>
      <c r="X32" s="54"/>
      <c r="Y32" s="54"/>
      <c r="Z32" s="54"/>
      <c r="AA32" s="54">
        <f t="shared" si="1"/>
        <v>0</v>
      </c>
      <c r="AB32" s="55"/>
      <c r="AC32" s="168"/>
      <c r="AD32" s="168"/>
      <c r="AE32" s="168"/>
      <c r="AF32" s="168"/>
      <c r="AG32" s="168"/>
      <c r="AH32" s="168"/>
      <c r="AI32" s="168"/>
      <c r="AJ32" s="168"/>
      <c r="AK32" s="168"/>
      <c r="AL32" s="168"/>
      <c r="AM32" s="168"/>
      <c r="AN32" s="168"/>
    </row>
    <row r="33" spans="1:40" s="16" customFormat="1" ht="10.199999999999999" hidden="1">
      <c r="A33" s="16">
        <v>1111412201</v>
      </c>
      <c r="B33" s="167" t="s">
        <v>52</v>
      </c>
      <c r="C33" s="54">
        <f>+VLOOKUP(A33,Clasificación!C:J,5,FALSE)</f>
        <v>7067000</v>
      </c>
      <c r="D33" s="54"/>
      <c r="E33" s="54"/>
      <c r="F33" s="54">
        <f>+VLOOKUP(A33,Clasificación!C:K,9,FALSE)</f>
        <v>7067000</v>
      </c>
      <c r="G33" s="54">
        <f t="shared" si="0"/>
        <v>0</v>
      </c>
      <c r="H33" s="54"/>
      <c r="I33" s="54"/>
      <c r="J33" s="54"/>
      <c r="K33" s="54"/>
      <c r="L33" s="54"/>
      <c r="M33" s="54"/>
      <c r="N33" s="54"/>
      <c r="O33" s="54"/>
      <c r="P33" s="54"/>
      <c r="Q33" s="54"/>
      <c r="R33" s="54"/>
      <c r="S33" s="54"/>
      <c r="T33" s="54"/>
      <c r="U33" s="54"/>
      <c r="V33" s="54"/>
      <c r="W33" s="54"/>
      <c r="X33" s="54"/>
      <c r="Y33" s="54"/>
      <c r="Z33" s="54"/>
      <c r="AA33" s="54">
        <f t="shared" si="1"/>
        <v>0</v>
      </c>
      <c r="AB33" s="55"/>
      <c r="AC33" s="168"/>
      <c r="AD33" s="168"/>
      <c r="AE33" s="168"/>
      <c r="AF33" s="168"/>
      <c r="AG33" s="168"/>
      <c r="AH33" s="168"/>
      <c r="AI33" s="168"/>
      <c r="AJ33" s="168"/>
      <c r="AK33" s="168"/>
      <c r="AL33" s="168"/>
      <c r="AM33" s="168"/>
      <c r="AN33" s="168"/>
    </row>
    <row r="34" spans="1:40" s="16" customFormat="1" ht="10.199999999999999" hidden="1">
      <c r="A34" s="16">
        <v>1111412202</v>
      </c>
      <c r="B34" s="167" t="s">
        <v>51</v>
      </c>
      <c r="C34" s="54">
        <f>+VLOOKUP(A34,Clasificación!C:J,5,FALSE)</f>
        <v>37493248</v>
      </c>
      <c r="D34" s="54"/>
      <c r="E34" s="54"/>
      <c r="F34" s="54">
        <f>+VLOOKUP(A34,Clasificación!C:K,9,FALSE)</f>
        <v>35178547</v>
      </c>
      <c r="G34" s="54">
        <f t="shared" si="0"/>
        <v>2314701</v>
      </c>
      <c r="H34" s="54"/>
      <c r="I34" s="54"/>
      <c r="J34" s="54"/>
      <c r="K34" s="54"/>
      <c r="L34" s="54"/>
      <c r="M34" s="54"/>
      <c r="N34" s="54"/>
      <c r="O34" s="54"/>
      <c r="P34" s="54"/>
      <c r="Q34" s="54"/>
      <c r="R34" s="54"/>
      <c r="S34" s="54"/>
      <c r="T34" s="54"/>
      <c r="U34" s="54"/>
      <c r="V34" s="54"/>
      <c r="W34" s="54"/>
      <c r="X34" s="54"/>
      <c r="Y34" s="54"/>
      <c r="Z34" s="54"/>
      <c r="AA34" s="54">
        <f t="shared" si="1"/>
        <v>2314701</v>
      </c>
      <c r="AB34" s="55"/>
      <c r="AC34" s="168"/>
      <c r="AD34" s="168"/>
      <c r="AE34" s="168"/>
      <c r="AF34" s="168"/>
      <c r="AG34" s="168"/>
      <c r="AH34" s="168"/>
      <c r="AI34" s="168"/>
      <c r="AJ34" s="168"/>
      <c r="AK34" s="168"/>
      <c r="AL34" s="168"/>
      <c r="AM34" s="168"/>
      <c r="AN34" s="168"/>
    </row>
    <row r="35" spans="1:40" s="16" customFormat="1" ht="10.199999999999999" hidden="1">
      <c r="A35" s="16">
        <v>11114123</v>
      </c>
      <c r="B35" s="167" t="s">
        <v>1012</v>
      </c>
      <c r="C35" s="54">
        <f>+VLOOKUP(A35,Clasificación!C:J,5,FALSE)</f>
        <v>0</v>
      </c>
      <c r="D35" s="54"/>
      <c r="E35" s="54"/>
      <c r="F35" s="54">
        <f>+VLOOKUP(A35,Clasificación!C:K,9,FALSE)</f>
        <v>0</v>
      </c>
      <c r="G35" s="54">
        <f t="shared" si="0"/>
        <v>0</v>
      </c>
      <c r="H35" s="54"/>
      <c r="I35" s="54"/>
      <c r="J35" s="54"/>
      <c r="K35" s="54"/>
      <c r="L35" s="54"/>
      <c r="M35" s="54"/>
      <c r="N35" s="54"/>
      <c r="O35" s="54"/>
      <c r="P35" s="54"/>
      <c r="Q35" s="54"/>
      <c r="R35" s="54"/>
      <c r="S35" s="54"/>
      <c r="T35" s="54"/>
      <c r="U35" s="54"/>
      <c r="V35" s="54"/>
      <c r="W35" s="54"/>
      <c r="X35" s="54"/>
      <c r="Y35" s="54"/>
      <c r="Z35" s="54"/>
      <c r="AA35" s="54">
        <f t="shared" si="1"/>
        <v>0</v>
      </c>
      <c r="AB35" s="55"/>
      <c r="AC35" s="168"/>
      <c r="AD35" s="168"/>
      <c r="AE35" s="168"/>
      <c r="AF35" s="168"/>
      <c r="AG35" s="168"/>
      <c r="AH35" s="168"/>
      <c r="AI35" s="168"/>
      <c r="AJ35" s="168"/>
      <c r="AK35" s="168"/>
      <c r="AL35" s="168"/>
      <c r="AM35" s="168"/>
      <c r="AN35" s="168"/>
    </row>
    <row r="36" spans="1:40" s="16" customFormat="1" ht="10.199999999999999" hidden="1">
      <c r="A36" s="16">
        <v>1111412301</v>
      </c>
      <c r="B36" s="167" t="s">
        <v>52</v>
      </c>
      <c r="C36" s="54">
        <f>+VLOOKUP(A36,Clasificación!C:J,5,FALSE)</f>
        <v>26144706</v>
      </c>
      <c r="D36" s="54"/>
      <c r="E36" s="54"/>
      <c r="F36" s="54">
        <f>+VLOOKUP(A36,Clasificación!C:K,9,FALSE)</f>
        <v>11050000</v>
      </c>
      <c r="G36" s="54">
        <f t="shared" si="0"/>
        <v>15094706</v>
      </c>
      <c r="H36" s="54"/>
      <c r="I36" s="54"/>
      <c r="J36" s="54"/>
      <c r="K36" s="54"/>
      <c r="L36" s="54"/>
      <c r="M36" s="54"/>
      <c r="N36" s="54"/>
      <c r="O36" s="54"/>
      <c r="P36" s="54"/>
      <c r="Q36" s="54"/>
      <c r="R36" s="54"/>
      <c r="S36" s="54"/>
      <c r="T36" s="54"/>
      <c r="U36" s="54"/>
      <c r="V36" s="54"/>
      <c r="W36" s="54"/>
      <c r="X36" s="54"/>
      <c r="Y36" s="54"/>
      <c r="Z36" s="54"/>
      <c r="AA36" s="54">
        <f t="shared" si="1"/>
        <v>15094706</v>
      </c>
      <c r="AB36" s="55"/>
      <c r="AC36" s="168"/>
      <c r="AD36" s="168"/>
      <c r="AE36" s="168"/>
      <c r="AF36" s="168"/>
      <c r="AG36" s="168"/>
      <c r="AH36" s="168"/>
      <c r="AI36" s="168"/>
      <c r="AJ36" s="168"/>
      <c r="AK36" s="168"/>
      <c r="AL36" s="168"/>
      <c r="AM36" s="168"/>
      <c r="AN36" s="168"/>
    </row>
    <row r="37" spans="1:40" s="16" customFormat="1" ht="10.199999999999999" hidden="1">
      <c r="A37" s="16">
        <v>1111412302</v>
      </c>
      <c r="B37" s="167" t="s">
        <v>51</v>
      </c>
      <c r="C37" s="54">
        <f>+VLOOKUP(A37,Clasificación!C:J,5,FALSE)</f>
        <v>38979943</v>
      </c>
      <c r="D37" s="54"/>
      <c r="E37" s="54"/>
      <c r="F37" s="54">
        <f>+VLOOKUP(A37,Clasificación!C:K,9,FALSE)</f>
        <v>34422757</v>
      </c>
      <c r="G37" s="54">
        <f t="shared" si="0"/>
        <v>4557186</v>
      </c>
      <c r="H37" s="54"/>
      <c r="I37" s="54"/>
      <c r="J37" s="54"/>
      <c r="K37" s="54"/>
      <c r="L37" s="54"/>
      <c r="M37" s="54"/>
      <c r="N37" s="54"/>
      <c r="O37" s="54"/>
      <c r="P37" s="54"/>
      <c r="Q37" s="54"/>
      <c r="R37" s="54"/>
      <c r="S37" s="54"/>
      <c r="T37" s="54"/>
      <c r="U37" s="54"/>
      <c r="V37" s="54"/>
      <c r="W37" s="54"/>
      <c r="X37" s="54"/>
      <c r="Y37" s="54"/>
      <c r="Z37" s="54"/>
      <c r="AA37" s="54">
        <f t="shared" si="1"/>
        <v>4557186</v>
      </c>
      <c r="AB37" s="55"/>
      <c r="AC37" s="168"/>
      <c r="AD37" s="168"/>
      <c r="AE37" s="168"/>
      <c r="AF37" s="168"/>
      <c r="AG37" s="168"/>
      <c r="AH37" s="168"/>
      <c r="AI37" s="168"/>
      <c r="AJ37" s="168"/>
      <c r="AK37" s="168"/>
      <c r="AL37" s="168"/>
      <c r="AM37" s="168"/>
      <c r="AN37" s="168"/>
    </row>
    <row r="38" spans="1:40" s="16" customFormat="1" ht="10.199999999999999" hidden="1">
      <c r="A38" s="16">
        <v>111142</v>
      </c>
      <c r="B38" s="167" t="s">
        <v>399</v>
      </c>
      <c r="C38" s="54">
        <f>+VLOOKUP(A38,Clasificación!C:J,5,FALSE)</f>
        <v>0</v>
      </c>
      <c r="D38" s="54"/>
      <c r="E38" s="54"/>
      <c r="F38" s="54">
        <f>+VLOOKUP(A38,Clasificación!C:K,9,FALSE)</f>
        <v>0</v>
      </c>
      <c r="G38" s="54">
        <f t="shared" si="0"/>
        <v>0</v>
      </c>
      <c r="H38" s="54"/>
      <c r="I38" s="54"/>
      <c r="J38" s="54"/>
      <c r="K38" s="54"/>
      <c r="L38" s="54"/>
      <c r="M38" s="54"/>
      <c r="N38" s="54"/>
      <c r="O38" s="54"/>
      <c r="P38" s="54"/>
      <c r="Q38" s="54"/>
      <c r="R38" s="54"/>
      <c r="S38" s="54"/>
      <c r="T38" s="54"/>
      <c r="U38" s="54"/>
      <c r="V38" s="54"/>
      <c r="W38" s="54"/>
      <c r="X38" s="54"/>
      <c r="Y38" s="54"/>
      <c r="Z38" s="54"/>
      <c r="AA38" s="54">
        <f t="shared" si="1"/>
        <v>0</v>
      </c>
      <c r="AB38" s="55"/>
      <c r="AC38" s="168"/>
      <c r="AD38" s="168"/>
      <c r="AE38" s="168"/>
      <c r="AF38" s="168"/>
      <c r="AG38" s="168"/>
      <c r="AH38" s="168"/>
      <c r="AI38" s="168"/>
      <c r="AJ38" s="168"/>
      <c r="AK38" s="168"/>
      <c r="AL38" s="168"/>
      <c r="AM38" s="168"/>
      <c r="AN38" s="168"/>
    </row>
    <row r="39" spans="1:40" s="16" customFormat="1" ht="10.199999999999999" hidden="1">
      <c r="A39" s="16">
        <v>1111421</v>
      </c>
      <c r="B39" s="167" t="s">
        <v>1132</v>
      </c>
      <c r="C39" s="54">
        <f>+VLOOKUP(A39,Clasificación!C:J,5,FALSE)</f>
        <v>0</v>
      </c>
      <c r="D39" s="54"/>
      <c r="E39" s="54"/>
      <c r="F39" s="54">
        <f>+VLOOKUP(A39,Clasificación!C:K,9,FALSE)</f>
        <v>0</v>
      </c>
      <c r="G39" s="54">
        <f t="shared" si="0"/>
        <v>0</v>
      </c>
      <c r="H39" s="54"/>
      <c r="I39" s="54"/>
      <c r="J39" s="54"/>
      <c r="K39" s="54"/>
      <c r="L39" s="54"/>
      <c r="M39" s="54"/>
      <c r="N39" s="54"/>
      <c r="O39" s="54"/>
      <c r="P39" s="54"/>
      <c r="Q39" s="54"/>
      <c r="R39" s="54"/>
      <c r="S39" s="54"/>
      <c r="T39" s="54"/>
      <c r="U39" s="54"/>
      <c r="V39" s="54"/>
      <c r="W39" s="54"/>
      <c r="X39" s="54"/>
      <c r="Y39" s="54"/>
      <c r="Z39" s="54"/>
      <c r="AA39" s="54">
        <f t="shared" si="1"/>
        <v>0</v>
      </c>
      <c r="AB39" s="55"/>
      <c r="AC39" s="168"/>
      <c r="AD39" s="168"/>
      <c r="AE39" s="168"/>
      <c r="AF39" s="168"/>
      <c r="AG39" s="168"/>
      <c r="AH39" s="168"/>
      <c r="AI39" s="168"/>
      <c r="AJ39" s="168"/>
      <c r="AK39" s="168"/>
      <c r="AL39" s="168"/>
      <c r="AM39" s="168"/>
      <c r="AN39" s="168"/>
    </row>
    <row r="40" spans="1:40" s="16" customFormat="1" ht="10.199999999999999" hidden="1">
      <c r="A40" s="16">
        <v>11114211</v>
      </c>
      <c r="B40" s="167" t="s">
        <v>306</v>
      </c>
      <c r="C40" s="54">
        <f>+VLOOKUP(A40,Clasificación!C:J,5,FALSE)</f>
        <v>0</v>
      </c>
      <c r="D40" s="54"/>
      <c r="E40" s="54"/>
      <c r="F40" s="54">
        <f>+VLOOKUP(A40,Clasificación!C:K,9,FALSE)</f>
        <v>0</v>
      </c>
      <c r="G40" s="54">
        <f t="shared" si="0"/>
        <v>0</v>
      </c>
      <c r="H40" s="54"/>
      <c r="I40" s="54"/>
      <c r="J40" s="54"/>
      <c r="K40" s="54"/>
      <c r="L40" s="54"/>
      <c r="M40" s="54"/>
      <c r="N40" s="54"/>
      <c r="O40" s="54"/>
      <c r="P40" s="54"/>
      <c r="Q40" s="54"/>
      <c r="R40" s="54"/>
      <c r="S40" s="54"/>
      <c r="T40" s="54"/>
      <c r="U40" s="54"/>
      <c r="V40" s="54"/>
      <c r="W40" s="54"/>
      <c r="X40" s="54"/>
      <c r="Y40" s="54"/>
      <c r="Z40" s="54"/>
      <c r="AA40" s="54">
        <f t="shared" si="1"/>
        <v>0</v>
      </c>
      <c r="AB40" s="55"/>
      <c r="AC40" s="168"/>
      <c r="AD40" s="168"/>
      <c r="AE40" s="168"/>
      <c r="AF40" s="168"/>
      <c r="AG40" s="168"/>
      <c r="AH40" s="168"/>
      <c r="AI40" s="168"/>
      <c r="AJ40" s="168"/>
      <c r="AK40" s="168"/>
      <c r="AL40" s="168"/>
      <c r="AM40" s="168"/>
      <c r="AN40" s="168"/>
    </row>
    <row r="41" spans="1:40" s="16" customFormat="1" ht="10.199999999999999" hidden="1">
      <c r="A41" s="16">
        <v>1111421101</v>
      </c>
      <c r="B41" s="167" t="s">
        <v>51</v>
      </c>
      <c r="C41" s="54">
        <f>+VLOOKUP(A41,Clasificación!C:J,5,FALSE)</f>
        <v>102772508</v>
      </c>
      <c r="D41" s="54"/>
      <c r="E41" s="54"/>
      <c r="F41" s="54">
        <f>+VLOOKUP(A41,Clasificación!C:K,9,FALSE)</f>
        <v>50676140</v>
      </c>
      <c r="G41" s="54">
        <f t="shared" si="0"/>
        <v>52096368</v>
      </c>
      <c r="H41" s="54"/>
      <c r="I41" s="54"/>
      <c r="J41" s="54"/>
      <c r="K41" s="54"/>
      <c r="L41" s="54"/>
      <c r="M41" s="54"/>
      <c r="N41" s="54"/>
      <c r="O41" s="54"/>
      <c r="P41" s="54"/>
      <c r="Q41" s="54"/>
      <c r="R41" s="54"/>
      <c r="S41" s="54"/>
      <c r="T41" s="54"/>
      <c r="U41" s="54"/>
      <c r="V41" s="54"/>
      <c r="W41" s="54"/>
      <c r="X41" s="54"/>
      <c r="Y41" s="54"/>
      <c r="Z41" s="54"/>
      <c r="AA41" s="54">
        <f t="shared" si="1"/>
        <v>52096368</v>
      </c>
      <c r="AB41" s="55"/>
      <c r="AC41" s="168"/>
      <c r="AD41" s="168"/>
      <c r="AE41" s="168"/>
      <c r="AF41" s="168"/>
      <c r="AG41" s="168"/>
      <c r="AH41" s="168"/>
      <c r="AI41" s="168"/>
      <c r="AJ41" s="168"/>
      <c r="AK41" s="168"/>
      <c r="AL41" s="168"/>
      <c r="AM41" s="168"/>
      <c r="AN41" s="168"/>
    </row>
    <row r="42" spans="1:40" s="16" customFormat="1" ht="10.199999999999999" hidden="1">
      <c r="A42" s="16">
        <v>112</v>
      </c>
      <c r="B42" s="167" t="s">
        <v>308</v>
      </c>
      <c r="C42" s="54">
        <f>+VLOOKUP(A42,Clasificación!C:J,5,FALSE)</f>
        <v>0</v>
      </c>
      <c r="D42" s="54"/>
      <c r="E42" s="54"/>
      <c r="F42" s="54">
        <f>+VLOOKUP(A42,Clasificación!C:K,9,FALSE)</f>
        <v>0</v>
      </c>
      <c r="G42" s="54">
        <f t="shared" si="0"/>
        <v>0</v>
      </c>
      <c r="H42" s="54"/>
      <c r="I42" s="54"/>
      <c r="J42" s="54"/>
      <c r="K42" s="54"/>
      <c r="L42" s="54"/>
      <c r="M42" s="54"/>
      <c r="N42" s="54"/>
      <c r="O42" s="54"/>
      <c r="P42" s="54"/>
      <c r="Q42" s="54"/>
      <c r="R42" s="54"/>
      <c r="S42" s="54"/>
      <c r="T42" s="54"/>
      <c r="U42" s="54"/>
      <c r="V42" s="54"/>
      <c r="W42" s="54"/>
      <c r="X42" s="54"/>
      <c r="Y42" s="54"/>
      <c r="Z42" s="54"/>
      <c r="AA42" s="54">
        <f t="shared" si="1"/>
        <v>0</v>
      </c>
      <c r="AB42" s="55"/>
      <c r="AC42" s="168"/>
      <c r="AD42" s="168"/>
      <c r="AE42" s="168"/>
      <c r="AF42" s="168"/>
      <c r="AG42" s="168"/>
      <c r="AH42" s="168"/>
      <c r="AI42" s="168"/>
      <c r="AJ42" s="168"/>
      <c r="AK42" s="168"/>
      <c r="AL42" s="168"/>
      <c r="AM42" s="168"/>
      <c r="AN42" s="168"/>
    </row>
    <row r="43" spans="1:40" s="16" customFormat="1" ht="10.199999999999999" hidden="1">
      <c r="A43" s="16">
        <v>11201</v>
      </c>
      <c r="B43" s="167" t="s">
        <v>198</v>
      </c>
      <c r="C43" s="54">
        <f>+VLOOKUP(A43,Clasificación!C:J,5,FALSE)</f>
        <v>0</v>
      </c>
      <c r="D43" s="54"/>
      <c r="E43" s="54"/>
      <c r="F43" s="54">
        <f>+VLOOKUP(A43,Clasificación!C:K,9,FALSE)</f>
        <v>0</v>
      </c>
      <c r="G43" s="54">
        <f t="shared" si="0"/>
        <v>0</v>
      </c>
      <c r="H43" s="54"/>
      <c r="I43" s="54"/>
      <c r="J43" s="54"/>
      <c r="K43" s="54"/>
      <c r="L43" s="54"/>
      <c r="M43" s="54"/>
      <c r="N43" s="54"/>
      <c r="O43" s="54"/>
      <c r="P43" s="54"/>
      <c r="Q43" s="54"/>
      <c r="R43" s="54"/>
      <c r="S43" s="54"/>
      <c r="T43" s="54"/>
      <c r="U43" s="54"/>
      <c r="V43" s="54"/>
      <c r="W43" s="54"/>
      <c r="X43" s="54"/>
      <c r="Y43" s="54"/>
      <c r="Z43" s="54"/>
      <c r="AA43" s="54">
        <f t="shared" si="1"/>
        <v>0</v>
      </c>
      <c r="AB43" s="55"/>
      <c r="AC43" s="168"/>
      <c r="AD43" s="168"/>
      <c r="AE43" s="168"/>
      <c r="AF43" s="168"/>
      <c r="AG43" s="168"/>
      <c r="AH43" s="168"/>
      <c r="AI43" s="168"/>
      <c r="AJ43" s="168"/>
      <c r="AK43" s="168"/>
      <c r="AL43" s="168"/>
      <c r="AM43" s="168"/>
      <c r="AN43" s="168"/>
    </row>
    <row r="44" spans="1:40" s="16" customFormat="1" ht="10.199999999999999" hidden="1">
      <c r="A44" s="16">
        <v>112011</v>
      </c>
      <c r="B44" s="167" t="s">
        <v>400</v>
      </c>
      <c r="C44" s="54">
        <f>+VLOOKUP(A44,Clasificación!C:J,5,FALSE)</f>
        <v>0</v>
      </c>
      <c r="D44" s="54"/>
      <c r="E44" s="54"/>
      <c r="F44" s="54">
        <f>+VLOOKUP(A44,Clasificación!C:K,9,FALSE)</f>
        <v>0</v>
      </c>
      <c r="G44" s="54">
        <f t="shared" si="0"/>
        <v>0</v>
      </c>
      <c r="H44" s="54"/>
      <c r="I44" s="54"/>
      <c r="J44" s="54"/>
      <c r="K44" s="54"/>
      <c r="L44" s="54"/>
      <c r="M44" s="54"/>
      <c r="N44" s="54"/>
      <c r="O44" s="54"/>
      <c r="P44" s="54"/>
      <c r="Q44" s="54"/>
      <c r="R44" s="54"/>
      <c r="S44" s="54"/>
      <c r="T44" s="54"/>
      <c r="U44" s="54"/>
      <c r="V44" s="54"/>
      <c r="W44" s="54"/>
      <c r="X44" s="54"/>
      <c r="Y44" s="54"/>
      <c r="Z44" s="54"/>
      <c r="AA44" s="54">
        <f t="shared" si="1"/>
        <v>0</v>
      </c>
      <c r="AB44" s="55"/>
      <c r="AC44" s="168"/>
      <c r="AD44" s="168"/>
      <c r="AE44" s="168"/>
      <c r="AF44" s="168"/>
      <c r="AG44" s="168"/>
      <c r="AH44" s="168"/>
      <c r="AI44" s="168"/>
      <c r="AJ44" s="168"/>
      <c r="AK44" s="168"/>
      <c r="AL44" s="168"/>
      <c r="AM44" s="168"/>
      <c r="AN44" s="168"/>
    </row>
    <row r="45" spans="1:40" s="16" customFormat="1" ht="10.199999999999999" hidden="1">
      <c r="A45" s="16">
        <v>1120111</v>
      </c>
      <c r="B45" s="167" t="s">
        <v>401</v>
      </c>
      <c r="C45" s="54">
        <f>+VLOOKUP(A45,Clasificación!C:J,5,FALSE)</f>
        <v>0</v>
      </c>
      <c r="D45" s="54"/>
      <c r="E45" s="54"/>
      <c r="F45" s="54">
        <f>+VLOOKUP(A45,Clasificación!C:K,9,FALSE)</f>
        <v>0</v>
      </c>
      <c r="G45" s="54">
        <f t="shared" si="0"/>
        <v>0</v>
      </c>
      <c r="H45" s="54"/>
      <c r="I45" s="54"/>
      <c r="J45" s="54"/>
      <c r="K45" s="54"/>
      <c r="L45" s="54"/>
      <c r="M45" s="54"/>
      <c r="N45" s="54"/>
      <c r="O45" s="54"/>
      <c r="P45" s="54"/>
      <c r="Q45" s="54"/>
      <c r="R45" s="54"/>
      <c r="S45" s="54"/>
      <c r="T45" s="54"/>
      <c r="U45" s="54"/>
      <c r="V45" s="54"/>
      <c r="W45" s="54"/>
      <c r="X45" s="54"/>
      <c r="Y45" s="54"/>
      <c r="Z45" s="54"/>
      <c r="AA45" s="54">
        <f t="shared" si="1"/>
        <v>0</v>
      </c>
      <c r="AB45" s="55"/>
      <c r="AC45" s="168"/>
      <c r="AD45" s="168"/>
      <c r="AE45" s="168"/>
      <c r="AF45" s="168"/>
      <c r="AG45" s="168"/>
      <c r="AH45" s="168"/>
      <c r="AI45" s="168"/>
      <c r="AJ45" s="168"/>
      <c r="AK45" s="168"/>
      <c r="AL45" s="168"/>
      <c r="AM45" s="168"/>
      <c r="AN45" s="168"/>
    </row>
    <row r="46" spans="1:40" s="16" customFormat="1" ht="10.199999999999999" hidden="1">
      <c r="A46" s="16">
        <v>11201111</v>
      </c>
      <c r="B46" s="167" t="s">
        <v>402</v>
      </c>
      <c r="C46" s="54">
        <f>+VLOOKUP(A46,Clasificación!C:J,5,FALSE)</f>
        <v>0</v>
      </c>
      <c r="D46" s="54"/>
      <c r="E46" s="54"/>
      <c r="F46" s="54">
        <f>+VLOOKUP(A46,Clasificación!C:K,9,FALSE)</f>
        <v>0</v>
      </c>
      <c r="G46" s="54">
        <f t="shared" si="0"/>
        <v>0</v>
      </c>
      <c r="H46" s="54"/>
      <c r="I46" s="54"/>
      <c r="J46" s="54"/>
      <c r="K46" s="54"/>
      <c r="L46" s="54"/>
      <c r="M46" s="54"/>
      <c r="N46" s="54"/>
      <c r="O46" s="54"/>
      <c r="P46" s="54"/>
      <c r="Q46" s="54"/>
      <c r="R46" s="54"/>
      <c r="S46" s="54"/>
      <c r="T46" s="54"/>
      <c r="U46" s="54"/>
      <c r="V46" s="54"/>
      <c r="W46" s="54"/>
      <c r="X46" s="54"/>
      <c r="Y46" s="54"/>
      <c r="Z46" s="54"/>
      <c r="AA46" s="54">
        <f t="shared" si="1"/>
        <v>0</v>
      </c>
      <c r="AB46" s="55"/>
      <c r="AC46" s="168"/>
      <c r="AD46" s="168"/>
      <c r="AE46" s="168"/>
      <c r="AF46" s="168"/>
      <c r="AG46" s="168"/>
      <c r="AH46" s="168"/>
      <c r="AI46" s="168"/>
      <c r="AJ46" s="168"/>
      <c r="AK46" s="168"/>
      <c r="AL46" s="168"/>
      <c r="AM46" s="168"/>
      <c r="AN46" s="168"/>
    </row>
    <row r="47" spans="1:40" s="16" customFormat="1" ht="10.199999999999999" hidden="1">
      <c r="A47" s="16">
        <v>1120111101</v>
      </c>
      <c r="B47" s="167" t="s">
        <v>403</v>
      </c>
      <c r="C47" s="54">
        <f>+VLOOKUP(A47,Clasificación!C:J,5,FALSE)</f>
        <v>0</v>
      </c>
      <c r="D47" s="54"/>
      <c r="E47" s="54"/>
      <c r="F47" s="54">
        <f>+VLOOKUP(A47,Clasificación!C:K,9,FALSE)</f>
        <v>0</v>
      </c>
      <c r="G47" s="54">
        <f t="shared" si="0"/>
        <v>0</v>
      </c>
      <c r="H47" s="54"/>
      <c r="I47" s="54"/>
      <c r="J47" s="54"/>
      <c r="K47" s="54"/>
      <c r="L47" s="54"/>
      <c r="M47" s="54"/>
      <c r="N47" s="54"/>
      <c r="O47" s="54"/>
      <c r="P47" s="54"/>
      <c r="Q47" s="54"/>
      <c r="R47" s="54"/>
      <c r="S47" s="54"/>
      <c r="T47" s="54"/>
      <c r="U47" s="54"/>
      <c r="V47" s="54"/>
      <c r="W47" s="54"/>
      <c r="X47" s="54"/>
      <c r="Y47" s="54"/>
      <c r="Z47" s="54"/>
      <c r="AA47" s="54">
        <f t="shared" si="1"/>
        <v>0</v>
      </c>
      <c r="AB47" s="55"/>
      <c r="AC47" s="168"/>
      <c r="AD47" s="168"/>
      <c r="AE47" s="168"/>
      <c r="AF47" s="168"/>
      <c r="AG47" s="168"/>
      <c r="AH47" s="168"/>
      <c r="AI47" s="168"/>
      <c r="AJ47" s="168"/>
      <c r="AK47" s="168"/>
      <c r="AL47" s="168"/>
      <c r="AM47" s="168"/>
      <c r="AN47" s="168"/>
    </row>
    <row r="48" spans="1:40" s="16" customFormat="1" ht="10.199999999999999" hidden="1">
      <c r="A48" s="16">
        <v>1120111102</v>
      </c>
      <c r="B48" s="167" t="s">
        <v>404</v>
      </c>
      <c r="C48" s="54">
        <f>+VLOOKUP(A48,Clasificación!C:J,5,FALSE)</f>
        <v>0</v>
      </c>
      <c r="D48" s="54"/>
      <c r="E48" s="54"/>
      <c r="F48" s="54">
        <f>+VLOOKUP(A48,Clasificación!C:K,9,FALSE)</f>
        <v>0</v>
      </c>
      <c r="G48" s="54">
        <f t="shared" si="0"/>
        <v>0</v>
      </c>
      <c r="H48" s="54"/>
      <c r="I48" s="54"/>
      <c r="J48" s="54"/>
      <c r="K48" s="54"/>
      <c r="L48" s="54"/>
      <c r="M48" s="54"/>
      <c r="N48" s="54"/>
      <c r="O48" s="54"/>
      <c r="P48" s="54"/>
      <c r="Q48" s="54"/>
      <c r="R48" s="54"/>
      <c r="S48" s="54"/>
      <c r="T48" s="54"/>
      <c r="U48" s="54"/>
      <c r="V48" s="54"/>
      <c r="W48" s="54"/>
      <c r="X48" s="54"/>
      <c r="Y48" s="54"/>
      <c r="Z48" s="54"/>
      <c r="AA48" s="54">
        <f t="shared" si="1"/>
        <v>0</v>
      </c>
      <c r="AB48" s="55"/>
      <c r="AC48" s="168"/>
      <c r="AD48" s="168"/>
      <c r="AE48" s="168"/>
      <c r="AF48" s="168"/>
      <c r="AG48" s="168"/>
      <c r="AH48" s="168"/>
      <c r="AI48" s="168"/>
      <c r="AJ48" s="168"/>
      <c r="AK48" s="168"/>
      <c r="AL48" s="168"/>
      <c r="AM48" s="168"/>
      <c r="AN48" s="168"/>
    </row>
    <row r="49" spans="1:40" s="16" customFormat="1" ht="10.199999999999999" hidden="1">
      <c r="A49" s="16">
        <v>11201112</v>
      </c>
      <c r="B49" s="167" t="s">
        <v>329</v>
      </c>
      <c r="C49" s="54">
        <f>+VLOOKUP(A49,Clasificación!C:J,5,FALSE)</f>
        <v>0</v>
      </c>
      <c r="D49" s="54"/>
      <c r="E49" s="54"/>
      <c r="F49" s="54">
        <f>+VLOOKUP(A49,Clasificación!C:K,9,FALSE)</f>
        <v>0</v>
      </c>
      <c r="G49" s="54">
        <f t="shared" si="0"/>
        <v>0</v>
      </c>
      <c r="H49" s="54"/>
      <c r="I49" s="54"/>
      <c r="J49" s="54"/>
      <c r="K49" s="54"/>
      <c r="L49" s="54"/>
      <c r="M49" s="54"/>
      <c r="N49" s="54"/>
      <c r="O49" s="54"/>
      <c r="P49" s="54"/>
      <c r="Q49" s="54"/>
      <c r="R49" s="54"/>
      <c r="S49" s="54"/>
      <c r="T49" s="54"/>
      <c r="U49" s="54"/>
      <c r="V49" s="54"/>
      <c r="W49" s="54"/>
      <c r="X49" s="54"/>
      <c r="Y49" s="54"/>
      <c r="Z49" s="54"/>
      <c r="AA49" s="54">
        <f t="shared" si="1"/>
        <v>0</v>
      </c>
      <c r="AB49" s="55"/>
      <c r="AC49" s="168"/>
      <c r="AD49" s="168"/>
      <c r="AE49" s="168"/>
      <c r="AF49" s="168"/>
      <c r="AG49" s="168"/>
      <c r="AH49" s="168"/>
      <c r="AI49" s="168"/>
      <c r="AJ49" s="168"/>
      <c r="AK49" s="168"/>
      <c r="AL49" s="168"/>
      <c r="AM49" s="168"/>
      <c r="AN49" s="168"/>
    </row>
    <row r="50" spans="1:40" s="16" customFormat="1" ht="10.199999999999999" hidden="1">
      <c r="A50" s="16">
        <v>1120111201</v>
      </c>
      <c r="B50" s="167" t="s">
        <v>405</v>
      </c>
      <c r="C50" s="54">
        <f>+VLOOKUP(A50,Clasificación!C:J,5,FALSE)</f>
        <v>0</v>
      </c>
      <c r="D50" s="54"/>
      <c r="E50" s="54"/>
      <c r="F50" s="54">
        <f>+VLOOKUP(A50,Clasificación!C:K,9,FALSE)</f>
        <v>0</v>
      </c>
      <c r="G50" s="54">
        <f t="shared" si="0"/>
        <v>0</v>
      </c>
      <c r="H50" s="54"/>
      <c r="I50" s="54"/>
      <c r="J50" s="54"/>
      <c r="K50" s="54"/>
      <c r="L50" s="54"/>
      <c r="M50" s="54"/>
      <c r="N50" s="54"/>
      <c r="O50" s="54"/>
      <c r="P50" s="54"/>
      <c r="Q50" s="54"/>
      <c r="R50" s="54"/>
      <c r="S50" s="54"/>
      <c r="T50" s="54"/>
      <c r="U50" s="54"/>
      <c r="V50" s="54"/>
      <c r="W50" s="54"/>
      <c r="X50" s="54"/>
      <c r="Y50" s="54"/>
      <c r="Z50" s="54"/>
      <c r="AA50" s="54">
        <f t="shared" si="1"/>
        <v>0</v>
      </c>
      <c r="AB50" s="55"/>
      <c r="AC50" s="168"/>
      <c r="AD50" s="168"/>
      <c r="AE50" s="168"/>
      <c r="AF50" s="168"/>
      <c r="AG50" s="168"/>
      <c r="AH50" s="168"/>
      <c r="AI50" s="168"/>
      <c r="AJ50" s="168"/>
      <c r="AK50" s="168"/>
      <c r="AL50" s="168"/>
      <c r="AM50" s="168"/>
      <c r="AN50" s="168"/>
    </row>
    <row r="51" spans="1:40" s="16" customFormat="1" ht="10.199999999999999" hidden="1">
      <c r="A51" s="16">
        <v>1120111202</v>
      </c>
      <c r="B51" s="167" t="s">
        <v>406</v>
      </c>
      <c r="C51" s="54">
        <f>+VLOOKUP(A51,Clasificación!C:J,5,FALSE)</f>
        <v>0</v>
      </c>
      <c r="D51" s="54"/>
      <c r="E51" s="54"/>
      <c r="F51" s="54">
        <f>+VLOOKUP(A51,Clasificación!C:K,9,FALSE)</f>
        <v>0</v>
      </c>
      <c r="G51" s="54">
        <f t="shared" si="0"/>
        <v>0</v>
      </c>
      <c r="H51" s="54"/>
      <c r="I51" s="54"/>
      <c r="J51" s="54"/>
      <c r="K51" s="54"/>
      <c r="L51" s="54"/>
      <c r="M51" s="54"/>
      <c r="N51" s="54"/>
      <c r="O51" s="54"/>
      <c r="P51" s="54"/>
      <c r="Q51" s="54"/>
      <c r="R51" s="54"/>
      <c r="S51" s="54"/>
      <c r="T51" s="54"/>
      <c r="U51" s="54"/>
      <c r="V51" s="54"/>
      <c r="W51" s="54"/>
      <c r="X51" s="54"/>
      <c r="Y51" s="54"/>
      <c r="Z51" s="54"/>
      <c r="AA51" s="54">
        <f t="shared" si="1"/>
        <v>0</v>
      </c>
      <c r="AB51" s="55"/>
      <c r="AC51" s="168"/>
      <c r="AD51" s="168"/>
      <c r="AE51" s="168"/>
      <c r="AF51" s="168"/>
      <c r="AG51" s="168"/>
      <c r="AH51" s="168"/>
      <c r="AI51" s="168"/>
      <c r="AJ51" s="168"/>
      <c r="AK51" s="168"/>
      <c r="AL51" s="168"/>
      <c r="AM51" s="168"/>
      <c r="AN51" s="168"/>
    </row>
    <row r="52" spans="1:40" s="16" customFormat="1" ht="10.199999999999999" hidden="1">
      <c r="A52" s="16">
        <v>1120112</v>
      </c>
      <c r="B52" s="167" t="s">
        <v>407</v>
      </c>
      <c r="C52" s="54">
        <f>+VLOOKUP(A52,Clasificación!C:J,5,FALSE)</f>
        <v>0</v>
      </c>
      <c r="D52" s="54"/>
      <c r="E52" s="54"/>
      <c r="F52" s="54">
        <f>+VLOOKUP(A52,Clasificación!C:K,9,FALSE)</f>
        <v>0</v>
      </c>
      <c r="G52" s="54">
        <f t="shared" si="0"/>
        <v>0</v>
      </c>
      <c r="H52" s="54"/>
      <c r="I52" s="54"/>
      <c r="J52" s="54"/>
      <c r="K52" s="54"/>
      <c r="L52" s="54"/>
      <c r="M52" s="54"/>
      <c r="N52" s="54"/>
      <c r="O52" s="54"/>
      <c r="P52" s="54"/>
      <c r="Q52" s="54"/>
      <c r="R52" s="54"/>
      <c r="S52" s="54"/>
      <c r="T52" s="54"/>
      <c r="U52" s="54"/>
      <c r="V52" s="54"/>
      <c r="W52" s="54"/>
      <c r="X52" s="54"/>
      <c r="Y52" s="54"/>
      <c r="Z52" s="54"/>
      <c r="AA52" s="54">
        <f t="shared" si="1"/>
        <v>0</v>
      </c>
      <c r="AB52" s="55"/>
      <c r="AC52" s="168"/>
      <c r="AD52" s="168"/>
      <c r="AE52" s="168"/>
      <c r="AF52" s="168"/>
      <c r="AG52" s="168"/>
      <c r="AH52" s="168"/>
      <c r="AI52" s="168"/>
      <c r="AJ52" s="168"/>
      <c r="AK52" s="168"/>
      <c r="AL52" s="168"/>
      <c r="AM52" s="168"/>
      <c r="AN52" s="168"/>
    </row>
    <row r="53" spans="1:40" s="16" customFormat="1" ht="10.199999999999999" hidden="1">
      <c r="A53" s="16">
        <v>11201121</v>
      </c>
      <c r="B53" s="167" t="s">
        <v>402</v>
      </c>
      <c r="C53" s="54">
        <f>+VLOOKUP(A53,Clasificación!C:J,5,FALSE)</f>
        <v>0</v>
      </c>
      <c r="D53" s="54"/>
      <c r="E53" s="54"/>
      <c r="F53" s="54">
        <f>+VLOOKUP(A53,Clasificación!C:K,9,FALSE)</f>
        <v>0</v>
      </c>
      <c r="G53" s="54">
        <f t="shared" si="0"/>
        <v>0</v>
      </c>
      <c r="H53" s="54"/>
      <c r="I53" s="54"/>
      <c r="J53" s="54"/>
      <c r="K53" s="54"/>
      <c r="L53" s="54"/>
      <c r="M53" s="54"/>
      <c r="N53" s="54"/>
      <c r="O53" s="54"/>
      <c r="P53" s="54"/>
      <c r="Q53" s="54"/>
      <c r="R53" s="54"/>
      <c r="S53" s="54"/>
      <c r="T53" s="54"/>
      <c r="U53" s="54"/>
      <c r="V53" s="54"/>
      <c r="W53" s="54"/>
      <c r="X53" s="54"/>
      <c r="Y53" s="54"/>
      <c r="Z53" s="54"/>
      <c r="AA53" s="54">
        <f t="shared" si="1"/>
        <v>0</v>
      </c>
      <c r="AB53" s="55"/>
      <c r="AC53" s="168"/>
      <c r="AD53" s="168"/>
      <c r="AE53" s="168"/>
      <c r="AF53" s="168"/>
      <c r="AG53" s="168"/>
      <c r="AH53" s="168"/>
      <c r="AI53" s="168"/>
      <c r="AJ53" s="168"/>
      <c r="AK53" s="168"/>
      <c r="AL53" s="168"/>
      <c r="AM53" s="168"/>
      <c r="AN53" s="168"/>
    </row>
    <row r="54" spans="1:40" s="16" customFormat="1" ht="10.199999999999999" hidden="1">
      <c r="A54" s="16">
        <v>1120112101</v>
      </c>
      <c r="B54" s="167" t="s">
        <v>403</v>
      </c>
      <c r="C54" s="54">
        <f>+VLOOKUP(A54,Clasificación!C:J,5,FALSE)</f>
        <v>59409858</v>
      </c>
      <c r="D54" s="54"/>
      <c r="E54" s="54"/>
      <c r="F54" s="54">
        <f>+VLOOKUP(A54,Clasificación!C:K,9,FALSE)</f>
        <v>167700000</v>
      </c>
      <c r="G54" s="54">
        <f t="shared" si="0"/>
        <v>-108290142</v>
      </c>
      <c r="H54" s="54">
        <f>-G54</f>
        <v>108290142</v>
      </c>
      <c r="I54" s="54"/>
      <c r="J54" s="54"/>
      <c r="K54" s="54"/>
      <c r="L54" s="54"/>
      <c r="M54" s="54"/>
      <c r="N54" s="54"/>
      <c r="O54" s="54"/>
      <c r="P54" s="54"/>
      <c r="Q54" s="54"/>
      <c r="R54" s="54"/>
      <c r="S54" s="54"/>
      <c r="T54" s="54"/>
      <c r="U54" s="54"/>
      <c r="V54" s="54"/>
      <c r="W54" s="54"/>
      <c r="X54" s="54"/>
      <c r="Y54" s="54"/>
      <c r="Z54" s="54"/>
      <c r="AA54" s="54">
        <f t="shared" si="1"/>
        <v>0</v>
      </c>
      <c r="AB54" s="55"/>
      <c r="AC54" s="168"/>
      <c r="AD54" s="168"/>
      <c r="AE54" s="168"/>
      <c r="AF54" s="168"/>
      <c r="AG54" s="168"/>
      <c r="AH54" s="168"/>
      <c r="AI54" s="168"/>
      <c r="AJ54" s="168"/>
      <c r="AK54" s="168"/>
      <c r="AL54" s="168"/>
      <c r="AM54" s="168"/>
      <c r="AN54" s="168"/>
    </row>
    <row r="55" spans="1:40" s="16" customFormat="1" ht="10.199999999999999" hidden="1">
      <c r="A55" s="16">
        <v>1120112102</v>
      </c>
      <c r="B55" s="167" t="s">
        <v>404</v>
      </c>
      <c r="C55" s="54">
        <f>+VLOOKUP(A55,Clasificación!C:J,5,FALSE)</f>
        <v>482380586</v>
      </c>
      <c r="D55" s="54"/>
      <c r="E55" s="54"/>
      <c r="F55" s="54">
        <f>+VLOOKUP(A55,Clasificación!C:K,9,FALSE)</f>
        <v>455049417</v>
      </c>
      <c r="G55" s="54">
        <f t="shared" si="0"/>
        <v>27331169</v>
      </c>
      <c r="H55" s="54">
        <f>-G55</f>
        <v>-27331169</v>
      </c>
      <c r="I55" s="54"/>
      <c r="J55" s="54"/>
      <c r="K55" s="54"/>
      <c r="L55" s="54"/>
      <c r="M55" s="54"/>
      <c r="N55" s="54"/>
      <c r="O55" s="54"/>
      <c r="P55" s="54"/>
      <c r="Q55" s="54"/>
      <c r="R55" s="54"/>
      <c r="S55" s="54"/>
      <c r="T55" s="54"/>
      <c r="U55" s="54"/>
      <c r="V55" s="54"/>
      <c r="W55" s="54"/>
      <c r="X55" s="54"/>
      <c r="Y55" s="54"/>
      <c r="Z55" s="54"/>
      <c r="AA55" s="54">
        <f t="shared" si="1"/>
        <v>0</v>
      </c>
      <c r="AB55" s="55"/>
      <c r="AC55" s="168"/>
      <c r="AD55" s="168"/>
      <c r="AE55" s="168"/>
      <c r="AF55" s="168"/>
      <c r="AG55" s="168"/>
      <c r="AH55" s="168"/>
      <c r="AI55" s="168"/>
      <c r="AJ55" s="168"/>
      <c r="AK55" s="168"/>
      <c r="AL55" s="168"/>
      <c r="AM55" s="168"/>
      <c r="AN55" s="168"/>
    </row>
    <row r="56" spans="1:40" s="16" customFormat="1" ht="10.199999999999999" hidden="1">
      <c r="A56" s="16">
        <v>11201122</v>
      </c>
      <c r="B56" s="167" t="s">
        <v>329</v>
      </c>
      <c r="C56" s="54">
        <f>+VLOOKUP(A56,Clasificación!C:J,5,FALSE)</f>
        <v>0</v>
      </c>
      <c r="D56" s="54"/>
      <c r="E56" s="54"/>
      <c r="F56" s="54">
        <f>+VLOOKUP(A56,Clasificación!C:K,9,FALSE)</f>
        <v>0</v>
      </c>
      <c r="G56" s="54">
        <f t="shared" si="0"/>
        <v>0</v>
      </c>
      <c r="H56" s="54"/>
      <c r="I56" s="54"/>
      <c r="J56" s="54"/>
      <c r="K56" s="54"/>
      <c r="L56" s="54"/>
      <c r="M56" s="54"/>
      <c r="N56" s="54"/>
      <c r="O56" s="54"/>
      <c r="P56" s="54"/>
      <c r="Q56" s="54"/>
      <c r="R56" s="54"/>
      <c r="S56" s="54"/>
      <c r="T56" s="54"/>
      <c r="U56" s="54"/>
      <c r="V56" s="54"/>
      <c r="W56" s="54"/>
      <c r="X56" s="54"/>
      <c r="Y56" s="54"/>
      <c r="Z56" s="54"/>
      <c r="AA56" s="54">
        <f t="shared" si="1"/>
        <v>0</v>
      </c>
      <c r="AB56" s="55"/>
      <c r="AC56" s="168"/>
      <c r="AD56" s="168"/>
      <c r="AE56" s="168"/>
      <c r="AF56" s="168"/>
      <c r="AG56" s="168"/>
      <c r="AH56" s="168"/>
      <c r="AI56" s="168"/>
      <c r="AJ56" s="168"/>
      <c r="AK56" s="168"/>
      <c r="AL56" s="168"/>
      <c r="AM56" s="168"/>
      <c r="AN56" s="168"/>
    </row>
    <row r="57" spans="1:40" s="16" customFormat="1" ht="10.199999999999999" hidden="1">
      <c r="A57" s="16">
        <v>1120112201</v>
      </c>
      <c r="B57" s="167" t="s">
        <v>405</v>
      </c>
      <c r="C57" s="54">
        <f>+VLOOKUP(A57,Clasificación!C:J,5,FALSE)</f>
        <v>0</v>
      </c>
      <c r="D57" s="54"/>
      <c r="E57" s="54"/>
      <c r="F57" s="54">
        <f>+VLOOKUP(A57,Clasificación!C:K,9,FALSE)</f>
        <v>0</v>
      </c>
      <c r="G57" s="54">
        <f t="shared" si="0"/>
        <v>0</v>
      </c>
      <c r="H57" s="54"/>
      <c r="I57" s="54"/>
      <c r="J57" s="54"/>
      <c r="K57" s="54"/>
      <c r="L57" s="54"/>
      <c r="M57" s="54"/>
      <c r="N57" s="54"/>
      <c r="O57" s="54"/>
      <c r="P57" s="54"/>
      <c r="Q57" s="54"/>
      <c r="R57" s="54"/>
      <c r="S57" s="54"/>
      <c r="T57" s="54"/>
      <c r="U57" s="54"/>
      <c r="V57" s="54"/>
      <c r="W57" s="54"/>
      <c r="X57" s="54"/>
      <c r="Y57" s="54"/>
      <c r="Z57" s="54"/>
      <c r="AA57" s="54">
        <f t="shared" si="1"/>
        <v>0</v>
      </c>
      <c r="AB57" s="55"/>
      <c r="AC57" s="168"/>
      <c r="AD57" s="168"/>
      <c r="AE57" s="168"/>
      <c r="AF57" s="168"/>
      <c r="AG57" s="168"/>
      <c r="AH57" s="168"/>
      <c r="AI57" s="168"/>
      <c r="AJ57" s="168"/>
      <c r="AK57" s="168"/>
      <c r="AL57" s="168"/>
      <c r="AM57" s="168"/>
      <c r="AN57" s="168"/>
    </row>
    <row r="58" spans="1:40" s="16" customFormat="1" ht="10.199999999999999" hidden="1">
      <c r="A58" s="16">
        <v>1120112202</v>
      </c>
      <c r="B58" s="167" t="s">
        <v>406</v>
      </c>
      <c r="C58" s="54">
        <f>+VLOOKUP(A58,Clasificación!C:J,5,FALSE)</f>
        <v>0</v>
      </c>
      <c r="D58" s="54"/>
      <c r="E58" s="54"/>
      <c r="F58" s="54">
        <f>+VLOOKUP(A58,Clasificación!C:K,9,FALSE)</f>
        <v>0</v>
      </c>
      <c r="G58" s="54">
        <f t="shared" si="0"/>
        <v>0</v>
      </c>
      <c r="H58" s="54"/>
      <c r="I58" s="54"/>
      <c r="J58" s="54"/>
      <c r="K58" s="54"/>
      <c r="L58" s="54"/>
      <c r="M58" s="54"/>
      <c r="N58" s="54"/>
      <c r="O58" s="54"/>
      <c r="P58" s="54"/>
      <c r="Q58" s="54"/>
      <c r="R58" s="54"/>
      <c r="S58" s="54"/>
      <c r="T58" s="54"/>
      <c r="U58" s="54"/>
      <c r="V58" s="54"/>
      <c r="W58" s="54"/>
      <c r="X58" s="54"/>
      <c r="Y58" s="54"/>
      <c r="Z58" s="54"/>
      <c r="AA58" s="54">
        <f t="shared" si="1"/>
        <v>0</v>
      </c>
      <c r="AB58" s="55"/>
      <c r="AC58" s="168"/>
      <c r="AD58" s="168"/>
      <c r="AE58" s="168"/>
      <c r="AF58" s="168"/>
      <c r="AG58" s="168"/>
      <c r="AH58" s="168"/>
      <c r="AI58" s="168"/>
      <c r="AJ58" s="168"/>
      <c r="AK58" s="168"/>
      <c r="AL58" s="168"/>
      <c r="AM58" s="168"/>
      <c r="AN58" s="168"/>
    </row>
    <row r="59" spans="1:40" s="16" customFormat="1" ht="10.199999999999999" hidden="1">
      <c r="A59" s="16">
        <v>112012</v>
      </c>
      <c r="B59" s="167" t="s">
        <v>408</v>
      </c>
      <c r="C59" s="54">
        <f>+VLOOKUP(A59,Clasificación!C:J,5,FALSE)</f>
        <v>0</v>
      </c>
      <c r="D59" s="54"/>
      <c r="E59" s="54"/>
      <c r="F59" s="54">
        <f>+VLOOKUP(A59,Clasificación!C:K,9,FALSE)</f>
        <v>0</v>
      </c>
      <c r="G59" s="54">
        <f t="shared" si="0"/>
        <v>0</v>
      </c>
      <c r="H59" s="54"/>
      <c r="I59" s="54"/>
      <c r="J59" s="54"/>
      <c r="K59" s="54"/>
      <c r="L59" s="54"/>
      <c r="M59" s="54"/>
      <c r="N59" s="54"/>
      <c r="O59" s="54"/>
      <c r="P59" s="54"/>
      <c r="Q59" s="54"/>
      <c r="R59" s="54"/>
      <c r="S59" s="54"/>
      <c r="T59" s="54"/>
      <c r="U59" s="54"/>
      <c r="V59" s="54"/>
      <c r="W59" s="54"/>
      <c r="X59" s="54"/>
      <c r="Y59" s="54"/>
      <c r="Z59" s="54"/>
      <c r="AA59" s="54">
        <f t="shared" si="1"/>
        <v>0</v>
      </c>
      <c r="AB59" s="55"/>
      <c r="AC59" s="168"/>
      <c r="AD59" s="168"/>
      <c r="AE59" s="168"/>
      <c r="AF59" s="168"/>
      <c r="AG59" s="168"/>
      <c r="AH59" s="168"/>
      <c r="AI59" s="168"/>
      <c r="AJ59" s="168"/>
      <c r="AK59" s="168"/>
      <c r="AL59" s="168"/>
      <c r="AM59" s="168"/>
      <c r="AN59" s="168"/>
    </row>
    <row r="60" spans="1:40" s="16" customFormat="1" ht="10.199999999999999" hidden="1">
      <c r="A60" s="16">
        <v>1120121</v>
      </c>
      <c r="B60" s="167" t="s">
        <v>401</v>
      </c>
      <c r="C60" s="54">
        <f>+VLOOKUP(A60,Clasificación!C:J,5,FALSE)</f>
        <v>0</v>
      </c>
      <c r="D60" s="54"/>
      <c r="E60" s="54"/>
      <c r="F60" s="54">
        <f>+VLOOKUP(A60,Clasificación!C:K,9,FALSE)</f>
        <v>0</v>
      </c>
      <c r="G60" s="54">
        <f t="shared" si="0"/>
        <v>0</v>
      </c>
      <c r="H60" s="54"/>
      <c r="I60" s="54"/>
      <c r="J60" s="54"/>
      <c r="K60" s="54"/>
      <c r="L60" s="54"/>
      <c r="M60" s="54"/>
      <c r="N60" s="54"/>
      <c r="O60" s="54"/>
      <c r="P60" s="54"/>
      <c r="Q60" s="54"/>
      <c r="R60" s="54"/>
      <c r="S60" s="54"/>
      <c r="T60" s="54"/>
      <c r="U60" s="54"/>
      <c r="V60" s="54"/>
      <c r="W60" s="54"/>
      <c r="X60" s="54"/>
      <c r="Y60" s="54"/>
      <c r="Z60" s="54"/>
      <c r="AA60" s="54">
        <f t="shared" si="1"/>
        <v>0</v>
      </c>
      <c r="AB60" s="55"/>
      <c r="AC60" s="168"/>
      <c r="AD60" s="168"/>
      <c r="AE60" s="168"/>
      <c r="AF60" s="168"/>
      <c r="AG60" s="168"/>
      <c r="AH60" s="168"/>
      <c r="AI60" s="168"/>
      <c r="AJ60" s="168"/>
      <c r="AK60" s="168"/>
      <c r="AL60" s="168"/>
      <c r="AM60" s="168"/>
      <c r="AN60" s="168"/>
    </row>
    <row r="61" spans="1:40" s="16" customFormat="1" ht="10.199999999999999" hidden="1">
      <c r="A61" s="16">
        <v>11201211</v>
      </c>
      <c r="B61" s="167" t="s">
        <v>402</v>
      </c>
      <c r="C61" s="54">
        <f>+VLOOKUP(A61,Clasificación!C:J,5,FALSE)</f>
        <v>0</v>
      </c>
      <c r="D61" s="54"/>
      <c r="E61" s="54"/>
      <c r="F61" s="54">
        <f>+VLOOKUP(A61,Clasificación!C:K,9,FALSE)</f>
        <v>0</v>
      </c>
      <c r="G61" s="54">
        <f t="shared" si="0"/>
        <v>0</v>
      </c>
      <c r="H61" s="54"/>
      <c r="I61" s="54"/>
      <c r="J61" s="54"/>
      <c r="K61" s="54"/>
      <c r="L61" s="54"/>
      <c r="M61" s="54"/>
      <c r="N61" s="54"/>
      <c r="O61" s="54"/>
      <c r="P61" s="54"/>
      <c r="Q61" s="54"/>
      <c r="R61" s="54"/>
      <c r="S61" s="54"/>
      <c r="T61" s="54"/>
      <c r="U61" s="54"/>
      <c r="V61" s="54"/>
      <c r="W61" s="54"/>
      <c r="X61" s="54"/>
      <c r="Y61" s="54"/>
      <c r="Z61" s="54"/>
      <c r="AA61" s="54">
        <f t="shared" si="1"/>
        <v>0</v>
      </c>
      <c r="AB61" s="55"/>
      <c r="AC61" s="168"/>
      <c r="AD61" s="168"/>
      <c r="AE61" s="168"/>
      <c r="AF61" s="168"/>
      <c r="AG61" s="168"/>
      <c r="AH61" s="168"/>
      <c r="AI61" s="168"/>
      <c r="AJ61" s="168"/>
      <c r="AK61" s="168"/>
      <c r="AL61" s="168"/>
      <c r="AM61" s="168"/>
      <c r="AN61" s="168"/>
    </row>
    <row r="62" spans="1:40" s="16" customFormat="1" ht="10.199999999999999" hidden="1">
      <c r="A62" s="16">
        <v>1120121101</v>
      </c>
      <c r="B62" s="167" t="s">
        <v>403</v>
      </c>
      <c r="C62" s="54">
        <f>+VLOOKUP(A62,Clasificación!C:J,5,FALSE)</f>
        <v>0</v>
      </c>
      <c r="D62" s="54"/>
      <c r="E62" s="54"/>
      <c r="F62" s="54">
        <f>+VLOOKUP(A62,Clasificación!C:K,9,FALSE)</f>
        <v>0</v>
      </c>
      <c r="G62" s="54">
        <f t="shared" si="0"/>
        <v>0</v>
      </c>
      <c r="H62" s="54"/>
      <c r="I62" s="54"/>
      <c r="J62" s="54"/>
      <c r="K62" s="54"/>
      <c r="L62" s="54"/>
      <c r="M62" s="54"/>
      <c r="N62" s="54"/>
      <c r="O62" s="54"/>
      <c r="P62" s="54"/>
      <c r="Q62" s="54"/>
      <c r="R62" s="54"/>
      <c r="S62" s="54"/>
      <c r="T62" s="54"/>
      <c r="U62" s="54"/>
      <c r="V62" s="54"/>
      <c r="W62" s="54"/>
      <c r="X62" s="54"/>
      <c r="Y62" s="54"/>
      <c r="Z62" s="54"/>
      <c r="AA62" s="54">
        <f t="shared" si="1"/>
        <v>0</v>
      </c>
      <c r="AB62" s="55"/>
      <c r="AC62" s="168"/>
      <c r="AD62" s="168"/>
      <c r="AE62" s="168"/>
      <c r="AF62" s="168"/>
      <c r="AG62" s="168"/>
      <c r="AH62" s="168"/>
      <c r="AI62" s="168"/>
      <c r="AJ62" s="168"/>
      <c r="AK62" s="168"/>
      <c r="AL62" s="168"/>
      <c r="AM62" s="168"/>
      <c r="AN62" s="168"/>
    </row>
    <row r="63" spans="1:40" s="16" customFormat="1" ht="10.199999999999999" hidden="1">
      <c r="A63" s="16">
        <v>1120121102</v>
      </c>
      <c r="B63" s="167" t="s">
        <v>404</v>
      </c>
      <c r="C63" s="54">
        <f>+VLOOKUP(A63,Clasificación!C:J,5,FALSE)</f>
        <v>0</v>
      </c>
      <c r="D63" s="54"/>
      <c r="E63" s="54"/>
      <c r="F63" s="54">
        <f>+VLOOKUP(A63,Clasificación!C:K,9,FALSE)</f>
        <v>0</v>
      </c>
      <c r="G63" s="54">
        <f t="shared" si="0"/>
        <v>0</v>
      </c>
      <c r="H63" s="54"/>
      <c r="I63" s="54"/>
      <c r="J63" s="54"/>
      <c r="K63" s="54"/>
      <c r="L63" s="54"/>
      <c r="M63" s="54"/>
      <c r="N63" s="54"/>
      <c r="O63" s="54"/>
      <c r="P63" s="54"/>
      <c r="Q63" s="54"/>
      <c r="R63" s="54"/>
      <c r="S63" s="54"/>
      <c r="T63" s="54"/>
      <c r="U63" s="54"/>
      <c r="V63" s="54"/>
      <c r="W63" s="54"/>
      <c r="X63" s="54"/>
      <c r="Y63" s="54"/>
      <c r="Z63" s="54"/>
      <c r="AA63" s="54">
        <f t="shared" si="1"/>
        <v>0</v>
      </c>
      <c r="AB63" s="55"/>
      <c r="AC63" s="168"/>
      <c r="AD63" s="168"/>
      <c r="AE63" s="168"/>
      <c r="AF63" s="168"/>
      <c r="AG63" s="168"/>
      <c r="AH63" s="168"/>
      <c r="AI63" s="168"/>
      <c r="AJ63" s="168"/>
      <c r="AK63" s="168"/>
      <c r="AL63" s="168"/>
      <c r="AM63" s="168"/>
      <c r="AN63" s="168"/>
    </row>
    <row r="64" spans="1:40" s="16" customFormat="1" ht="10.199999999999999" hidden="1">
      <c r="A64" s="16">
        <v>11201212</v>
      </c>
      <c r="B64" s="167" t="s">
        <v>329</v>
      </c>
      <c r="C64" s="54">
        <f>+VLOOKUP(A64,Clasificación!C:J,5,FALSE)</f>
        <v>0</v>
      </c>
      <c r="D64" s="54"/>
      <c r="E64" s="54"/>
      <c r="F64" s="54">
        <f>+VLOOKUP(A64,Clasificación!C:K,9,FALSE)</f>
        <v>0</v>
      </c>
      <c r="G64" s="54">
        <f t="shared" si="0"/>
        <v>0</v>
      </c>
      <c r="H64" s="54"/>
      <c r="I64" s="54"/>
      <c r="J64" s="54"/>
      <c r="K64" s="54"/>
      <c r="L64" s="54"/>
      <c r="M64" s="54"/>
      <c r="N64" s="54"/>
      <c r="O64" s="54"/>
      <c r="P64" s="54"/>
      <c r="Q64" s="54"/>
      <c r="R64" s="54"/>
      <c r="S64" s="54"/>
      <c r="T64" s="54"/>
      <c r="U64" s="54"/>
      <c r="V64" s="54"/>
      <c r="W64" s="54"/>
      <c r="X64" s="54"/>
      <c r="Y64" s="54"/>
      <c r="Z64" s="54"/>
      <c r="AA64" s="54">
        <f t="shared" si="1"/>
        <v>0</v>
      </c>
      <c r="AB64" s="55"/>
      <c r="AC64" s="168"/>
      <c r="AD64" s="168"/>
      <c r="AE64" s="168"/>
      <c r="AF64" s="168"/>
      <c r="AG64" s="168"/>
      <c r="AH64" s="168"/>
      <c r="AI64" s="168"/>
      <c r="AJ64" s="168"/>
      <c r="AK64" s="168"/>
      <c r="AL64" s="168"/>
      <c r="AM64" s="168"/>
      <c r="AN64" s="168"/>
    </row>
    <row r="65" spans="1:40" s="16" customFormat="1" ht="10.199999999999999" hidden="1">
      <c r="A65" s="16">
        <v>1120121201</v>
      </c>
      <c r="B65" s="167" t="s">
        <v>405</v>
      </c>
      <c r="C65" s="54">
        <f>+VLOOKUP(A65,Clasificación!C:J,5,FALSE)</f>
        <v>0</v>
      </c>
      <c r="D65" s="54"/>
      <c r="E65" s="54"/>
      <c r="F65" s="54">
        <f>+VLOOKUP(A65,Clasificación!C:K,9,FALSE)</f>
        <v>0</v>
      </c>
      <c r="G65" s="54">
        <f t="shared" si="0"/>
        <v>0</v>
      </c>
      <c r="H65" s="54"/>
      <c r="I65" s="54"/>
      <c r="J65" s="54"/>
      <c r="K65" s="54"/>
      <c r="L65" s="54"/>
      <c r="M65" s="54"/>
      <c r="N65" s="54"/>
      <c r="O65" s="54"/>
      <c r="P65" s="54"/>
      <c r="Q65" s="54"/>
      <c r="R65" s="54"/>
      <c r="S65" s="54"/>
      <c r="T65" s="54"/>
      <c r="U65" s="54"/>
      <c r="V65" s="54"/>
      <c r="W65" s="54"/>
      <c r="X65" s="54"/>
      <c r="Y65" s="54"/>
      <c r="Z65" s="54"/>
      <c r="AA65" s="54">
        <f t="shared" si="1"/>
        <v>0</v>
      </c>
      <c r="AB65" s="55"/>
      <c r="AC65" s="168"/>
      <c r="AD65" s="168"/>
      <c r="AE65" s="168"/>
      <c r="AF65" s="168"/>
      <c r="AG65" s="168"/>
      <c r="AH65" s="168"/>
      <c r="AI65" s="168"/>
      <c r="AJ65" s="168"/>
      <c r="AK65" s="168"/>
      <c r="AL65" s="168"/>
      <c r="AM65" s="168"/>
      <c r="AN65" s="168"/>
    </row>
    <row r="66" spans="1:40" s="16" customFormat="1" ht="10.199999999999999" hidden="1">
      <c r="A66" s="16">
        <v>1120121202</v>
      </c>
      <c r="B66" s="167" t="s">
        <v>406</v>
      </c>
      <c r="C66" s="54">
        <f>+VLOOKUP(A66,Clasificación!C:J,5,FALSE)</f>
        <v>0</v>
      </c>
      <c r="D66" s="54"/>
      <c r="E66" s="54"/>
      <c r="F66" s="54">
        <f>+VLOOKUP(A66,Clasificación!C:K,9,FALSE)</f>
        <v>0</v>
      </c>
      <c r="G66" s="54">
        <f t="shared" si="0"/>
        <v>0</v>
      </c>
      <c r="H66" s="54"/>
      <c r="I66" s="54"/>
      <c r="J66" s="54"/>
      <c r="K66" s="54"/>
      <c r="L66" s="54"/>
      <c r="M66" s="54"/>
      <c r="N66" s="54"/>
      <c r="O66" s="54"/>
      <c r="P66" s="54"/>
      <c r="Q66" s="54"/>
      <c r="R66" s="54"/>
      <c r="S66" s="54"/>
      <c r="T66" s="54"/>
      <c r="U66" s="54"/>
      <c r="V66" s="54"/>
      <c r="W66" s="54"/>
      <c r="X66" s="54"/>
      <c r="Y66" s="54"/>
      <c r="Z66" s="54"/>
      <c r="AA66" s="54">
        <f t="shared" si="1"/>
        <v>0</v>
      </c>
      <c r="AB66" s="55"/>
      <c r="AC66" s="168"/>
      <c r="AD66" s="168"/>
      <c r="AE66" s="168"/>
      <c r="AF66" s="168"/>
      <c r="AG66" s="168"/>
      <c r="AH66" s="168"/>
      <c r="AI66" s="168"/>
      <c r="AJ66" s="168"/>
      <c r="AK66" s="168"/>
      <c r="AL66" s="168"/>
      <c r="AM66" s="168"/>
      <c r="AN66" s="168"/>
    </row>
    <row r="67" spans="1:40" s="16" customFormat="1" ht="10.199999999999999" hidden="1">
      <c r="A67" s="16">
        <v>11202</v>
      </c>
      <c r="B67" s="167" t="s">
        <v>200</v>
      </c>
      <c r="C67" s="54">
        <f>+VLOOKUP(A67,Clasificación!C:J,5,FALSE)</f>
        <v>0</v>
      </c>
      <c r="D67" s="54"/>
      <c r="E67" s="54"/>
      <c r="F67" s="54">
        <f>+VLOOKUP(A67,Clasificación!C:K,9,FALSE)</f>
        <v>0</v>
      </c>
      <c r="G67" s="54">
        <f t="shared" si="0"/>
        <v>0</v>
      </c>
      <c r="H67" s="54"/>
      <c r="I67" s="54"/>
      <c r="J67" s="54"/>
      <c r="K67" s="54"/>
      <c r="L67" s="54"/>
      <c r="M67" s="54"/>
      <c r="N67" s="54"/>
      <c r="O67" s="54"/>
      <c r="P67" s="54"/>
      <c r="Q67" s="54"/>
      <c r="R67" s="54"/>
      <c r="S67" s="54"/>
      <c r="T67" s="54"/>
      <c r="U67" s="54"/>
      <c r="V67" s="54"/>
      <c r="W67" s="54"/>
      <c r="X67" s="54"/>
      <c r="Y67" s="54"/>
      <c r="Z67" s="54"/>
      <c r="AA67" s="54">
        <f t="shared" si="1"/>
        <v>0</v>
      </c>
      <c r="AB67" s="55"/>
      <c r="AC67" s="168"/>
      <c r="AD67" s="168"/>
      <c r="AE67" s="168"/>
      <c r="AF67" s="168"/>
      <c r="AG67" s="168"/>
      <c r="AH67" s="168"/>
      <c r="AI67" s="168"/>
      <c r="AJ67" s="168"/>
      <c r="AK67" s="168"/>
      <c r="AL67" s="168"/>
      <c r="AM67" s="168"/>
      <c r="AN67" s="168"/>
    </row>
    <row r="68" spans="1:40" s="16" customFormat="1" ht="10.199999999999999" hidden="1">
      <c r="A68" s="16">
        <v>112021</v>
      </c>
      <c r="B68" s="167" t="s">
        <v>200</v>
      </c>
      <c r="C68" s="54">
        <f>+VLOOKUP(A68,Clasificación!C:J,5,FALSE)</f>
        <v>0</v>
      </c>
      <c r="D68" s="54"/>
      <c r="E68" s="54"/>
      <c r="F68" s="54">
        <f>+VLOOKUP(A68,Clasificación!C:K,9,FALSE)</f>
        <v>0</v>
      </c>
      <c r="G68" s="54">
        <f t="shared" ref="G68:G132" si="2">C68+D68-E68-F68</f>
        <v>0</v>
      </c>
      <c r="H68" s="54"/>
      <c r="I68" s="54"/>
      <c r="J68" s="54"/>
      <c r="K68" s="54"/>
      <c r="L68" s="54"/>
      <c r="M68" s="54"/>
      <c r="N68" s="54"/>
      <c r="O68" s="54"/>
      <c r="P68" s="54"/>
      <c r="Q68" s="54"/>
      <c r="R68" s="54"/>
      <c r="S68" s="54"/>
      <c r="T68" s="54"/>
      <c r="U68" s="54"/>
      <c r="V68" s="54"/>
      <c r="W68" s="54"/>
      <c r="X68" s="54"/>
      <c r="Y68" s="54"/>
      <c r="Z68" s="54"/>
      <c r="AA68" s="54">
        <f t="shared" si="1"/>
        <v>0</v>
      </c>
      <c r="AB68" s="55"/>
      <c r="AC68" s="168"/>
      <c r="AD68" s="168"/>
      <c r="AE68" s="168"/>
      <c r="AF68" s="168"/>
      <c r="AG68" s="168"/>
      <c r="AH68" s="168"/>
      <c r="AI68" s="168"/>
      <c r="AJ68" s="168"/>
      <c r="AK68" s="168"/>
      <c r="AL68" s="168"/>
      <c r="AM68" s="168"/>
      <c r="AN68" s="168"/>
    </row>
    <row r="69" spans="1:40" s="16" customFormat="1" ht="10.199999999999999" hidden="1">
      <c r="A69" s="16">
        <v>1120211</v>
      </c>
      <c r="B69" s="167" t="s">
        <v>200</v>
      </c>
      <c r="C69" s="54">
        <f>+VLOOKUP(A69,Clasificación!C:J,5,FALSE)</f>
        <v>0</v>
      </c>
      <c r="D69" s="54"/>
      <c r="E69" s="54"/>
      <c r="F69" s="54">
        <f>+VLOOKUP(A69,Clasificación!C:K,9,FALSE)</f>
        <v>0</v>
      </c>
      <c r="G69" s="54">
        <f t="shared" si="2"/>
        <v>0</v>
      </c>
      <c r="H69" s="54"/>
      <c r="I69" s="54"/>
      <c r="J69" s="54"/>
      <c r="K69" s="54"/>
      <c r="L69" s="54"/>
      <c r="M69" s="54"/>
      <c r="N69" s="54"/>
      <c r="O69" s="54"/>
      <c r="P69" s="54"/>
      <c r="Q69" s="54"/>
      <c r="R69" s="54"/>
      <c r="S69" s="54"/>
      <c r="T69" s="54"/>
      <c r="U69" s="54"/>
      <c r="V69" s="54"/>
      <c r="W69" s="54"/>
      <c r="X69" s="54"/>
      <c r="Y69" s="54"/>
      <c r="Z69" s="54"/>
      <c r="AA69" s="54">
        <f t="shared" si="1"/>
        <v>0</v>
      </c>
      <c r="AB69" s="55"/>
      <c r="AC69" s="168"/>
      <c r="AD69" s="168"/>
      <c r="AE69" s="168"/>
      <c r="AF69" s="168"/>
      <c r="AG69" s="168"/>
      <c r="AH69" s="168"/>
      <c r="AI69" s="168"/>
      <c r="AJ69" s="168"/>
      <c r="AK69" s="168"/>
      <c r="AL69" s="168"/>
      <c r="AM69" s="168"/>
      <c r="AN69" s="168"/>
    </row>
    <row r="70" spans="1:40" s="16" customFormat="1" ht="10.199999999999999" hidden="1">
      <c r="A70" s="16">
        <v>11202111</v>
      </c>
      <c r="B70" s="167" t="s">
        <v>409</v>
      </c>
      <c r="C70" s="54">
        <f>+VLOOKUP(A70,Clasificación!C:J,5,FALSE)</f>
        <v>0</v>
      </c>
      <c r="D70" s="54"/>
      <c r="E70" s="54"/>
      <c r="F70" s="54">
        <f>+VLOOKUP(A70,Clasificación!C:K,9,FALSE)</f>
        <v>0</v>
      </c>
      <c r="G70" s="54">
        <f t="shared" si="2"/>
        <v>0</v>
      </c>
      <c r="H70" s="54"/>
      <c r="I70" s="54"/>
      <c r="J70" s="54"/>
      <c r="K70" s="54"/>
      <c r="L70" s="54"/>
      <c r="M70" s="54"/>
      <c r="N70" s="54"/>
      <c r="O70" s="54"/>
      <c r="P70" s="54"/>
      <c r="Q70" s="54"/>
      <c r="R70" s="54"/>
      <c r="S70" s="54"/>
      <c r="T70" s="54"/>
      <c r="U70" s="54"/>
      <c r="V70" s="54"/>
      <c r="W70" s="54"/>
      <c r="X70" s="54"/>
      <c r="Y70" s="54"/>
      <c r="Z70" s="54"/>
      <c r="AA70" s="54">
        <f t="shared" ref="AA70:AA136" si="3">SUM(G70:Z70)</f>
        <v>0</v>
      </c>
      <c r="AB70" s="55"/>
      <c r="AC70" s="168"/>
      <c r="AD70" s="168"/>
      <c r="AE70" s="168"/>
      <c r="AF70" s="168"/>
      <c r="AG70" s="168"/>
      <c r="AH70" s="168"/>
      <c r="AI70" s="168"/>
      <c r="AJ70" s="168"/>
      <c r="AK70" s="168"/>
      <c r="AL70" s="168"/>
      <c r="AM70" s="168"/>
      <c r="AN70" s="168"/>
    </row>
    <row r="71" spans="1:40" s="16" customFormat="1" ht="10.199999999999999" hidden="1">
      <c r="A71" s="16">
        <v>1120211101</v>
      </c>
      <c r="B71" s="167" t="s">
        <v>410</v>
      </c>
      <c r="C71" s="54">
        <f>+VLOOKUP(A71,Clasificación!C:J,5,FALSE)</f>
        <v>0</v>
      </c>
      <c r="D71" s="54"/>
      <c r="E71" s="54"/>
      <c r="F71" s="54">
        <f>+VLOOKUP(A71,Clasificación!C:K,9,FALSE)</f>
        <v>0</v>
      </c>
      <c r="G71" s="54">
        <f t="shared" si="2"/>
        <v>0</v>
      </c>
      <c r="H71" s="54"/>
      <c r="I71" s="54"/>
      <c r="J71" s="54"/>
      <c r="K71" s="54"/>
      <c r="L71" s="54"/>
      <c r="M71" s="54"/>
      <c r="N71" s="54"/>
      <c r="O71" s="54"/>
      <c r="P71" s="54"/>
      <c r="Q71" s="54"/>
      <c r="R71" s="54"/>
      <c r="S71" s="54"/>
      <c r="T71" s="54"/>
      <c r="U71" s="54"/>
      <c r="V71" s="54"/>
      <c r="W71" s="54"/>
      <c r="X71" s="54"/>
      <c r="Y71" s="54"/>
      <c r="Z71" s="54"/>
      <c r="AA71" s="54">
        <f t="shared" si="3"/>
        <v>0</v>
      </c>
      <c r="AB71" s="55"/>
      <c r="AC71" s="168"/>
      <c r="AD71" s="168"/>
      <c r="AE71" s="168"/>
      <c r="AF71" s="168"/>
      <c r="AG71" s="168"/>
      <c r="AH71" s="168"/>
      <c r="AI71" s="168"/>
      <c r="AJ71" s="168"/>
      <c r="AK71" s="168"/>
      <c r="AL71" s="168"/>
      <c r="AM71" s="168"/>
      <c r="AN71" s="168"/>
    </row>
    <row r="72" spans="1:40" s="16" customFormat="1" ht="10.199999999999999" hidden="1">
      <c r="A72" s="16">
        <v>1120211102</v>
      </c>
      <c r="B72" s="167" t="s">
        <v>411</v>
      </c>
      <c r="C72" s="54">
        <f>+VLOOKUP(A72,Clasificación!C:J,5,FALSE)</f>
        <v>0</v>
      </c>
      <c r="D72" s="54"/>
      <c r="E72" s="54"/>
      <c r="F72" s="54">
        <f>+VLOOKUP(A72,Clasificación!C:K,9,FALSE)</f>
        <v>0</v>
      </c>
      <c r="G72" s="54">
        <f t="shared" si="2"/>
        <v>0</v>
      </c>
      <c r="H72" s="54"/>
      <c r="I72" s="54"/>
      <c r="J72" s="54"/>
      <c r="K72" s="54"/>
      <c r="L72" s="54"/>
      <c r="M72" s="54"/>
      <c r="N72" s="54"/>
      <c r="O72" s="54"/>
      <c r="P72" s="54"/>
      <c r="Q72" s="54"/>
      <c r="R72" s="54"/>
      <c r="S72" s="54"/>
      <c r="T72" s="54"/>
      <c r="U72" s="54"/>
      <c r="V72" s="54"/>
      <c r="W72" s="54"/>
      <c r="X72" s="54"/>
      <c r="Y72" s="54"/>
      <c r="Z72" s="54"/>
      <c r="AA72" s="54">
        <f t="shared" si="3"/>
        <v>0</v>
      </c>
      <c r="AB72" s="55"/>
      <c r="AC72" s="168"/>
      <c r="AD72" s="168"/>
      <c r="AE72" s="168"/>
      <c r="AF72" s="168"/>
      <c r="AG72" s="168"/>
      <c r="AH72" s="168"/>
      <c r="AI72" s="168"/>
      <c r="AJ72" s="168"/>
      <c r="AK72" s="168"/>
      <c r="AL72" s="168"/>
      <c r="AM72" s="168"/>
      <c r="AN72" s="168"/>
    </row>
    <row r="73" spans="1:40" s="16" customFormat="1" ht="10.199999999999999" hidden="1">
      <c r="A73" s="16">
        <v>1120211103</v>
      </c>
      <c r="B73" s="167" t="s">
        <v>94</v>
      </c>
      <c r="C73" s="54">
        <f>+VLOOKUP(A73,Clasificación!C:J,5,FALSE)</f>
        <v>0</v>
      </c>
      <c r="D73" s="54"/>
      <c r="E73" s="54"/>
      <c r="F73" s="54">
        <f>+VLOOKUP(A73,Clasificación!C:K,9,FALSE)</f>
        <v>0</v>
      </c>
      <c r="G73" s="54">
        <f t="shared" si="2"/>
        <v>0</v>
      </c>
      <c r="H73" s="54"/>
      <c r="I73" s="54"/>
      <c r="J73" s="54"/>
      <c r="K73" s="54"/>
      <c r="L73" s="54"/>
      <c r="M73" s="54"/>
      <c r="N73" s="54"/>
      <c r="O73" s="54"/>
      <c r="P73" s="54"/>
      <c r="Q73" s="54"/>
      <c r="R73" s="54"/>
      <c r="S73" s="54"/>
      <c r="T73" s="54"/>
      <c r="U73" s="54"/>
      <c r="V73" s="54"/>
      <c r="W73" s="54"/>
      <c r="X73" s="54"/>
      <c r="Y73" s="54"/>
      <c r="Z73" s="54"/>
      <c r="AA73" s="54">
        <f t="shared" si="3"/>
        <v>0</v>
      </c>
      <c r="AB73" s="55"/>
      <c r="AC73" s="168"/>
      <c r="AD73" s="168"/>
      <c r="AE73" s="168"/>
      <c r="AF73" s="168"/>
      <c r="AG73" s="168"/>
      <c r="AH73" s="168"/>
      <c r="AI73" s="168"/>
      <c r="AJ73" s="168"/>
      <c r="AK73" s="168"/>
      <c r="AL73" s="168"/>
      <c r="AM73" s="168"/>
      <c r="AN73" s="168"/>
    </row>
    <row r="74" spans="1:40" s="16" customFormat="1" ht="10.199999999999999" hidden="1">
      <c r="A74" s="16">
        <v>1120211104</v>
      </c>
      <c r="B74" s="167" t="s">
        <v>412</v>
      </c>
      <c r="C74" s="54">
        <f>+VLOOKUP(A74,Clasificación!C:J,5,FALSE)</f>
        <v>0</v>
      </c>
      <c r="D74" s="54"/>
      <c r="E74" s="54"/>
      <c r="F74" s="54">
        <f>+VLOOKUP(A74,Clasificación!C:K,9,FALSE)</f>
        <v>0</v>
      </c>
      <c r="G74" s="54">
        <f t="shared" si="2"/>
        <v>0</v>
      </c>
      <c r="H74" s="54"/>
      <c r="I74" s="54"/>
      <c r="J74" s="54"/>
      <c r="K74" s="54"/>
      <c r="L74" s="54"/>
      <c r="M74" s="54"/>
      <c r="N74" s="54"/>
      <c r="O74" s="54"/>
      <c r="P74" s="54"/>
      <c r="Q74" s="54"/>
      <c r="R74" s="54"/>
      <c r="S74" s="54"/>
      <c r="T74" s="54"/>
      <c r="U74" s="54"/>
      <c r="V74" s="54"/>
      <c r="W74" s="54"/>
      <c r="X74" s="54"/>
      <c r="Y74" s="54"/>
      <c r="Z74" s="54"/>
      <c r="AA74" s="54">
        <f t="shared" si="3"/>
        <v>0</v>
      </c>
      <c r="AB74" s="55"/>
      <c r="AC74" s="168"/>
      <c r="AD74" s="168"/>
      <c r="AE74" s="168"/>
      <c r="AF74" s="168"/>
      <c r="AG74" s="168"/>
      <c r="AH74" s="168"/>
      <c r="AI74" s="168"/>
      <c r="AJ74" s="168"/>
      <c r="AK74" s="168"/>
      <c r="AL74" s="168"/>
      <c r="AM74" s="168"/>
      <c r="AN74" s="168"/>
    </row>
    <row r="75" spans="1:40" s="16" customFormat="1" ht="10.199999999999999">
      <c r="A75" s="16">
        <v>1120211105</v>
      </c>
      <c r="B75" s="167" t="s">
        <v>1405</v>
      </c>
      <c r="C75" s="54">
        <f>+VLOOKUP(A75,Clasificación!C:J,5,FALSE)</f>
        <v>34500000</v>
      </c>
      <c r="D75" s="54"/>
      <c r="E75" s="54"/>
      <c r="F75" s="54">
        <f>+VLOOKUP(A75,Clasificación!C:K,9,FALSE)</f>
        <v>0</v>
      </c>
      <c r="G75" s="54">
        <f t="shared" si="2"/>
        <v>34500000</v>
      </c>
      <c r="H75" s="54"/>
      <c r="I75" s="54"/>
      <c r="J75" s="54"/>
      <c r="K75" s="54"/>
      <c r="L75" s="54">
        <f>-G75</f>
        <v>-34500000</v>
      </c>
      <c r="M75" s="54"/>
      <c r="N75" s="54"/>
      <c r="O75" s="54"/>
      <c r="P75" s="54"/>
      <c r="Q75" s="54"/>
      <c r="R75" s="54"/>
      <c r="S75" s="54"/>
      <c r="T75" s="54"/>
      <c r="U75" s="54"/>
      <c r="V75" s="54"/>
      <c r="W75" s="54"/>
      <c r="X75" s="54"/>
      <c r="Y75" s="54"/>
      <c r="Z75" s="54"/>
      <c r="AA75" s="54">
        <f t="shared" si="3"/>
        <v>0</v>
      </c>
      <c r="AB75" s="55"/>
      <c r="AC75" s="168"/>
      <c r="AD75" s="168"/>
      <c r="AE75" s="168"/>
      <c r="AF75" s="168"/>
      <c r="AG75" s="168"/>
      <c r="AH75" s="168"/>
      <c r="AI75" s="168"/>
      <c r="AJ75" s="168"/>
      <c r="AK75" s="168"/>
      <c r="AL75" s="168"/>
      <c r="AM75" s="168"/>
      <c r="AN75" s="168"/>
    </row>
    <row r="76" spans="1:40" s="16" customFormat="1" ht="10.199999999999999" hidden="1">
      <c r="A76" s="16">
        <v>11202112</v>
      </c>
      <c r="B76" s="167" t="s">
        <v>413</v>
      </c>
      <c r="C76" s="54">
        <f>+VLOOKUP(A76,Clasificación!C:J,5,FALSE)</f>
        <v>0</v>
      </c>
      <c r="D76" s="54"/>
      <c r="E76" s="54"/>
      <c r="F76" s="54">
        <f>+VLOOKUP(A76,Clasificación!C:K,9,FALSE)</f>
        <v>0</v>
      </c>
      <c r="G76" s="54">
        <f t="shared" si="2"/>
        <v>0</v>
      </c>
      <c r="H76" s="54"/>
      <c r="I76" s="54"/>
      <c r="J76" s="54"/>
      <c r="K76" s="54"/>
      <c r="L76" s="54"/>
      <c r="M76" s="54"/>
      <c r="N76" s="54"/>
      <c r="O76" s="54"/>
      <c r="P76" s="54"/>
      <c r="Q76" s="54"/>
      <c r="R76" s="54"/>
      <c r="S76" s="54"/>
      <c r="T76" s="54"/>
      <c r="U76" s="54"/>
      <c r="V76" s="54"/>
      <c r="W76" s="54"/>
      <c r="X76" s="54"/>
      <c r="Y76" s="54"/>
      <c r="Z76" s="54"/>
      <c r="AA76" s="54">
        <f t="shared" si="3"/>
        <v>0</v>
      </c>
      <c r="AB76" s="55"/>
      <c r="AC76" s="168"/>
      <c r="AD76" s="168"/>
      <c r="AE76" s="168"/>
      <c r="AF76" s="168"/>
      <c r="AG76" s="168"/>
      <c r="AH76" s="168"/>
      <c r="AI76" s="168"/>
      <c r="AJ76" s="168"/>
      <c r="AK76" s="168"/>
      <c r="AL76" s="168"/>
      <c r="AM76" s="168"/>
      <c r="AN76" s="168"/>
    </row>
    <row r="77" spans="1:40" s="16" customFormat="1" ht="10.199999999999999" hidden="1">
      <c r="A77" s="16">
        <v>1120211201</v>
      </c>
      <c r="B77" s="167" t="s">
        <v>414</v>
      </c>
      <c r="C77" s="54">
        <f>+VLOOKUP(A77,Clasificación!C:J,5,FALSE)</f>
        <v>0</v>
      </c>
      <c r="D77" s="54"/>
      <c r="E77" s="54"/>
      <c r="F77" s="54">
        <f>+VLOOKUP(A77,Clasificación!C:K,9,FALSE)</f>
        <v>0</v>
      </c>
      <c r="G77" s="54">
        <f t="shared" si="2"/>
        <v>0</v>
      </c>
      <c r="H77" s="54"/>
      <c r="I77" s="54"/>
      <c r="J77" s="54"/>
      <c r="K77" s="54"/>
      <c r="L77" s="54"/>
      <c r="M77" s="54"/>
      <c r="N77" s="54"/>
      <c r="O77" s="54"/>
      <c r="P77" s="54"/>
      <c r="Q77" s="54"/>
      <c r="R77" s="54"/>
      <c r="S77" s="54"/>
      <c r="T77" s="54"/>
      <c r="U77" s="54"/>
      <c r="V77" s="54"/>
      <c r="W77" s="54"/>
      <c r="X77" s="54"/>
      <c r="Y77" s="54"/>
      <c r="Z77" s="54"/>
      <c r="AA77" s="54">
        <f t="shared" si="3"/>
        <v>0</v>
      </c>
      <c r="AB77" s="55"/>
      <c r="AC77" s="168"/>
      <c r="AD77" s="168"/>
      <c r="AE77" s="168"/>
      <c r="AF77" s="168"/>
      <c r="AG77" s="168"/>
      <c r="AH77" s="168"/>
      <c r="AI77" s="168"/>
      <c r="AJ77" s="168"/>
      <c r="AK77" s="168"/>
      <c r="AL77" s="168"/>
      <c r="AM77" s="168"/>
      <c r="AN77" s="168"/>
    </row>
    <row r="78" spans="1:40" s="16" customFormat="1" ht="10.199999999999999" hidden="1">
      <c r="A78" s="16">
        <v>1120211202</v>
      </c>
      <c r="B78" s="167" t="s">
        <v>415</v>
      </c>
      <c r="C78" s="54">
        <f>+VLOOKUP(A78,Clasificación!C:J,5,FALSE)</f>
        <v>0</v>
      </c>
      <c r="D78" s="54"/>
      <c r="E78" s="54"/>
      <c r="F78" s="54">
        <f>+VLOOKUP(A78,Clasificación!C:K,9,FALSE)</f>
        <v>0</v>
      </c>
      <c r="G78" s="54">
        <f t="shared" si="2"/>
        <v>0</v>
      </c>
      <c r="H78" s="54"/>
      <c r="I78" s="54"/>
      <c r="J78" s="54"/>
      <c r="K78" s="54"/>
      <c r="L78" s="54"/>
      <c r="M78" s="54"/>
      <c r="N78" s="54"/>
      <c r="O78" s="54"/>
      <c r="P78" s="54"/>
      <c r="Q78" s="54"/>
      <c r="R78" s="54"/>
      <c r="S78" s="54"/>
      <c r="T78" s="54"/>
      <c r="U78" s="54"/>
      <c r="V78" s="54"/>
      <c r="W78" s="54"/>
      <c r="X78" s="54"/>
      <c r="Y78" s="54"/>
      <c r="Z78" s="54"/>
      <c r="AA78" s="54">
        <f t="shared" si="3"/>
        <v>0</v>
      </c>
      <c r="AB78" s="55"/>
      <c r="AC78" s="168"/>
      <c r="AD78" s="168"/>
      <c r="AE78" s="168"/>
      <c r="AF78" s="168"/>
      <c r="AG78" s="168"/>
      <c r="AH78" s="168"/>
      <c r="AI78" s="168"/>
      <c r="AJ78" s="168"/>
      <c r="AK78" s="168"/>
      <c r="AL78" s="168"/>
      <c r="AM78" s="168"/>
      <c r="AN78" s="168"/>
    </row>
    <row r="79" spans="1:40" s="16" customFormat="1" ht="10.199999999999999" hidden="1">
      <c r="A79" s="16">
        <v>11202113</v>
      </c>
      <c r="B79" s="167" t="s">
        <v>104</v>
      </c>
      <c r="C79" s="54">
        <f>+VLOOKUP(A79,Clasificación!C:J,5,FALSE)</f>
        <v>0</v>
      </c>
      <c r="D79" s="54"/>
      <c r="E79" s="54"/>
      <c r="F79" s="54">
        <f>+VLOOKUP(A79,Clasificación!C:K,9,FALSE)</f>
        <v>0</v>
      </c>
      <c r="G79" s="54">
        <f t="shared" si="2"/>
        <v>0</v>
      </c>
      <c r="H79" s="54"/>
      <c r="I79" s="54"/>
      <c r="J79" s="54"/>
      <c r="K79" s="54"/>
      <c r="L79" s="54"/>
      <c r="M79" s="54"/>
      <c r="N79" s="54"/>
      <c r="O79" s="54"/>
      <c r="P79" s="54"/>
      <c r="Q79" s="54"/>
      <c r="R79" s="54"/>
      <c r="S79" s="54"/>
      <c r="T79" s="54"/>
      <c r="U79" s="54"/>
      <c r="V79" s="54"/>
      <c r="W79" s="54"/>
      <c r="X79" s="54"/>
      <c r="Y79" s="54"/>
      <c r="Z79" s="54"/>
      <c r="AA79" s="54">
        <f t="shared" si="3"/>
        <v>0</v>
      </c>
      <c r="AB79" s="55"/>
      <c r="AC79" s="168"/>
      <c r="AD79" s="168"/>
      <c r="AE79" s="168"/>
      <c r="AF79" s="168"/>
      <c r="AG79" s="168"/>
      <c r="AH79" s="168"/>
      <c r="AI79" s="168"/>
      <c r="AJ79" s="168"/>
      <c r="AK79" s="168"/>
      <c r="AL79" s="168"/>
      <c r="AM79" s="168"/>
      <c r="AN79" s="168"/>
    </row>
    <row r="80" spans="1:40" s="16" customFormat="1" ht="10.199999999999999" hidden="1">
      <c r="A80" s="16">
        <v>1120211301</v>
      </c>
      <c r="B80" s="167" t="s">
        <v>416</v>
      </c>
      <c r="C80" s="54">
        <f>+VLOOKUP(A80,Clasificación!C:J,5,FALSE)</f>
        <v>0</v>
      </c>
      <c r="D80" s="54"/>
      <c r="E80" s="54"/>
      <c r="F80" s="54">
        <f>+VLOOKUP(A80,Clasificación!C:K,9,FALSE)</f>
        <v>0</v>
      </c>
      <c r="G80" s="54">
        <f t="shared" si="2"/>
        <v>0</v>
      </c>
      <c r="H80" s="54"/>
      <c r="I80" s="54"/>
      <c r="J80" s="54"/>
      <c r="K80" s="54"/>
      <c r="L80" s="54"/>
      <c r="M80" s="54"/>
      <c r="N80" s="54"/>
      <c r="O80" s="54"/>
      <c r="P80" s="54"/>
      <c r="Q80" s="54"/>
      <c r="R80" s="54"/>
      <c r="S80" s="54"/>
      <c r="T80" s="54"/>
      <c r="U80" s="54"/>
      <c r="V80" s="54"/>
      <c r="W80" s="54"/>
      <c r="X80" s="54"/>
      <c r="Y80" s="54"/>
      <c r="Z80" s="54"/>
      <c r="AA80" s="54">
        <f t="shared" si="3"/>
        <v>0</v>
      </c>
      <c r="AB80" s="55"/>
      <c r="AC80" s="168"/>
      <c r="AD80" s="168"/>
      <c r="AE80" s="168"/>
      <c r="AF80" s="168"/>
      <c r="AG80" s="168"/>
      <c r="AH80" s="168"/>
      <c r="AI80" s="168"/>
      <c r="AJ80" s="168"/>
      <c r="AK80" s="168"/>
      <c r="AL80" s="168"/>
      <c r="AM80" s="168"/>
      <c r="AN80" s="168"/>
    </row>
    <row r="81" spans="1:40" s="16" customFormat="1" ht="10.199999999999999" hidden="1">
      <c r="A81" s="16">
        <v>1120211302</v>
      </c>
      <c r="B81" s="167" t="s">
        <v>417</v>
      </c>
      <c r="C81" s="54">
        <f>+VLOOKUP(A81,Clasificación!C:J,5,FALSE)</f>
        <v>0</v>
      </c>
      <c r="D81" s="54"/>
      <c r="E81" s="54"/>
      <c r="F81" s="54">
        <f>+VLOOKUP(A81,Clasificación!C:K,9,FALSE)</f>
        <v>0</v>
      </c>
      <c r="G81" s="54">
        <f t="shared" si="2"/>
        <v>0</v>
      </c>
      <c r="H81" s="54"/>
      <c r="I81" s="54"/>
      <c r="J81" s="54"/>
      <c r="K81" s="54"/>
      <c r="L81" s="54"/>
      <c r="M81" s="54"/>
      <c r="N81" s="54"/>
      <c r="O81" s="54"/>
      <c r="P81" s="54"/>
      <c r="Q81" s="54"/>
      <c r="R81" s="54"/>
      <c r="S81" s="54"/>
      <c r="T81" s="54"/>
      <c r="U81" s="54"/>
      <c r="V81" s="54"/>
      <c r="W81" s="54"/>
      <c r="X81" s="54"/>
      <c r="Y81" s="54"/>
      <c r="Z81" s="54"/>
      <c r="AA81" s="54">
        <f t="shared" si="3"/>
        <v>0</v>
      </c>
      <c r="AB81" s="55"/>
      <c r="AC81" s="168"/>
      <c r="AD81" s="168"/>
      <c r="AE81" s="168"/>
      <c r="AF81" s="168"/>
      <c r="AG81" s="168"/>
      <c r="AH81" s="168"/>
      <c r="AI81" s="168"/>
      <c r="AJ81" s="168"/>
      <c r="AK81" s="168"/>
      <c r="AL81" s="168"/>
      <c r="AM81" s="168"/>
      <c r="AN81" s="168"/>
    </row>
    <row r="82" spans="1:40" s="16" customFormat="1" ht="10.199999999999999" hidden="1">
      <c r="A82" s="16">
        <v>11202114</v>
      </c>
      <c r="B82" s="167" t="s">
        <v>418</v>
      </c>
      <c r="C82" s="54">
        <f>+VLOOKUP(A82,Clasificación!C:J,5,FALSE)</f>
        <v>0</v>
      </c>
      <c r="D82" s="54"/>
      <c r="E82" s="54"/>
      <c r="F82" s="54">
        <f>+VLOOKUP(A82,Clasificación!C:K,9,FALSE)</f>
        <v>0</v>
      </c>
      <c r="G82" s="54">
        <f t="shared" si="2"/>
        <v>0</v>
      </c>
      <c r="H82" s="54"/>
      <c r="I82" s="54"/>
      <c r="J82" s="54"/>
      <c r="K82" s="54"/>
      <c r="L82" s="54"/>
      <c r="M82" s="54"/>
      <c r="N82" s="54"/>
      <c r="O82" s="54"/>
      <c r="P82" s="54"/>
      <c r="Q82" s="54"/>
      <c r="R82" s="54"/>
      <c r="S82" s="54"/>
      <c r="T82" s="54"/>
      <c r="U82" s="54"/>
      <c r="V82" s="54"/>
      <c r="W82" s="54"/>
      <c r="X82" s="54"/>
      <c r="Y82" s="54"/>
      <c r="Z82" s="54"/>
      <c r="AA82" s="54">
        <f t="shared" si="3"/>
        <v>0</v>
      </c>
      <c r="AB82" s="55"/>
      <c r="AC82" s="168"/>
      <c r="AD82" s="168"/>
      <c r="AE82" s="168"/>
      <c r="AF82" s="168"/>
      <c r="AG82" s="168"/>
      <c r="AH82" s="168"/>
      <c r="AI82" s="168"/>
      <c r="AJ82" s="168"/>
      <c r="AK82" s="168"/>
      <c r="AL82" s="168"/>
      <c r="AM82" s="168"/>
      <c r="AN82" s="168"/>
    </row>
    <row r="83" spans="1:40" s="16" customFormat="1" ht="10.199999999999999" hidden="1">
      <c r="A83" s="16">
        <v>1120211401</v>
      </c>
      <c r="B83" s="167" t="s">
        <v>419</v>
      </c>
      <c r="C83" s="54">
        <f>+VLOOKUP(A83,Clasificación!C:J,5,FALSE)</f>
        <v>0</v>
      </c>
      <c r="D83" s="54"/>
      <c r="E83" s="54"/>
      <c r="F83" s="54">
        <f>+VLOOKUP(A83,Clasificación!C:K,9,FALSE)</f>
        <v>0</v>
      </c>
      <c r="G83" s="54">
        <f t="shared" si="2"/>
        <v>0</v>
      </c>
      <c r="H83" s="54"/>
      <c r="I83" s="54"/>
      <c r="J83" s="54"/>
      <c r="K83" s="54"/>
      <c r="L83" s="54"/>
      <c r="M83" s="54"/>
      <c r="N83" s="54"/>
      <c r="O83" s="54"/>
      <c r="P83" s="54"/>
      <c r="Q83" s="54"/>
      <c r="R83" s="54"/>
      <c r="S83" s="54"/>
      <c r="T83" s="54"/>
      <c r="U83" s="54"/>
      <c r="V83" s="54"/>
      <c r="W83" s="54"/>
      <c r="X83" s="54"/>
      <c r="Y83" s="54"/>
      <c r="Z83" s="54"/>
      <c r="AA83" s="54">
        <f t="shared" si="3"/>
        <v>0</v>
      </c>
      <c r="AB83" s="55"/>
      <c r="AC83" s="168"/>
      <c r="AD83" s="168"/>
      <c r="AE83" s="168"/>
      <c r="AF83" s="168"/>
      <c r="AG83" s="168"/>
      <c r="AH83" s="168"/>
      <c r="AI83" s="168"/>
      <c r="AJ83" s="168"/>
      <c r="AK83" s="168"/>
      <c r="AL83" s="168"/>
      <c r="AM83" s="168"/>
      <c r="AN83" s="168"/>
    </row>
    <row r="84" spans="1:40" s="16" customFormat="1" ht="10.199999999999999" hidden="1">
      <c r="A84" s="16">
        <v>1120211402</v>
      </c>
      <c r="B84" s="167" t="s">
        <v>323</v>
      </c>
      <c r="C84" s="54">
        <f>+VLOOKUP(A84,Clasificación!C:J,5,FALSE)</f>
        <v>0</v>
      </c>
      <c r="D84" s="54"/>
      <c r="E84" s="54"/>
      <c r="F84" s="54">
        <f>+VLOOKUP(A84,Clasificación!C:K,9,FALSE)</f>
        <v>0</v>
      </c>
      <c r="G84" s="54">
        <f t="shared" si="2"/>
        <v>0</v>
      </c>
      <c r="H84" s="54"/>
      <c r="I84" s="54"/>
      <c r="J84" s="54"/>
      <c r="K84" s="54"/>
      <c r="L84" s="54"/>
      <c r="M84" s="54"/>
      <c r="N84" s="54"/>
      <c r="O84" s="54"/>
      <c r="P84" s="54"/>
      <c r="Q84" s="54"/>
      <c r="R84" s="54"/>
      <c r="S84" s="54"/>
      <c r="T84" s="54"/>
      <c r="U84" s="54"/>
      <c r="V84" s="54"/>
      <c r="W84" s="54"/>
      <c r="X84" s="54"/>
      <c r="Y84" s="54"/>
      <c r="Z84" s="54"/>
      <c r="AA84" s="54">
        <f t="shared" si="3"/>
        <v>0</v>
      </c>
      <c r="AB84" s="55"/>
      <c r="AC84" s="168"/>
      <c r="AD84" s="168"/>
      <c r="AE84" s="168"/>
      <c r="AF84" s="168"/>
      <c r="AG84" s="168"/>
      <c r="AH84" s="168"/>
      <c r="AI84" s="168"/>
      <c r="AJ84" s="168"/>
      <c r="AK84" s="168"/>
      <c r="AL84" s="168"/>
      <c r="AM84" s="168"/>
      <c r="AN84" s="168"/>
    </row>
    <row r="85" spans="1:40" s="16" customFormat="1" ht="10.199999999999999" hidden="1">
      <c r="A85" s="16">
        <v>11203</v>
      </c>
      <c r="B85" s="167" t="s">
        <v>420</v>
      </c>
      <c r="C85" s="54">
        <f>+VLOOKUP(A85,Clasificación!C:J,5,FALSE)</f>
        <v>0</v>
      </c>
      <c r="D85" s="54"/>
      <c r="E85" s="54"/>
      <c r="F85" s="54">
        <f>+VLOOKUP(A85,Clasificación!C:K,9,FALSE)</f>
        <v>0</v>
      </c>
      <c r="G85" s="54">
        <f t="shared" si="2"/>
        <v>0</v>
      </c>
      <c r="H85" s="54"/>
      <c r="I85" s="54"/>
      <c r="J85" s="54"/>
      <c r="K85" s="54"/>
      <c r="L85" s="54"/>
      <c r="M85" s="54"/>
      <c r="N85" s="54"/>
      <c r="O85" s="54"/>
      <c r="P85" s="54"/>
      <c r="Q85" s="54"/>
      <c r="R85" s="54"/>
      <c r="S85" s="54"/>
      <c r="T85" s="54"/>
      <c r="U85" s="54"/>
      <c r="V85" s="54"/>
      <c r="W85" s="54"/>
      <c r="X85" s="54"/>
      <c r="Y85" s="54"/>
      <c r="Z85" s="54"/>
      <c r="AA85" s="54">
        <f t="shared" si="3"/>
        <v>0</v>
      </c>
      <c r="AB85" s="55"/>
      <c r="AC85" s="168"/>
      <c r="AD85" s="168"/>
      <c r="AE85" s="168"/>
      <c r="AF85" s="168"/>
      <c r="AG85" s="168"/>
      <c r="AH85" s="168"/>
      <c r="AI85" s="168"/>
      <c r="AJ85" s="168"/>
      <c r="AK85" s="168"/>
      <c r="AL85" s="168"/>
      <c r="AM85" s="168"/>
      <c r="AN85" s="168"/>
    </row>
    <row r="86" spans="1:40" s="16" customFormat="1" ht="10.199999999999999" hidden="1">
      <c r="A86" s="16">
        <v>112031</v>
      </c>
      <c r="B86" s="167" t="s">
        <v>420</v>
      </c>
      <c r="C86" s="54">
        <f>+VLOOKUP(A86,Clasificación!C:J,5,FALSE)</f>
        <v>0</v>
      </c>
      <c r="D86" s="54"/>
      <c r="E86" s="54"/>
      <c r="F86" s="54">
        <f>+VLOOKUP(A86,Clasificación!C:K,9,FALSE)</f>
        <v>0</v>
      </c>
      <c r="G86" s="54">
        <f t="shared" si="2"/>
        <v>0</v>
      </c>
      <c r="H86" s="54"/>
      <c r="I86" s="54"/>
      <c r="J86" s="54"/>
      <c r="K86" s="54"/>
      <c r="L86" s="54"/>
      <c r="M86" s="54"/>
      <c r="N86" s="54"/>
      <c r="O86" s="54"/>
      <c r="P86" s="54"/>
      <c r="Q86" s="54"/>
      <c r="R86" s="54"/>
      <c r="S86" s="54"/>
      <c r="T86" s="54"/>
      <c r="U86" s="54"/>
      <c r="V86" s="54"/>
      <c r="W86" s="54"/>
      <c r="X86" s="54"/>
      <c r="Y86" s="54"/>
      <c r="Z86" s="54"/>
      <c r="AA86" s="54">
        <f t="shared" si="3"/>
        <v>0</v>
      </c>
      <c r="AB86" s="55"/>
      <c r="AC86" s="168"/>
      <c r="AD86" s="168"/>
      <c r="AE86" s="168"/>
      <c r="AF86" s="168"/>
      <c r="AG86" s="168"/>
      <c r="AH86" s="168"/>
      <c r="AI86" s="168"/>
      <c r="AJ86" s="168"/>
      <c r="AK86" s="168"/>
      <c r="AL86" s="168"/>
      <c r="AM86" s="168"/>
      <c r="AN86" s="168"/>
    </row>
    <row r="87" spans="1:40" s="16" customFormat="1" ht="10.199999999999999" hidden="1">
      <c r="A87" s="16">
        <v>1120311</v>
      </c>
      <c r="B87" s="167" t="s">
        <v>421</v>
      </c>
      <c r="C87" s="54">
        <f>+VLOOKUP(A87,Clasificación!C:J,5,FALSE)</f>
        <v>0</v>
      </c>
      <c r="D87" s="54"/>
      <c r="E87" s="54"/>
      <c r="F87" s="54">
        <f>+VLOOKUP(A87,Clasificación!C:K,9,FALSE)</f>
        <v>0</v>
      </c>
      <c r="G87" s="54">
        <f t="shared" si="2"/>
        <v>0</v>
      </c>
      <c r="H87" s="54"/>
      <c r="I87" s="54"/>
      <c r="J87" s="54"/>
      <c r="K87" s="54"/>
      <c r="L87" s="54"/>
      <c r="M87" s="54"/>
      <c r="N87" s="54"/>
      <c r="O87" s="54"/>
      <c r="P87" s="54"/>
      <c r="Q87" s="54"/>
      <c r="R87" s="54"/>
      <c r="S87" s="54"/>
      <c r="T87" s="54"/>
      <c r="U87" s="54"/>
      <c r="V87" s="54"/>
      <c r="W87" s="54"/>
      <c r="X87" s="54"/>
      <c r="Y87" s="54"/>
      <c r="Z87" s="54"/>
      <c r="AA87" s="54">
        <f t="shared" si="3"/>
        <v>0</v>
      </c>
      <c r="AB87" s="55"/>
      <c r="AC87" s="168"/>
      <c r="AD87" s="168"/>
      <c r="AE87" s="168"/>
      <c r="AF87" s="168"/>
      <c r="AG87" s="168"/>
      <c r="AH87" s="168"/>
      <c r="AI87" s="168"/>
      <c r="AJ87" s="168"/>
      <c r="AK87" s="168"/>
      <c r="AL87" s="168"/>
      <c r="AM87" s="168"/>
      <c r="AN87" s="168"/>
    </row>
    <row r="88" spans="1:40" s="16" customFormat="1" ht="10.199999999999999" hidden="1">
      <c r="A88" s="16">
        <v>11203111</v>
      </c>
      <c r="B88" s="167" t="s">
        <v>422</v>
      </c>
      <c r="C88" s="54">
        <f>+VLOOKUP(A88,Clasificación!C:J,5,FALSE)</f>
        <v>0</v>
      </c>
      <c r="D88" s="54"/>
      <c r="E88" s="54"/>
      <c r="F88" s="54">
        <f>+VLOOKUP(A88,Clasificación!C:K,9,FALSE)</f>
        <v>0</v>
      </c>
      <c r="G88" s="54">
        <f t="shared" si="2"/>
        <v>0</v>
      </c>
      <c r="H88" s="54"/>
      <c r="I88" s="54"/>
      <c r="J88" s="54"/>
      <c r="K88" s="54"/>
      <c r="L88" s="54"/>
      <c r="M88" s="54"/>
      <c r="N88" s="54"/>
      <c r="O88" s="54"/>
      <c r="P88" s="54"/>
      <c r="Q88" s="54"/>
      <c r="R88" s="54"/>
      <c r="S88" s="54"/>
      <c r="T88" s="54"/>
      <c r="U88" s="54"/>
      <c r="V88" s="54"/>
      <c r="W88" s="54"/>
      <c r="X88" s="54"/>
      <c r="Y88" s="54"/>
      <c r="Z88" s="54"/>
      <c r="AA88" s="54">
        <f t="shared" si="3"/>
        <v>0</v>
      </c>
      <c r="AB88" s="55"/>
      <c r="AC88" s="168"/>
      <c r="AD88" s="168"/>
      <c r="AE88" s="168"/>
      <c r="AF88" s="168"/>
      <c r="AG88" s="168"/>
      <c r="AH88" s="168"/>
      <c r="AI88" s="168"/>
      <c r="AJ88" s="168"/>
      <c r="AK88" s="168"/>
      <c r="AL88" s="168"/>
      <c r="AM88" s="168"/>
      <c r="AN88" s="168"/>
    </row>
    <row r="89" spans="1:40" s="16" customFormat="1" ht="10.199999999999999" hidden="1">
      <c r="A89" s="16">
        <v>1120311101</v>
      </c>
      <c r="B89" s="167" t="s">
        <v>422</v>
      </c>
      <c r="C89" s="54">
        <f>+VLOOKUP(A89,Clasificación!C:J,5,FALSE)</f>
        <v>2243121</v>
      </c>
      <c r="D89" s="54"/>
      <c r="E89" s="54"/>
      <c r="F89" s="54">
        <f>+VLOOKUP(A89,Clasificación!C:K,9,FALSE)</f>
        <v>0</v>
      </c>
      <c r="G89" s="54">
        <f t="shared" si="2"/>
        <v>2243121</v>
      </c>
      <c r="H89" s="54">
        <f t="shared" ref="H89:H94" si="4">-G89</f>
        <v>-2243121</v>
      </c>
      <c r="I89" s="54"/>
      <c r="J89" s="54"/>
      <c r="K89" s="54"/>
      <c r="L89" s="54"/>
      <c r="M89" s="54"/>
      <c r="N89" s="54"/>
      <c r="O89" s="54"/>
      <c r="P89" s="54"/>
      <c r="Q89" s="54"/>
      <c r="R89" s="54"/>
      <c r="S89" s="54"/>
      <c r="T89" s="54"/>
      <c r="U89" s="54"/>
      <c r="V89" s="54"/>
      <c r="W89" s="54"/>
      <c r="X89" s="54"/>
      <c r="Y89" s="54"/>
      <c r="Z89" s="54"/>
      <c r="AA89" s="54">
        <f t="shared" si="3"/>
        <v>0</v>
      </c>
      <c r="AB89" s="55"/>
      <c r="AC89" s="168"/>
      <c r="AD89" s="168"/>
      <c r="AE89" s="168"/>
      <c r="AF89" s="168"/>
      <c r="AG89" s="168"/>
      <c r="AH89" s="168"/>
      <c r="AI89" s="168"/>
      <c r="AJ89" s="168"/>
      <c r="AK89" s="168"/>
      <c r="AL89" s="168"/>
      <c r="AM89" s="168"/>
      <c r="AN89" s="168"/>
    </row>
    <row r="90" spans="1:40" s="16" customFormat="1" ht="10.199999999999999" hidden="1">
      <c r="A90" s="16">
        <v>1120311102</v>
      </c>
      <c r="B90" s="167" t="s">
        <v>422</v>
      </c>
      <c r="C90" s="54">
        <f>+VLOOKUP(A90,Clasificación!C:J,5,FALSE)</f>
        <v>93294</v>
      </c>
      <c r="D90" s="54"/>
      <c r="E90" s="54"/>
      <c r="F90" s="54">
        <f>+VLOOKUP(A90,Clasificación!C:K,9,FALSE)</f>
        <v>0</v>
      </c>
      <c r="G90" s="54">
        <f t="shared" si="2"/>
        <v>93294</v>
      </c>
      <c r="H90" s="54">
        <f t="shared" si="4"/>
        <v>-93294</v>
      </c>
      <c r="I90" s="54"/>
      <c r="J90" s="54"/>
      <c r="K90" s="54"/>
      <c r="L90" s="54"/>
      <c r="M90" s="54"/>
      <c r="N90" s="54"/>
      <c r="O90" s="54"/>
      <c r="P90" s="54"/>
      <c r="Q90" s="54"/>
      <c r="R90" s="54"/>
      <c r="S90" s="54"/>
      <c r="T90" s="54"/>
      <c r="U90" s="54"/>
      <c r="V90" s="54"/>
      <c r="W90" s="54"/>
      <c r="X90" s="54"/>
      <c r="Y90" s="54"/>
      <c r="Z90" s="54"/>
      <c r="AA90" s="54">
        <f t="shared" si="3"/>
        <v>0</v>
      </c>
      <c r="AB90" s="55"/>
      <c r="AC90" s="168"/>
      <c r="AD90" s="168"/>
      <c r="AE90" s="168"/>
      <c r="AF90" s="168"/>
      <c r="AG90" s="168"/>
      <c r="AH90" s="168"/>
      <c r="AI90" s="168"/>
      <c r="AJ90" s="168"/>
      <c r="AK90" s="168"/>
      <c r="AL90" s="168"/>
      <c r="AM90" s="168"/>
      <c r="AN90" s="168"/>
    </row>
    <row r="91" spans="1:40" s="16" customFormat="1" ht="10.199999999999999" hidden="1">
      <c r="A91" s="16">
        <v>1120311103</v>
      </c>
      <c r="B91" s="167" t="s">
        <v>1257</v>
      </c>
      <c r="C91" s="54">
        <f>+VLOOKUP(A91,Clasificación!C:J,5,FALSE)</f>
        <v>278505994</v>
      </c>
      <c r="D91" s="54"/>
      <c r="E91" s="54"/>
      <c r="F91" s="54">
        <f>+VLOOKUP(A91,Clasificación!C:K,9,FALSE)</f>
        <v>0</v>
      </c>
      <c r="G91" s="54">
        <f t="shared" si="2"/>
        <v>278505994</v>
      </c>
      <c r="H91" s="54">
        <f t="shared" si="4"/>
        <v>-278505994</v>
      </c>
      <c r="I91" s="54"/>
      <c r="J91" s="54"/>
      <c r="K91" s="54"/>
      <c r="L91" s="54"/>
      <c r="M91" s="54"/>
      <c r="N91" s="54"/>
      <c r="O91" s="54"/>
      <c r="P91" s="54"/>
      <c r="Q91" s="54"/>
      <c r="R91" s="54"/>
      <c r="S91" s="54"/>
      <c r="T91" s="54"/>
      <c r="U91" s="54"/>
      <c r="V91" s="54"/>
      <c r="W91" s="54"/>
      <c r="X91" s="54"/>
      <c r="Y91" s="54"/>
      <c r="Z91" s="54"/>
      <c r="AA91" s="54">
        <f t="shared" si="3"/>
        <v>0</v>
      </c>
      <c r="AB91" s="55"/>
      <c r="AC91" s="168"/>
      <c r="AD91" s="168"/>
      <c r="AE91" s="168"/>
      <c r="AF91" s="168"/>
      <c r="AG91" s="168"/>
      <c r="AH91" s="168"/>
      <c r="AI91" s="168"/>
      <c r="AJ91" s="168"/>
      <c r="AK91" s="168"/>
      <c r="AL91" s="168"/>
      <c r="AM91" s="168"/>
      <c r="AN91" s="168"/>
    </row>
    <row r="92" spans="1:40" s="16" customFormat="1" ht="10.199999999999999" hidden="1">
      <c r="A92" s="16">
        <v>1120311104</v>
      </c>
      <c r="B92" s="167" t="s">
        <v>1339</v>
      </c>
      <c r="C92" s="54">
        <f>+VLOOKUP(A92,Clasificación!C:J,5,FALSE)</f>
        <v>14551701</v>
      </c>
      <c r="D92" s="54"/>
      <c r="E92" s="54"/>
      <c r="F92" s="54">
        <f>+VLOOKUP(A92,Clasificación!C:K,9,FALSE)</f>
        <v>0</v>
      </c>
      <c r="G92" s="54">
        <f t="shared" si="2"/>
        <v>14551701</v>
      </c>
      <c r="H92" s="54">
        <f t="shared" si="4"/>
        <v>-14551701</v>
      </c>
      <c r="I92" s="54"/>
      <c r="J92" s="54"/>
      <c r="K92" s="54"/>
      <c r="L92" s="54"/>
      <c r="M92" s="54"/>
      <c r="N92" s="54"/>
      <c r="O92" s="54"/>
      <c r="P92" s="54"/>
      <c r="Q92" s="54"/>
      <c r="R92" s="54"/>
      <c r="S92" s="54"/>
      <c r="T92" s="54"/>
      <c r="U92" s="54"/>
      <c r="V92" s="54"/>
      <c r="W92" s="54"/>
      <c r="X92" s="54"/>
      <c r="Y92" s="54"/>
      <c r="Z92" s="54"/>
      <c r="AA92" s="54">
        <f t="shared" si="3"/>
        <v>0</v>
      </c>
      <c r="AB92" s="55"/>
      <c r="AC92" s="168"/>
      <c r="AD92" s="168"/>
      <c r="AE92" s="168"/>
      <c r="AF92" s="168"/>
      <c r="AG92" s="168"/>
      <c r="AH92" s="168"/>
      <c r="AI92" s="168"/>
      <c r="AJ92" s="168"/>
      <c r="AK92" s="168"/>
      <c r="AL92" s="168"/>
      <c r="AM92" s="168"/>
      <c r="AN92" s="168"/>
    </row>
    <row r="93" spans="1:40" s="16" customFormat="1" ht="10.199999999999999" hidden="1">
      <c r="A93" s="16">
        <v>1120311105</v>
      </c>
      <c r="B93" s="167" t="s">
        <v>1258</v>
      </c>
      <c r="C93" s="54">
        <f>+VLOOKUP(A93,Clasificación!C:J,5,FALSE)</f>
        <v>36136423</v>
      </c>
      <c r="D93" s="54"/>
      <c r="E93" s="54"/>
      <c r="F93" s="54">
        <f>+VLOOKUP(A93,Clasificación!C:K,9,FALSE)</f>
        <v>0</v>
      </c>
      <c r="G93" s="54">
        <f t="shared" si="2"/>
        <v>36136423</v>
      </c>
      <c r="H93" s="54">
        <f t="shared" si="4"/>
        <v>-36136423</v>
      </c>
      <c r="I93" s="54"/>
      <c r="J93" s="54"/>
      <c r="K93" s="54"/>
      <c r="L93" s="54"/>
      <c r="M93" s="54"/>
      <c r="N93" s="54"/>
      <c r="O93" s="54"/>
      <c r="P93" s="54"/>
      <c r="Q93" s="54"/>
      <c r="R93" s="54"/>
      <c r="S93" s="54"/>
      <c r="T93" s="54"/>
      <c r="U93" s="54"/>
      <c r="V93" s="54"/>
      <c r="W93" s="54"/>
      <c r="X93" s="54"/>
      <c r="Y93" s="54"/>
      <c r="Z93" s="54"/>
      <c r="AA93" s="54">
        <f t="shared" si="3"/>
        <v>0</v>
      </c>
      <c r="AB93" s="55"/>
      <c r="AC93" s="168"/>
      <c r="AD93" s="168"/>
      <c r="AE93" s="168"/>
      <c r="AF93" s="168"/>
      <c r="AG93" s="168"/>
      <c r="AH93" s="168"/>
      <c r="AI93" s="168"/>
      <c r="AJ93" s="168"/>
      <c r="AK93" s="168"/>
      <c r="AL93" s="168"/>
      <c r="AM93" s="168"/>
      <c r="AN93" s="168"/>
    </row>
    <row r="94" spans="1:40" s="16" customFormat="1" ht="10.199999999999999" hidden="1">
      <c r="A94" s="16">
        <v>1120311106</v>
      </c>
      <c r="B94" s="167" t="s">
        <v>1340</v>
      </c>
      <c r="C94" s="54">
        <f>+VLOOKUP(A94,Clasificación!C:J,5,FALSE)</f>
        <v>0</v>
      </c>
      <c r="D94" s="54"/>
      <c r="E94" s="54"/>
      <c r="F94" s="54">
        <f>+VLOOKUP(A94,Clasificación!C:K,9,FALSE)</f>
        <v>0</v>
      </c>
      <c r="G94" s="54">
        <f t="shared" si="2"/>
        <v>0</v>
      </c>
      <c r="H94" s="54">
        <f t="shared" si="4"/>
        <v>0</v>
      </c>
      <c r="I94" s="54"/>
      <c r="J94" s="54"/>
      <c r="K94" s="54"/>
      <c r="L94" s="54"/>
      <c r="M94" s="54"/>
      <c r="N94" s="54"/>
      <c r="O94" s="54"/>
      <c r="P94" s="54"/>
      <c r="Q94" s="54"/>
      <c r="R94" s="54"/>
      <c r="S94" s="54"/>
      <c r="T94" s="54"/>
      <c r="U94" s="54"/>
      <c r="V94" s="54"/>
      <c r="W94" s="54"/>
      <c r="X94" s="54"/>
      <c r="Y94" s="54"/>
      <c r="Z94" s="54"/>
      <c r="AA94" s="54">
        <f t="shared" si="3"/>
        <v>0</v>
      </c>
      <c r="AB94" s="55"/>
      <c r="AC94" s="168"/>
      <c r="AD94" s="168"/>
      <c r="AE94" s="168"/>
      <c r="AF94" s="168"/>
      <c r="AG94" s="168"/>
      <c r="AH94" s="168"/>
      <c r="AI94" s="168"/>
      <c r="AJ94" s="168"/>
      <c r="AK94" s="168"/>
      <c r="AL94" s="168"/>
      <c r="AM94" s="168"/>
      <c r="AN94" s="168"/>
    </row>
    <row r="95" spans="1:40" s="16" customFormat="1" ht="10.199999999999999" hidden="1">
      <c r="A95" s="16">
        <v>11203112</v>
      </c>
      <c r="B95" s="167" t="s">
        <v>423</v>
      </c>
      <c r="C95" s="54">
        <f>+VLOOKUP(A95,Clasificación!C:J,5,FALSE)</f>
        <v>0</v>
      </c>
      <c r="D95" s="54"/>
      <c r="E95" s="54"/>
      <c r="F95" s="54">
        <f>+VLOOKUP(A95,Clasificación!C:K,9,FALSE)</f>
        <v>0</v>
      </c>
      <c r="G95" s="54">
        <f t="shared" si="2"/>
        <v>0</v>
      </c>
      <c r="H95" s="54"/>
      <c r="I95" s="54"/>
      <c r="J95" s="54"/>
      <c r="K95" s="54"/>
      <c r="L95" s="54"/>
      <c r="M95" s="54"/>
      <c r="N95" s="54"/>
      <c r="O95" s="54"/>
      <c r="P95" s="54"/>
      <c r="Q95" s="54"/>
      <c r="R95" s="54"/>
      <c r="S95" s="54"/>
      <c r="T95" s="54"/>
      <c r="U95" s="54"/>
      <c r="V95" s="54"/>
      <c r="W95" s="54"/>
      <c r="X95" s="54"/>
      <c r="Y95" s="54"/>
      <c r="Z95" s="54"/>
      <c r="AA95" s="54">
        <f t="shared" si="3"/>
        <v>0</v>
      </c>
      <c r="AB95" s="55"/>
      <c r="AC95" s="168"/>
      <c r="AD95" s="168"/>
      <c r="AE95" s="168"/>
      <c r="AF95" s="168"/>
      <c r="AG95" s="168"/>
      <c r="AH95" s="168"/>
      <c r="AI95" s="168"/>
      <c r="AJ95" s="168"/>
      <c r="AK95" s="168"/>
      <c r="AL95" s="168"/>
      <c r="AM95" s="168"/>
      <c r="AN95" s="168"/>
    </row>
    <row r="96" spans="1:40" s="16" customFormat="1" ht="10.199999999999999" hidden="1">
      <c r="A96" s="16">
        <v>1120311201</v>
      </c>
      <c r="B96" s="167" t="s">
        <v>92</v>
      </c>
      <c r="C96" s="54">
        <f>+VLOOKUP(A96,Clasificación!C:J,5,FALSE)</f>
        <v>0</v>
      </c>
      <c r="D96" s="54"/>
      <c r="E96" s="54"/>
      <c r="F96" s="54">
        <f>+VLOOKUP(A96,Clasificación!C:K,9,FALSE)</f>
        <v>0</v>
      </c>
      <c r="G96" s="54">
        <f t="shared" si="2"/>
        <v>0</v>
      </c>
      <c r="H96" s="54"/>
      <c r="I96" s="54"/>
      <c r="J96" s="54"/>
      <c r="K96" s="54"/>
      <c r="L96" s="54"/>
      <c r="M96" s="54"/>
      <c r="N96" s="54"/>
      <c r="O96" s="54"/>
      <c r="P96" s="54"/>
      <c r="Q96" s="54"/>
      <c r="R96" s="54"/>
      <c r="S96" s="54"/>
      <c r="T96" s="54"/>
      <c r="U96" s="54"/>
      <c r="V96" s="54"/>
      <c r="W96" s="54"/>
      <c r="X96" s="54"/>
      <c r="Y96" s="54"/>
      <c r="Z96" s="54"/>
      <c r="AA96" s="54">
        <f t="shared" si="3"/>
        <v>0</v>
      </c>
      <c r="AB96" s="55"/>
      <c r="AC96" s="168"/>
      <c r="AD96" s="168"/>
      <c r="AE96" s="168"/>
      <c r="AF96" s="168"/>
      <c r="AG96" s="168"/>
      <c r="AH96" s="168"/>
      <c r="AI96" s="168"/>
      <c r="AJ96" s="168"/>
      <c r="AK96" s="168"/>
      <c r="AL96" s="168"/>
      <c r="AM96" s="168"/>
      <c r="AN96" s="168"/>
    </row>
    <row r="97" spans="1:40" s="16" customFormat="1" ht="10.199999999999999" hidden="1">
      <c r="A97" s="16">
        <v>1120311202</v>
      </c>
      <c r="B97" s="167" t="s">
        <v>424</v>
      </c>
      <c r="C97" s="54">
        <f>+VLOOKUP(A97,Clasificación!C:J,5,FALSE)</f>
        <v>0</v>
      </c>
      <c r="D97" s="54"/>
      <c r="E97" s="54"/>
      <c r="F97" s="54">
        <f>+VLOOKUP(A97,Clasificación!C:K,9,FALSE)</f>
        <v>0</v>
      </c>
      <c r="G97" s="54">
        <f t="shared" si="2"/>
        <v>0</v>
      </c>
      <c r="H97" s="54"/>
      <c r="I97" s="54"/>
      <c r="J97" s="54"/>
      <c r="K97" s="54"/>
      <c r="L97" s="54"/>
      <c r="M97" s="54"/>
      <c r="N97" s="54"/>
      <c r="O97" s="54"/>
      <c r="P97" s="54"/>
      <c r="Q97" s="54"/>
      <c r="R97" s="54"/>
      <c r="S97" s="54"/>
      <c r="T97" s="54"/>
      <c r="U97" s="54"/>
      <c r="V97" s="54"/>
      <c r="W97" s="54"/>
      <c r="X97" s="54"/>
      <c r="Y97" s="54"/>
      <c r="Z97" s="54"/>
      <c r="AA97" s="54">
        <f t="shared" si="3"/>
        <v>0</v>
      </c>
      <c r="AB97" s="55"/>
      <c r="AC97" s="168"/>
      <c r="AD97" s="168"/>
      <c r="AE97" s="168"/>
      <c r="AF97" s="168"/>
      <c r="AG97" s="168"/>
      <c r="AH97" s="168"/>
      <c r="AI97" s="168"/>
      <c r="AJ97" s="168"/>
      <c r="AK97" s="168"/>
      <c r="AL97" s="168"/>
      <c r="AM97" s="168"/>
      <c r="AN97" s="168"/>
    </row>
    <row r="98" spans="1:40" s="16" customFormat="1" ht="10.199999999999999" hidden="1">
      <c r="A98" s="16">
        <v>1120312</v>
      </c>
      <c r="B98" s="167" t="s">
        <v>96</v>
      </c>
      <c r="C98" s="54">
        <f>+VLOOKUP(A98,Clasificación!C:J,5,FALSE)</f>
        <v>0</v>
      </c>
      <c r="D98" s="54"/>
      <c r="E98" s="54"/>
      <c r="F98" s="54">
        <f>+VLOOKUP(A98,Clasificación!C:K,9,FALSE)</f>
        <v>0</v>
      </c>
      <c r="G98" s="54">
        <f t="shared" si="2"/>
        <v>0</v>
      </c>
      <c r="H98" s="54"/>
      <c r="I98" s="54"/>
      <c r="J98" s="54"/>
      <c r="K98" s="54"/>
      <c r="L98" s="54"/>
      <c r="M98" s="54"/>
      <c r="N98" s="54"/>
      <c r="O98" s="54"/>
      <c r="P98" s="54"/>
      <c r="Q98" s="54"/>
      <c r="R98" s="54"/>
      <c r="S98" s="54"/>
      <c r="T98" s="54"/>
      <c r="U98" s="54"/>
      <c r="V98" s="54"/>
      <c r="W98" s="54"/>
      <c r="X98" s="54"/>
      <c r="Y98" s="54"/>
      <c r="Z98" s="54"/>
      <c r="AA98" s="54">
        <f t="shared" si="3"/>
        <v>0</v>
      </c>
      <c r="AB98" s="55"/>
      <c r="AC98" s="168"/>
      <c r="AD98" s="168"/>
      <c r="AE98" s="168"/>
      <c r="AF98" s="168"/>
      <c r="AG98" s="168"/>
      <c r="AH98" s="168"/>
      <c r="AI98" s="168"/>
      <c r="AJ98" s="168"/>
      <c r="AK98" s="168"/>
      <c r="AL98" s="168"/>
      <c r="AM98" s="168"/>
      <c r="AN98" s="168"/>
    </row>
    <row r="99" spans="1:40" s="16" customFormat="1" ht="10.199999999999999" hidden="1">
      <c r="A99" s="16">
        <v>11203121</v>
      </c>
      <c r="B99" s="167" t="s">
        <v>96</v>
      </c>
      <c r="C99" s="54">
        <f>+VLOOKUP(A99,Clasificación!C:J,5,FALSE)</f>
        <v>0</v>
      </c>
      <c r="D99" s="54"/>
      <c r="E99" s="54"/>
      <c r="F99" s="54">
        <f>+VLOOKUP(A99,Clasificación!C:K,9,FALSE)</f>
        <v>0</v>
      </c>
      <c r="G99" s="54">
        <f t="shared" si="2"/>
        <v>0</v>
      </c>
      <c r="H99" s="54"/>
      <c r="I99" s="54"/>
      <c r="J99" s="54"/>
      <c r="K99" s="54"/>
      <c r="L99" s="54"/>
      <c r="M99" s="54"/>
      <c r="N99" s="54"/>
      <c r="O99" s="54"/>
      <c r="P99" s="54"/>
      <c r="Q99" s="54"/>
      <c r="R99" s="54"/>
      <c r="S99" s="54"/>
      <c r="T99" s="54"/>
      <c r="U99" s="54"/>
      <c r="V99" s="54"/>
      <c r="W99" s="54"/>
      <c r="X99" s="54"/>
      <c r="Y99" s="54"/>
      <c r="Z99" s="54"/>
      <c r="AA99" s="54">
        <f t="shared" si="3"/>
        <v>0</v>
      </c>
      <c r="AB99" s="55"/>
      <c r="AC99" s="168"/>
      <c r="AD99" s="168"/>
      <c r="AE99" s="168"/>
      <c r="AF99" s="168"/>
      <c r="AG99" s="168"/>
      <c r="AH99" s="168"/>
      <c r="AI99" s="168"/>
      <c r="AJ99" s="168"/>
      <c r="AK99" s="168"/>
      <c r="AL99" s="168"/>
      <c r="AM99" s="168"/>
      <c r="AN99" s="168"/>
    </row>
    <row r="100" spans="1:40" s="16" customFormat="1" ht="10.199999999999999" hidden="1">
      <c r="A100" s="16">
        <v>1120312101</v>
      </c>
      <c r="B100" s="167" t="s">
        <v>425</v>
      </c>
      <c r="C100" s="54">
        <f>+VLOOKUP(A100,Clasificación!C:J,5,FALSE)</f>
        <v>0</v>
      </c>
      <c r="D100" s="54"/>
      <c r="E100" s="54"/>
      <c r="F100" s="54">
        <f>+VLOOKUP(A100,Clasificación!C:K,9,FALSE)</f>
        <v>0</v>
      </c>
      <c r="G100" s="54">
        <f t="shared" si="2"/>
        <v>0</v>
      </c>
      <c r="H100" s="54"/>
      <c r="I100" s="54"/>
      <c r="J100" s="54"/>
      <c r="K100" s="54"/>
      <c r="L100" s="54"/>
      <c r="M100" s="54"/>
      <c r="N100" s="54"/>
      <c r="O100" s="54"/>
      <c r="P100" s="54"/>
      <c r="Q100" s="54"/>
      <c r="R100" s="54"/>
      <c r="S100" s="54"/>
      <c r="T100" s="54"/>
      <c r="U100" s="54"/>
      <c r="V100" s="54"/>
      <c r="W100" s="54"/>
      <c r="X100" s="54"/>
      <c r="Y100" s="54"/>
      <c r="Z100" s="54"/>
      <c r="AA100" s="54">
        <f t="shared" si="3"/>
        <v>0</v>
      </c>
      <c r="AB100" s="55"/>
      <c r="AC100" s="168"/>
      <c r="AD100" s="168"/>
      <c r="AE100" s="168"/>
      <c r="AF100" s="168"/>
      <c r="AG100" s="168"/>
      <c r="AH100" s="168"/>
      <c r="AI100" s="168"/>
      <c r="AJ100" s="168"/>
      <c r="AK100" s="168"/>
      <c r="AL100" s="168"/>
      <c r="AM100" s="168"/>
      <c r="AN100" s="168"/>
    </row>
    <row r="101" spans="1:40" s="16" customFormat="1" ht="10.199999999999999" hidden="1">
      <c r="A101" s="16">
        <v>1120312102</v>
      </c>
      <c r="B101" s="167" t="s">
        <v>426</v>
      </c>
      <c r="C101" s="54">
        <f>+VLOOKUP(A101,Clasificación!C:J,5,FALSE)</f>
        <v>0</v>
      </c>
      <c r="D101" s="54"/>
      <c r="E101" s="54"/>
      <c r="F101" s="54">
        <f>+VLOOKUP(A101,Clasificación!C:K,9,FALSE)</f>
        <v>0</v>
      </c>
      <c r="G101" s="54">
        <f t="shared" si="2"/>
        <v>0</v>
      </c>
      <c r="H101" s="54"/>
      <c r="I101" s="54"/>
      <c r="J101" s="54"/>
      <c r="K101" s="54"/>
      <c r="L101" s="54"/>
      <c r="M101" s="54"/>
      <c r="N101" s="54"/>
      <c r="O101" s="54"/>
      <c r="P101" s="54"/>
      <c r="Q101" s="54"/>
      <c r="R101" s="54"/>
      <c r="S101" s="54"/>
      <c r="T101" s="54"/>
      <c r="U101" s="54"/>
      <c r="V101" s="54"/>
      <c r="W101" s="54"/>
      <c r="X101" s="54"/>
      <c r="Y101" s="54"/>
      <c r="Z101" s="54"/>
      <c r="AA101" s="54">
        <f t="shared" si="3"/>
        <v>0</v>
      </c>
      <c r="AB101" s="55"/>
      <c r="AC101" s="168"/>
      <c r="AD101" s="168"/>
      <c r="AE101" s="168"/>
      <c r="AF101" s="168"/>
      <c r="AG101" s="168"/>
      <c r="AH101" s="168"/>
      <c r="AI101" s="168"/>
      <c r="AJ101" s="168"/>
      <c r="AK101" s="168"/>
      <c r="AL101" s="168"/>
      <c r="AM101" s="168"/>
      <c r="AN101" s="168"/>
    </row>
    <row r="102" spans="1:40" s="16" customFormat="1" ht="10.199999999999999" hidden="1">
      <c r="A102" s="16">
        <v>11204</v>
      </c>
      <c r="B102" s="167" t="s">
        <v>427</v>
      </c>
      <c r="C102" s="54">
        <f>+VLOOKUP(A102,Clasificación!C:J,5,FALSE)</f>
        <v>0</v>
      </c>
      <c r="D102" s="54"/>
      <c r="E102" s="54"/>
      <c r="F102" s="54">
        <f>+VLOOKUP(A102,Clasificación!C:K,9,FALSE)</f>
        <v>0</v>
      </c>
      <c r="G102" s="54">
        <f t="shared" si="2"/>
        <v>0</v>
      </c>
      <c r="H102" s="54"/>
      <c r="I102" s="54"/>
      <c r="J102" s="54"/>
      <c r="K102" s="54"/>
      <c r="L102" s="54"/>
      <c r="M102" s="54"/>
      <c r="N102" s="54"/>
      <c r="O102" s="54"/>
      <c r="P102" s="54"/>
      <c r="Q102" s="54"/>
      <c r="R102" s="54"/>
      <c r="S102" s="54"/>
      <c r="T102" s="54"/>
      <c r="U102" s="54"/>
      <c r="V102" s="54"/>
      <c r="W102" s="54"/>
      <c r="X102" s="54"/>
      <c r="Y102" s="54"/>
      <c r="Z102" s="54"/>
      <c r="AA102" s="54">
        <f t="shared" si="3"/>
        <v>0</v>
      </c>
      <c r="AB102" s="55"/>
      <c r="AC102" s="168"/>
      <c r="AD102" s="168"/>
      <c r="AE102" s="168"/>
      <c r="AF102" s="168"/>
      <c r="AG102" s="168"/>
      <c r="AH102" s="168"/>
      <c r="AI102" s="168"/>
      <c r="AJ102" s="168"/>
      <c r="AK102" s="168"/>
      <c r="AL102" s="168"/>
      <c r="AM102" s="168"/>
      <c r="AN102" s="168"/>
    </row>
    <row r="103" spans="1:40" s="16" customFormat="1" ht="10.199999999999999" hidden="1">
      <c r="A103" s="16">
        <v>11210</v>
      </c>
      <c r="B103" s="167" t="s">
        <v>428</v>
      </c>
      <c r="C103" s="54">
        <f>+VLOOKUP(A103,Clasificación!C:J,5,FALSE)</f>
        <v>0</v>
      </c>
      <c r="D103" s="54"/>
      <c r="E103" s="54"/>
      <c r="F103" s="54">
        <f>+VLOOKUP(A103,Clasificación!C:K,9,FALSE)</f>
        <v>0</v>
      </c>
      <c r="G103" s="54">
        <f t="shared" si="2"/>
        <v>0</v>
      </c>
      <c r="H103" s="54"/>
      <c r="I103" s="54"/>
      <c r="J103" s="54"/>
      <c r="K103" s="54"/>
      <c r="L103" s="54"/>
      <c r="M103" s="54"/>
      <c r="N103" s="54"/>
      <c r="O103" s="54"/>
      <c r="P103" s="54"/>
      <c r="Q103" s="54"/>
      <c r="R103" s="54"/>
      <c r="S103" s="54"/>
      <c r="T103" s="54"/>
      <c r="U103" s="54"/>
      <c r="V103" s="54"/>
      <c r="W103" s="54"/>
      <c r="X103" s="54"/>
      <c r="Y103" s="54"/>
      <c r="Z103" s="54"/>
      <c r="AA103" s="54">
        <f t="shared" si="3"/>
        <v>0</v>
      </c>
      <c r="AB103" s="55"/>
      <c r="AC103" s="168"/>
      <c r="AD103" s="168"/>
      <c r="AE103" s="168"/>
      <c r="AF103" s="168"/>
      <c r="AG103" s="168"/>
      <c r="AH103" s="168"/>
      <c r="AI103" s="168"/>
      <c r="AJ103" s="168"/>
      <c r="AK103" s="168"/>
      <c r="AL103" s="168"/>
      <c r="AM103" s="168"/>
      <c r="AN103" s="168"/>
    </row>
    <row r="104" spans="1:40" s="16" customFormat="1" ht="10.199999999999999" hidden="1">
      <c r="A104" s="16">
        <v>112101</v>
      </c>
      <c r="B104" s="167" t="s">
        <v>428</v>
      </c>
      <c r="C104" s="54">
        <f>+VLOOKUP(A104,Clasificación!C:J,5,FALSE)</f>
        <v>0</v>
      </c>
      <c r="D104" s="54"/>
      <c r="E104" s="54"/>
      <c r="F104" s="54">
        <f>+VLOOKUP(A104,Clasificación!C:K,9,FALSE)</f>
        <v>0</v>
      </c>
      <c r="G104" s="54">
        <f t="shared" si="2"/>
        <v>0</v>
      </c>
      <c r="H104" s="54"/>
      <c r="I104" s="54"/>
      <c r="J104" s="54"/>
      <c r="K104" s="54"/>
      <c r="L104" s="54"/>
      <c r="M104" s="54"/>
      <c r="N104" s="54"/>
      <c r="O104" s="54"/>
      <c r="P104" s="54"/>
      <c r="Q104" s="54"/>
      <c r="R104" s="54"/>
      <c r="S104" s="54"/>
      <c r="T104" s="54"/>
      <c r="U104" s="54"/>
      <c r="V104" s="54"/>
      <c r="W104" s="54"/>
      <c r="X104" s="54"/>
      <c r="Y104" s="54"/>
      <c r="Z104" s="54"/>
      <c r="AA104" s="54">
        <f t="shared" si="3"/>
        <v>0</v>
      </c>
      <c r="AB104" s="55"/>
      <c r="AC104" s="168"/>
      <c r="AD104" s="168"/>
      <c r="AE104" s="168"/>
      <c r="AF104" s="168"/>
      <c r="AG104" s="168"/>
      <c r="AH104" s="168"/>
      <c r="AI104" s="168"/>
      <c r="AJ104" s="168"/>
      <c r="AK104" s="168"/>
      <c r="AL104" s="168"/>
      <c r="AM104" s="168"/>
      <c r="AN104" s="168"/>
    </row>
    <row r="105" spans="1:40" s="16" customFormat="1" ht="10.199999999999999" hidden="1">
      <c r="A105" s="16">
        <v>1121011</v>
      </c>
      <c r="B105" s="167" t="s">
        <v>428</v>
      </c>
      <c r="C105" s="54">
        <f>+VLOOKUP(A105,Clasificación!C:J,5,FALSE)</f>
        <v>0</v>
      </c>
      <c r="D105" s="54"/>
      <c r="E105" s="54"/>
      <c r="F105" s="54">
        <f>+VLOOKUP(A105,Clasificación!C:K,9,FALSE)</f>
        <v>0</v>
      </c>
      <c r="G105" s="54">
        <f t="shared" si="2"/>
        <v>0</v>
      </c>
      <c r="H105" s="54"/>
      <c r="I105" s="54"/>
      <c r="J105" s="54"/>
      <c r="K105" s="54"/>
      <c r="L105" s="54"/>
      <c r="M105" s="54"/>
      <c r="N105" s="54"/>
      <c r="O105" s="54"/>
      <c r="P105" s="54"/>
      <c r="Q105" s="54"/>
      <c r="R105" s="54"/>
      <c r="S105" s="54"/>
      <c r="T105" s="54"/>
      <c r="U105" s="54"/>
      <c r="V105" s="54"/>
      <c r="W105" s="54"/>
      <c r="X105" s="54"/>
      <c r="Y105" s="54"/>
      <c r="Z105" s="54"/>
      <c r="AA105" s="54">
        <f t="shared" si="3"/>
        <v>0</v>
      </c>
      <c r="AB105" s="55"/>
      <c r="AC105" s="168"/>
      <c r="AD105" s="168"/>
      <c r="AE105" s="168"/>
      <c r="AF105" s="168"/>
      <c r="AG105" s="168"/>
      <c r="AH105" s="168"/>
      <c r="AI105" s="168"/>
      <c r="AJ105" s="168"/>
      <c r="AK105" s="168"/>
      <c r="AL105" s="168"/>
      <c r="AM105" s="168"/>
      <c r="AN105" s="168"/>
    </row>
    <row r="106" spans="1:40" s="16" customFormat="1" ht="10.199999999999999" hidden="1">
      <c r="A106" s="16">
        <v>11210111</v>
      </c>
      <c r="B106" s="167" t="s">
        <v>429</v>
      </c>
      <c r="C106" s="54">
        <f>+VLOOKUP(A106,Clasificación!C:J,5,FALSE)</f>
        <v>0</v>
      </c>
      <c r="D106" s="54"/>
      <c r="E106" s="54"/>
      <c r="F106" s="54">
        <f>+VLOOKUP(A106,Clasificación!C:K,9,FALSE)</f>
        <v>0</v>
      </c>
      <c r="G106" s="54">
        <f t="shared" si="2"/>
        <v>0</v>
      </c>
      <c r="H106" s="54"/>
      <c r="I106" s="54"/>
      <c r="J106" s="54"/>
      <c r="K106" s="54"/>
      <c r="L106" s="54"/>
      <c r="M106" s="54"/>
      <c r="N106" s="54"/>
      <c r="O106" s="54"/>
      <c r="P106" s="54"/>
      <c r="Q106" s="54"/>
      <c r="R106" s="54"/>
      <c r="S106" s="54"/>
      <c r="T106" s="54"/>
      <c r="U106" s="54"/>
      <c r="V106" s="54"/>
      <c r="W106" s="54"/>
      <c r="X106" s="54"/>
      <c r="Y106" s="54"/>
      <c r="Z106" s="54"/>
      <c r="AA106" s="54">
        <f t="shared" si="3"/>
        <v>0</v>
      </c>
      <c r="AB106" s="55"/>
      <c r="AC106" s="168"/>
      <c r="AD106" s="168"/>
      <c r="AE106" s="168"/>
      <c r="AF106" s="168"/>
      <c r="AG106" s="168"/>
      <c r="AH106" s="168"/>
      <c r="AI106" s="168"/>
      <c r="AJ106" s="168"/>
      <c r="AK106" s="168"/>
      <c r="AL106" s="168"/>
      <c r="AM106" s="168"/>
      <c r="AN106" s="168"/>
    </row>
    <row r="107" spans="1:40" s="16" customFormat="1" ht="10.199999999999999" hidden="1">
      <c r="A107" s="16">
        <v>1121011101</v>
      </c>
      <c r="B107" s="167" t="s">
        <v>430</v>
      </c>
      <c r="C107" s="54">
        <f>+VLOOKUP(A107,Clasificación!C:J,5,FALSE)</f>
        <v>0</v>
      </c>
      <c r="D107" s="54"/>
      <c r="E107" s="54"/>
      <c r="F107" s="54">
        <f>+VLOOKUP(A107,Clasificación!C:K,9,FALSE)</f>
        <v>0</v>
      </c>
      <c r="G107" s="54">
        <f t="shared" si="2"/>
        <v>0</v>
      </c>
      <c r="H107" s="54"/>
      <c r="I107" s="54"/>
      <c r="J107" s="54"/>
      <c r="K107" s="54"/>
      <c r="L107" s="54"/>
      <c r="M107" s="54"/>
      <c r="N107" s="54"/>
      <c r="O107" s="54"/>
      <c r="P107" s="54"/>
      <c r="Q107" s="54"/>
      <c r="R107" s="54"/>
      <c r="S107" s="54"/>
      <c r="T107" s="54"/>
      <c r="U107" s="54"/>
      <c r="V107" s="54"/>
      <c r="W107" s="54"/>
      <c r="X107" s="54"/>
      <c r="Y107" s="54"/>
      <c r="Z107" s="54"/>
      <c r="AA107" s="54">
        <f t="shared" si="3"/>
        <v>0</v>
      </c>
      <c r="AB107" s="55"/>
      <c r="AC107" s="168"/>
      <c r="AD107" s="168"/>
      <c r="AE107" s="168"/>
      <c r="AF107" s="168"/>
      <c r="AG107" s="168"/>
      <c r="AH107" s="168"/>
      <c r="AI107" s="168"/>
      <c r="AJ107" s="168"/>
      <c r="AK107" s="168"/>
      <c r="AL107" s="168"/>
      <c r="AM107" s="168"/>
      <c r="AN107" s="168"/>
    </row>
    <row r="108" spans="1:40" s="16" customFormat="1" ht="10.199999999999999" hidden="1">
      <c r="A108" s="16">
        <v>1121011102</v>
      </c>
      <c r="B108" s="167" t="s">
        <v>93</v>
      </c>
      <c r="C108" s="54">
        <f>+VLOOKUP(A108,Clasificación!C:J,5,FALSE)</f>
        <v>0</v>
      </c>
      <c r="D108" s="54"/>
      <c r="E108" s="54"/>
      <c r="F108" s="54">
        <f>+VLOOKUP(A108,Clasificación!C:K,9,FALSE)</f>
        <v>0</v>
      </c>
      <c r="G108" s="54">
        <f t="shared" si="2"/>
        <v>0</v>
      </c>
      <c r="H108" s="54"/>
      <c r="I108" s="54"/>
      <c r="J108" s="54"/>
      <c r="K108" s="54"/>
      <c r="L108" s="54"/>
      <c r="M108" s="54"/>
      <c r="N108" s="54"/>
      <c r="O108" s="54"/>
      <c r="P108" s="54"/>
      <c r="Q108" s="54"/>
      <c r="R108" s="54"/>
      <c r="S108" s="54"/>
      <c r="T108" s="54"/>
      <c r="U108" s="54"/>
      <c r="V108" s="54"/>
      <c r="W108" s="54"/>
      <c r="X108" s="54"/>
      <c r="Y108" s="54"/>
      <c r="Z108" s="54"/>
      <c r="AA108" s="54">
        <f t="shared" si="3"/>
        <v>0</v>
      </c>
      <c r="AB108" s="55"/>
      <c r="AC108" s="168"/>
      <c r="AD108" s="168"/>
      <c r="AE108" s="168"/>
      <c r="AF108" s="168"/>
      <c r="AG108" s="168"/>
      <c r="AH108" s="168"/>
      <c r="AI108" s="168"/>
      <c r="AJ108" s="168"/>
      <c r="AK108" s="168"/>
      <c r="AL108" s="168"/>
      <c r="AM108" s="168"/>
      <c r="AN108" s="168"/>
    </row>
    <row r="109" spans="1:40" s="16" customFormat="1" ht="10.199999999999999" hidden="1">
      <c r="A109" s="16">
        <v>1121011103</v>
      </c>
      <c r="B109" s="167" t="s">
        <v>431</v>
      </c>
      <c r="C109" s="54">
        <f>+VLOOKUP(A109,Clasificación!C:J,5,FALSE)</f>
        <v>0</v>
      </c>
      <c r="D109" s="54"/>
      <c r="E109" s="54"/>
      <c r="F109" s="54">
        <f>+VLOOKUP(A109,Clasificación!C:K,9,FALSE)</f>
        <v>0</v>
      </c>
      <c r="G109" s="54">
        <f t="shared" si="2"/>
        <v>0</v>
      </c>
      <c r="H109" s="54"/>
      <c r="I109" s="54"/>
      <c r="J109" s="54"/>
      <c r="K109" s="54"/>
      <c r="L109" s="54"/>
      <c r="M109" s="54"/>
      <c r="N109" s="54"/>
      <c r="O109" s="54"/>
      <c r="P109" s="54"/>
      <c r="Q109" s="54"/>
      <c r="R109" s="54"/>
      <c r="S109" s="54"/>
      <c r="T109" s="54"/>
      <c r="U109" s="54"/>
      <c r="V109" s="54"/>
      <c r="W109" s="54"/>
      <c r="X109" s="54"/>
      <c r="Y109" s="54"/>
      <c r="Z109" s="54"/>
      <c r="AA109" s="54">
        <f t="shared" si="3"/>
        <v>0</v>
      </c>
      <c r="AB109" s="55"/>
      <c r="AC109" s="168"/>
      <c r="AD109" s="168"/>
      <c r="AE109" s="168"/>
      <c r="AF109" s="168"/>
      <c r="AG109" s="168"/>
      <c r="AH109" s="168"/>
      <c r="AI109" s="168"/>
      <c r="AJ109" s="168"/>
      <c r="AK109" s="168"/>
      <c r="AL109" s="168"/>
      <c r="AM109" s="168"/>
      <c r="AN109" s="168"/>
    </row>
    <row r="110" spans="1:40" s="16" customFormat="1" ht="10.199999999999999" hidden="1">
      <c r="A110" s="16">
        <v>11211</v>
      </c>
      <c r="B110" s="167" t="s">
        <v>309</v>
      </c>
      <c r="C110" s="54">
        <f>+VLOOKUP(A110,Clasificación!C:J,5,FALSE)</f>
        <v>0</v>
      </c>
      <c r="D110" s="54"/>
      <c r="E110" s="54"/>
      <c r="F110" s="54">
        <f>+VLOOKUP(A110,Clasificación!C:K,9,FALSE)</f>
        <v>0</v>
      </c>
      <c r="G110" s="54">
        <f t="shared" si="2"/>
        <v>0</v>
      </c>
      <c r="H110" s="54"/>
      <c r="I110" s="54"/>
      <c r="J110" s="54"/>
      <c r="K110" s="54"/>
      <c r="L110" s="54"/>
      <c r="M110" s="54"/>
      <c r="N110" s="54"/>
      <c r="O110" s="54"/>
      <c r="P110" s="54"/>
      <c r="Q110" s="54"/>
      <c r="R110" s="54"/>
      <c r="S110" s="54"/>
      <c r="T110" s="54"/>
      <c r="U110" s="54"/>
      <c r="V110" s="54"/>
      <c r="W110" s="54"/>
      <c r="X110" s="54"/>
      <c r="Y110" s="54"/>
      <c r="Z110" s="54"/>
      <c r="AA110" s="54">
        <f t="shared" si="3"/>
        <v>0</v>
      </c>
      <c r="AB110" s="55"/>
      <c r="AC110" s="168"/>
      <c r="AD110" s="168"/>
      <c r="AE110" s="168"/>
      <c r="AF110" s="168"/>
      <c r="AG110" s="168"/>
      <c r="AH110" s="168"/>
      <c r="AI110" s="168"/>
      <c r="AJ110" s="168"/>
      <c r="AK110" s="168"/>
      <c r="AL110" s="168"/>
      <c r="AM110" s="168"/>
      <c r="AN110" s="168"/>
    </row>
    <row r="111" spans="1:40" s="16" customFormat="1" ht="10.199999999999999" hidden="1">
      <c r="A111" s="16">
        <v>112111</v>
      </c>
      <c r="B111" s="167" t="s">
        <v>309</v>
      </c>
      <c r="C111" s="54">
        <f>+VLOOKUP(A111,Clasificación!C:J,5,FALSE)</f>
        <v>0</v>
      </c>
      <c r="D111" s="54"/>
      <c r="E111" s="54"/>
      <c r="F111" s="54">
        <f>+VLOOKUP(A111,Clasificación!C:K,9,FALSE)</f>
        <v>0</v>
      </c>
      <c r="G111" s="54">
        <f t="shared" si="2"/>
        <v>0</v>
      </c>
      <c r="H111" s="54"/>
      <c r="I111" s="54"/>
      <c r="J111" s="54"/>
      <c r="K111" s="54"/>
      <c r="L111" s="54"/>
      <c r="M111" s="54"/>
      <c r="N111" s="54"/>
      <c r="O111" s="54"/>
      <c r="P111" s="54"/>
      <c r="Q111" s="54"/>
      <c r="R111" s="54"/>
      <c r="S111" s="54"/>
      <c r="T111" s="54"/>
      <c r="U111" s="54"/>
      <c r="V111" s="54"/>
      <c r="W111" s="54"/>
      <c r="X111" s="54"/>
      <c r="Y111" s="54"/>
      <c r="Z111" s="54"/>
      <c r="AA111" s="54">
        <f t="shared" si="3"/>
        <v>0</v>
      </c>
      <c r="AB111" s="55"/>
      <c r="AC111" s="168"/>
      <c r="AD111" s="168"/>
      <c r="AE111" s="168"/>
      <c r="AF111" s="168"/>
      <c r="AG111" s="168"/>
      <c r="AH111" s="168"/>
      <c r="AI111" s="168"/>
      <c r="AJ111" s="168"/>
      <c r="AK111" s="168"/>
      <c r="AL111" s="168"/>
      <c r="AM111" s="168"/>
      <c r="AN111" s="168"/>
    </row>
    <row r="112" spans="1:40" s="16" customFormat="1" ht="10.199999999999999" hidden="1">
      <c r="A112" s="16">
        <v>1121111</v>
      </c>
      <c r="B112" s="167" t="s">
        <v>309</v>
      </c>
      <c r="C112" s="54">
        <f>+VLOOKUP(A112,Clasificación!C:J,5,FALSE)</f>
        <v>0</v>
      </c>
      <c r="D112" s="54"/>
      <c r="E112" s="54"/>
      <c r="F112" s="54">
        <f>+VLOOKUP(A112,Clasificación!C:K,9,FALSE)</f>
        <v>0</v>
      </c>
      <c r="G112" s="54">
        <f t="shared" si="2"/>
        <v>0</v>
      </c>
      <c r="H112" s="54"/>
      <c r="I112" s="54"/>
      <c r="J112" s="54"/>
      <c r="K112" s="54"/>
      <c r="L112" s="54"/>
      <c r="M112" s="54"/>
      <c r="N112" s="54"/>
      <c r="O112" s="54"/>
      <c r="P112" s="54"/>
      <c r="Q112" s="54"/>
      <c r="R112" s="54"/>
      <c r="S112" s="54"/>
      <c r="T112" s="54"/>
      <c r="U112" s="54"/>
      <c r="V112" s="54"/>
      <c r="W112" s="54"/>
      <c r="X112" s="54"/>
      <c r="Y112" s="54"/>
      <c r="Z112" s="54"/>
      <c r="AA112" s="54">
        <f t="shared" si="3"/>
        <v>0</v>
      </c>
      <c r="AB112" s="55"/>
      <c r="AC112" s="168"/>
      <c r="AD112" s="168"/>
      <c r="AE112" s="168"/>
      <c r="AF112" s="168"/>
      <c r="AG112" s="168"/>
      <c r="AH112" s="168"/>
      <c r="AI112" s="168"/>
      <c r="AJ112" s="168"/>
      <c r="AK112" s="168"/>
      <c r="AL112" s="168"/>
      <c r="AM112" s="168"/>
      <c r="AN112" s="168"/>
    </row>
    <row r="113" spans="1:40" s="16" customFormat="1" ht="10.199999999999999" hidden="1">
      <c r="A113" s="16">
        <v>11211111</v>
      </c>
      <c r="B113" s="167" t="s">
        <v>309</v>
      </c>
      <c r="C113" s="54">
        <f>+VLOOKUP(A113,Clasificación!C:J,5,FALSE)</f>
        <v>0</v>
      </c>
      <c r="D113" s="54"/>
      <c r="E113" s="54"/>
      <c r="F113" s="54">
        <f>+VLOOKUP(A113,Clasificación!C:K,9,FALSE)</f>
        <v>0</v>
      </c>
      <c r="G113" s="54">
        <f t="shared" si="2"/>
        <v>0</v>
      </c>
      <c r="H113" s="54"/>
      <c r="I113" s="54"/>
      <c r="J113" s="54"/>
      <c r="K113" s="54"/>
      <c r="L113" s="54"/>
      <c r="M113" s="54"/>
      <c r="N113" s="54"/>
      <c r="O113" s="54"/>
      <c r="P113" s="54"/>
      <c r="Q113" s="54"/>
      <c r="R113" s="54"/>
      <c r="S113" s="54"/>
      <c r="T113" s="54"/>
      <c r="U113" s="54"/>
      <c r="V113" s="54"/>
      <c r="W113" s="54"/>
      <c r="X113" s="54"/>
      <c r="Y113" s="54"/>
      <c r="Z113" s="54"/>
      <c r="AA113" s="54">
        <f t="shared" si="3"/>
        <v>0</v>
      </c>
      <c r="AB113" s="55"/>
      <c r="AC113" s="168"/>
      <c r="AD113" s="168"/>
      <c r="AE113" s="168"/>
      <c r="AF113" s="168"/>
      <c r="AG113" s="168"/>
      <c r="AH113" s="168"/>
      <c r="AI113" s="168"/>
      <c r="AJ113" s="168"/>
      <c r="AK113" s="168"/>
      <c r="AL113" s="168"/>
      <c r="AM113" s="168"/>
      <c r="AN113" s="168"/>
    </row>
    <row r="114" spans="1:40" s="16" customFormat="1" ht="10.199999999999999" hidden="1">
      <c r="A114" s="16">
        <v>1121111101</v>
      </c>
      <c r="B114" s="167" t="s">
        <v>246</v>
      </c>
      <c r="C114" s="54">
        <f>+VLOOKUP(A114,Clasificación!C:J,5,FALSE)</f>
        <v>21303988</v>
      </c>
      <c r="D114" s="54"/>
      <c r="E114" s="54"/>
      <c r="F114" s="54">
        <f>+VLOOKUP(A114,Clasificación!C:K,9,FALSE)</f>
        <v>5577480</v>
      </c>
      <c r="G114" s="54">
        <f t="shared" si="2"/>
        <v>15726508</v>
      </c>
      <c r="H114" s="54"/>
      <c r="I114" s="54"/>
      <c r="J114" s="54"/>
      <c r="K114" s="54"/>
      <c r="L114" s="54"/>
      <c r="M114" s="54">
        <f>-G114</f>
        <v>-15726508</v>
      </c>
      <c r="N114" s="54"/>
      <c r="O114" s="54"/>
      <c r="P114" s="54"/>
      <c r="Q114" s="54"/>
      <c r="R114" s="54"/>
      <c r="S114" s="54"/>
      <c r="T114" s="54"/>
      <c r="U114" s="54"/>
      <c r="V114" s="54"/>
      <c r="W114" s="54"/>
      <c r="X114" s="54"/>
      <c r="Y114" s="54"/>
      <c r="Z114" s="54"/>
      <c r="AA114" s="54">
        <f t="shared" si="3"/>
        <v>0</v>
      </c>
      <c r="AB114" s="55"/>
      <c r="AC114" s="168"/>
      <c r="AD114" s="168"/>
      <c r="AE114" s="168"/>
      <c r="AF114" s="168"/>
      <c r="AG114" s="168"/>
      <c r="AH114" s="168"/>
      <c r="AI114" s="168"/>
      <c r="AJ114" s="168"/>
      <c r="AK114" s="168"/>
      <c r="AL114" s="168"/>
      <c r="AM114" s="168"/>
      <c r="AN114" s="168"/>
    </row>
    <row r="115" spans="1:40" s="16" customFormat="1" ht="10.199999999999999">
      <c r="A115" s="16">
        <v>1121111102</v>
      </c>
      <c r="B115" s="167" t="s">
        <v>247</v>
      </c>
      <c r="C115" s="54">
        <f>+VLOOKUP(A115,Clasificación!C:J,5,FALSE)</f>
        <v>6591421.5</v>
      </c>
      <c r="D115" s="54"/>
      <c r="E115" s="54"/>
      <c r="F115" s="54">
        <f>+VLOOKUP(A115,Clasificación!C:K,9,FALSE)</f>
        <v>12367076</v>
      </c>
      <c r="G115" s="54">
        <f t="shared" si="2"/>
        <v>-5775654.5</v>
      </c>
      <c r="H115" s="54"/>
      <c r="I115" s="54"/>
      <c r="J115" s="54"/>
      <c r="K115" s="54"/>
      <c r="L115" s="54">
        <f>-G115</f>
        <v>5775654.5</v>
      </c>
      <c r="M115" s="54"/>
      <c r="N115" s="54"/>
      <c r="O115" s="54"/>
      <c r="P115" s="54"/>
      <c r="Q115" s="54"/>
      <c r="R115" s="54"/>
      <c r="S115" s="54"/>
      <c r="T115" s="54"/>
      <c r="U115" s="54"/>
      <c r="V115" s="54"/>
      <c r="W115" s="54"/>
      <c r="X115" s="54"/>
      <c r="Y115" s="54"/>
      <c r="Z115" s="54"/>
      <c r="AA115" s="54">
        <f t="shared" si="3"/>
        <v>0</v>
      </c>
      <c r="AB115" s="55"/>
      <c r="AC115" s="168"/>
      <c r="AD115" s="168"/>
      <c r="AE115" s="168"/>
      <c r="AF115" s="168"/>
      <c r="AG115" s="168"/>
      <c r="AH115" s="168"/>
      <c r="AI115" s="168"/>
      <c r="AJ115" s="168"/>
      <c r="AK115" s="168"/>
      <c r="AL115" s="168"/>
      <c r="AM115" s="168"/>
      <c r="AN115" s="168"/>
    </row>
    <row r="116" spans="1:40" s="16" customFormat="1" ht="10.199999999999999" hidden="1">
      <c r="A116" s="16">
        <v>1121111103</v>
      </c>
      <c r="B116" s="167" t="s">
        <v>432</v>
      </c>
      <c r="C116" s="54">
        <f>+VLOOKUP(A116,Clasificación!C:J,5,FALSE)</f>
        <v>0</v>
      </c>
      <c r="D116" s="54"/>
      <c r="E116" s="54"/>
      <c r="F116" s="54">
        <f>+VLOOKUP(A116,Clasificación!C:K,9,FALSE)</f>
        <v>0</v>
      </c>
      <c r="G116" s="54">
        <f t="shared" si="2"/>
        <v>0</v>
      </c>
      <c r="H116" s="54"/>
      <c r="I116" s="54"/>
      <c r="J116" s="54"/>
      <c r="K116" s="54"/>
      <c r="L116" s="54"/>
      <c r="M116" s="54"/>
      <c r="N116" s="54"/>
      <c r="O116" s="54"/>
      <c r="P116" s="54"/>
      <c r="Q116" s="54"/>
      <c r="R116" s="54"/>
      <c r="S116" s="54"/>
      <c r="T116" s="54"/>
      <c r="U116" s="54"/>
      <c r="V116" s="54"/>
      <c r="W116" s="54"/>
      <c r="X116" s="54"/>
      <c r="Y116" s="54"/>
      <c r="Z116" s="54"/>
      <c r="AA116" s="54">
        <f t="shared" si="3"/>
        <v>0</v>
      </c>
      <c r="AB116" s="55"/>
      <c r="AC116" s="168"/>
      <c r="AD116" s="168"/>
      <c r="AE116" s="168"/>
      <c r="AF116" s="168"/>
      <c r="AG116" s="168"/>
      <c r="AH116" s="168"/>
      <c r="AI116" s="168"/>
      <c r="AJ116" s="168"/>
      <c r="AK116" s="168"/>
      <c r="AL116" s="168"/>
      <c r="AM116" s="168"/>
      <c r="AN116" s="168"/>
    </row>
    <row r="117" spans="1:40" s="16" customFormat="1" ht="10.199999999999999">
      <c r="A117" s="16">
        <v>1121111104</v>
      </c>
      <c r="B117" s="167" t="s">
        <v>97</v>
      </c>
      <c r="C117" s="54">
        <f>+VLOOKUP(A117,Clasificación!C:J,5,FALSE)</f>
        <v>0</v>
      </c>
      <c r="D117" s="54"/>
      <c r="E117" s="54"/>
      <c r="F117" s="54">
        <f>+VLOOKUP(A117,Clasificación!C:K,9,FALSE)</f>
        <v>0</v>
      </c>
      <c r="G117" s="54">
        <f t="shared" si="2"/>
        <v>0</v>
      </c>
      <c r="H117" s="54"/>
      <c r="I117" s="54"/>
      <c r="J117" s="54"/>
      <c r="K117" s="54"/>
      <c r="L117" s="54">
        <f>-G117</f>
        <v>0</v>
      </c>
      <c r="M117" s="54"/>
      <c r="N117" s="54"/>
      <c r="O117" s="54"/>
      <c r="P117" s="54"/>
      <c r="Q117" s="54"/>
      <c r="R117" s="54"/>
      <c r="S117" s="54"/>
      <c r="T117" s="54"/>
      <c r="U117" s="54"/>
      <c r="V117" s="54"/>
      <c r="W117" s="54"/>
      <c r="X117" s="54"/>
      <c r="Y117" s="54"/>
      <c r="Z117" s="54"/>
      <c r="AA117" s="54">
        <f t="shared" si="3"/>
        <v>0</v>
      </c>
      <c r="AB117" s="55"/>
      <c r="AC117" s="168"/>
      <c r="AD117" s="168"/>
      <c r="AE117" s="168"/>
      <c r="AF117" s="168"/>
      <c r="AG117" s="168"/>
      <c r="AH117" s="168"/>
      <c r="AI117" s="168"/>
      <c r="AJ117" s="168"/>
      <c r="AK117" s="168"/>
      <c r="AL117" s="168"/>
      <c r="AM117" s="168"/>
      <c r="AN117" s="168"/>
    </row>
    <row r="118" spans="1:40" s="16" customFormat="1" ht="10.199999999999999">
      <c r="A118" s="16">
        <v>1121111105</v>
      </c>
      <c r="B118" s="167" t="s">
        <v>433</v>
      </c>
      <c r="C118" s="54">
        <f>+VLOOKUP(A118,Clasificación!C:J,5,FALSE)</f>
        <v>0</v>
      </c>
      <c r="D118" s="54"/>
      <c r="E118" s="54"/>
      <c r="F118" s="54">
        <f>+VLOOKUP(A118,Clasificación!C:K,9,FALSE)</f>
        <v>1112549</v>
      </c>
      <c r="G118" s="54">
        <f t="shared" si="2"/>
        <v>-1112549</v>
      </c>
      <c r="H118" s="54"/>
      <c r="I118" s="54"/>
      <c r="J118" s="54"/>
      <c r="K118" s="54"/>
      <c r="L118" s="54">
        <f>-G118</f>
        <v>1112549</v>
      </c>
      <c r="M118" s="54"/>
      <c r="N118" s="54"/>
      <c r="O118" s="54"/>
      <c r="P118" s="54"/>
      <c r="Q118" s="54"/>
      <c r="R118" s="54"/>
      <c r="S118" s="54"/>
      <c r="T118" s="54"/>
      <c r="U118" s="54"/>
      <c r="V118" s="54"/>
      <c r="W118" s="54"/>
      <c r="X118" s="54"/>
      <c r="Y118" s="54"/>
      <c r="Z118" s="54"/>
      <c r="AA118" s="54">
        <f t="shared" si="3"/>
        <v>0</v>
      </c>
      <c r="AB118" s="55"/>
      <c r="AC118" s="168"/>
      <c r="AD118" s="168"/>
      <c r="AE118" s="168"/>
      <c r="AF118" s="168"/>
      <c r="AG118" s="168"/>
      <c r="AH118" s="168"/>
      <c r="AI118" s="168"/>
      <c r="AJ118" s="168"/>
      <c r="AK118" s="168"/>
      <c r="AL118" s="168"/>
      <c r="AM118" s="168"/>
      <c r="AN118" s="168"/>
    </row>
    <row r="119" spans="1:40" s="16" customFormat="1" ht="10.199999999999999" hidden="1">
      <c r="A119" s="16">
        <v>1121111106</v>
      </c>
      <c r="B119" s="167" t="s">
        <v>434</v>
      </c>
      <c r="C119" s="54">
        <f>+VLOOKUP(A119,Clasificación!C:J,5,FALSE)</f>
        <v>0</v>
      </c>
      <c r="D119" s="54"/>
      <c r="E119" s="54"/>
      <c r="F119" s="54">
        <f>+VLOOKUP(A119,Clasificación!C:K,9,FALSE)</f>
        <v>0</v>
      </c>
      <c r="G119" s="54">
        <f t="shared" si="2"/>
        <v>0</v>
      </c>
      <c r="H119" s="54"/>
      <c r="I119" s="54"/>
      <c r="J119" s="54"/>
      <c r="K119" s="54"/>
      <c r="L119" s="54"/>
      <c r="M119" s="54"/>
      <c r="N119" s="54"/>
      <c r="O119" s="54"/>
      <c r="P119" s="54"/>
      <c r="Q119" s="54"/>
      <c r="R119" s="54"/>
      <c r="S119" s="54"/>
      <c r="T119" s="54"/>
      <c r="U119" s="54"/>
      <c r="V119" s="54"/>
      <c r="W119" s="54"/>
      <c r="X119" s="54"/>
      <c r="Y119" s="54"/>
      <c r="Z119" s="54"/>
      <c r="AA119" s="54">
        <f t="shared" si="3"/>
        <v>0</v>
      </c>
      <c r="AB119" s="55"/>
      <c r="AC119" s="168"/>
      <c r="AD119" s="168"/>
      <c r="AE119" s="168"/>
      <c r="AF119" s="168"/>
      <c r="AG119" s="168"/>
      <c r="AH119" s="168"/>
      <c r="AI119" s="168"/>
      <c r="AJ119" s="168"/>
      <c r="AK119" s="168"/>
      <c r="AL119" s="168"/>
      <c r="AM119" s="168"/>
      <c r="AN119" s="168"/>
    </row>
    <row r="120" spans="1:40" s="16" customFormat="1" ht="10.199999999999999" hidden="1">
      <c r="A120" s="16">
        <v>11212</v>
      </c>
      <c r="B120" s="167" t="s">
        <v>310</v>
      </c>
      <c r="C120" s="54">
        <f>+VLOOKUP(A120,Clasificación!C:J,5,FALSE)</f>
        <v>0</v>
      </c>
      <c r="D120" s="54"/>
      <c r="E120" s="54"/>
      <c r="F120" s="54">
        <f>+VLOOKUP(A120,Clasificación!C:K,9,FALSE)</f>
        <v>0</v>
      </c>
      <c r="G120" s="54">
        <f t="shared" si="2"/>
        <v>0</v>
      </c>
      <c r="H120" s="54"/>
      <c r="I120" s="54"/>
      <c r="J120" s="54"/>
      <c r="K120" s="54"/>
      <c r="L120" s="54"/>
      <c r="M120" s="54"/>
      <c r="N120" s="54"/>
      <c r="O120" s="54"/>
      <c r="P120" s="54"/>
      <c r="Q120" s="54"/>
      <c r="R120" s="54"/>
      <c r="S120" s="54"/>
      <c r="T120" s="54"/>
      <c r="U120" s="54"/>
      <c r="V120" s="54"/>
      <c r="W120" s="54"/>
      <c r="X120" s="54"/>
      <c r="Y120" s="54"/>
      <c r="Z120" s="54"/>
      <c r="AA120" s="54">
        <f t="shared" si="3"/>
        <v>0</v>
      </c>
      <c r="AB120" s="55"/>
      <c r="AC120" s="168"/>
      <c r="AD120" s="168"/>
      <c r="AE120" s="168"/>
      <c r="AF120" s="168"/>
      <c r="AG120" s="168"/>
      <c r="AH120" s="168"/>
      <c r="AI120" s="168"/>
      <c r="AJ120" s="168"/>
      <c r="AK120" s="168"/>
      <c r="AL120" s="168"/>
      <c r="AM120" s="168"/>
      <c r="AN120" s="168"/>
    </row>
    <row r="121" spans="1:40" s="16" customFormat="1" ht="10.199999999999999" hidden="1">
      <c r="A121" s="16">
        <v>112121</v>
      </c>
      <c r="B121" s="167" t="s">
        <v>310</v>
      </c>
      <c r="C121" s="54">
        <f>+VLOOKUP(A121,Clasificación!C:J,5,FALSE)</f>
        <v>0</v>
      </c>
      <c r="D121" s="54"/>
      <c r="E121" s="54"/>
      <c r="F121" s="54">
        <f>+VLOOKUP(A121,Clasificación!C:K,9,FALSE)</f>
        <v>0</v>
      </c>
      <c r="G121" s="54">
        <f t="shared" si="2"/>
        <v>0</v>
      </c>
      <c r="H121" s="54"/>
      <c r="I121" s="54"/>
      <c r="J121" s="54"/>
      <c r="K121" s="54"/>
      <c r="L121" s="54"/>
      <c r="M121" s="54"/>
      <c r="N121" s="54"/>
      <c r="O121" s="54"/>
      <c r="P121" s="54"/>
      <c r="Q121" s="54"/>
      <c r="R121" s="54"/>
      <c r="S121" s="54"/>
      <c r="T121" s="54"/>
      <c r="U121" s="54"/>
      <c r="V121" s="54"/>
      <c r="W121" s="54"/>
      <c r="X121" s="54"/>
      <c r="Y121" s="54"/>
      <c r="Z121" s="54"/>
      <c r="AA121" s="54">
        <f t="shared" si="3"/>
        <v>0</v>
      </c>
      <c r="AB121" s="55"/>
      <c r="AC121" s="168"/>
      <c r="AD121" s="168"/>
      <c r="AE121" s="168"/>
      <c r="AF121" s="168"/>
      <c r="AG121" s="168"/>
      <c r="AH121" s="168"/>
      <c r="AI121" s="168"/>
      <c r="AJ121" s="168"/>
      <c r="AK121" s="168"/>
      <c r="AL121" s="168"/>
      <c r="AM121" s="168"/>
      <c r="AN121" s="168"/>
    </row>
    <row r="122" spans="1:40" s="16" customFormat="1" ht="10.199999999999999" hidden="1">
      <c r="A122" s="16">
        <v>1121211</v>
      </c>
      <c r="B122" s="167" t="s">
        <v>310</v>
      </c>
      <c r="C122" s="54">
        <f>+VLOOKUP(A122,Clasificación!C:J,5,FALSE)</f>
        <v>0</v>
      </c>
      <c r="D122" s="54"/>
      <c r="E122" s="54"/>
      <c r="F122" s="54">
        <f>+VLOOKUP(A122,Clasificación!C:K,9,FALSE)</f>
        <v>0</v>
      </c>
      <c r="G122" s="54">
        <f t="shared" si="2"/>
        <v>0</v>
      </c>
      <c r="H122" s="54"/>
      <c r="I122" s="54"/>
      <c r="J122" s="54"/>
      <c r="K122" s="54"/>
      <c r="L122" s="54"/>
      <c r="M122" s="54"/>
      <c r="N122" s="54"/>
      <c r="O122" s="54"/>
      <c r="P122" s="54"/>
      <c r="Q122" s="54"/>
      <c r="R122" s="54"/>
      <c r="S122" s="54"/>
      <c r="T122" s="54"/>
      <c r="U122" s="54"/>
      <c r="V122" s="54"/>
      <c r="W122" s="54"/>
      <c r="X122" s="54"/>
      <c r="Y122" s="54"/>
      <c r="Z122" s="54"/>
      <c r="AA122" s="54">
        <f t="shared" si="3"/>
        <v>0</v>
      </c>
      <c r="AB122" s="55"/>
      <c r="AC122" s="168"/>
      <c r="AD122" s="168"/>
      <c r="AE122" s="168"/>
      <c r="AF122" s="168"/>
      <c r="AG122" s="168"/>
      <c r="AH122" s="168"/>
      <c r="AI122" s="168"/>
      <c r="AJ122" s="168"/>
      <c r="AK122" s="168"/>
      <c r="AL122" s="168"/>
      <c r="AM122" s="168"/>
      <c r="AN122" s="168"/>
    </row>
    <row r="123" spans="1:40" s="16" customFormat="1" ht="10.199999999999999" hidden="1">
      <c r="A123" s="16">
        <v>11212111</v>
      </c>
      <c r="B123" s="167" t="s">
        <v>311</v>
      </c>
      <c r="C123" s="54">
        <f>+VLOOKUP(A123,Clasificación!C:J,5,FALSE)</f>
        <v>0</v>
      </c>
      <c r="D123" s="54"/>
      <c r="E123" s="54"/>
      <c r="F123" s="54">
        <f>+VLOOKUP(A123,Clasificación!C:K,9,FALSE)</f>
        <v>0</v>
      </c>
      <c r="G123" s="54">
        <f t="shared" si="2"/>
        <v>0</v>
      </c>
      <c r="H123" s="54"/>
      <c r="I123" s="54"/>
      <c r="J123" s="54"/>
      <c r="K123" s="54"/>
      <c r="L123" s="54"/>
      <c r="M123" s="54"/>
      <c r="N123" s="54"/>
      <c r="O123" s="54"/>
      <c r="P123" s="54"/>
      <c r="Q123" s="54"/>
      <c r="R123" s="54"/>
      <c r="S123" s="54"/>
      <c r="T123" s="54"/>
      <c r="U123" s="54"/>
      <c r="V123" s="54"/>
      <c r="W123" s="54"/>
      <c r="X123" s="54"/>
      <c r="Y123" s="54"/>
      <c r="Z123" s="54"/>
      <c r="AA123" s="54">
        <f t="shared" si="3"/>
        <v>0</v>
      </c>
      <c r="AB123" s="55"/>
      <c r="AC123" s="168"/>
      <c r="AD123" s="168"/>
      <c r="AE123" s="168"/>
      <c r="AF123" s="168"/>
      <c r="AG123" s="168"/>
      <c r="AH123" s="168"/>
      <c r="AI123" s="168"/>
      <c r="AJ123" s="168"/>
      <c r="AK123" s="168"/>
      <c r="AL123" s="168"/>
      <c r="AM123" s="168"/>
      <c r="AN123" s="168"/>
    </row>
    <row r="124" spans="1:40" s="16" customFormat="1" ht="10.199999999999999">
      <c r="A124" s="16">
        <v>1121211101</v>
      </c>
      <c r="B124" s="167" t="s">
        <v>248</v>
      </c>
      <c r="C124" s="54">
        <f>+VLOOKUP(A124,Clasificación!C:J,5,FALSE)</f>
        <v>0</v>
      </c>
      <c r="D124" s="54"/>
      <c r="E124" s="54"/>
      <c r="F124" s="54">
        <f>+VLOOKUP(A124,Clasificación!C:K,9,FALSE)</f>
        <v>0</v>
      </c>
      <c r="G124" s="54">
        <f t="shared" si="2"/>
        <v>0</v>
      </c>
      <c r="H124" s="54"/>
      <c r="I124" s="54"/>
      <c r="J124" s="54"/>
      <c r="K124" s="54"/>
      <c r="L124" s="54">
        <f>-G124</f>
        <v>0</v>
      </c>
      <c r="M124" s="54"/>
      <c r="N124" s="54"/>
      <c r="O124" s="54"/>
      <c r="P124" s="54"/>
      <c r="Q124" s="54"/>
      <c r="R124" s="54"/>
      <c r="S124" s="54"/>
      <c r="T124" s="54"/>
      <c r="U124" s="54"/>
      <c r="V124" s="54"/>
      <c r="W124" s="54"/>
      <c r="X124" s="54"/>
      <c r="Y124" s="54"/>
      <c r="Z124" s="54"/>
      <c r="AA124" s="54">
        <f t="shared" si="3"/>
        <v>0</v>
      </c>
      <c r="AB124" s="55"/>
      <c r="AC124" s="168"/>
      <c r="AD124" s="168"/>
      <c r="AE124" s="168"/>
      <c r="AF124" s="168"/>
      <c r="AG124" s="168"/>
      <c r="AH124" s="168"/>
      <c r="AI124" s="168"/>
      <c r="AJ124" s="168"/>
      <c r="AK124" s="168"/>
      <c r="AL124" s="168"/>
      <c r="AM124" s="168"/>
      <c r="AN124" s="168"/>
    </row>
    <row r="125" spans="1:40" s="16" customFormat="1" ht="10.199999999999999">
      <c r="A125" s="16">
        <v>1121211102</v>
      </c>
      <c r="B125" s="167" t="s">
        <v>435</v>
      </c>
      <c r="C125" s="54">
        <f>+VLOOKUP(A125,Clasificación!C:J,5,FALSE)</f>
        <v>0</v>
      </c>
      <c r="D125" s="54"/>
      <c r="E125" s="54"/>
      <c r="F125" s="54">
        <f>+VLOOKUP(A125,Clasificación!C:K,9,FALSE)</f>
        <v>0</v>
      </c>
      <c r="G125" s="54">
        <f t="shared" si="2"/>
        <v>0</v>
      </c>
      <c r="H125" s="54"/>
      <c r="I125" s="54"/>
      <c r="J125" s="54"/>
      <c r="K125" s="54"/>
      <c r="L125" s="54">
        <f>-G125</f>
        <v>0</v>
      </c>
      <c r="M125" s="54"/>
      <c r="N125" s="54"/>
      <c r="O125" s="54"/>
      <c r="P125" s="54"/>
      <c r="Q125" s="54"/>
      <c r="R125" s="54"/>
      <c r="S125" s="54"/>
      <c r="T125" s="54"/>
      <c r="U125" s="54"/>
      <c r="V125" s="54"/>
      <c r="W125" s="54"/>
      <c r="X125" s="54"/>
      <c r="Y125" s="54"/>
      <c r="Z125" s="54"/>
      <c r="AA125" s="54">
        <f t="shared" si="3"/>
        <v>0</v>
      </c>
      <c r="AB125" s="55"/>
      <c r="AC125" s="168"/>
      <c r="AD125" s="168"/>
      <c r="AE125" s="168"/>
      <c r="AF125" s="168"/>
      <c r="AG125" s="168"/>
      <c r="AH125" s="168"/>
      <c r="AI125" s="168"/>
      <c r="AJ125" s="168"/>
      <c r="AK125" s="168"/>
      <c r="AL125" s="168"/>
      <c r="AM125" s="168"/>
      <c r="AN125" s="168"/>
    </row>
    <row r="126" spans="1:40" s="16" customFormat="1" ht="10.199999999999999" hidden="1">
      <c r="A126" s="16">
        <v>11212112</v>
      </c>
      <c r="B126" s="167" t="s">
        <v>436</v>
      </c>
      <c r="C126" s="54">
        <f>+VLOOKUP(A126,Clasificación!C:J,5,FALSE)</f>
        <v>0</v>
      </c>
      <c r="D126" s="54"/>
      <c r="E126" s="54"/>
      <c r="F126" s="54">
        <f>+VLOOKUP(A126,Clasificación!C:K,9,FALSE)</f>
        <v>0</v>
      </c>
      <c r="G126" s="54">
        <f t="shared" si="2"/>
        <v>0</v>
      </c>
      <c r="H126" s="54"/>
      <c r="I126" s="54"/>
      <c r="J126" s="54"/>
      <c r="K126" s="54"/>
      <c r="L126" s="54"/>
      <c r="M126" s="54"/>
      <c r="N126" s="54"/>
      <c r="O126" s="54"/>
      <c r="P126" s="54"/>
      <c r="Q126" s="54"/>
      <c r="R126" s="54"/>
      <c r="S126" s="54"/>
      <c r="T126" s="54"/>
      <c r="U126" s="54"/>
      <c r="V126" s="54"/>
      <c r="W126" s="54"/>
      <c r="X126" s="54"/>
      <c r="Y126" s="54"/>
      <c r="Z126" s="54"/>
      <c r="AA126" s="54">
        <f t="shared" si="3"/>
        <v>0</v>
      </c>
      <c r="AB126" s="55"/>
      <c r="AC126" s="168"/>
      <c r="AD126" s="168"/>
      <c r="AE126" s="168"/>
      <c r="AF126" s="168"/>
      <c r="AG126" s="168"/>
      <c r="AH126" s="168"/>
      <c r="AI126" s="168"/>
      <c r="AJ126" s="168"/>
      <c r="AK126" s="168"/>
      <c r="AL126" s="168"/>
      <c r="AM126" s="168"/>
      <c r="AN126" s="168"/>
    </row>
    <row r="127" spans="1:40" s="16" customFormat="1" ht="10.199999999999999" hidden="1">
      <c r="A127" s="16">
        <v>1121211201</v>
      </c>
      <c r="B127" s="167" t="s">
        <v>437</v>
      </c>
      <c r="C127" s="54">
        <f>+VLOOKUP(A127,Clasificación!C:J,5,FALSE)</f>
        <v>0</v>
      </c>
      <c r="D127" s="54"/>
      <c r="E127" s="54"/>
      <c r="F127" s="54">
        <f>+VLOOKUP(A127,Clasificación!C:K,9,FALSE)</f>
        <v>0</v>
      </c>
      <c r="G127" s="54">
        <f t="shared" si="2"/>
        <v>0</v>
      </c>
      <c r="H127" s="54"/>
      <c r="I127" s="54"/>
      <c r="J127" s="54"/>
      <c r="K127" s="54"/>
      <c r="L127" s="54"/>
      <c r="M127" s="54"/>
      <c r="N127" s="54"/>
      <c r="O127" s="54"/>
      <c r="P127" s="54"/>
      <c r="Q127" s="54"/>
      <c r="R127" s="54"/>
      <c r="S127" s="54"/>
      <c r="T127" s="54"/>
      <c r="U127" s="54"/>
      <c r="V127" s="54"/>
      <c r="W127" s="54"/>
      <c r="X127" s="54"/>
      <c r="Y127" s="54"/>
      <c r="Z127" s="54"/>
      <c r="AA127" s="54">
        <f t="shared" si="3"/>
        <v>0</v>
      </c>
      <c r="AB127" s="55"/>
      <c r="AC127" s="168"/>
      <c r="AD127" s="168"/>
      <c r="AE127" s="168"/>
      <c r="AF127" s="168"/>
      <c r="AG127" s="168"/>
      <c r="AH127" s="168"/>
      <c r="AI127" s="168"/>
      <c r="AJ127" s="168"/>
      <c r="AK127" s="168"/>
      <c r="AL127" s="168"/>
      <c r="AM127" s="168"/>
      <c r="AN127" s="168"/>
    </row>
    <row r="128" spans="1:40" s="16" customFormat="1" ht="10.199999999999999" hidden="1">
      <c r="A128" s="16">
        <v>1121211202</v>
      </c>
      <c r="B128" s="167" t="s">
        <v>438</v>
      </c>
      <c r="C128" s="54">
        <f>+VLOOKUP(A128,Clasificación!C:J,5,FALSE)</f>
        <v>0</v>
      </c>
      <c r="D128" s="54"/>
      <c r="E128" s="54"/>
      <c r="F128" s="54">
        <f>+VLOOKUP(A128,Clasificación!C:K,9,FALSE)</f>
        <v>0</v>
      </c>
      <c r="G128" s="54">
        <f t="shared" si="2"/>
        <v>0</v>
      </c>
      <c r="H128" s="54"/>
      <c r="I128" s="54"/>
      <c r="J128" s="54"/>
      <c r="K128" s="54"/>
      <c r="L128" s="54"/>
      <c r="M128" s="54"/>
      <c r="N128" s="54"/>
      <c r="O128" s="54"/>
      <c r="P128" s="54"/>
      <c r="Q128" s="54"/>
      <c r="R128" s="54"/>
      <c r="S128" s="54"/>
      <c r="T128" s="54"/>
      <c r="U128" s="54"/>
      <c r="V128" s="54"/>
      <c r="W128" s="54"/>
      <c r="X128" s="54"/>
      <c r="Y128" s="54"/>
      <c r="Z128" s="54"/>
      <c r="AA128" s="54">
        <f t="shared" si="3"/>
        <v>0</v>
      </c>
      <c r="AB128" s="55"/>
      <c r="AC128" s="168"/>
      <c r="AD128" s="168"/>
      <c r="AE128" s="168"/>
      <c r="AF128" s="168"/>
      <c r="AG128" s="168"/>
      <c r="AH128" s="168"/>
      <c r="AI128" s="168"/>
      <c r="AJ128" s="168"/>
      <c r="AK128" s="168"/>
      <c r="AL128" s="168"/>
      <c r="AM128" s="168"/>
      <c r="AN128" s="168"/>
    </row>
    <row r="129" spans="1:40" s="16" customFormat="1" ht="10.199999999999999" hidden="1">
      <c r="A129" s="16">
        <v>11250</v>
      </c>
      <c r="B129" s="167" t="s">
        <v>439</v>
      </c>
      <c r="C129" s="54">
        <f>+VLOOKUP(A129,Clasificación!C:J,5,FALSE)</f>
        <v>0</v>
      </c>
      <c r="D129" s="54"/>
      <c r="E129" s="54"/>
      <c r="F129" s="54">
        <f>+VLOOKUP(A129,Clasificación!C:K,9,FALSE)</f>
        <v>0</v>
      </c>
      <c r="G129" s="54">
        <f t="shared" si="2"/>
        <v>0</v>
      </c>
      <c r="H129" s="54"/>
      <c r="I129" s="54"/>
      <c r="J129" s="54"/>
      <c r="K129" s="54"/>
      <c r="L129" s="54"/>
      <c r="M129" s="54"/>
      <c r="N129" s="54"/>
      <c r="O129" s="54"/>
      <c r="P129" s="54"/>
      <c r="Q129" s="54"/>
      <c r="R129" s="54"/>
      <c r="S129" s="54"/>
      <c r="T129" s="54"/>
      <c r="U129" s="54"/>
      <c r="V129" s="54"/>
      <c r="W129" s="54"/>
      <c r="X129" s="54"/>
      <c r="Y129" s="54"/>
      <c r="Z129" s="54"/>
      <c r="AA129" s="54">
        <f t="shared" si="3"/>
        <v>0</v>
      </c>
      <c r="AB129" s="55"/>
      <c r="AC129" s="168"/>
      <c r="AD129" s="168"/>
      <c r="AE129" s="168"/>
      <c r="AF129" s="168"/>
      <c r="AG129" s="168"/>
      <c r="AH129" s="168"/>
      <c r="AI129" s="168"/>
      <c r="AJ129" s="168"/>
      <c r="AK129" s="168"/>
      <c r="AL129" s="168"/>
      <c r="AM129" s="168"/>
      <c r="AN129" s="168"/>
    </row>
    <row r="130" spans="1:40" s="16" customFormat="1" ht="10.199999999999999" hidden="1">
      <c r="A130" s="16">
        <v>112501</v>
      </c>
      <c r="B130" s="167" t="s">
        <v>440</v>
      </c>
      <c r="C130" s="54">
        <f>+VLOOKUP(A130,Clasificación!C:J,5,FALSE)</f>
        <v>0</v>
      </c>
      <c r="D130" s="54"/>
      <c r="E130" s="54"/>
      <c r="F130" s="54">
        <f>+VLOOKUP(A130,Clasificación!C:K,9,FALSE)</f>
        <v>0</v>
      </c>
      <c r="G130" s="54">
        <f t="shared" si="2"/>
        <v>0</v>
      </c>
      <c r="H130" s="54"/>
      <c r="I130" s="54"/>
      <c r="J130" s="54"/>
      <c r="K130" s="54"/>
      <c r="L130" s="54"/>
      <c r="M130" s="54"/>
      <c r="N130" s="54"/>
      <c r="O130" s="54"/>
      <c r="P130" s="54"/>
      <c r="Q130" s="54"/>
      <c r="R130" s="54"/>
      <c r="S130" s="54"/>
      <c r="T130" s="54"/>
      <c r="U130" s="54"/>
      <c r="V130" s="54"/>
      <c r="W130" s="54"/>
      <c r="X130" s="54"/>
      <c r="Y130" s="54"/>
      <c r="Z130" s="54"/>
      <c r="AA130" s="54">
        <f t="shared" si="3"/>
        <v>0</v>
      </c>
      <c r="AB130" s="55"/>
      <c r="AC130" s="168"/>
      <c r="AD130" s="168"/>
      <c r="AE130" s="168"/>
      <c r="AF130" s="168"/>
      <c r="AG130" s="168"/>
      <c r="AH130" s="168"/>
      <c r="AI130" s="168"/>
      <c r="AJ130" s="168"/>
      <c r="AK130" s="168"/>
      <c r="AL130" s="168"/>
      <c r="AM130" s="168"/>
      <c r="AN130" s="168"/>
    </row>
    <row r="131" spans="1:40" s="16" customFormat="1" ht="10.199999999999999" hidden="1">
      <c r="A131" s="16">
        <v>1125011</v>
      </c>
      <c r="B131" s="167" t="s">
        <v>440</v>
      </c>
      <c r="C131" s="54">
        <f>+VLOOKUP(A131,Clasificación!C:J,5,FALSE)</f>
        <v>0</v>
      </c>
      <c r="D131" s="54"/>
      <c r="E131" s="54"/>
      <c r="F131" s="54">
        <f>+VLOOKUP(A131,Clasificación!C:K,9,FALSE)</f>
        <v>0</v>
      </c>
      <c r="G131" s="54">
        <f t="shared" si="2"/>
        <v>0</v>
      </c>
      <c r="H131" s="54"/>
      <c r="I131" s="54"/>
      <c r="J131" s="54"/>
      <c r="K131" s="54"/>
      <c r="L131" s="54"/>
      <c r="M131" s="54"/>
      <c r="N131" s="54"/>
      <c r="O131" s="54"/>
      <c r="P131" s="54"/>
      <c r="Q131" s="54"/>
      <c r="R131" s="54"/>
      <c r="S131" s="54"/>
      <c r="T131" s="54"/>
      <c r="U131" s="54"/>
      <c r="V131" s="54"/>
      <c r="W131" s="54"/>
      <c r="X131" s="54"/>
      <c r="Y131" s="54"/>
      <c r="Z131" s="54"/>
      <c r="AA131" s="54">
        <f t="shared" si="3"/>
        <v>0</v>
      </c>
      <c r="AB131" s="55"/>
      <c r="AC131" s="168"/>
      <c r="AD131" s="168"/>
      <c r="AE131" s="168"/>
      <c r="AF131" s="168"/>
      <c r="AG131" s="168"/>
      <c r="AH131" s="168"/>
      <c r="AI131" s="168"/>
      <c r="AJ131" s="168"/>
      <c r="AK131" s="168"/>
      <c r="AL131" s="168"/>
      <c r="AM131" s="168"/>
      <c r="AN131" s="168"/>
    </row>
    <row r="132" spans="1:40" s="16" customFormat="1" ht="10.199999999999999" hidden="1">
      <c r="A132" s="16">
        <v>11250111</v>
      </c>
      <c r="B132" s="167" t="s">
        <v>440</v>
      </c>
      <c r="C132" s="54">
        <f>+VLOOKUP(A132,Clasificación!C:J,5,FALSE)</f>
        <v>0</v>
      </c>
      <c r="D132" s="54"/>
      <c r="E132" s="54"/>
      <c r="F132" s="54">
        <f>+VLOOKUP(A132,Clasificación!C:K,9,FALSE)</f>
        <v>0</v>
      </c>
      <c r="G132" s="54">
        <f t="shared" si="2"/>
        <v>0</v>
      </c>
      <c r="H132" s="54"/>
      <c r="I132" s="54"/>
      <c r="J132" s="54"/>
      <c r="K132" s="54"/>
      <c r="L132" s="54"/>
      <c r="M132" s="54"/>
      <c r="N132" s="54"/>
      <c r="O132" s="54"/>
      <c r="P132" s="54"/>
      <c r="Q132" s="54"/>
      <c r="R132" s="54"/>
      <c r="S132" s="54"/>
      <c r="T132" s="54"/>
      <c r="U132" s="54"/>
      <c r="V132" s="54"/>
      <c r="W132" s="54"/>
      <c r="X132" s="54"/>
      <c r="Y132" s="54"/>
      <c r="Z132" s="54"/>
      <c r="AA132" s="54">
        <f t="shared" si="3"/>
        <v>0</v>
      </c>
      <c r="AB132" s="55"/>
      <c r="AC132" s="168"/>
      <c r="AD132" s="168"/>
      <c r="AE132" s="168"/>
      <c r="AF132" s="168"/>
      <c r="AG132" s="168"/>
      <c r="AH132" s="168"/>
      <c r="AI132" s="168"/>
      <c r="AJ132" s="168"/>
      <c r="AK132" s="168"/>
      <c r="AL132" s="168"/>
      <c r="AM132" s="168"/>
      <c r="AN132" s="168"/>
    </row>
    <row r="133" spans="1:40" s="16" customFormat="1" ht="10.199999999999999" hidden="1">
      <c r="A133" s="16">
        <v>1125011101</v>
      </c>
      <c r="B133" s="167" t="s">
        <v>441</v>
      </c>
      <c r="C133" s="54">
        <f>+VLOOKUP(A133,Clasificación!C:J,5,FALSE)</f>
        <v>0</v>
      </c>
      <c r="D133" s="54"/>
      <c r="E133" s="54"/>
      <c r="F133" s="54">
        <f>+VLOOKUP(A133,Clasificación!C:K,9,FALSE)</f>
        <v>0</v>
      </c>
      <c r="G133" s="54">
        <f t="shared" ref="G133:G200" si="5">C133+D133-E133-F133</f>
        <v>0</v>
      </c>
      <c r="H133" s="54"/>
      <c r="I133" s="54"/>
      <c r="J133" s="54"/>
      <c r="K133" s="54"/>
      <c r="L133" s="54"/>
      <c r="M133" s="54"/>
      <c r="N133" s="54"/>
      <c r="O133" s="54"/>
      <c r="P133" s="54"/>
      <c r="Q133" s="54"/>
      <c r="R133" s="54"/>
      <c r="S133" s="54"/>
      <c r="T133" s="54"/>
      <c r="U133" s="54"/>
      <c r="V133" s="54"/>
      <c r="W133" s="54"/>
      <c r="X133" s="54"/>
      <c r="Y133" s="54"/>
      <c r="Z133" s="54"/>
      <c r="AA133" s="54">
        <f t="shared" si="3"/>
        <v>0</v>
      </c>
      <c r="AB133" s="55"/>
      <c r="AC133" s="168"/>
      <c r="AD133" s="168"/>
      <c r="AE133" s="168"/>
      <c r="AF133" s="168"/>
      <c r="AG133" s="168"/>
      <c r="AH133" s="168"/>
      <c r="AI133" s="168"/>
      <c r="AJ133" s="168"/>
      <c r="AK133" s="168"/>
      <c r="AL133" s="168"/>
      <c r="AM133" s="168"/>
      <c r="AN133" s="168"/>
    </row>
    <row r="134" spans="1:40" s="16" customFormat="1" ht="10.199999999999999" hidden="1">
      <c r="A134" s="16">
        <v>1125011102</v>
      </c>
      <c r="B134" s="167" t="s">
        <v>442</v>
      </c>
      <c r="C134" s="54">
        <f>+VLOOKUP(A134,Clasificación!C:J,5,FALSE)</f>
        <v>0</v>
      </c>
      <c r="D134" s="54"/>
      <c r="E134" s="54"/>
      <c r="F134" s="54">
        <f>+VLOOKUP(A134,Clasificación!C:K,9,FALSE)</f>
        <v>0</v>
      </c>
      <c r="G134" s="54">
        <f t="shared" si="5"/>
        <v>0</v>
      </c>
      <c r="H134" s="54"/>
      <c r="I134" s="54"/>
      <c r="J134" s="54"/>
      <c r="K134" s="54"/>
      <c r="L134" s="54"/>
      <c r="M134" s="54"/>
      <c r="N134" s="54"/>
      <c r="O134" s="54"/>
      <c r="P134" s="54"/>
      <c r="Q134" s="54"/>
      <c r="R134" s="54"/>
      <c r="S134" s="54"/>
      <c r="T134" s="54"/>
      <c r="U134" s="54"/>
      <c r="V134" s="54"/>
      <c r="W134" s="54"/>
      <c r="X134" s="54"/>
      <c r="Y134" s="54"/>
      <c r="Z134" s="54"/>
      <c r="AA134" s="54">
        <f t="shared" si="3"/>
        <v>0</v>
      </c>
      <c r="AB134" s="55"/>
      <c r="AC134" s="168"/>
      <c r="AD134" s="168"/>
      <c r="AE134" s="168"/>
      <c r="AF134" s="168"/>
      <c r="AG134" s="168"/>
      <c r="AH134" s="168"/>
      <c r="AI134" s="168"/>
      <c r="AJ134" s="168"/>
      <c r="AK134" s="168"/>
      <c r="AL134" s="168"/>
      <c r="AM134" s="168"/>
      <c r="AN134" s="168"/>
    </row>
    <row r="135" spans="1:40" s="16" customFormat="1" ht="10.199999999999999" hidden="1">
      <c r="A135" s="16">
        <v>113</v>
      </c>
      <c r="B135" s="167" t="s">
        <v>443</v>
      </c>
      <c r="C135" s="54">
        <f>+VLOOKUP(A135,Clasificación!C:J,5,FALSE)</f>
        <v>0</v>
      </c>
      <c r="D135" s="54"/>
      <c r="E135" s="54"/>
      <c r="F135" s="54">
        <f>+VLOOKUP(A135,Clasificación!C:K,9,FALSE)</f>
        <v>0</v>
      </c>
      <c r="G135" s="54">
        <f t="shared" si="5"/>
        <v>0</v>
      </c>
      <c r="H135" s="54"/>
      <c r="I135" s="54"/>
      <c r="J135" s="54"/>
      <c r="K135" s="54"/>
      <c r="L135" s="54"/>
      <c r="M135" s="54"/>
      <c r="N135" s="54"/>
      <c r="O135" s="54"/>
      <c r="P135" s="54"/>
      <c r="Q135" s="54"/>
      <c r="R135" s="54"/>
      <c r="S135" s="54"/>
      <c r="T135" s="54"/>
      <c r="U135" s="54"/>
      <c r="V135" s="54"/>
      <c r="W135" s="54"/>
      <c r="X135" s="54"/>
      <c r="Y135" s="54"/>
      <c r="Z135" s="54"/>
      <c r="AA135" s="54">
        <f t="shared" si="3"/>
        <v>0</v>
      </c>
      <c r="AB135" s="55"/>
      <c r="AC135" s="168"/>
      <c r="AD135" s="168"/>
      <c r="AE135" s="168"/>
      <c r="AF135" s="168"/>
      <c r="AG135" s="168"/>
      <c r="AH135" s="168"/>
      <c r="AI135" s="168"/>
      <c r="AJ135" s="168"/>
      <c r="AK135" s="168"/>
      <c r="AL135" s="168"/>
      <c r="AM135" s="168"/>
      <c r="AN135" s="168"/>
    </row>
    <row r="136" spans="1:40" s="16" customFormat="1" ht="10.199999999999999" hidden="1">
      <c r="A136" s="16">
        <v>11301</v>
      </c>
      <c r="B136" s="167" t="s">
        <v>198</v>
      </c>
      <c r="C136" s="54">
        <f>+VLOOKUP(A136,Clasificación!C:J,5,FALSE)</f>
        <v>0</v>
      </c>
      <c r="D136" s="54"/>
      <c r="E136" s="54"/>
      <c r="F136" s="54">
        <f>+VLOOKUP(A136,Clasificación!C:K,9,FALSE)</f>
        <v>0</v>
      </c>
      <c r="G136" s="54">
        <f t="shared" si="5"/>
        <v>0</v>
      </c>
      <c r="H136" s="54"/>
      <c r="I136" s="54"/>
      <c r="J136" s="54"/>
      <c r="K136" s="54"/>
      <c r="L136" s="54"/>
      <c r="M136" s="54"/>
      <c r="N136" s="54"/>
      <c r="O136" s="54"/>
      <c r="P136" s="54"/>
      <c r="Q136" s="54"/>
      <c r="R136" s="54"/>
      <c r="S136" s="54"/>
      <c r="T136" s="54"/>
      <c r="U136" s="54"/>
      <c r="V136" s="54"/>
      <c r="W136" s="54"/>
      <c r="X136" s="54"/>
      <c r="Y136" s="54"/>
      <c r="Z136" s="54"/>
      <c r="AA136" s="54">
        <f t="shared" si="3"/>
        <v>0</v>
      </c>
      <c r="AB136" s="55"/>
      <c r="AC136" s="168"/>
      <c r="AD136" s="168"/>
      <c r="AE136" s="168"/>
      <c r="AF136" s="168"/>
      <c r="AG136" s="168"/>
      <c r="AH136" s="168"/>
      <c r="AI136" s="168"/>
      <c r="AJ136" s="168"/>
      <c r="AK136" s="168"/>
      <c r="AL136" s="168"/>
      <c r="AM136" s="168"/>
      <c r="AN136" s="168"/>
    </row>
    <row r="137" spans="1:40" s="16" customFormat="1" ht="10.199999999999999" hidden="1">
      <c r="A137" s="16">
        <v>113011</v>
      </c>
      <c r="B137" s="167" t="s">
        <v>400</v>
      </c>
      <c r="C137" s="54">
        <f>+VLOOKUP(A137,Clasificación!C:J,5,FALSE)</f>
        <v>0</v>
      </c>
      <c r="D137" s="54"/>
      <c r="E137" s="54"/>
      <c r="F137" s="54">
        <f>+VLOOKUP(A137,Clasificación!C:K,9,FALSE)</f>
        <v>0</v>
      </c>
      <c r="G137" s="54">
        <f t="shared" si="5"/>
        <v>0</v>
      </c>
      <c r="H137" s="54"/>
      <c r="I137" s="54"/>
      <c r="J137" s="54"/>
      <c r="K137" s="54"/>
      <c r="L137" s="54"/>
      <c r="M137" s="54"/>
      <c r="N137" s="54"/>
      <c r="O137" s="54"/>
      <c r="P137" s="54"/>
      <c r="Q137" s="54"/>
      <c r="R137" s="54"/>
      <c r="S137" s="54"/>
      <c r="T137" s="54"/>
      <c r="U137" s="54"/>
      <c r="V137" s="54"/>
      <c r="W137" s="54"/>
      <c r="X137" s="54"/>
      <c r="Y137" s="54"/>
      <c r="Z137" s="54"/>
      <c r="AA137" s="54">
        <f t="shared" ref="AA137:AA204" si="6">SUM(G137:Z137)</f>
        <v>0</v>
      </c>
      <c r="AB137" s="55"/>
      <c r="AC137" s="168"/>
      <c r="AD137" s="168"/>
      <c r="AE137" s="168"/>
      <c r="AF137" s="168"/>
      <c r="AG137" s="168"/>
      <c r="AH137" s="168"/>
      <c r="AI137" s="168"/>
      <c r="AJ137" s="168"/>
      <c r="AK137" s="168"/>
      <c r="AL137" s="168"/>
      <c r="AM137" s="168"/>
      <c r="AN137" s="168"/>
    </row>
    <row r="138" spans="1:40" s="16" customFormat="1" ht="10.199999999999999" hidden="1">
      <c r="A138" s="16">
        <v>1130111</v>
      </c>
      <c r="B138" s="167" t="s">
        <v>198</v>
      </c>
      <c r="C138" s="54">
        <f>+VLOOKUP(A138,Clasificación!C:J,5,FALSE)</f>
        <v>0</v>
      </c>
      <c r="D138" s="54"/>
      <c r="E138" s="54"/>
      <c r="F138" s="54">
        <f>+VLOOKUP(A138,Clasificación!C:K,9,FALSE)</f>
        <v>0</v>
      </c>
      <c r="G138" s="54">
        <f t="shared" si="5"/>
        <v>0</v>
      </c>
      <c r="H138" s="54"/>
      <c r="I138" s="54"/>
      <c r="J138" s="54"/>
      <c r="K138" s="54"/>
      <c r="L138" s="54"/>
      <c r="M138" s="54"/>
      <c r="N138" s="54"/>
      <c r="O138" s="54"/>
      <c r="P138" s="54"/>
      <c r="Q138" s="54"/>
      <c r="R138" s="54"/>
      <c r="S138" s="54"/>
      <c r="T138" s="54"/>
      <c r="U138" s="54"/>
      <c r="V138" s="54"/>
      <c r="W138" s="54"/>
      <c r="X138" s="54"/>
      <c r="Y138" s="54"/>
      <c r="Z138" s="54"/>
      <c r="AA138" s="54">
        <f t="shared" si="6"/>
        <v>0</v>
      </c>
      <c r="AB138" s="55"/>
      <c r="AC138" s="168"/>
      <c r="AD138" s="168"/>
      <c r="AE138" s="168"/>
      <c r="AF138" s="168"/>
      <c r="AG138" s="168"/>
      <c r="AH138" s="168"/>
      <c r="AI138" s="168"/>
      <c r="AJ138" s="168"/>
      <c r="AK138" s="168"/>
      <c r="AL138" s="168"/>
      <c r="AM138" s="168"/>
      <c r="AN138" s="168"/>
    </row>
    <row r="139" spans="1:40" s="16" customFormat="1" ht="10.199999999999999" hidden="1">
      <c r="A139" s="16">
        <v>11301111</v>
      </c>
      <c r="B139" s="167" t="s">
        <v>198</v>
      </c>
      <c r="C139" s="54">
        <f>+VLOOKUP(A139,Clasificación!C:J,5,FALSE)</f>
        <v>0</v>
      </c>
      <c r="D139" s="54"/>
      <c r="E139" s="54"/>
      <c r="F139" s="54">
        <f>+VLOOKUP(A139,Clasificación!C:K,9,FALSE)</f>
        <v>0</v>
      </c>
      <c r="G139" s="54">
        <f t="shared" si="5"/>
        <v>0</v>
      </c>
      <c r="H139" s="54"/>
      <c r="I139" s="54"/>
      <c r="J139" s="54"/>
      <c r="K139" s="54"/>
      <c r="L139" s="54"/>
      <c r="M139" s="54"/>
      <c r="N139" s="54"/>
      <c r="O139" s="54"/>
      <c r="P139" s="54"/>
      <c r="Q139" s="54"/>
      <c r="R139" s="54"/>
      <c r="S139" s="54"/>
      <c r="T139" s="54"/>
      <c r="U139" s="54"/>
      <c r="V139" s="54"/>
      <c r="W139" s="54"/>
      <c r="X139" s="54"/>
      <c r="Y139" s="54"/>
      <c r="Z139" s="54"/>
      <c r="AA139" s="54">
        <f t="shared" si="6"/>
        <v>0</v>
      </c>
      <c r="AB139" s="55"/>
      <c r="AC139" s="168"/>
      <c r="AD139" s="168"/>
      <c r="AE139" s="168"/>
      <c r="AF139" s="168"/>
      <c r="AG139" s="168"/>
      <c r="AH139" s="168"/>
      <c r="AI139" s="168"/>
      <c r="AJ139" s="168"/>
      <c r="AK139" s="168"/>
      <c r="AL139" s="168"/>
      <c r="AM139" s="168"/>
      <c r="AN139" s="168"/>
    </row>
    <row r="140" spans="1:40" s="16" customFormat="1" ht="10.199999999999999" hidden="1">
      <c r="A140" s="16">
        <v>1130111101</v>
      </c>
      <c r="B140" s="167" t="s">
        <v>402</v>
      </c>
      <c r="C140" s="54">
        <f>+VLOOKUP(A140,Clasificación!C:J,5,FALSE)</f>
        <v>0</v>
      </c>
      <c r="D140" s="54"/>
      <c r="E140" s="54"/>
      <c r="F140" s="54">
        <f>+VLOOKUP(A140,Clasificación!C:K,9,FALSE)</f>
        <v>0</v>
      </c>
      <c r="G140" s="54">
        <f t="shared" si="5"/>
        <v>0</v>
      </c>
      <c r="H140" s="54"/>
      <c r="I140" s="54"/>
      <c r="J140" s="54"/>
      <c r="K140" s="54"/>
      <c r="L140" s="54"/>
      <c r="M140" s="54"/>
      <c r="N140" s="54"/>
      <c r="O140" s="54"/>
      <c r="P140" s="54"/>
      <c r="Q140" s="54"/>
      <c r="R140" s="54"/>
      <c r="S140" s="54"/>
      <c r="T140" s="54"/>
      <c r="U140" s="54"/>
      <c r="V140" s="54"/>
      <c r="W140" s="54"/>
      <c r="X140" s="54"/>
      <c r="Y140" s="54"/>
      <c r="Z140" s="54"/>
      <c r="AA140" s="54">
        <f t="shared" si="6"/>
        <v>0</v>
      </c>
      <c r="AB140" s="55"/>
      <c r="AC140" s="168"/>
      <c r="AD140" s="168"/>
      <c r="AE140" s="168"/>
      <c r="AF140" s="168"/>
      <c r="AG140" s="168"/>
      <c r="AH140" s="168"/>
      <c r="AI140" s="168"/>
      <c r="AJ140" s="168"/>
      <c r="AK140" s="168"/>
      <c r="AL140" s="168"/>
      <c r="AM140" s="168"/>
      <c r="AN140" s="168"/>
    </row>
    <row r="141" spans="1:40" s="16" customFormat="1" ht="10.199999999999999" hidden="1">
      <c r="A141" s="16">
        <v>11302</v>
      </c>
      <c r="B141" s="167" t="s">
        <v>444</v>
      </c>
      <c r="C141" s="54">
        <f>+VLOOKUP(A141,Clasificación!C:J,5,FALSE)</f>
        <v>0</v>
      </c>
      <c r="D141" s="54"/>
      <c r="E141" s="54"/>
      <c r="F141" s="54">
        <f>+VLOOKUP(A141,Clasificación!C:K,9,FALSE)</f>
        <v>0</v>
      </c>
      <c r="G141" s="54">
        <f t="shared" si="5"/>
        <v>0</v>
      </c>
      <c r="H141" s="54"/>
      <c r="I141" s="54"/>
      <c r="J141" s="54"/>
      <c r="K141" s="54"/>
      <c r="L141" s="54"/>
      <c r="M141" s="54"/>
      <c r="N141" s="54"/>
      <c r="O141" s="54"/>
      <c r="P141" s="54"/>
      <c r="Q141" s="54"/>
      <c r="R141" s="54"/>
      <c r="S141" s="54"/>
      <c r="T141" s="54"/>
      <c r="U141" s="54"/>
      <c r="V141" s="54"/>
      <c r="W141" s="54"/>
      <c r="X141" s="54"/>
      <c r="Y141" s="54"/>
      <c r="Z141" s="54"/>
      <c r="AA141" s="54">
        <f t="shared" si="6"/>
        <v>0</v>
      </c>
      <c r="AB141" s="55"/>
      <c r="AC141" s="168"/>
      <c r="AD141" s="168"/>
      <c r="AE141" s="168"/>
      <c r="AF141" s="168"/>
      <c r="AG141" s="168"/>
      <c r="AH141" s="168"/>
      <c r="AI141" s="168"/>
      <c r="AJ141" s="168"/>
      <c r="AK141" s="168"/>
      <c r="AL141" s="168"/>
      <c r="AM141" s="168"/>
      <c r="AN141" s="168"/>
    </row>
    <row r="142" spans="1:40" s="16" customFormat="1" ht="10.199999999999999" hidden="1">
      <c r="A142" s="16">
        <v>113021</v>
      </c>
      <c r="B142" s="167" t="s">
        <v>445</v>
      </c>
      <c r="C142" s="54">
        <f>+VLOOKUP(A142,Clasificación!C:J,5,FALSE)</f>
        <v>0</v>
      </c>
      <c r="D142" s="54"/>
      <c r="E142" s="54"/>
      <c r="F142" s="54">
        <f>+VLOOKUP(A142,Clasificación!C:K,9,FALSE)</f>
        <v>0</v>
      </c>
      <c r="G142" s="54">
        <f t="shared" si="5"/>
        <v>0</v>
      </c>
      <c r="H142" s="54"/>
      <c r="I142" s="54"/>
      <c r="J142" s="54"/>
      <c r="K142" s="54"/>
      <c r="L142" s="54"/>
      <c r="M142" s="54"/>
      <c r="N142" s="54"/>
      <c r="O142" s="54"/>
      <c r="P142" s="54"/>
      <c r="Q142" s="54"/>
      <c r="R142" s="54"/>
      <c r="S142" s="54"/>
      <c r="T142" s="54"/>
      <c r="U142" s="54"/>
      <c r="V142" s="54"/>
      <c r="W142" s="54"/>
      <c r="X142" s="54"/>
      <c r="Y142" s="54"/>
      <c r="Z142" s="54"/>
      <c r="AA142" s="54">
        <f t="shared" si="6"/>
        <v>0</v>
      </c>
      <c r="AB142" s="55"/>
      <c r="AC142" s="168"/>
      <c r="AD142" s="168"/>
      <c r="AE142" s="168"/>
      <c r="AF142" s="168"/>
      <c r="AG142" s="168"/>
      <c r="AH142" s="168"/>
      <c r="AI142" s="168"/>
      <c r="AJ142" s="168"/>
      <c r="AK142" s="168"/>
      <c r="AL142" s="168"/>
      <c r="AM142" s="168"/>
      <c r="AN142" s="168"/>
    </row>
    <row r="143" spans="1:40" s="16" customFormat="1" ht="10.199999999999999" hidden="1">
      <c r="A143" s="16">
        <v>1130211</v>
      </c>
      <c r="B143" s="167" t="s">
        <v>444</v>
      </c>
      <c r="C143" s="54">
        <f>+VLOOKUP(A143,Clasificación!C:J,5,FALSE)</f>
        <v>0</v>
      </c>
      <c r="D143" s="54"/>
      <c r="E143" s="54"/>
      <c r="F143" s="54">
        <f>+VLOOKUP(A143,Clasificación!C:K,9,FALSE)</f>
        <v>0</v>
      </c>
      <c r="G143" s="54">
        <f t="shared" si="5"/>
        <v>0</v>
      </c>
      <c r="H143" s="54"/>
      <c r="I143" s="54"/>
      <c r="J143" s="54"/>
      <c r="K143" s="54"/>
      <c r="L143" s="54"/>
      <c r="M143" s="54"/>
      <c r="N143" s="54"/>
      <c r="O143" s="54"/>
      <c r="P143" s="54"/>
      <c r="Q143" s="54"/>
      <c r="R143" s="54"/>
      <c r="S143" s="54"/>
      <c r="T143" s="54"/>
      <c r="U143" s="54"/>
      <c r="V143" s="54"/>
      <c r="W143" s="54"/>
      <c r="X143" s="54"/>
      <c r="Y143" s="54"/>
      <c r="Z143" s="54"/>
      <c r="AA143" s="54">
        <f t="shared" si="6"/>
        <v>0</v>
      </c>
      <c r="AB143" s="55"/>
      <c r="AC143" s="168"/>
      <c r="AD143" s="168"/>
      <c r="AE143" s="168"/>
      <c r="AF143" s="168"/>
      <c r="AG143" s="168"/>
      <c r="AH143" s="168"/>
      <c r="AI143" s="168"/>
      <c r="AJ143" s="168"/>
      <c r="AK143" s="168"/>
      <c r="AL143" s="168"/>
      <c r="AM143" s="168"/>
      <c r="AN143" s="168"/>
    </row>
    <row r="144" spans="1:40" s="16" customFormat="1" ht="10.199999999999999" hidden="1">
      <c r="A144" s="16">
        <v>11302111</v>
      </c>
      <c r="B144" s="167" t="s">
        <v>409</v>
      </c>
      <c r="C144" s="54">
        <f>+VLOOKUP(A144,Clasificación!C:J,5,FALSE)</f>
        <v>0</v>
      </c>
      <c r="D144" s="54"/>
      <c r="E144" s="54"/>
      <c r="F144" s="54">
        <f>+VLOOKUP(A144,Clasificación!C:K,9,FALSE)</f>
        <v>0</v>
      </c>
      <c r="G144" s="54">
        <f t="shared" si="5"/>
        <v>0</v>
      </c>
      <c r="H144" s="54"/>
      <c r="I144" s="54"/>
      <c r="J144" s="54"/>
      <c r="K144" s="54"/>
      <c r="L144" s="54"/>
      <c r="M144" s="54"/>
      <c r="N144" s="54"/>
      <c r="O144" s="54"/>
      <c r="P144" s="54"/>
      <c r="Q144" s="54"/>
      <c r="R144" s="54"/>
      <c r="S144" s="54"/>
      <c r="T144" s="54"/>
      <c r="U144" s="54"/>
      <c r="V144" s="54"/>
      <c r="W144" s="54"/>
      <c r="X144" s="54"/>
      <c r="Y144" s="54"/>
      <c r="Z144" s="54"/>
      <c r="AA144" s="54">
        <f t="shared" si="6"/>
        <v>0</v>
      </c>
      <c r="AB144" s="55"/>
      <c r="AC144" s="168"/>
      <c r="AD144" s="168"/>
      <c r="AE144" s="168"/>
      <c r="AF144" s="168"/>
      <c r="AG144" s="168"/>
      <c r="AH144" s="168"/>
      <c r="AI144" s="168"/>
      <c r="AJ144" s="168"/>
      <c r="AK144" s="168"/>
      <c r="AL144" s="168"/>
      <c r="AM144" s="168"/>
      <c r="AN144" s="168"/>
    </row>
    <row r="145" spans="1:40" s="16" customFormat="1" ht="10.199999999999999" hidden="1">
      <c r="A145" s="16">
        <v>1130211101</v>
      </c>
      <c r="B145" s="167" t="s">
        <v>410</v>
      </c>
      <c r="C145" s="54">
        <f>+VLOOKUP(A145,Clasificación!C:J,5,FALSE)</f>
        <v>0</v>
      </c>
      <c r="D145" s="54"/>
      <c r="E145" s="54"/>
      <c r="F145" s="54">
        <f>+VLOOKUP(A145,Clasificación!C:K,9,FALSE)</f>
        <v>0</v>
      </c>
      <c r="G145" s="54">
        <f t="shared" si="5"/>
        <v>0</v>
      </c>
      <c r="H145" s="54"/>
      <c r="I145" s="54"/>
      <c r="J145" s="54"/>
      <c r="K145" s="54"/>
      <c r="L145" s="54"/>
      <c r="M145" s="54"/>
      <c r="N145" s="54"/>
      <c r="O145" s="54"/>
      <c r="P145" s="54"/>
      <c r="Q145" s="54"/>
      <c r="R145" s="54"/>
      <c r="S145" s="54"/>
      <c r="T145" s="54"/>
      <c r="U145" s="54"/>
      <c r="V145" s="54"/>
      <c r="W145" s="54"/>
      <c r="X145" s="54"/>
      <c r="Y145" s="54"/>
      <c r="Z145" s="54"/>
      <c r="AA145" s="54">
        <f t="shared" si="6"/>
        <v>0</v>
      </c>
      <c r="AB145" s="55"/>
      <c r="AC145" s="168"/>
      <c r="AD145" s="168"/>
      <c r="AE145" s="168"/>
      <c r="AF145" s="168"/>
      <c r="AG145" s="168"/>
      <c r="AH145" s="168"/>
      <c r="AI145" s="168"/>
      <c r="AJ145" s="168"/>
      <c r="AK145" s="168"/>
      <c r="AL145" s="168"/>
      <c r="AM145" s="168"/>
      <c r="AN145" s="168"/>
    </row>
    <row r="146" spans="1:40" s="16" customFormat="1" ht="10.199999999999999" hidden="1">
      <c r="A146" s="16">
        <v>1130211102</v>
      </c>
      <c r="B146" s="167" t="s">
        <v>411</v>
      </c>
      <c r="C146" s="54">
        <f>+VLOOKUP(A146,Clasificación!C:J,5,FALSE)</f>
        <v>0</v>
      </c>
      <c r="D146" s="54"/>
      <c r="E146" s="54"/>
      <c r="F146" s="54">
        <f>+VLOOKUP(A146,Clasificación!C:K,9,FALSE)</f>
        <v>0</v>
      </c>
      <c r="G146" s="54">
        <f t="shared" si="5"/>
        <v>0</v>
      </c>
      <c r="H146" s="54"/>
      <c r="I146" s="54"/>
      <c r="J146" s="54"/>
      <c r="K146" s="54"/>
      <c r="L146" s="54"/>
      <c r="M146" s="54"/>
      <c r="N146" s="54"/>
      <c r="O146" s="54"/>
      <c r="P146" s="54"/>
      <c r="Q146" s="54"/>
      <c r="R146" s="54"/>
      <c r="S146" s="54"/>
      <c r="T146" s="54"/>
      <c r="U146" s="54"/>
      <c r="V146" s="54"/>
      <c r="W146" s="54"/>
      <c r="X146" s="54"/>
      <c r="Y146" s="54"/>
      <c r="Z146" s="54"/>
      <c r="AA146" s="54">
        <f t="shared" si="6"/>
        <v>0</v>
      </c>
      <c r="AB146" s="55"/>
      <c r="AC146" s="168"/>
      <c r="AD146" s="168"/>
      <c r="AE146" s="168"/>
      <c r="AF146" s="168"/>
      <c r="AG146" s="168"/>
      <c r="AH146" s="168"/>
      <c r="AI146" s="168"/>
      <c r="AJ146" s="168"/>
      <c r="AK146" s="168"/>
      <c r="AL146" s="168"/>
      <c r="AM146" s="168"/>
      <c r="AN146" s="168"/>
    </row>
    <row r="147" spans="1:40" s="16" customFormat="1" ht="10.199999999999999" hidden="1">
      <c r="A147" s="16">
        <v>1130211103</v>
      </c>
      <c r="B147" s="167" t="s">
        <v>94</v>
      </c>
      <c r="C147" s="54">
        <f>+VLOOKUP(A147,Clasificación!C:J,5,FALSE)</f>
        <v>0</v>
      </c>
      <c r="D147" s="54"/>
      <c r="E147" s="54"/>
      <c r="F147" s="54">
        <f>+VLOOKUP(A147,Clasificación!C:K,9,FALSE)</f>
        <v>0</v>
      </c>
      <c r="G147" s="54">
        <f t="shared" si="5"/>
        <v>0</v>
      </c>
      <c r="H147" s="54"/>
      <c r="I147" s="54"/>
      <c r="J147" s="54"/>
      <c r="K147" s="54"/>
      <c r="L147" s="54"/>
      <c r="M147" s="54"/>
      <c r="N147" s="54"/>
      <c r="O147" s="54"/>
      <c r="P147" s="54"/>
      <c r="Q147" s="54"/>
      <c r="R147" s="54"/>
      <c r="S147" s="54"/>
      <c r="T147" s="54"/>
      <c r="U147" s="54"/>
      <c r="V147" s="54"/>
      <c r="W147" s="54"/>
      <c r="X147" s="54"/>
      <c r="Y147" s="54"/>
      <c r="Z147" s="54"/>
      <c r="AA147" s="54">
        <f t="shared" si="6"/>
        <v>0</v>
      </c>
      <c r="AB147" s="55"/>
      <c r="AC147" s="168"/>
      <c r="AD147" s="168"/>
      <c r="AE147" s="168"/>
      <c r="AF147" s="168"/>
      <c r="AG147" s="168"/>
      <c r="AH147" s="168"/>
      <c r="AI147" s="168"/>
      <c r="AJ147" s="168"/>
      <c r="AK147" s="168"/>
      <c r="AL147" s="168"/>
      <c r="AM147" s="168"/>
      <c r="AN147" s="168"/>
    </row>
    <row r="148" spans="1:40" s="16" customFormat="1" ht="10.199999999999999" hidden="1">
      <c r="A148" s="16">
        <v>1130211104</v>
      </c>
      <c r="B148" s="167" t="s">
        <v>412</v>
      </c>
      <c r="C148" s="54">
        <f>+VLOOKUP(A148,Clasificación!C:J,5,FALSE)</f>
        <v>0</v>
      </c>
      <c r="D148" s="54"/>
      <c r="E148" s="54"/>
      <c r="F148" s="54">
        <f>+VLOOKUP(A148,Clasificación!C:K,9,FALSE)</f>
        <v>0</v>
      </c>
      <c r="G148" s="54">
        <f t="shared" si="5"/>
        <v>0</v>
      </c>
      <c r="H148" s="54"/>
      <c r="I148" s="54"/>
      <c r="J148" s="54"/>
      <c r="K148" s="54"/>
      <c r="L148" s="54"/>
      <c r="M148" s="54"/>
      <c r="N148" s="54"/>
      <c r="O148" s="54"/>
      <c r="P148" s="54"/>
      <c r="Q148" s="54"/>
      <c r="R148" s="54"/>
      <c r="S148" s="54"/>
      <c r="T148" s="54"/>
      <c r="U148" s="54"/>
      <c r="V148" s="54"/>
      <c r="W148" s="54"/>
      <c r="X148" s="54"/>
      <c r="Y148" s="54"/>
      <c r="Z148" s="54"/>
      <c r="AA148" s="54">
        <f t="shared" si="6"/>
        <v>0</v>
      </c>
      <c r="AB148" s="55"/>
      <c r="AC148" s="168"/>
      <c r="AD148" s="168"/>
      <c r="AE148" s="168"/>
      <c r="AF148" s="168"/>
      <c r="AG148" s="168"/>
      <c r="AH148" s="168"/>
      <c r="AI148" s="168"/>
      <c r="AJ148" s="168"/>
      <c r="AK148" s="168"/>
      <c r="AL148" s="168"/>
      <c r="AM148" s="168"/>
      <c r="AN148" s="168"/>
    </row>
    <row r="149" spans="1:40" s="16" customFormat="1" ht="10.199999999999999" hidden="1">
      <c r="A149" s="16">
        <v>11302112</v>
      </c>
      <c r="B149" s="167" t="s">
        <v>418</v>
      </c>
      <c r="C149" s="54">
        <f>+VLOOKUP(A149,Clasificación!C:J,5,FALSE)</f>
        <v>0</v>
      </c>
      <c r="D149" s="54"/>
      <c r="E149" s="54"/>
      <c r="F149" s="54">
        <f>+VLOOKUP(A149,Clasificación!C:K,9,FALSE)</f>
        <v>0</v>
      </c>
      <c r="G149" s="54">
        <f t="shared" si="5"/>
        <v>0</v>
      </c>
      <c r="H149" s="54"/>
      <c r="I149" s="54"/>
      <c r="J149" s="54"/>
      <c r="K149" s="54"/>
      <c r="L149" s="54"/>
      <c r="M149" s="54"/>
      <c r="N149" s="54"/>
      <c r="O149" s="54"/>
      <c r="P149" s="54"/>
      <c r="Q149" s="54"/>
      <c r="R149" s="54"/>
      <c r="S149" s="54"/>
      <c r="T149" s="54"/>
      <c r="U149" s="54"/>
      <c r="V149" s="54"/>
      <c r="W149" s="54"/>
      <c r="X149" s="54"/>
      <c r="Y149" s="54"/>
      <c r="Z149" s="54"/>
      <c r="AA149" s="54">
        <f t="shared" si="6"/>
        <v>0</v>
      </c>
      <c r="AB149" s="55"/>
      <c r="AC149" s="168"/>
      <c r="AD149" s="168"/>
      <c r="AE149" s="168"/>
      <c r="AF149" s="168"/>
      <c r="AG149" s="168"/>
      <c r="AH149" s="168"/>
      <c r="AI149" s="168"/>
      <c r="AJ149" s="168"/>
      <c r="AK149" s="168"/>
      <c r="AL149" s="168"/>
      <c r="AM149" s="168"/>
      <c r="AN149" s="168"/>
    </row>
    <row r="150" spans="1:40" s="16" customFormat="1" ht="10.199999999999999" hidden="1">
      <c r="A150" s="16">
        <v>1130211201</v>
      </c>
      <c r="B150" s="167" t="s">
        <v>419</v>
      </c>
      <c r="C150" s="54">
        <f>+VLOOKUP(A150,Clasificación!C:J,5,FALSE)</f>
        <v>0</v>
      </c>
      <c r="D150" s="54"/>
      <c r="E150" s="54"/>
      <c r="F150" s="54">
        <f>+VLOOKUP(A150,Clasificación!C:K,9,FALSE)</f>
        <v>0</v>
      </c>
      <c r="G150" s="54">
        <f t="shared" si="5"/>
        <v>0</v>
      </c>
      <c r="H150" s="54"/>
      <c r="I150" s="54"/>
      <c r="J150" s="54"/>
      <c r="K150" s="54"/>
      <c r="L150" s="54"/>
      <c r="M150" s="54"/>
      <c r="N150" s="54"/>
      <c r="O150" s="54"/>
      <c r="P150" s="54"/>
      <c r="Q150" s="54"/>
      <c r="R150" s="54"/>
      <c r="S150" s="54"/>
      <c r="T150" s="54"/>
      <c r="U150" s="54"/>
      <c r="V150" s="54"/>
      <c r="W150" s="54"/>
      <c r="X150" s="54"/>
      <c r="Y150" s="54"/>
      <c r="Z150" s="54"/>
      <c r="AA150" s="54">
        <f t="shared" si="6"/>
        <v>0</v>
      </c>
      <c r="AB150" s="55"/>
      <c r="AC150" s="168"/>
      <c r="AD150" s="168"/>
      <c r="AE150" s="168"/>
      <c r="AF150" s="168"/>
      <c r="AG150" s="168"/>
      <c r="AH150" s="168"/>
      <c r="AI150" s="168"/>
      <c r="AJ150" s="168"/>
      <c r="AK150" s="168"/>
      <c r="AL150" s="168"/>
      <c r="AM150" s="168"/>
      <c r="AN150" s="168"/>
    </row>
    <row r="151" spans="1:40" s="16" customFormat="1" ht="10.199999999999999" hidden="1">
      <c r="A151" s="16">
        <v>1130211202</v>
      </c>
      <c r="B151" s="167" t="s">
        <v>323</v>
      </c>
      <c r="C151" s="54">
        <f>+VLOOKUP(A151,Clasificación!C:J,5,FALSE)</f>
        <v>0</v>
      </c>
      <c r="D151" s="54"/>
      <c r="E151" s="54"/>
      <c r="F151" s="54">
        <f>+VLOOKUP(A151,Clasificación!C:K,9,FALSE)</f>
        <v>0</v>
      </c>
      <c r="G151" s="54">
        <f t="shared" si="5"/>
        <v>0</v>
      </c>
      <c r="H151" s="54"/>
      <c r="I151" s="54"/>
      <c r="J151" s="54"/>
      <c r="K151" s="54"/>
      <c r="L151" s="54"/>
      <c r="M151" s="54"/>
      <c r="N151" s="54"/>
      <c r="O151" s="54"/>
      <c r="P151" s="54"/>
      <c r="Q151" s="54"/>
      <c r="R151" s="54"/>
      <c r="S151" s="54"/>
      <c r="T151" s="54"/>
      <c r="U151" s="54"/>
      <c r="V151" s="54"/>
      <c r="W151" s="54"/>
      <c r="X151" s="54"/>
      <c r="Y151" s="54"/>
      <c r="Z151" s="54"/>
      <c r="AA151" s="54">
        <f t="shared" si="6"/>
        <v>0</v>
      </c>
      <c r="AB151" s="55"/>
      <c r="AC151" s="168"/>
      <c r="AD151" s="168"/>
      <c r="AE151" s="168"/>
      <c r="AF151" s="168"/>
      <c r="AG151" s="168"/>
      <c r="AH151" s="168"/>
      <c r="AI151" s="168"/>
      <c r="AJ151" s="168"/>
      <c r="AK151" s="168"/>
      <c r="AL151" s="168"/>
      <c r="AM151" s="168"/>
      <c r="AN151" s="168"/>
    </row>
    <row r="152" spans="1:40" s="16" customFormat="1" ht="10.199999999999999" hidden="1">
      <c r="A152" s="16">
        <v>11303</v>
      </c>
      <c r="B152" s="167" t="s">
        <v>201</v>
      </c>
      <c r="C152" s="54">
        <f>+VLOOKUP(A152,Clasificación!C:J,5,FALSE)</f>
        <v>0</v>
      </c>
      <c r="D152" s="54"/>
      <c r="E152" s="54"/>
      <c r="F152" s="54">
        <f>+VLOOKUP(A152,Clasificación!C:K,9,FALSE)</f>
        <v>0</v>
      </c>
      <c r="G152" s="54">
        <f t="shared" si="5"/>
        <v>0</v>
      </c>
      <c r="H152" s="54"/>
      <c r="I152" s="54"/>
      <c r="J152" s="54"/>
      <c r="K152" s="54"/>
      <c r="L152" s="54"/>
      <c r="M152" s="54"/>
      <c r="N152" s="54"/>
      <c r="O152" s="54"/>
      <c r="P152" s="54"/>
      <c r="Q152" s="54"/>
      <c r="R152" s="54"/>
      <c r="S152" s="54"/>
      <c r="T152" s="54"/>
      <c r="U152" s="54"/>
      <c r="V152" s="54"/>
      <c r="W152" s="54"/>
      <c r="X152" s="54"/>
      <c r="Y152" s="54"/>
      <c r="Z152" s="54"/>
      <c r="AA152" s="54">
        <f t="shared" si="6"/>
        <v>0</v>
      </c>
      <c r="AB152" s="55"/>
      <c r="AC152" s="168"/>
      <c r="AD152" s="168"/>
      <c r="AE152" s="168"/>
      <c r="AF152" s="168"/>
      <c r="AG152" s="168"/>
      <c r="AH152" s="168"/>
      <c r="AI152" s="168"/>
      <c r="AJ152" s="168"/>
      <c r="AK152" s="168"/>
      <c r="AL152" s="168"/>
      <c r="AM152" s="168"/>
      <c r="AN152" s="168"/>
    </row>
    <row r="153" spans="1:40" s="16" customFormat="1" ht="10.199999999999999" hidden="1">
      <c r="A153" s="16">
        <v>1130301</v>
      </c>
      <c r="B153" s="167" t="s">
        <v>422</v>
      </c>
      <c r="C153" s="54">
        <f>+VLOOKUP(A153,Clasificación!C:J,5,FALSE)</f>
        <v>0</v>
      </c>
      <c r="D153" s="54"/>
      <c r="E153" s="54"/>
      <c r="F153" s="54">
        <f>+VLOOKUP(A153,Clasificación!C:K,9,FALSE)</f>
        <v>0</v>
      </c>
      <c r="G153" s="54">
        <f t="shared" si="5"/>
        <v>0</v>
      </c>
      <c r="H153" s="54"/>
      <c r="I153" s="54"/>
      <c r="J153" s="54"/>
      <c r="K153" s="54"/>
      <c r="L153" s="54"/>
      <c r="M153" s="54"/>
      <c r="N153" s="54"/>
      <c r="O153" s="54"/>
      <c r="P153" s="54"/>
      <c r="Q153" s="54"/>
      <c r="R153" s="54"/>
      <c r="S153" s="54"/>
      <c r="T153" s="54"/>
      <c r="U153" s="54"/>
      <c r="V153" s="54"/>
      <c r="W153" s="54"/>
      <c r="X153" s="54"/>
      <c r="Y153" s="54"/>
      <c r="Z153" s="54"/>
      <c r="AA153" s="54">
        <f t="shared" si="6"/>
        <v>0</v>
      </c>
      <c r="AB153" s="55"/>
      <c r="AC153" s="168"/>
      <c r="AD153" s="168"/>
      <c r="AE153" s="168"/>
      <c r="AF153" s="168"/>
      <c r="AG153" s="168"/>
      <c r="AH153" s="168"/>
      <c r="AI153" s="168"/>
      <c r="AJ153" s="168"/>
      <c r="AK153" s="168"/>
      <c r="AL153" s="168"/>
      <c r="AM153" s="168"/>
      <c r="AN153" s="168"/>
    </row>
    <row r="154" spans="1:40" s="16" customFormat="1" ht="10.199999999999999" hidden="1">
      <c r="A154" s="16">
        <v>11304</v>
      </c>
      <c r="B154" s="167" t="s">
        <v>427</v>
      </c>
      <c r="C154" s="54">
        <f>+VLOOKUP(A154,Clasificación!C:J,5,FALSE)</f>
        <v>0</v>
      </c>
      <c r="D154" s="54"/>
      <c r="E154" s="54"/>
      <c r="F154" s="54">
        <f>+VLOOKUP(A154,Clasificación!C:K,9,FALSE)</f>
        <v>0</v>
      </c>
      <c r="G154" s="54">
        <f t="shared" si="5"/>
        <v>0</v>
      </c>
      <c r="H154" s="54"/>
      <c r="I154" s="54"/>
      <c r="J154" s="54"/>
      <c r="K154" s="54"/>
      <c r="L154" s="54"/>
      <c r="M154" s="54"/>
      <c r="N154" s="54"/>
      <c r="O154" s="54"/>
      <c r="P154" s="54"/>
      <c r="Q154" s="54"/>
      <c r="R154" s="54"/>
      <c r="S154" s="54"/>
      <c r="T154" s="54"/>
      <c r="U154" s="54"/>
      <c r="V154" s="54"/>
      <c r="W154" s="54"/>
      <c r="X154" s="54"/>
      <c r="Y154" s="54"/>
      <c r="Z154" s="54"/>
      <c r="AA154" s="54">
        <f t="shared" si="6"/>
        <v>0</v>
      </c>
      <c r="AB154" s="55"/>
      <c r="AC154" s="168"/>
      <c r="AD154" s="168"/>
      <c r="AE154" s="168"/>
      <c r="AF154" s="168"/>
      <c r="AG154" s="168"/>
      <c r="AH154" s="168"/>
      <c r="AI154" s="168"/>
      <c r="AJ154" s="168"/>
      <c r="AK154" s="168"/>
      <c r="AL154" s="168"/>
      <c r="AM154" s="168"/>
      <c r="AN154" s="168"/>
    </row>
    <row r="155" spans="1:40" s="16" customFormat="1" ht="10.199999999999999" hidden="1">
      <c r="A155" s="16">
        <v>11350</v>
      </c>
      <c r="B155" s="167" t="s">
        <v>440</v>
      </c>
      <c r="C155" s="54">
        <f>+VLOOKUP(A155,Clasificación!C:J,5,FALSE)</f>
        <v>0</v>
      </c>
      <c r="D155" s="54"/>
      <c r="E155" s="54"/>
      <c r="F155" s="54">
        <f>+VLOOKUP(A155,Clasificación!C:K,9,FALSE)</f>
        <v>0</v>
      </c>
      <c r="G155" s="54">
        <f t="shared" si="5"/>
        <v>0</v>
      </c>
      <c r="H155" s="54"/>
      <c r="I155" s="54"/>
      <c r="J155" s="54"/>
      <c r="K155" s="54"/>
      <c r="L155" s="54"/>
      <c r="M155" s="54"/>
      <c r="N155" s="54"/>
      <c r="O155" s="54"/>
      <c r="P155" s="54"/>
      <c r="Q155" s="54"/>
      <c r="R155" s="54"/>
      <c r="S155" s="54"/>
      <c r="T155" s="54"/>
      <c r="U155" s="54"/>
      <c r="V155" s="54"/>
      <c r="W155" s="54"/>
      <c r="X155" s="54"/>
      <c r="Y155" s="54"/>
      <c r="Z155" s="54"/>
      <c r="AA155" s="54">
        <f t="shared" si="6"/>
        <v>0</v>
      </c>
      <c r="AB155" s="55"/>
      <c r="AC155" s="168"/>
      <c r="AD155" s="168"/>
      <c r="AE155" s="168"/>
      <c r="AF155" s="168"/>
      <c r="AG155" s="168"/>
      <c r="AH155" s="168"/>
      <c r="AI155" s="168"/>
      <c r="AJ155" s="168"/>
      <c r="AK155" s="168"/>
      <c r="AL155" s="168"/>
      <c r="AM155" s="168"/>
      <c r="AN155" s="168"/>
    </row>
    <row r="156" spans="1:40" s="16" customFormat="1" ht="10.199999999999999" hidden="1">
      <c r="A156" s="16">
        <v>1135001</v>
      </c>
      <c r="B156" s="167" t="s">
        <v>441</v>
      </c>
      <c r="C156" s="54">
        <f>+VLOOKUP(A156,Clasificación!C:J,5,FALSE)</f>
        <v>0</v>
      </c>
      <c r="D156" s="54"/>
      <c r="E156" s="54"/>
      <c r="F156" s="54">
        <f>+VLOOKUP(A156,Clasificación!C:K,9,FALSE)</f>
        <v>0</v>
      </c>
      <c r="G156" s="54">
        <f t="shared" si="5"/>
        <v>0</v>
      </c>
      <c r="H156" s="54"/>
      <c r="I156" s="54"/>
      <c r="J156" s="54"/>
      <c r="K156" s="54"/>
      <c r="L156" s="54"/>
      <c r="M156" s="54"/>
      <c r="N156" s="54"/>
      <c r="O156" s="54"/>
      <c r="P156" s="54"/>
      <c r="Q156" s="54"/>
      <c r="R156" s="54"/>
      <c r="S156" s="54"/>
      <c r="T156" s="54"/>
      <c r="U156" s="54"/>
      <c r="V156" s="54"/>
      <c r="W156" s="54"/>
      <c r="X156" s="54"/>
      <c r="Y156" s="54"/>
      <c r="Z156" s="54"/>
      <c r="AA156" s="54">
        <f t="shared" si="6"/>
        <v>0</v>
      </c>
      <c r="AB156" s="55"/>
      <c r="AC156" s="168"/>
      <c r="AD156" s="168"/>
      <c r="AE156" s="168"/>
      <c r="AF156" s="168"/>
      <c r="AG156" s="168"/>
      <c r="AH156" s="168"/>
      <c r="AI156" s="168"/>
      <c r="AJ156" s="168"/>
      <c r="AK156" s="168"/>
      <c r="AL156" s="168"/>
      <c r="AM156" s="168"/>
      <c r="AN156" s="168"/>
    </row>
    <row r="157" spans="1:40" s="16" customFormat="1" ht="10.199999999999999" hidden="1">
      <c r="A157" s="16">
        <v>1135002</v>
      </c>
      <c r="B157" s="167" t="s">
        <v>442</v>
      </c>
      <c r="C157" s="54">
        <f>+VLOOKUP(A157,Clasificación!C:J,5,FALSE)</f>
        <v>0</v>
      </c>
      <c r="D157" s="54"/>
      <c r="E157" s="54"/>
      <c r="F157" s="54">
        <f>+VLOOKUP(A157,Clasificación!C:K,9,FALSE)</f>
        <v>0</v>
      </c>
      <c r="G157" s="54">
        <f t="shared" si="5"/>
        <v>0</v>
      </c>
      <c r="H157" s="54"/>
      <c r="I157" s="54"/>
      <c r="J157" s="54"/>
      <c r="K157" s="54"/>
      <c r="L157" s="54"/>
      <c r="M157" s="54"/>
      <c r="N157" s="54"/>
      <c r="O157" s="54"/>
      <c r="P157" s="54"/>
      <c r="Q157" s="54"/>
      <c r="R157" s="54"/>
      <c r="S157" s="54"/>
      <c r="T157" s="54"/>
      <c r="U157" s="54"/>
      <c r="V157" s="54"/>
      <c r="W157" s="54"/>
      <c r="X157" s="54"/>
      <c r="Y157" s="54"/>
      <c r="Z157" s="54"/>
      <c r="AA157" s="54">
        <f t="shared" si="6"/>
        <v>0</v>
      </c>
      <c r="AB157" s="55"/>
      <c r="AC157" s="168"/>
      <c r="AD157" s="168"/>
      <c r="AE157" s="168"/>
      <c r="AF157" s="168"/>
      <c r="AG157" s="168"/>
      <c r="AH157" s="168"/>
      <c r="AI157" s="168"/>
      <c r="AJ157" s="168"/>
      <c r="AK157" s="168"/>
      <c r="AL157" s="168"/>
      <c r="AM157" s="168"/>
      <c r="AN157" s="168"/>
    </row>
    <row r="158" spans="1:40" s="16" customFormat="1" ht="10.199999999999999" hidden="1">
      <c r="A158" s="16">
        <v>114</v>
      </c>
      <c r="B158" s="167" t="s">
        <v>143</v>
      </c>
      <c r="C158" s="54">
        <f>+VLOOKUP(A158,Clasificación!C:J,5,FALSE)</f>
        <v>0</v>
      </c>
      <c r="D158" s="54"/>
      <c r="E158" s="54"/>
      <c r="F158" s="54">
        <f>+VLOOKUP(A158,Clasificación!C:K,9,FALSE)</f>
        <v>0</v>
      </c>
      <c r="G158" s="54">
        <f t="shared" si="5"/>
        <v>0</v>
      </c>
      <c r="H158" s="54"/>
      <c r="I158" s="54"/>
      <c r="J158" s="54"/>
      <c r="K158" s="54"/>
      <c r="L158" s="54"/>
      <c r="M158" s="54"/>
      <c r="N158" s="54"/>
      <c r="O158" s="54"/>
      <c r="P158" s="54"/>
      <c r="Q158" s="54"/>
      <c r="R158" s="54"/>
      <c r="S158" s="54"/>
      <c r="T158" s="54"/>
      <c r="U158" s="54"/>
      <c r="V158" s="54"/>
      <c r="W158" s="54"/>
      <c r="X158" s="54"/>
      <c r="Y158" s="54"/>
      <c r="Z158" s="54"/>
      <c r="AA158" s="54">
        <f t="shared" si="6"/>
        <v>0</v>
      </c>
      <c r="AB158" s="55"/>
      <c r="AC158" s="168"/>
      <c r="AD158" s="168"/>
      <c r="AE158" s="168"/>
      <c r="AF158" s="168"/>
      <c r="AG158" s="168"/>
      <c r="AH158" s="168"/>
      <c r="AI158" s="168"/>
      <c r="AJ158" s="168"/>
      <c r="AK158" s="168"/>
      <c r="AL158" s="168"/>
      <c r="AM158" s="168"/>
      <c r="AN158" s="168"/>
    </row>
    <row r="159" spans="1:40" s="16" customFormat="1" ht="10.199999999999999" hidden="1">
      <c r="A159" s="16">
        <v>11401</v>
      </c>
      <c r="B159" s="167" t="s">
        <v>58</v>
      </c>
      <c r="C159" s="54">
        <f>+VLOOKUP(A159,Clasificación!C:J,5,FALSE)</f>
        <v>0</v>
      </c>
      <c r="D159" s="54"/>
      <c r="E159" s="54"/>
      <c r="F159" s="54">
        <f>+VLOOKUP(A159,Clasificación!C:K,9,FALSE)</f>
        <v>0</v>
      </c>
      <c r="G159" s="54">
        <f t="shared" si="5"/>
        <v>0</v>
      </c>
      <c r="H159" s="54"/>
      <c r="I159" s="54"/>
      <c r="J159" s="54"/>
      <c r="K159" s="54"/>
      <c r="L159" s="54"/>
      <c r="M159" s="54"/>
      <c r="N159" s="54"/>
      <c r="O159" s="54"/>
      <c r="P159" s="54"/>
      <c r="Q159" s="54"/>
      <c r="R159" s="54"/>
      <c r="S159" s="54"/>
      <c r="T159" s="54"/>
      <c r="U159" s="54"/>
      <c r="V159" s="54"/>
      <c r="W159" s="54"/>
      <c r="X159" s="54"/>
      <c r="Y159" s="54"/>
      <c r="Z159" s="54"/>
      <c r="AA159" s="54">
        <f t="shared" si="6"/>
        <v>0</v>
      </c>
      <c r="AB159" s="55"/>
      <c r="AC159" s="168"/>
      <c r="AD159" s="168"/>
      <c r="AE159" s="168"/>
      <c r="AF159" s="168"/>
      <c r="AG159" s="168"/>
      <c r="AH159" s="168"/>
      <c r="AI159" s="168"/>
      <c r="AJ159" s="168"/>
      <c r="AK159" s="168"/>
      <c r="AL159" s="168"/>
      <c r="AM159" s="168"/>
      <c r="AN159" s="168"/>
    </row>
    <row r="160" spans="1:40" s="16" customFormat="1" ht="10.199999999999999" hidden="1">
      <c r="A160" s="16">
        <v>114011</v>
      </c>
      <c r="B160" s="167" t="s">
        <v>446</v>
      </c>
      <c r="C160" s="54">
        <f>+VLOOKUP(A160,Clasificación!C:J,5,FALSE)</f>
        <v>0</v>
      </c>
      <c r="D160" s="54"/>
      <c r="E160" s="54"/>
      <c r="F160" s="54">
        <f>+VLOOKUP(A160,Clasificación!C:K,9,FALSE)</f>
        <v>0</v>
      </c>
      <c r="G160" s="54">
        <f t="shared" si="5"/>
        <v>0</v>
      </c>
      <c r="H160" s="54"/>
      <c r="I160" s="54"/>
      <c r="J160" s="54"/>
      <c r="K160" s="54"/>
      <c r="L160" s="54"/>
      <c r="M160" s="54"/>
      <c r="N160" s="54"/>
      <c r="O160" s="54"/>
      <c r="P160" s="54"/>
      <c r="Q160" s="54"/>
      <c r="R160" s="54"/>
      <c r="S160" s="54"/>
      <c r="T160" s="54"/>
      <c r="U160" s="54"/>
      <c r="V160" s="54"/>
      <c r="W160" s="54"/>
      <c r="X160" s="54"/>
      <c r="Y160" s="54"/>
      <c r="Z160" s="54"/>
      <c r="AA160" s="54">
        <f t="shared" si="6"/>
        <v>0</v>
      </c>
      <c r="AB160" s="55"/>
      <c r="AC160" s="168"/>
      <c r="AD160" s="168"/>
      <c r="AE160" s="168"/>
      <c r="AF160" s="168"/>
      <c r="AG160" s="168"/>
      <c r="AH160" s="168"/>
      <c r="AI160" s="168"/>
      <c r="AJ160" s="168"/>
      <c r="AK160" s="168"/>
      <c r="AL160" s="168"/>
      <c r="AM160" s="168"/>
      <c r="AN160" s="168"/>
    </row>
    <row r="161" spans="1:40" s="16" customFormat="1" ht="10.199999999999999" hidden="1">
      <c r="A161" s="16">
        <v>114011</v>
      </c>
      <c r="B161" s="167" t="s">
        <v>446</v>
      </c>
      <c r="C161" s="54">
        <f>+VLOOKUP(A161,Clasificación!C:J,5,FALSE)</f>
        <v>0</v>
      </c>
      <c r="D161" s="54"/>
      <c r="E161" s="54"/>
      <c r="F161" s="54">
        <f>+VLOOKUP(A161,Clasificación!C:K,9,FALSE)</f>
        <v>0</v>
      </c>
      <c r="G161" s="54">
        <f t="shared" ref="G161:G164" si="7">C161+D161-E161-F161</f>
        <v>0</v>
      </c>
      <c r="H161" s="54"/>
      <c r="I161" s="54"/>
      <c r="J161" s="54"/>
      <c r="K161" s="54"/>
      <c r="L161" s="54"/>
      <c r="M161" s="54"/>
      <c r="N161" s="54"/>
      <c r="O161" s="54"/>
      <c r="P161" s="54"/>
      <c r="Q161" s="54"/>
      <c r="R161" s="54"/>
      <c r="S161" s="54"/>
      <c r="T161" s="54"/>
      <c r="U161" s="54"/>
      <c r="V161" s="54"/>
      <c r="W161" s="54"/>
      <c r="X161" s="54"/>
      <c r="Y161" s="54"/>
      <c r="Z161" s="54"/>
      <c r="AA161" s="54">
        <f t="shared" ref="AA161:AA163" si="8">SUM(G161:Z161)</f>
        <v>0</v>
      </c>
      <c r="AB161" s="55"/>
      <c r="AC161" s="168"/>
      <c r="AD161" s="168"/>
      <c r="AE161" s="168"/>
      <c r="AF161" s="168"/>
      <c r="AG161" s="168"/>
      <c r="AH161" s="168"/>
      <c r="AI161" s="168"/>
      <c r="AJ161" s="168"/>
      <c r="AK161" s="168"/>
      <c r="AL161" s="168"/>
      <c r="AM161" s="168"/>
      <c r="AN161" s="168"/>
    </row>
    <row r="162" spans="1:40" s="16" customFormat="1" ht="10.199999999999999" hidden="1">
      <c r="A162" s="16">
        <v>1140111</v>
      </c>
      <c r="B162" s="167" t="s">
        <v>314</v>
      </c>
      <c r="C162" s="54">
        <f>+VLOOKUP(A162,Clasificación!C:J,5,FALSE)</f>
        <v>0</v>
      </c>
      <c r="D162" s="54"/>
      <c r="E162" s="54"/>
      <c r="F162" s="54">
        <f>+VLOOKUP(A162,Clasificación!C:K,9,FALSE)</f>
        <v>0</v>
      </c>
      <c r="G162" s="54">
        <f t="shared" si="7"/>
        <v>0</v>
      </c>
      <c r="H162" s="54"/>
      <c r="I162" s="54"/>
      <c r="J162" s="54"/>
      <c r="K162" s="54"/>
      <c r="L162" s="54"/>
      <c r="M162" s="54"/>
      <c r="N162" s="54"/>
      <c r="O162" s="54"/>
      <c r="P162" s="54"/>
      <c r="Q162" s="54"/>
      <c r="R162" s="54"/>
      <c r="S162" s="54"/>
      <c r="T162" s="54"/>
      <c r="U162" s="54"/>
      <c r="V162" s="54"/>
      <c r="W162" s="54"/>
      <c r="X162" s="54"/>
      <c r="Y162" s="54"/>
      <c r="Z162" s="54"/>
      <c r="AA162" s="54">
        <f t="shared" si="8"/>
        <v>0</v>
      </c>
      <c r="AB162" s="55"/>
      <c r="AC162" s="168"/>
      <c r="AD162" s="168"/>
      <c r="AE162" s="168"/>
      <c r="AF162" s="168"/>
      <c r="AG162" s="168"/>
      <c r="AH162" s="168"/>
      <c r="AI162" s="168"/>
      <c r="AJ162" s="168"/>
      <c r="AK162" s="168"/>
      <c r="AL162" s="168"/>
      <c r="AM162" s="168"/>
      <c r="AN162" s="168"/>
    </row>
    <row r="163" spans="1:40" s="16" customFormat="1" ht="10.199999999999999" hidden="1">
      <c r="A163" s="16">
        <v>11401111</v>
      </c>
      <c r="B163" s="167" t="s">
        <v>1406</v>
      </c>
      <c r="C163" s="54">
        <f>+VLOOKUP(A163,Clasificación!C:J,5,FALSE)</f>
        <v>0</v>
      </c>
      <c r="D163" s="54"/>
      <c r="E163" s="54"/>
      <c r="F163" s="54">
        <f>+VLOOKUP(A163,Clasificación!C:K,9,FALSE)</f>
        <v>0</v>
      </c>
      <c r="G163" s="54">
        <f t="shared" si="7"/>
        <v>0</v>
      </c>
      <c r="H163" s="54"/>
      <c r="I163" s="54"/>
      <c r="J163" s="54"/>
      <c r="K163" s="54"/>
      <c r="L163" s="54"/>
      <c r="M163" s="54"/>
      <c r="N163" s="54"/>
      <c r="O163" s="54"/>
      <c r="P163" s="54"/>
      <c r="Q163" s="54"/>
      <c r="R163" s="54"/>
      <c r="S163" s="54"/>
      <c r="T163" s="54"/>
      <c r="U163" s="54"/>
      <c r="V163" s="54"/>
      <c r="W163" s="54"/>
      <c r="X163" s="54"/>
      <c r="Y163" s="54"/>
      <c r="Z163" s="54"/>
      <c r="AA163" s="54">
        <f t="shared" si="8"/>
        <v>0</v>
      </c>
      <c r="AB163" s="55"/>
      <c r="AC163" s="168"/>
      <c r="AD163" s="168"/>
      <c r="AE163" s="168"/>
      <c r="AF163" s="168"/>
      <c r="AG163" s="168"/>
      <c r="AH163" s="168"/>
      <c r="AI163" s="168"/>
      <c r="AJ163" s="168"/>
      <c r="AK163" s="168"/>
      <c r="AL163" s="168"/>
      <c r="AM163" s="168"/>
      <c r="AN163" s="168"/>
    </row>
    <row r="164" spans="1:40" s="16" customFormat="1" ht="10.199999999999999" hidden="1">
      <c r="A164" s="16">
        <v>1140111101</v>
      </c>
      <c r="B164" s="167" t="s">
        <v>1271</v>
      </c>
      <c r="C164" s="54">
        <f>+VLOOKUP(A164,Clasificación!C:J,5,FALSE)</f>
        <v>3850000000</v>
      </c>
      <c r="D164" s="54"/>
      <c r="E164" s="54"/>
      <c r="F164" s="54">
        <f>+VLOOKUP(A164,Clasificación!C:K,9,FALSE)</f>
        <v>0</v>
      </c>
      <c r="G164" s="54">
        <f t="shared" si="7"/>
        <v>3850000000</v>
      </c>
      <c r="H164" s="54"/>
      <c r="I164" s="54"/>
      <c r="J164" s="54"/>
      <c r="K164" s="54"/>
      <c r="L164" s="54"/>
      <c r="M164" s="54"/>
      <c r="N164" s="54"/>
      <c r="O164" s="54"/>
      <c r="P164" s="54"/>
      <c r="Q164" s="54"/>
      <c r="R164" s="54"/>
      <c r="S164" s="54">
        <f>-G164</f>
        <v>-3850000000</v>
      </c>
      <c r="T164" s="54"/>
      <c r="U164" s="54"/>
      <c r="V164" s="54"/>
      <c r="W164" s="54"/>
      <c r="X164" s="54"/>
      <c r="Y164" s="54"/>
      <c r="Z164" s="54"/>
      <c r="AA164" s="54">
        <f>SUM(G164:Z164)</f>
        <v>0</v>
      </c>
      <c r="AB164" s="55"/>
      <c r="AC164" s="168"/>
      <c r="AD164" s="168"/>
      <c r="AE164" s="168"/>
      <c r="AF164" s="168"/>
      <c r="AG164" s="168"/>
      <c r="AH164" s="168"/>
      <c r="AI164" s="168"/>
      <c r="AJ164" s="168"/>
      <c r="AK164" s="168"/>
      <c r="AL164" s="168"/>
      <c r="AM164" s="168"/>
      <c r="AN164" s="168"/>
    </row>
    <row r="165" spans="1:40" s="16" customFormat="1" ht="10.199999999999999" hidden="1">
      <c r="A165" s="16">
        <v>1140111</v>
      </c>
      <c r="B165" s="167" t="s">
        <v>314</v>
      </c>
      <c r="C165" s="54">
        <f>+VLOOKUP(A165,Clasificación!C:J,5,FALSE)</f>
        <v>0</v>
      </c>
      <c r="D165" s="54"/>
      <c r="E165" s="54"/>
      <c r="F165" s="54">
        <f>+VLOOKUP(A165,Clasificación!C:K,9,FALSE)</f>
        <v>0</v>
      </c>
      <c r="G165" s="54">
        <f t="shared" si="5"/>
        <v>0</v>
      </c>
      <c r="H165" s="54"/>
      <c r="I165" s="54"/>
      <c r="J165" s="54"/>
      <c r="K165" s="54"/>
      <c r="L165" s="54"/>
      <c r="M165" s="54"/>
      <c r="N165" s="54"/>
      <c r="O165" s="54"/>
      <c r="P165" s="54"/>
      <c r="Q165" s="54"/>
      <c r="R165" s="54"/>
      <c r="S165" s="54"/>
      <c r="T165" s="54"/>
      <c r="U165" s="54"/>
      <c r="V165" s="54"/>
      <c r="W165" s="54"/>
      <c r="X165" s="54"/>
      <c r="Y165" s="54"/>
      <c r="Z165" s="54"/>
      <c r="AA165" s="54">
        <f t="shared" si="6"/>
        <v>0</v>
      </c>
      <c r="AB165" s="55"/>
      <c r="AC165" s="168"/>
      <c r="AD165" s="168"/>
      <c r="AE165" s="168"/>
      <c r="AF165" s="168"/>
      <c r="AG165" s="168"/>
      <c r="AH165" s="168"/>
      <c r="AI165" s="168"/>
      <c r="AJ165" s="168"/>
      <c r="AK165" s="168"/>
      <c r="AL165" s="168"/>
      <c r="AM165" s="168"/>
      <c r="AN165" s="168"/>
    </row>
    <row r="166" spans="1:40" s="16" customFormat="1" ht="10.199999999999999" hidden="1">
      <c r="A166" s="16">
        <v>1140112</v>
      </c>
      <c r="B166" s="167" t="s">
        <v>315</v>
      </c>
      <c r="C166" s="54">
        <f>+VLOOKUP(A166,Clasificación!C:J,5,FALSE)</f>
        <v>0</v>
      </c>
      <c r="D166" s="54"/>
      <c r="E166" s="54"/>
      <c r="F166" s="54">
        <f>+VLOOKUP(A166,Clasificación!C:K,9,FALSE)</f>
        <v>0</v>
      </c>
      <c r="G166" s="54">
        <f t="shared" si="5"/>
        <v>0</v>
      </c>
      <c r="H166" s="54"/>
      <c r="I166" s="54"/>
      <c r="J166" s="54"/>
      <c r="K166" s="54"/>
      <c r="L166" s="54"/>
      <c r="M166" s="54"/>
      <c r="N166" s="54"/>
      <c r="O166" s="54"/>
      <c r="P166" s="54"/>
      <c r="Q166" s="54"/>
      <c r="R166" s="54"/>
      <c r="S166" s="54"/>
      <c r="T166" s="54"/>
      <c r="U166" s="54"/>
      <c r="V166" s="54"/>
      <c r="W166" s="54"/>
      <c r="X166" s="54"/>
      <c r="Y166" s="54"/>
      <c r="Z166" s="54"/>
      <c r="AA166" s="54">
        <f t="shared" si="6"/>
        <v>0</v>
      </c>
      <c r="AB166" s="55"/>
      <c r="AC166" s="168"/>
      <c r="AD166" s="168"/>
      <c r="AE166" s="168"/>
      <c r="AF166" s="168"/>
      <c r="AG166" s="168"/>
      <c r="AH166" s="168"/>
      <c r="AI166" s="168"/>
      <c r="AJ166" s="168"/>
      <c r="AK166" s="168"/>
      <c r="AL166" s="168"/>
      <c r="AM166" s="168"/>
      <c r="AN166" s="168"/>
    </row>
    <row r="167" spans="1:40" s="16" customFormat="1" ht="10.199999999999999" hidden="1">
      <c r="A167" s="16">
        <v>1140113</v>
      </c>
      <c r="B167" s="167" t="s">
        <v>317</v>
      </c>
      <c r="C167" s="54">
        <f>+VLOOKUP(A167,Clasificación!C:J,5,FALSE)</f>
        <v>0</v>
      </c>
      <c r="D167" s="54"/>
      <c r="E167" s="54"/>
      <c r="F167" s="54">
        <f>+VLOOKUP(A167,Clasificación!C:K,9,FALSE)</f>
        <v>0</v>
      </c>
      <c r="G167" s="54">
        <f t="shared" si="5"/>
        <v>0</v>
      </c>
      <c r="H167" s="54"/>
      <c r="I167" s="54"/>
      <c r="J167" s="54"/>
      <c r="K167" s="54"/>
      <c r="L167" s="54"/>
      <c r="M167" s="54"/>
      <c r="N167" s="54"/>
      <c r="O167" s="54"/>
      <c r="P167" s="54"/>
      <c r="Q167" s="54"/>
      <c r="R167" s="54"/>
      <c r="S167" s="54"/>
      <c r="T167" s="54"/>
      <c r="U167" s="54"/>
      <c r="V167" s="54"/>
      <c r="W167" s="54"/>
      <c r="X167" s="54"/>
      <c r="Y167" s="54"/>
      <c r="Z167" s="54"/>
      <c r="AA167" s="54">
        <f t="shared" si="6"/>
        <v>0</v>
      </c>
      <c r="AB167" s="55"/>
      <c r="AC167" s="168"/>
      <c r="AD167" s="168"/>
      <c r="AE167" s="168"/>
      <c r="AF167" s="168"/>
      <c r="AG167" s="168"/>
      <c r="AH167" s="168"/>
      <c r="AI167" s="168"/>
      <c r="AJ167" s="168"/>
      <c r="AK167" s="168"/>
      <c r="AL167" s="168"/>
      <c r="AM167" s="168"/>
      <c r="AN167" s="168"/>
    </row>
    <row r="168" spans="1:40" s="16" customFormat="1" ht="10.199999999999999" hidden="1">
      <c r="A168" s="16">
        <v>1140114</v>
      </c>
      <c r="B168" s="167" t="s">
        <v>447</v>
      </c>
      <c r="C168" s="54">
        <f>+VLOOKUP(A168,Clasificación!C:J,5,FALSE)</f>
        <v>0</v>
      </c>
      <c r="D168" s="54"/>
      <c r="E168" s="54"/>
      <c r="F168" s="54">
        <f>+VLOOKUP(A168,Clasificación!C:K,9,FALSE)</f>
        <v>0</v>
      </c>
      <c r="G168" s="54">
        <f t="shared" si="5"/>
        <v>0</v>
      </c>
      <c r="H168" s="54"/>
      <c r="I168" s="54"/>
      <c r="J168" s="54"/>
      <c r="K168" s="54"/>
      <c r="L168" s="54"/>
      <c r="M168" s="54"/>
      <c r="N168" s="54"/>
      <c r="O168" s="54"/>
      <c r="P168" s="54"/>
      <c r="Q168" s="54"/>
      <c r="R168" s="54"/>
      <c r="S168" s="54"/>
      <c r="T168" s="54"/>
      <c r="U168" s="54"/>
      <c r="V168" s="54"/>
      <c r="W168" s="54"/>
      <c r="X168" s="54"/>
      <c r="Y168" s="54"/>
      <c r="Z168" s="54"/>
      <c r="AA168" s="54">
        <f t="shared" si="6"/>
        <v>0</v>
      </c>
      <c r="AB168" s="55"/>
      <c r="AC168" s="168"/>
      <c r="AD168" s="168"/>
      <c r="AE168" s="168"/>
      <c r="AF168" s="168"/>
      <c r="AG168" s="168"/>
      <c r="AH168" s="168"/>
      <c r="AI168" s="168"/>
      <c r="AJ168" s="168"/>
      <c r="AK168" s="168"/>
      <c r="AL168" s="168"/>
      <c r="AM168" s="168"/>
      <c r="AN168" s="168"/>
    </row>
    <row r="169" spans="1:40" s="16" customFormat="1" ht="10.199999999999999" hidden="1">
      <c r="A169" s="16">
        <v>1140115</v>
      </c>
      <c r="B169" s="167" t="s">
        <v>448</v>
      </c>
      <c r="C169" s="54">
        <f>+VLOOKUP(A169,Clasificación!C:J,5,FALSE)</f>
        <v>0</v>
      </c>
      <c r="D169" s="54"/>
      <c r="E169" s="54"/>
      <c r="F169" s="54">
        <f>+VLOOKUP(A169,Clasificación!C:K,9,FALSE)</f>
        <v>0</v>
      </c>
      <c r="G169" s="54">
        <f t="shared" si="5"/>
        <v>0</v>
      </c>
      <c r="H169" s="54"/>
      <c r="I169" s="54"/>
      <c r="J169" s="54"/>
      <c r="K169" s="54"/>
      <c r="L169" s="54"/>
      <c r="M169" s="54"/>
      <c r="N169" s="54"/>
      <c r="O169" s="54"/>
      <c r="P169" s="54"/>
      <c r="Q169" s="54"/>
      <c r="R169" s="54"/>
      <c r="S169" s="54"/>
      <c r="T169" s="54"/>
      <c r="U169" s="54"/>
      <c r="V169" s="54"/>
      <c r="W169" s="54"/>
      <c r="X169" s="54"/>
      <c r="Y169" s="54"/>
      <c r="Z169" s="54"/>
      <c r="AA169" s="54">
        <f t="shared" si="6"/>
        <v>0</v>
      </c>
      <c r="AB169" s="55"/>
      <c r="AC169" s="168"/>
      <c r="AD169" s="168"/>
      <c r="AE169" s="168"/>
      <c r="AF169" s="168"/>
      <c r="AG169" s="168"/>
      <c r="AH169" s="168"/>
      <c r="AI169" s="168"/>
      <c r="AJ169" s="168"/>
      <c r="AK169" s="168"/>
      <c r="AL169" s="168"/>
      <c r="AM169" s="168"/>
      <c r="AN169" s="168"/>
    </row>
    <row r="170" spans="1:40" s="16" customFormat="1" ht="10.199999999999999" hidden="1">
      <c r="A170" s="16">
        <v>1140116</v>
      </c>
      <c r="B170" s="167" t="s">
        <v>449</v>
      </c>
      <c r="C170" s="54">
        <f>+VLOOKUP(A170,Clasificación!C:J,5,FALSE)</f>
        <v>0</v>
      </c>
      <c r="D170" s="54"/>
      <c r="E170" s="54"/>
      <c r="F170" s="54">
        <f>+VLOOKUP(A170,Clasificación!C:K,9,FALSE)</f>
        <v>0</v>
      </c>
      <c r="G170" s="54">
        <f t="shared" si="5"/>
        <v>0</v>
      </c>
      <c r="H170" s="54"/>
      <c r="I170" s="54"/>
      <c r="J170" s="54"/>
      <c r="K170" s="54"/>
      <c r="L170" s="54"/>
      <c r="M170" s="54"/>
      <c r="N170" s="54"/>
      <c r="O170" s="54"/>
      <c r="P170" s="54"/>
      <c r="Q170" s="54"/>
      <c r="R170" s="54"/>
      <c r="S170" s="54"/>
      <c r="T170" s="54"/>
      <c r="U170" s="54"/>
      <c r="V170" s="54"/>
      <c r="W170" s="54"/>
      <c r="X170" s="54"/>
      <c r="Y170" s="54"/>
      <c r="Z170" s="54"/>
      <c r="AA170" s="54">
        <f t="shared" si="6"/>
        <v>0</v>
      </c>
      <c r="AB170" s="55"/>
      <c r="AC170" s="168"/>
      <c r="AD170" s="168"/>
      <c r="AE170" s="168"/>
      <c r="AF170" s="168"/>
      <c r="AG170" s="168"/>
      <c r="AH170" s="168"/>
      <c r="AI170" s="168"/>
      <c r="AJ170" s="168"/>
      <c r="AK170" s="168"/>
      <c r="AL170" s="168"/>
      <c r="AM170" s="168"/>
      <c r="AN170" s="168"/>
    </row>
    <row r="171" spans="1:40" s="16" customFormat="1" ht="10.199999999999999" hidden="1">
      <c r="A171" s="16">
        <v>114012</v>
      </c>
      <c r="B171" s="167" t="s">
        <v>450</v>
      </c>
      <c r="C171" s="54">
        <f>+VLOOKUP(A171,Clasificación!C:J,5,FALSE)</f>
        <v>0</v>
      </c>
      <c r="D171" s="54"/>
      <c r="E171" s="54"/>
      <c r="F171" s="54">
        <f>+VLOOKUP(A171,Clasificación!C:K,9,FALSE)</f>
        <v>0</v>
      </c>
      <c r="G171" s="54">
        <f t="shared" si="5"/>
        <v>0</v>
      </c>
      <c r="H171" s="54"/>
      <c r="I171" s="54"/>
      <c r="J171" s="54"/>
      <c r="K171" s="54"/>
      <c r="L171" s="54"/>
      <c r="M171" s="54"/>
      <c r="N171" s="54"/>
      <c r="O171" s="54"/>
      <c r="P171" s="54"/>
      <c r="Q171" s="54"/>
      <c r="R171" s="54"/>
      <c r="S171" s="54"/>
      <c r="T171" s="54"/>
      <c r="U171" s="54"/>
      <c r="V171" s="54"/>
      <c r="W171" s="54"/>
      <c r="X171" s="54"/>
      <c r="Y171" s="54"/>
      <c r="Z171" s="54"/>
      <c r="AA171" s="54">
        <f t="shared" si="6"/>
        <v>0</v>
      </c>
      <c r="AB171" s="55"/>
      <c r="AC171" s="168"/>
      <c r="AD171" s="168"/>
      <c r="AE171" s="168"/>
      <c r="AF171" s="168"/>
      <c r="AG171" s="168"/>
      <c r="AH171" s="168"/>
      <c r="AI171" s="168"/>
      <c r="AJ171" s="168"/>
      <c r="AK171" s="168"/>
      <c r="AL171" s="168"/>
      <c r="AM171" s="168"/>
      <c r="AN171" s="168"/>
    </row>
    <row r="172" spans="1:40" s="16" customFormat="1" ht="10.199999999999999" hidden="1">
      <c r="A172" s="16">
        <v>1140121</v>
      </c>
      <c r="B172" s="167" t="s">
        <v>314</v>
      </c>
      <c r="C172" s="54">
        <f>+VLOOKUP(A172,Clasificación!C:J,5,FALSE)</f>
        <v>0</v>
      </c>
      <c r="D172" s="54"/>
      <c r="E172" s="54"/>
      <c r="F172" s="54">
        <f>+VLOOKUP(A172,Clasificación!C:K,9,FALSE)</f>
        <v>0</v>
      </c>
      <c r="G172" s="54">
        <f t="shared" si="5"/>
        <v>0</v>
      </c>
      <c r="H172" s="54"/>
      <c r="I172" s="54"/>
      <c r="J172" s="54"/>
      <c r="K172" s="54"/>
      <c r="L172" s="54"/>
      <c r="M172" s="54"/>
      <c r="N172" s="54"/>
      <c r="O172" s="54"/>
      <c r="P172" s="54"/>
      <c r="Q172" s="54"/>
      <c r="R172" s="54"/>
      <c r="S172" s="54"/>
      <c r="T172" s="54"/>
      <c r="U172" s="54"/>
      <c r="V172" s="54"/>
      <c r="W172" s="54"/>
      <c r="X172" s="54"/>
      <c r="Y172" s="54"/>
      <c r="Z172" s="54"/>
      <c r="AA172" s="54">
        <f t="shared" si="6"/>
        <v>0</v>
      </c>
      <c r="AB172" s="55"/>
      <c r="AC172" s="168"/>
      <c r="AD172" s="168"/>
      <c r="AE172" s="168"/>
      <c r="AF172" s="168"/>
      <c r="AG172" s="168"/>
      <c r="AH172" s="168"/>
      <c r="AI172" s="168"/>
      <c r="AJ172" s="168"/>
      <c r="AK172" s="168"/>
      <c r="AL172" s="168"/>
      <c r="AM172" s="168"/>
      <c r="AN172" s="168"/>
    </row>
    <row r="173" spans="1:40" s="16" customFormat="1" ht="10.199999999999999" hidden="1">
      <c r="A173" s="16">
        <v>1140122</v>
      </c>
      <c r="B173" s="167" t="s">
        <v>315</v>
      </c>
      <c r="C173" s="54">
        <f>+VLOOKUP(A173,Clasificación!C:J,5,FALSE)</f>
        <v>0</v>
      </c>
      <c r="D173" s="54"/>
      <c r="E173" s="54"/>
      <c r="F173" s="54">
        <f>+VLOOKUP(A173,Clasificación!C:K,9,FALSE)</f>
        <v>0</v>
      </c>
      <c r="G173" s="54">
        <f t="shared" si="5"/>
        <v>0</v>
      </c>
      <c r="H173" s="54"/>
      <c r="I173" s="54"/>
      <c r="J173" s="54"/>
      <c r="K173" s="54"/>
      <c r="L173" s="54"/>
      <c r="M173" s="54"/>
      <c r="N173" s="54"/>
      <c r="O173" s="54"/>
      <c r="P173" s="54"/>
      <c r="Q173" s="54"/>
      <c r="R173" s="54"/>
      <c r="S173" s="54"/>
      <c r="T173" s="54"/>
      <c r="U173" s="54"/>
      <c r="V173" s="54"/>
      <c r="W173" s="54"/>
      <c r="X173" s="54"/>
      <c r="Y173" s="54"/>
      <c r="Z173" s="54"/>
      <c r="AA173" s="54">
        <f t="shared" si="6"/>
        <v>0</v>
      </c>
      <c r="AB173" s="55"/>
      <c r="AC173" s="168"/>
      <c r="AD173" s="168"/>
      <c r="AE173" s="168"/>
      <c r="AF173" s="168"/>
      <c r="AG173" s="168"/>
      <c r="AH173" s="168"/>
      <c r="AI173" s="168"/>
      <c r="AJ173" s="168"/>
      <c r="AK173" s="168"/>
      <c r="AL173" s="168"/>
      <c r="AM173" s="168"/>
      <c r="AN173" s="168"/>
    </row>
    <row r="174" spans="1:40" s="16" customFormat="1" ht="10.199999999999999" hidden="1">
      <c r="A174" s="16">
        <v>1140123</v>
      </c>
      <c r="B174" s="167" t="s">
        <v>317</v>
      </c>
      <c r="C174" s="54">
        <f>+VLOOKUP(A174,Clasificación!C:J,5,FALSE)</f>
        <v>0</v>
      </c>
      <c r="D174" s="54"/>
      <c r="E174" s="54"/>
      <c r="F174" s="54">
        <f>+VLOOKUP(A174,Clasificación!C:K,9,FALSE)</f>
        <v>0</v>
      </c>
      <c r="G174" s="54">
        <f t="shared" si="5"/>
        <v>0</v>
      </c>
      <c r="H174" s="54"/>
      <c r="I174" s="54"/>
      <c r="J174" s="54"/>
      <c r="K174" s="54"/>
      <c r="L174" s="54"/>
      <c r="M174" s="54"/>
      <c r="N174" s="54"/>
      <c r="O174" s="54"/>
      <c r="P174" s="54"/>
      <c r="Q174" s="54"/>
      <c r="R174" s="54"/>
      <c r="S174" s="54"/>
      <c r="T174" s="54"/>
      <c r="U174" s="54"/>
      <c r="V174" s="54"/>
      <c r="W174" s="54"/>
      <c r="X174" s="54"/>
      <c r="Y174" s="54"/>
      <c r="Z174" s="54"/>
      <c r="AA174" s="54">
        <f t="shared" si="6"/>
        <v>0</v>
      </c>
      <c r="AB174" s="55"/>
      <c r="AC174" s="168"/>
      <c r="AD174" s="168"/>
      <c r="AE174" s="168"/>
      <c r="AF174" s="168"/>
      <c r="AG174" s="168"/>
      <c r="AH174" s="168"/>
      <c r="AI174" s="168"/>
      <c r="AJ174" s="168"/>
      <c r="AK174" s="168"/>
      <c r="AL174" s="168"/>
      <c r="AM174" s="168"/>
      <c r="AN174" s="168"/>
    </row>
    <row r="175" spans="1:40" s="16" customFormat="1" ht="10.199999999999999" hidden="1">
      <c r="A175" s="16">
        <v>1140124</v>
      </c>
      <c r="B175" s="167" t="s">
        <v>447</v>
      </c>
      <c r="C175" s="54">
        <f>+VLOOKUP(A175,Clasificación!C:J,5,FALSE)</f>
        <v>0</v>
      </c>
      <c r="D175" s="54"/>
      <c r="E175" s="54"/>
      <c r="F175" s="54">
        <f>+VLOOKUP(A175,Clasificación!C:K,9,FALSE)</f>
        <v>0</v>
      </c>
      <c r="G175" s="54">
        <f t="shared" si="5"/>
        <v>0</v>
      </c>
      <c r="H175" s="54"/>
      <c r="I175" s="54"/>
      <c r="J175" s="54"/>
      <c r="K175" s="54"/>
      <c r="L175" s="54"/>
      <c r="M175" s="54"/>
      <c r="N175" s="54"/>
      <c r="O175" s="54"/>
      <c r="P175" s="54"/>
      <c r="Q175" s="54"/>
      <c r="R175" s="54"/>
      <c r="S175" s="54"/>
      <c r="T175" s="54"/>
      <c r="U175" s="54"/>
      <c r="V175" s="54"/>
      <c r="W175" s="54"/>
      <c r="X175" s="54"/>
      <c r="Y175" s="54"/>
      <c r="Z175" s="54"/>
      <c r="AA175" s="54">
        <f t="shared" si="6"/>
        <v>0</v>
      </c>
      <c r="AB175" s="55"/>
      <c r="AC175" s="168"/>
      <c r="AD175" s="168"/>
      <c r="AE175" s="168"/>
      <c r="AF175" s="168"/>
      <c r="AG175" s="168"/>
      <c r="AH175" s="168"/>
      <c r="AI175" s="168"/>
      <c r="AJ175" s="168"/>
      <c r="AK175" s="168"/>
      <c r="AL175" s="168"/>
      <c r="AM175" s="168"/>
      <c r="AN175" s="168"/>
    </row>
    <row r="176" spans="1:40" s="16" customFormat="1" ht="10.199999999999999" hidden="1">
      <c r="A176" s="16">
        <v>1140125</v>
      </c>
      <c r="B176" s="167" t="s">
        <v>448</v>
      </c>
      <c r="C176" s="54">
        <f>+VLOOKUP(A176,Clasificación!C:J,5,FALSE)</f>
        <v>0</v>
      </c>
      <c r="D176" s="54"/>
      <c r="E176" s="54"/>
      <c r="F176" s="54">
        <f>+VLOOKUP(A176,Clasificación!C:K,9,FALSE)</f>
        <v>0</v>
      </c>
      <c r="G176" s="54">
        <f t="shared" si="5"/>
        <v>0</v>
      </c>
      <c r="H176" s="54"/>
      <c r="I176" s="54"/>
      <c r="J176" s="54"/>
      <c r="K176" s="54"/>
      <c r="L176" s="54"/>
      <c r="M176" s="54"/>
      <c r="N176" s="54"/>
      <c r="O176" s="54"/>
      <c r="P176" s="54"/>
      <c r="Q176" s="54"/>
      <c r="R176" s="54"/>
      <c r="S176" s="54"/>
      <c r="T176" s="54"/>
      <c r="U176" s="54"/>
      <c r="V176" s="54"/>
      <c r="W176" s="54"/>
      <c r="X176" s="54"/>
      <c r="Y176" s="54"/>
      <c r="Z176" s="54"/>
      <c r="AA176" s="54">
        <f t="shared" si="6"/>
        <v>0</v>
      </c>
      <c r="AB176" s="55"/>
      <c r="AC176" s="168"/>
      <c r="AD176" s="168"/>
      <c r="AE176" s="168"/>
      <c r="AF176" s="168"/>
      <c r="AG176" s="168"/>
      <c r="AH176" s="168"/>
      <c r="AI176" s="168"/>
      <c r="AJ176" s="168"/>
      <c r="AK176" s="168"/>
      <c r="AL176" s="168"/>
      <c r="AM176" s="168"/>
      <c r="AN176" s="168"/>
    </row>
    <row r="177" spans="1:40" s="16" customFormat="1" ht="10.199999999999999" hidden="1">
      <c r="A177" s="16">
        <v>1140126</v>
      </c>
      <c r="B177" s="167" t="s">
        <v>449</v>
      </c>
      <c r="C177" s="54">
        <f>+VLOOKUP(A177,Clasificación!C:J,5,FALSE)</f>
        <v>0</v>
      </c>
      <c r="D177" s="54"/>
      <c r="E177" s="54"/>
      <c r="F177" s="54">
        <f>+VLOOKUP(A177,Clasificación!C:K,9,FALSE)</f>
        <v>0</v>
      </c>
      <c r="G177" s="54">
        <f t="shared" si="5"/>
        <v>0</v>
      </c>
      <c r="H177" s="54"/>
      <c r="I177" s="54"/>
      <c r="J177" s="54"/>
      <c r="K177" s="54"/>
      <c r="L177" s="54"/>
      <c r="M177" s="54"/>
      <c r="N177" s="54"/>
      <c r="O177" s="54"/>
      <c r="P177" s="54"/>
      <c r="Q177" s="54"/>
      <c r="R177" s="54"/>
      <c r="S177" s="54"/>
      <c r="T177" s="54"/>
      <c r="U177" s="54"/>
      <c r="V177" s="54"/>
      <c r="W177" s="54"/>
      <c r="X177" s="54"/>
      <c r="Y177" s="54"/>
      <c r="Z177" s="54"/>
      <c r="AA177" s="54">
        <f t="shared" si="6"/>
        <v>0</v>
      </c>
      <c r="AB177" s="55"/>
      <c r="AC177" s="168"/>
      <c r="AD177" s="168"/>
      <c r="AE177" s="168"/>
      <c r="AF177" s="168"/>
      <c r="AG177" s="168"/>
      <c r="AH177" s="168"/>
      <c r="AI177" s="168"/>
      <c r="AJ177" s="168"/>
      <c r="AK177" s="168"/>
      <c r="AL177" s="168"/>
      <c r="AM177" s="168"/>
      <c r="AN177" s="168"/>
    </row>
    <row r="178" spans="1:40" s="16" customFormat="1" ht="10.199999999999999" hidden="1">
      <c r="A178" s="16">
        <v>11402</v>
      </c>
      <c r="B178" s="167" t="s">
        <v>312</v>
      </c>
      <c r="C178" s="54">
        <f>+VLOOKUP(A178,Clasificación!C:J,5,FALSE)</f>
        <v>0</v>
      </c>
      <c r="D178" s="54"/>
      <c r="E178" s="54"/>
      <c r="F178" s="54">
        <f>+VLOOKUP(A178,Clasificación!C:K,9,FALSE)</f>
        <v>0</v>
      </c>
      <c r="G178" s="54">
        <f t="shared" si="5"/>
        <v>0</v>
      </c>
      <c r="H178" s="54"/>
      <c r="I178" s="54"/>
      <c r="J178" s="54"/>
      <c r="K178" s="54"/>
      <c r="L178" s="54"/>
      <c r="M178" s="54"/>
      <c r="N178" s="54"/>
      <c r="O178" s="54"/>
      <c r="P178" s="54"/>
      <c r="Q178" s="54"/>
      <c r="R178" s="54"/>
      <c r="S178" s="54"/>
      <c r="T178" s="54"/>
      <c r="U178" s="54"/>
      <c r="V178" s="54"/>
      <c r="W178" s="54"/>
      <c r="X178" s="54"/>
      <c r="Y178" s="54"/>
      <c r="Z178" s="54"/>
      <c r="AA178" s="54">
        <f t="shared" si="6"/>
        <v>0</v>
      </c>
      <c r="AB178" s="55"/>
      <c r="AC178" s="168"/>
      <c r="AD178" s="168"/>
      <c r="AE178" s="168"/>
      <c r="AF178" s="168"/>
      <c r="AG178" s="168"/>
      <c r="AH178" s="168"/>
      <c r="AI178" s="168"/>
      <c r="AJ178" s="168"/>
      <c r="AK178" s="168"/>
      <c r="AL178" s="168"/>
      <c r="AM178" s="168"/>
      <c r="AN178" s="168"/>
    </row>
    <row r="179" spans="1:40" s="16" customFormat="1" ht="10.199999999999999" hidden="1">
      <c r="A179" s="16">
        <v>114021</v>
      </c>
      <c r="B179" s="167" t="s">
        <v>313</v>
      </c>
      <c r="C179" s="54">
        <f>+VLOOKUP(A179,Clasificación!C:J,5,FALSE)</f>
        <v>0</v>
      </c>
      <c r="D179" s="54"/>
      <c r="E179" s="54"/>
      <c r="F179" s="54">
        <f>+VLOOKUP(A179,Clasificación!C:K,9,FALSE)</f>
        <v>0</v>
      </c>
      <c r="G179" s="54">
        <f t="shared" si="5"/>
        <v>0</v>
      </c>
      <c r="H179" s="54"/>
      <c r="I179" s="54"/>
      <c r="J179" s="54"/>
      <c r="K179" s="54"/>
      <c r="L179" s="54"/>
      <c r="M179" s="54"/>
      <c r="N179" s="54"/>
      <c r="O179" s="54"/>
      <c r="P179" s="54"/>
      <c r="Q179" s="54"/>
      <c r="R179" s="54"/>
      <c r="S179" s="54"/>
      <c r="T179" s="54"/>
      <c r="U179" s="54"/>
      <c r="V179" s="54"/>
      <c r="W179" s="54"/>
      <c r="X179" s="54"/>
      <c r="Y179" s="54"/>
      <c r="Z179" s="54"/>
      <c r="AA179" s="54">
        <f t="shared" si="6"/>
        <v>0</v>
      </c>
      <c r="AB179" s="55"/>
      <c r="AC179" s="168"/>
      <c r="AD179" s="168"/>
      <c r="AE179" s="168"/>
      <c r="AF179" s="168"/>
      <c r="AG179" s="168"/>
      <c r="AH179" s="168"/>
      <c r="AI179" s="168"/>
      <c r="AJ179" s="168"/>
      <c r="AK179" s="168"/>
      <c r="AL179" s="168"/>
      <c r="AM179" s="168"/>
      <c r="AN179" s="168"/>
    </row>
    <row r="180" spans="1:40" s="16" customFormat="1" ht="10.199999999999999" hidden="1">
      <c r="A180" s="16">
        <v>1140211</v>
      </c>
      <c r="B180" s="167" t="s">
        <v>451</v>
      </c>
      <c r="C180" s="54">
        <f>+VLOOKUP(A180,Clasificación!C:J,5,FALSE)</f>
        <v>0</v>
      </c>
      <c r="D180" s="54"/>
      <c r="E180" s="54"/>
      <c r="F180" s="54">
        <f>+VLOOKUP(A180,Clasificación!C:K,9,FALSE)</f>
        <v>0</v>
      </c>
      <c r="G180" s="54">
        <f t="shared" si="5"/>
        <v>0</v>
      </c>
      <c r="H180" s="54"/>
      <c r="I180" s="54"/>
      <c r="J180" s="54"/>
      <c r="K180" s="54"/>
      <c r="L180" s="54"/>
      <c r="M180" s="54"/>
      <c r="N180" s="54"/>
      <c r="O180" s="54"/>
      <c r="P180" s="54"/>
      <c r="Q180" s="54"/>
      <c r="R180" s="54"/>
      <c r="S180" s="54"/>
      <c r="T180" s="54"/>
      <c r="U180" s="54"/>
      <c r="V180" s="54"/>
      <c r="W180" s="54"/>
      <c r="X180" s="54"/>
      <c r="Y180" s="54"/>
      <c r="Z180" s="54"/>
      <c r="AA180" s="54">
        <f t="shared" si="6"/>
        <v>0</v>
      </c>
      <c r="AB180" s="55"/>
      <c r="AC180" s="168"/>
      <c r="AD180" s="168"/>
      <c r="AE180" s="168"/>
      <c r="AF180" s="168"/>
      <c r="AG180" s="168"/>
      <c r="AH180" s="168"/>
      <c r="AI180" s="168"/>
      <c r="AJ180" s="168"/>
      <c r="AK180" s="168"/>
      <c r="AL180" s="168"/>
      <c r="AM180" s="168"/>
      <c r="AN180" s="168"/>
    </row>
    <row r="181" spans="1:40" s="16" customFormat="1" ht="10.199999999999999" hidden="1">
      <c r="A181" s="16">
        <v>11402111</v>
      </c>
      <c r="B181" s="167" t="s">
        <v>452</v>
      </c>
      <c r="C181" s="54">
        <f>+VLOOKUP(A181,Clasificación!C:J,5,FALSE)</f>
        <v>0</v>
      </c>
      <c r="D181" s="54"/>
      <c r="E181" s="54"/>
      <c r="F181" s="54">
        <f>+VLOOKUP(A181,Clasificación!C:K,9,FALSE)</f>
        <v>0</v>
      </c>
      <c r="G181" s="54">
        <f t="shared" si="5"/>
        <v>0</v>
      </c>
      <c r="H181" s="54"/>
      <c r="I181" s="54"/>
      <c r="J181" s="54"/>
      <c r="K181" s="54"/>
      <c r="L181" s="54"/>
      <c r="M181" s="54"/>
      <c r="N181" s="54"/>
      <c r="O181" s="54"/>
      <c r="P181" s="54"/>
      <c r="Q181" s="54"/>
      <c r="R181" s="54"/>
      <c r="S181" s="54"/>
      <c r="T181" s="54"/>
      <c r="U181" s="54"/>
      <c r="V181" s="54"/>
      <c r="W181" s="54"/>
      <c r="X181" s="54"/>
      <c r="Y181" s="54"/>
      <c r="Z181" s="54"/>
      <c r="AA181" s="54">
        <f t="shared" si="6"/>
        <v>0</v>
      </c>
      <c r="AB181" s="55"/>
      <c r="AC181" s="168"/>
      <c r="AD181" s="168"/>
      <c r="AE181" s="168"/>
      <c r="AF181" s="168"/>
      <c r="AG181" s="168"/>
      <c r="AH181" s="168"/>
      <c r="AI181" s="168"/>
      <c r="AJ181" s="168"/>
      <c r="AK181" s="168"/>
      <c r="AL181" s="168"/>
      <c r="AM181" s="168"/>
      <c r="AN181" s="168"/>
    </row>
    <row r="182" spans="1:40" s="16" customFormat="1" ht="10.199999999999999" hidden="1">
      <c r="A182" s="16">
        <v>1140211101</v>
      </c>
      <c r="B182" s="167" t="s">
        <v>268</v>
      </c>
      <c r="C182" s="54">
        <f>+VLOOKUP(A182,Clasificación!C:J,5,FALSE)</f>
        <v>0</v>
      </c>
      <c r="D182" s="54"/>
      <c r="E182" s="54"/>
      <c r="F182" s="54">
        <f>+VLOOKUP(A182,Clasificación!C:K,9,FALSE)</f>
        <v>7002000000</v>
      </c>
      <c r="G182" s="54">
        <f t="shared" si="5"/>
        <v>-7002000000</v>
      </c>
      <c r="H182" s="54"/>
      <c r="I182" s="54"/>
      <c r="J182" s="54"/>
      <c r="K182" s="54"/>
      <c r="L182" s="54"/>
      <c r="M182" s="54"/>
      <c r="N182" s="54"/>
      <c r="O182" s="54"/>
      <c r="P182" s="54"/>
      <c r="Q182" s="54"/>
      <c r="R182" s="54"/>
      <c r="S182" s="54">
        <f>-G182</f>
        <v>7002000000</v>
      </c>
      <c r="T182" s="54"/>
      <c r="U182" s="54"/>
      <c r="V182" s="54"/>
      <c r="W182" s="54"/>
      <c r="X182" s="54"/>
      <c r="Y182" s="54"/>
      <c r="Z182" s="54"/>
      <c r="AA182" s="54">
        <f t="shared" si="6"/>
        <v>0</v>
      </c>
      <c r="AB182" s="55"/>
      <c r="AC182" s="168"/>
      <c r="AD182" s="168"/>
      <c r="AE182" s="168"/>
      <c r="AF182" s="168"/>
      <c r="AG182" s="168"/>
      <c r="AH182" s="168"/>
      <c r="AI182" s="168"/>
      <c r="AJ182" s="168"/>
      <c r="AK182" s="168"/>
      <c r="AL182" s="168"/>
      <c r="AM182" s="168"/>
      <c r="AN182" s="168"/>
    </row>
    <row r="183" spans="1:40" s="16" customFormat="1" ht="10.199999999999999" hidden="1">
      <c r="A183" s="16">
        <v>1140211102</v>
      </c>
      <c r="B183" s="167" t="s">
        <v>453</v>
      </c>
      <c r="C183" s="54">
        <f>+VLOOKUP(A183,Clasificación!C:J,5,FALSE)</f>
        <v>0</v>
      </c>
      <c r="D183" s="54"/>
      <c r="E183" s="54"/>
      <c r="F183" s="54">
        <f>+VLOOKUP(A183,Clasificación!C:K,9,FALSE)</f>
        <v>0</v>
      </c>
      <c r="G183" s="54">
        <f t="shared" si="5"/>
        <v>0</v>
      </c>
      <c r="H183" s="54"/>
      <c r="I183" s="54"/>
      <c r="J183" s="54"/>
      <c r="K183" s="54"/>
      <c r="L183" s="54"/>
      <c r="M183" s="54"/>
      <c r="N183" s="54"/>
      <c r="O183" s="54"/>
      <c r="P183" s="54"/>
      <c r="Q183" s="54"/>
      <c r="R183" s="54"/>
      <c r="S183" s="54"/>
      <c r="T183" s="54"/>
      <c r="U183" s="54"/>
      <c r="V183" s="54"/>
      <c r="W183" s="54"/>
      <c r="X183" s="54"/>
      <c r="Y183" s="54"/>
      <c r="Z183" s="54"/>
      <c r="AA183" s="54">
        <f t="shared" si="6"/>
        <v>0</v>
      </c>
      <c r="AB183" s="55"/>
      <c r="AC183" s="168"/>
      <c r="AD183" s="168"/>
      <c r="AE183" s="168"/>
      <c r="AF183" s="168"/>
      <c r="AG183" s="168"/>
      <c r="AH183" s="168"/>
      <c r="AI183" s="168"/>
      <c r="AJ183" s="168"/>
      <c r="AK183" s="168"/>
      <c r="AL183" s="168"/>
      <c r="AM183" s="168"/>
      <c r="AN183" s="168"/>
    </row>
    <row r="184" spans="1:40" s="16" customFormat="1" ht="10.199999999999999" hidden="1">
      <c r="A184" s="16">
        <v>1140212</v>
      </c>
      <c r="B184" s="167" t="s">
        <v>314</v>
      </c>
      <c r="C184" s="54">
        <f>+VLOOKUP(A184,Clasificación!C:J,5,FALSE)</f>
        <v>0</v>
      </c>
      <c r="D184" s="54"/>
      <c r="E184" s="54"/>
      <c r="F184" s="54">
        <f>+VLOOKUP(A184,Clasificación!C:K,9,FALSE)</f>
        <v>0</v>
      </c>
      <c r="G184" s="54">
        <f t="shared" si="5"/>
        <v>0</v>
      </c>
      <c r="H184" s="54"/>
      <c r="I184" s="54"/>
      <c r="J184" s="54"/>
      <c r="K184" s="54"/>
      <c r="L184" s="54"/>
      <c r="M184" s="54"/>
      <c r="N184" s="54"/>
      <c r="O184" s="54"/>
      <c r="P184" s="54"/>
      <c r="Q184" s="54"/>
      <c r="R184" s="54"/>
      <c r="S184" s="54"/>
      <c r="T184" s="54"/>
      <c r="U184" s="54"/>
      <c r="V184" s="54"/>
      <c r="W184" s="54"/>
      <c r="X184" s="54"/>
      <c r="Y184" s="54"/>
      <c r="Z184" s="54"/>
      <c r="AA184" s="54">
        <f t="shared" si="6"/>
        <v>0</v>
      </c>
      <c r="AB184" s="55"/>
      <c r="AC184" s="168"/>
      <c r="AD184" s="168"/>
      <c r="AE184" s="168"/>
      <c r="AF184" s="168"/>
      <c r="AG184" s="168"/>
      <c r="AH184" s="168"/>
      <c r="AI184" s="168"/>
      <c r="AJ184" s="168"/>
      <c r="AK184" s="168"/>
      <c r="AL184" s="168"/>
      <c r="AM184" s="168"/>
      <c r="AN184" s="168"/>
    </row>
    <row r="185" spans="1:40" s="16" customFormat="1" ht="10.199999999999999" hidden="1">
      <c r="A185" s="16">
        <v>11402121</v>
      </c>
      <c r="B185" s="167" t="s">
        <v>454</v>
      </c>
      <c r="C185" s="54">
        <f>+VLOOKUP(A185,Clasificación!C:J,5,FALSE)</f>
        <v>0</v>
      </c>
      <c r="D185" s="54"/>
      <c r="E185" s="54"/>
      <c r="F185" s="54">
        <f>+VLOOKUP(A185,Clasificación!C:K,9,FALSE)</f>
        <v>0</v>
      </c>
      <c r="G185" s="54">
        <f t="shared" si="5"/>
        <v>0</v>
      </c>
      <c r="H185" s="54"/>
      <c r="I185" s="54"/>
      <c r="J185" s="54"/>
      <c r="K185" s="54"/>
      <c r="L185" s="54"/>
      <c r="M185" s="54"/>
      <c r="N185" s="54"/>
      <c r="O185" s="54"/>
      <c r="P185" s="54"/>
      <c r="Q185" s="54"/>
      <c r="R185" s="54"/>
      <c r="S185" s="54"/>
      <c r="T185" s="54"/>
      <c r="U185" s="54"/>
      <c r="V185" s="54"/>
      <c r="W185" s="54"/>
      <c r="X185" s="54"/>
      <c r="Y185" s="54"/>
      <c r="Z185" s="54"/>
      <c r="AA185" s="54">
        <f t="shared" si="6"/>
        <v>0</v>
      </c>
      <c r="AB185" s="55"/>
      <c r="AC185" s="168"/>
      <c r="AD185" s="168"/>
      <c r="AE185" s="168"/>
      <c r="AF185" s="168"/>
      <c r="AG185" s="168"/>
      <c r="AH185" s="168"/>
      <c r="AI185" s="168"/>
      <c r="AJ185" s="168"/>
      <c r="AK185" s="168"/>
      <c r="AL185" s="168"/>
      <c r="AM185" s="168"/>
      <c r="AN185" s="168"/>
    </row>
    <row r="186" spans="1:40" s="16" customFormat="1" ht="10.199999999999999" hidden="1">
      <c r="A186" s="16">
        <v>1140212101</v>
      </c>
      <c r="B186" s="167" t="s">
        <v>455</v>
      </c>
      <c r="C186" s="54">
        <f>+VLOOKUP(A186,Clasificación!C:J,5,FALSE)</f>
        <v>0</v>
      </c>
      <c r="D186" s="54"/>
      <c r="E186" s="54"/>
      <c r="F186" s="54">
        <f>+VLOOKUP(A186,Clasificación!C:K,9,FALSE)</f>
        <v>0</v>
      </c>
      <c r="G186" s="54">
        <f t="shared" si="5"/>
        <v>0</v>
      </c>
      <c r="H186" s="54"/>
      <c r="I186" s="54"/>
      <c r="J186" s="54"/>
      <c r="K186" s="54"/>
      <c r="L186" s="54"/>
      <c r="M186" s="54"/>
      <c r="N186" s="54"/>
      <c r="O186" s="54"/>
      <c r="P186" s="54"/>
      <c r="Q186" s="54"/>
      <c r="R186" s="54"/>
      <c r="S186" s="54"/>
      <c r="T186" s="54"/>
      <c r="U186" s="54"/>
      <c r="V186" s="54"/>
      <c r="W186" s="54"/>
      <c r="X186" s="54"/>
      <c r="Y186" s="54"/>
      <c r="Z186" s="54"/>
      <c r="AA186" s="54">
        <f t="shared" si="6"/>
        <v>0</v>
      </c>
      <c r="AB186" s="55"/>
      <c r="AC186" s="168"/>
      <c r="AD186" s="168"/>
      <c r="AE186" s="168"/>
      <c r="AF186" s="168"/>
      <c r="AG186" s="168"/>
      <c r="AH186" s="168"/>
      <c r="AI186" s="168"/>
      <c r="AJ186" s="168"/>
      <c r="AK186" s="168"/>
      <c r="AL186" s="168"/>
      <c r="AM186" s="168"/>
      <c r="AN186" s="168"/>
    </row>
    <row r="187" spans="1:40" s="16" customFormat="1" ht="10.199999999999999" hidden="1">
      <c r="A187" s="16">
        <v>1140212102</v>
      </c>
      <c r="B187" s="167" t="s">
        <v>456</v>
      </c>
      <c r="C187" s="54">
        <f>+VLOOKUP(A187,Clasificación!C:J,5,FALSE)</f>
        <v>0</v>
      </c>
      <c r="D187" s="54"/>
      <c r="E187" s="54"/>
      <c r="F187" s="54">
        <f>+VLOOKUP(A187,Clasificación!C:K,9,FALSE)</f>
        <v>0</v>
      </c>
      <c r="G187" s="54">
        <f t="shared" si="5"/>
        <v>0</v>
      </c>
      <c r="H187" s="54"/>
      <c r="I187" s="54"/>
      <c r="J187" s="54"/>
      <c r="K187" s="54"/>
      <c r="L187" s="54"/>
      <c r="M187" s="54"/>
      <c r="N187" s="54"/>
      <c r="O187" s="54"/>
      <c r="P187" s="54"/>
      <c r="Q187" s="54"/>
      <c r="R187" s="54"/>
      <c r="S187" s="54">
        <f>-G187</f>
        <v>0</v>
      </c>
      <c r="T187" s="54"/>
      <c r="U187" s="54"/>
      <c r="V187" s="54"/>
      <c r="W187" s="54"/>
      <c r="X187" s="54"/>
      <c r="Y187" s="54"/>
      <c r="Z187" s="54"/>
      <c r="AA187" s="54">
        <f t="shared" si="6"/>
        <v>0</v>
      </c>
      <c r="AB187" s="55"/>
      <c r="AC187" s="168"/>
      <c r="AD187" s="168"/>
      <c r="AE187" s="168"/>
      <c r="AF187" s="168"/>
      <c r="AG187" s="168"/>
      <c r="AH187" s="168"/>
      <c r="AI187" s="168"/>
      <c r="AJ187" s="168"/>
      <c r="AK187" s="168"/>
      <c r="AL187" s="168"/>
      <c r="AM187" s="168"/>
      <c r="AN187" s="168"/>
    </row>
    <row r="188" spans="1:40" s="16" customFormat="1" ht="10.199999999999999" hidden="1">
      <c r="A188" s="16">
        <v>11402122</v>
      </c>
      <c r="B188" s="167" t="s">
        <v>457</v>
      </c>
      <c r="C188" s="54">
        <f>+VLOOKUP(A188,Clasificación!C:J,5,FALSE)</f>
        <v>0</v>
      </c>
      <c r="D188" s="54"/>
      <c r="E188" s="54"/>
      <c r="F188" s="54">
        <f>+VLOOKUP(A188,Clasificación!C:K,9,FALSE)</f>
        <v>0</v>
      </c>
      <c r="G188" s="54">
        <f t="shared" si="5"/>
        <v>0</v>
      </c>
      <c r="H188" s="54"/>
      <c r="I188" s="54"/>
      <c r="J188" s="54"/>
      <c r="K188" s="54"/>
      <c r="L188" s="54"/>
      <c r="M188" s="54"/>
      <c r="N188" s="54"/>
      <c r="O188" s="54"/>
      <c r="P188" s="54"/>
      <c r="Q188" s="54"/>
      <c r="R188" s="54"/>
      <c r="S188" s="54"/>
      <c r="T188" s="54"/>
      <c r="U188" s="54"/>
      <c r="V188" s="54"/>
      <c r="W188" s="54"/>
      <c r="X188" s="54"/>
      <c r="Y188" s="54"/>
      <c r="Z188" s="54"/>
      <c r="AA188" s="54">
        <f t="shared" si="6"/>
        <v>0</v>
      </c>
      <c r="AB188" s="55"/>
      <c r="AC188" s="168"/>
      <c r="AD188" s="168"/>
      <c r="AE188" s="168"/>
      <c r="AF188" s="168"/>
      <c r="AG188" s="168"/>
      <c r="AH188" s="168"/>
      <c r="AI188" s="168"/>
      <c r="AJ188" s="168"/>
      <c r="AK188" s="168"/>
      <c r="AL188" s="168"/>
      <c r="AM188" s="168"/>
      <c r="AN188" s="168"/>
    </row>
    <row r="189" spans="1:40" s="16" customFormat="1" ht="10.199999999999999" hidden="1">
      <c r="A189" s="16">
        <v>1140212201</v>
      </c>
      <c r="B189" s="167" t="s">
        <v>458</v>
      </c>
      <c r="C189" s="54">
        <f>+VLOOKUP(A189,Clasificación!C:J,5,FALSE)</f>
        <v>0</v>
      </c>
      <c r="D189" s="54"/>
      <c r="E189" s="54"/>
      <c r="F189" s="54">
        <f>+VLOOKUP(A189,Clasificación!C:K,9,FALSE)</f>
        <v>0</v>
      </c>
      <c r="G189" s="54">
        <f t="shared" si="5"/>
        <v>0</v>
      </c>
      <c r="H189" s="54"/>
      <c r="I189" s="54"/>
      <c r="J189" s="54"/>
      <c r="K189" s="54"/>
      <c r="L189" s="54"/>
      <c r="M189" s="54"/>
      <c r="N189" s="54"/>
      <c r="O189" s="54"/>
      <c r="P189" s="54"/>
      <c r="Q189" s="54"/>
      <c r="R189" s="54"/>
      <c r="S189" s="54"/>
      <c r="T189" s="54"/>
      <c r="U189" s="54"/>
      <c r="V189" s="54"/>
      <c r="W189" s="54"/>
      <c r="X189" s="54"/>
      <c r="Y189" s="54"/>
      <c r="Z189" s="54"/>
      <c r="AA189" s="54">
        <f t="shared" si="6"/>
        <v>0</v>
      </c>
      <c r="AB189" s="55"/>
      <c r="AC189" s="168"/>
      <c r="AD189" s="168"/>
      <c r="AE189" s="168"/>
      <c r="AF189" s="168"/>
      <c r="AG189" s="168"/>
      <c r="AH189" s="168"/>
      <c r="AI189" s="168"/>
      <c r="AJ189" s="168"/>
      <c r="AK189" s="168"/>
      <c r="AL189" s="168"/>
      <c r="AM189" s="168"/>
      <c r="AN189" s="168"/>
    </row>
    <row r="190" spans="1:40" s="16" customFormat="1" ht="10.199999999999999" hidden="1">
      <c r="A190" s="16">
        <v>1140212202</v>
      </c>
      <c r="B190" s="167" t="s">
        <v>459</v>
      </c>
      <c r="C190" s="54">
        <f>+VLOOKUP(A190,Clasificación!C:J,5,FALSE)</f>
        <v>21968700</v>
      </c>
      <c r="D190" s="54"/>
      <c r="E190" s="54"/>
      <c r="F190" s="54">
        <f>+VLOOKUP(A190,Clasificación!C:K,9,FALSE)</f>
        <v>0</v>
      </c>
      <c r="G190" s="54">
        <f t="shared" si="5"/>
        <v>21968700</v>
      </c>
      <c r="H190" s="54"/>
      <c r="I190" s="54"/>
      <c r="J190" s="54"/>
      <c r="K190" s="54"/>
      <c r="L190" s="54"/>
      <c r="M190" s="54"/>
      <c r="N190" s="54"/>
      <c r="O190" s="54"/>
      <c r="P190" s="54"/>
      <c r="Q190" s="54"/>
      <c r="R190" s="54"/>
      <c r="S190" s="54">
        <f>-G190</f>
        <v>-21968700</v>
      </c>
      <c r="T190" s="54"/>
      <c r="U190" s="54"/>
      <c r="V190" s="54"/>
      <c r="W190" s="54"/>
      <c r="X190" s="54"/>
      <c r="Y190" s="54"/>
      <c r="Z190" s="54"/>
      <c r="AA190" s="54">
        <f t="shared" si="6"/>
        <v>0</v>
      </c>
      <c r="AB190" s="55"/>
      <c r="AC190" s="168"/>
      <c r="AD190" s="168"/>
      <c r="AE190" s="168"/>
      <c r="AF190" s="168"/>
      <c r="AG190" s="168"/>
      <c r="AH190" s="168"/>
      <c r="AI190" s="168"/>
      <c r="AJ190" s="168"/>
      <c r="AK190" s="168"/>
      <c r="AL190" s="168"/>
      <c r="AM190" s="168"/>
      <c r="AN190" s="168"/>
    </row>
    <row r="191" spans="1:40" s="16" customFormat="1" ht="10.199999999999999" hidden="1">
      <c r="A191" s="16">
        <v>11402123</v>
      </c>
      <c r="B191" s="167" t="s">
        <v>49</v>
      </c>
      <c r="C191" s="54">
        <f>+VLOOKUP(A191,Clasificación!C:J,5,FALSE)</f>
        <v>0</v>
      </c>
      <c r="D191" s="54"/>
      <c r="E191" s="54"/>
      <c r="F191" s="54">
        <f>+VLOOKUP(A191,Clasificación!C:K,9,FALSE)</f>
        <v>0</v>
      </c>
      <c r="G191" s="54">
        <f t="shared" si="5"/>
        <v>0</v>
      </c>
      <c r="H191" s="54"/>
      <c r="I191" s="54"/>
      <c r="J191" s="54"/>
      <c r="K191" s="54"/>
      <c r="L191" s="54"/>
      <c r="M191" s="54"/>
      <c r="N191" s="54"/>
      <c r="O191" s="54"/>
      <c r="P191" s="54"/>
      <c r="Q191" s="54"/>
      <c r="R191" s="54"/>
      <c r="S191" s="54"/>
      <c r="T191" s="54"/>
      <c r="U191" s="54"/>
      <c r="V191" s="54"/>
      <c r="W191" s="54"/>
      <c r="X191" s="54"/>
      <c r="Y191" s="54"/>
      <c r="Z191" s="54"/>
      <c r="AA191" s="54">
        <f t="shared" si="6"/>
        <v>0</v>
      </c>
      <c r="AB191" s="55"/>
      <c r="AC191" s="168"/>
      <c r="AD191" s="168"/>
      <c r="AE191" s="168"/>
      <c r="AF191" s="168"/>
      <c r="AG191" s="168"/>
      <c r="AH191" s="168"/>
      <c r="AI191" s="168"/>
      <c r="AJ191" s="168"/>
      <c r="AK191" s="168"/>
      <c r="AL191" s="168"/>
      <c r="AM191" s="168"/>
      <c r="AN191" s="168"/>
    </row>
    <row r="192" spans="1:40" s="16" customFormat="1" ht="10.199999999999999" hidden="1">
      <c r="A192" s="16">
        <v>1140212301</v>
      </c>
      <c r="B192" s="167" t="s">
        <v>249</v>
      </c>
      <c r="C192" s="54">
        <f>+VLOOKUP(A192,Clasificación!C:J,5,FALSE)</f>
        <v>0</v>
      </c>
      <c r="D192" s="54"/>
      <c r="E192" s="54"/>
      <c r="F192" s="54">
        <f>+VLOOKUP(A192,Clasificación!C:K,9,FALSE)</f>
        <v>4031299544</v>
      </c>
      <c r="G192" s="54">
        <f t="shared" si="5"/>
        <v>-4031299544</v>
      </c>
      <c r="H192" s="54"/>
      <c r="I192" s="54"/>
      <c r="J192" s="54"/>
      <c r="K192" s="54"/>
      <c r="L192" s="54"/>
      <c r="M192" s="54"/>
      <c r="N192" s="54"/>
      <c r="O192" s="54"/>
      <c r="P192" s="54"/>
      <c r="Q192" s="54"/>
      <c r="R192" s="54"/>
      <c r="S192" s="54">
        <f>-G192</f>
        <v>4031299544</v>
      </c>
      <c r="T192" s="54"/>
      <c r="U192" s="54"/>
      <c r="V192" s="54"/>
      <c r="W192" s="54"/>
      <c r="X192" s="54"/>
      <c r="Y192" s="54"/>
      <c r="Z192" s="54"/>
      <c r="AA192" s="54">
        <f t="shared" si="6"/>
        <v>0</v>
      </c>
      <c r="AB192" s="55"/>
      <c r="AC192" s="168"/>
      <c r="AD192" s="168"/>
      <c r="AE192" s="168"/>
      <c r="AF192" s="168"/>
      <c r="AG192" s="168"/>
      <c r="AH192" s="168"/>
      <c r="AI192" s="168"/>
      <c r="AJ192" s="168"/>
      <c r="AK192" s="168"/>
      <c r="AL192" s="168"/>
      <c r="AM192" s="168"/>
      <c r="AN192" s="168"/>
    </row>
    <row r="193" spans="1:40" s="16" customFormat="1" ht="10.199999999999999" hidden="1">
      <c r="A193" s="16">
        <v>1140212302</v>
      </c>
      <c r="B193" s="167" t="s">
        <v>250</v>
      </c>
      <c r="C193" s="54">
        <f>+VLOOKUP(A193,Clasificación!C:J,5,FALSE)</f>
        <v>0</v>
      </c>
      <c r="D193" s="54"/>
      <c r="E193" s="54"/>
      <c r="F193" s="54">
        <f>+VLOOKUP(A193,Clasificación!C:K,9,FALSE)</f>
        <v>2404783500</v>
      </c>
      <c r="G193" s="54">
        <f t="shared" si="5"/>
        <v>-2404783500</v>
      </c>
      <c r="H193" s="54"/>
      <c r="I193" s="54"/>
      <c r="J193" s="54"/>
      <c r="K193" s="54"/>
      <c r="L193" s="54"/>
      <c r="M193" s="54"/>
      <c r="N193" s="54"/>
      <c r="O193" s="54"/>
      <c r="P193" s="54"/>
      <c r="Q193" s="54"/>
      <c r="R193" s="54"/>
      <c r="S193" s="54">
        <f>-G193</f>
        <v>2404783500</v>
      </c>
      <c r="T193" s="54"/>
      <c r="U193" s="54"/>
      <c r="V193" s="54"/>
      <c r="W193" s="54"/>
      <c r="X193" s="54"/>
      <c r="Y193" s="54"/>
      <c r="Z193" s="54"/>
      <c r="AA193" s="54">
        <f t="shared" si="6"/>
        <v>0</v>
      </c>
      <c r="AB193" s="55"/>
      <c r="AC193" s="168"/>
      <c r="AD193" s="168"/>
      <c r="AE193" s="168"/>
      <c r="AF193" s="168"/>
      <c r="AG193" s="168"/>
      <c r="AH193" s="168"/>
      <c r="AI193" s="168"/>
      <c r="AJ193" s="168"/>
      <c r="AK193" s="168"/>
      <c r="AL193" s="168"/>
      <c r="AM193" s="168"/>
      <c r="AN193" s="168"/>
    </row>
    <row r="194" spans="1:40" s="16" customFormat="1" ht="10.199999999999999" hidden="1">
      <c r="A194" s="16">
        <v>1140213</v>
      </c>
      <c r="B194" s="167" t="s">
        <v>315</v>
      </c>
      <c r="C194" s="54">
        <f>+VLOOKUP(A194,Clasificación!C:J,5,FALSE)</f>
        <v>0</v>
      </c>
      <c r="D194" s="54"/>
      <c r="E194" s="54"/>
      <c r="F194" s="54">
        <f>+VLOOKUP(A194,Clasificación!C:K,9,FALSE)</f>
        <v>0</v>
      </c>
      <c r="G194" s="54">
        <f t="shared" si="5"/>
        <v>0</v>
      </c>
      <c r="H194" s="54"/>
      <c r="I194" s="54"/>
      <c r="J194" s="54"/>
      <c r="K194" s="54"/>
      <c r="L194" s="54"/>
      <c r="M194" s="54"/>
      <c r="N194" s="54"/>
      <c r="O194" s="54"/>
      <c r="P194" s="54"/>
      <c r="Q194" s="54"/>
      <c r="R194" s="54"/>
      <c r="S194" s="54"/>
      <c r="T194" s="54"/>
      <c r="U194" s="54"/>
      <c r="V194" s="54"/>
      <c r="W194" s="54"/>
      <c r="X194" s="54"/>
      <c r="Y194" s="54"/>
      <c r="Z194" s="54"/>
      <c r="AA194" s="54">
        <f t="shared" si="6"/>
        <v>0</v>
      </c>
      <c r="AB194" s="55"/>
      <c r="AC194" s="168"/>
      <c r="AD194" s="168"/>
      <c r="AE194" s="168"/>
      <c r="AF194" s="168"/>
      <c r="AG194" s="168"/>
      <c r="AH194" s="168"/>
      <c r="AI194" s="168"/>
      <c r="AJ194" s="168"/>
      <c r="AK194" s="168"/>
      <c r="AL194" s="168"/>
      <c r="AM194" s="168"/>
      <c r="AN194" s="168"/>
    </row>
    <row r="195" spans="1:40" s="16" customFormat="1" ht="10.199999999999999" hidden="1">
      <c r="A195" s="16">
        <v>11402131</v>
      </c>
      <c r="B195" s="167" t="s">
        <v>316</v>
      </c>
      <c r="C195" s="54">
        <f>+VLOOKUP(A195,Clasificación!C:J,5,FALSE)</f>
        <v>0</v>
      </c>
      <c r="D195" s="54"/>
      <c r="E195" s="54"/>
      <c r="F195" s="54">
        <f>+VLOOKUP(A195,Clasificación!C:K,9,FALSE)</f>
        <v>0</v>
      </c>
      <c r="G195" s="54">
        <f t="shared" si="5"/>
        <v>0</v>
      </c>
      <c r="H195" s="54"/>
      <c r="I195" s="54"/>
      <c r="J195" s="54"/>
      <c r="K195" s="54"/>
      <c r="L195" s="54"/>
      <c r="M195" s="54"/>
      <c r="N195" s="54"/>
      <c r="O195" s="54"/>
      <c r="P195" s="54"/>
      <c r="Q195" s="54"/>
      <c r="R195" s="54"/>
      <c r="S195" s="54"/>
      <c r="T195" s="54"/>
      <c r="U195" s="54"/>
      <c r="V195" s="54"/>
      <c r="W195" s="54"/>
      <c r="X195" s="54"/>
      <c r="Y195" s="54"/>
      <c r="Z195" s="54"/>
      <c r="AA195" s="54">
        <f t="shared" si="6"/>
        <v>0</v>
      </c>
      <c r="AB195" s="55"/>
      <c r="AC195" s="168"/>
      <c r="AD195" s="168"/>
      <c r="AE195" s="168"/>
      <c r="AF195" s="168"/>
      <c r="AG195" s="168"/>
      <c r="AH195" s="168"/>
      <c r="AI195" s="168"/>
      <c r="AJ195" s="168"/>
      <c r="AK195" s="168"/>
      <c r="AL195" s="168"/>
      <c r="AM195" s="168"/>
      <c r="AN195" s="168"/>
    </row>
    <row r="196" spans="1:40" s="16" customFormat="1" ht="10.199999999999999" hidden="1">
      <c r="A196" s="16">
        <v>1140213101</v>
      </c>
      <c r="B196" s="167" t="s">
        <v>251</v>
      </c>
      <c r="C196" s="54">
        <f>+VLOOKUP(A196,Clasificación!C:J,5,FALSE)</f>
        <v>0</v>
      </c>
      <c r="D196" s="54"/>
      <c r="E196" s="54"/>
      <c r="F196" s="54">
        <f>+VLOOKUP(A196,Clasificación!C:K,9,FALSE)</f>
        <v>5168000000</v>
      </c>
      <c r="G196" s="54">
        <f t="shared" si="5"/>
        <v>-5168000000</v>
      </c>
      <c r="H196" s="54"/>
      <c r="I196" s="54"/>
      <c r="J196" s="54"/>
      <c r="K196" s="54"/>
      <c r="L196" s="54"/>
      <c r="M196" s="54"/>
      <c r="N196" s="54"/>
      <c r="O196" s="54"/>
      <c r="P196" s="54"/>
      <c r="Q196" s="54"/>
      <c r="R196" s="54"/>
      <c r="S196" s="54">
        <f>-G196</f>
        <v>5168000000</v>
      </c>
      <c r="T196" s="54"/>
      <c r="U196" s="54"/>
      <c r="V196" s="54"/>
      <c r="W196" s="54"/>
      <c r="X196" s="54"/>
      <c r="Y196" s="54"/>
      <c r="Z196" s="54"/>
      <c r="AA196" s="54">
        <f t="shared" si="6"/>
        <v>0</v>
      </c>
      <c r="AB196" s="55"/>
      <c r="AC196" s="168"/>
      <c r="AD196" s="168"/>
      <c r="AE196" s="168"/>
      <c r="AF196" s="168"/>
      <c r="AG196" s="168"/>
      <c r="AH196" s="168"/>
      <c r="AI196" s="168"/>
      <c r="AJ196" s="168"/>
      <c r="AK196" s="168"/>
      <c r="AL196" s="168"/>
      <c r="AM196" s="168"/>
      <c r="AN196" s="168"/>
    </row>
    <row r="197" spans="1:40" s="16" customFormat="1" ht="10.199999999999999" hidden="1">
      <c r="A197" s="16">
        <v>1140213102</v>
      </c>
      <c r="B197" s="167" t="s">
        <v>252</v>
      </c>
      <c r="C197" s="54">
        <f>+VLOOKUP(A197,Clasificación!C:J,5,FALSE)</f>
        <v>1215601400</v>
      </c>
      <c r="D197" s="54"/>
      <c r="E197" s="54"/>
      <c r="F197" s="54">
        <f>+VLOOKUP(A197,Clasificación!C:K,9,FALSE)</f>
        <v>7764015300</v>
      </c>
      <c r="G197" s="54">
        <f t="shared" si="5"/>
        <v>-6548413900</v>
      </c>
      <c r="H197" s="54"/>
      <c r="I197" s="54"/>
      <c r="J197" s="54"/>
      <c r="K197" s="54"/>
      <c r="L197" s="54"/>
      <c r="M197" s="54"/>
      <c r="N197" s="54"/>
      <c r="O197" s="54"/>
      <c r="P197" s="54"/>
      <c r="Q197" s="54"/>
      <c r="R197" s="54"/>
      <c r="S197" s="54">
        <f>-G197</f>
        <v>6548413900</v>
      </c>
      <c r="T197" s="54"/>
      <c r="U197" s="54"/>
      <c r="V197" s="54"/>
      <c r="W197" s="54"/>
      <c r="X197" s="54"/>
      <c r="Y197" s="54"/>
      <c r="Z197" s="54"/>
      <c r="AA197" s="54">
        <f t="shared" si="6"/>
        <v>0</v>
      </c>
      <c r="AB197" s="55"/>
      <c r="AC197" s="168"/>
      <c r="AD197" s="168"/>
      <c r="AE197" s="168"/>
      <c r="AF197" s="168"/>
      <c r="AG197" s="168"/>
      <c r="AH197" s="168"/>
      <c r="AI197" s="168"/>
      <c r="AJ197" s="168"/>
      <c r="AK197" s="168"/>
      <c r="AL197" s="168"/>
      <c r="AM197" s="168"/>
      <c r="AN197" s="168"/>
    </row>
    <row r="198" spans="1:40" s="16" customFormat="1" ht="10.199999999999999" hidden="1">
      <c r="A198" s="16">
        <v>11402132</v>
      </c>
      <c r="B198" s="167" t="s">
        <v>460</v>
      </c>
      <c r="C198" s="54">
        <f>+VLOOKUP(A198,Clasificación!C:J,5,FALSE)</f>
        <v>0</v>
      </c>
      <c r="D198" s="54"/>
      <c r="E198" s="54"/>
      <c r="F198" s="54">
        <f>+VLOOKUP(A198,Clasificación!C:K,9,FALSE)</f>
        <v>0</v>
      </c>
      <c r="G198" s="54">
        <f t="shared" si="5"/>
        <v>0</v>
      </c>
      <c r="H198" s="54"/>
      <c r="I198" s="54"/>
      <c r="J198" s="54"/>
      <c r="K198" s="54"/>
      <c r="L198" s="54"/>
      <c r="M198" s="54"/>
      <c r="N198" s="54"/>
      <c r="O198" s="54"/>
      <c r="P198" s="54"/>
      <c r="Q198" s="54"/>
      <c r="R198" s="54"/>
      <c r="S198" s="54"/>
      <c r="T198" s="54"/>
      <c r="U198" s="54"/>
      <c r="V198" s="54"/>
      <c r="W198" s="54"/>
      <c r="X198" s="54"/>
      <c r="Y198" s="54"/>
      <c r="Z198" s="54"/>
      <c r="AA198" s="54">
        <f t="shared" si="6"/>
        <v>0</v>
      </c>
      <c r="AB198" s="55"/>
      <c r="AC198" s="168"/>
      <c r="AD198" s="168"/>
      <c r="AE198" s="168"/>
      <c r="AF198" s="168"/>
      <c r="AG198" s="168"/>
      <c r="AH198" s="168"/>
      <c r="AI198" s="168"/>
      <c r="AJ198" s="168"/>
      <c r="AK198" s="168"/>
      <c r="AL198" s="168"/>
      <c r="AM198" s="168"/>
      <c r="AN198" s="168"/>
    </row>
    <row r="199" spans="1:40" s="16" customFormat="1" ht="10.199999999999999" hidden="1">
      <c r="A199" s="16">
        <v>1140213201</v>
      </c>
      <c r="B199" s="167" t="s">
        <v>461</v>
      </c>
      <c r="C199" s="54">
        <f>+VLOOKUP(A199,Clasificación!C:J,5,FALSE)</f>
        <v>0</v>
      </c>
      <c r="D199" s="54"/>
      <c r="E199" s="54"/>
      <c r="F199" s="54">
        <f>+VLOOKUP(A199,Clasificación!C:K,9,FALSE)</f>
        <v>0</v>
      </c>
      <c r="G199" s="54">
        <f t="shared" si="5"/>
        <v>0</v>
      </c>
      <c r="H199" s="54"/>
      <c r="I199" s="54"/>
      <c r="J199" s="54"/>
      <c r="K199" s="54"/>
      <c r="L199" s="54"/>
      <c r="M199" s="54"/>
      <c r="N199" s="54"/>
      <c r="O199" s="54"/>
      <c r="P199" s="54"/>
      <c r="Q199" s="54"/>
      <c r="R199" s="54"/>
      <c r="S199" s="54"/>
      <c r="T199" s="54"/>
      <c r="U199" s="54"/>
      <c r="V199" s="54"/>
      <c r="W199" s="54"/>
      <c r="X199" s="54"/>
      <c r="Y199" s="54"/>
      <c r="Z199" s="54"/>
      <c r="AA199" s="54">
        <f t="shared" si="6"/>
        <v>0</v>
      </c>
      <c r="AB199" s="55"/>
      <c r="AC199" s="168"/>
      <c r="AD199" s="168"/>
      <c r="AE199" s="168"/>
      <c r="AF199" s="168"/>
      <c r="AG199" s="168"/>
      <c r="AH199" s="168"/>
      <c r="AI199" s="168"/>
      <c r="AJ199" s="168"/>
      <c r="AK199" s="168"/>
      <c r="AL199" s="168"/>
      <c r="AM199" s="168"/>
      <c r="AN199" s="168"/>
    </row>
    <row r="200" spans="1:40" s="16" customFormat="1" ht="10.199999999999999" hidden="1">
      <c r="A200" s="16">
        <v>1140213202</v>
      </c>
      <c r="B200" s="167" t="s">
        <v>462</v>
      </c>
      <c r="C200" s="54">
        <f>+VLOOKUP(A200,Clasificación!C:J,5,FALSE)</f>
        <v>0</v>
      </c>
      <c r="D200" s="54"/>
      <c r="E200" s="54"/>
      <c r="F200" s="54">
        <f>+VLOOKUP(A200,Clasificación!C:K,9,FALSE)</f>
        <v>0</v>
      </c>
      <c r="G200" s="54">
        <f t="shared" si="5"/>
        <v>0</v>
      </c>
      <c r="H200" s="54"/>
      <c r="I200" s="54"/>
      <c r="J200" s="54"/>
      <c r="K200" s="54"/>
      <c r="L200" s="54"/>
      <c r="M200" s="54"/>
      <c r="N200" s="54"/>
      <c r="O200" s="54"/>
      <c r="P200" s="54"/>
      <c r="Q200" s="54"/>
      <c r="R200" s="54"/>
      <c r="S200" s="54"/>
      <c r="T200" s="54"/>
      <c r="U200" s="54"/>
      <c r="V200" s="54"/>
      <c r="W200" s="54"/>
      <c r="X200" s="54"/>
      <c r="Y200" s="54"/>
      <c r="Z200" s="54"/>
      <c r="AA200" s="54">
        <f t="shared" si="6"/>
        <v>0</v>
      </c>
      <c r="AB200" s="55"/>
      <c r="AC200" s="168"/>
      <c r="AD200" s="168"/>
      <c r="AE200" s="168"/>
      <c r="AF200" s="168"/>
      <c r="AG200" s="168"/>
      <c r="AH200" s="168"/>
      <c r="AI200" s="168"/>
      <c r="AJ200" s="168"/>
      <c r="AK200" s="168"/>
      <c r="AL200" s="168"/>
      <c r="AM200" s="168"/>
      <c r="AN200" s="168"/>
    </row>
    <row r="201" spans="1:40" s="16" customFormat="1" ht="10.199999999999999" hidden="1">
      <c r="A201" s="16">
        <v>11402133</v>
      </c>
      <c r="B201" s="167" t="s">
        <v>463</v>
      </c>
      <c r="C201" s="54">
        <f>+VLOOKUP(A201,Clasificación!C:J,5,FALSE)</f>
        <v>0</v>
      </c>
      <c r="D201" s="54"/>
      <c r="E201" s="54"/>
      <c r="F201" s="54">
        <f>+VLOOKUP(A201,Clasificación!C:K,9,FALSE)</f>
        <v>0</v>
      </c>
      <c r="G201" s="54">
        <f t="shared" ref="G201:G264" si="9">C201+D201-E201-F201</f>
        <v>0</v>
      </c>
      <c r="H201" s="54"/>
      <c r="I201" s="54"/>
      <c r="J201" s="54"/>
      <c r="K201" s="54"/>
      <c r="L201" s="54"/>
      <c r="M201" s="54"/>
      <c r="N201" s="54"/>
      <c r="O201" s="54"/>
      <c r="P201" s="54"/>
      <c r="Q201" s="54"/>
      <c r="R201" s="54"/>
      <c r="S201" s="54"/>
      <c r="T201" s="54"/>
      <c r="U201" s="54"/>
      <c r="V201" s="54"/>
      <c r="W201" s="54"/>
      <c r="X201" s="54"/>
      <c r="Y201" s="54"/>
      <c r="Z201" s="54"/>
      <c r="AA201" s="54">
        <f t="shared" si="6"/>
        <v>0</v>
      </c>
      <c r="AB201" s="55"/>
      <c r="AC201" s="168"/>
      <c r="AD201" s="168"/>
      <c r="AE201" s="168"/>
      <c r="AF201" s="168"/>
      <c r="AG201" s="168"/>
      <c r="AH201" s="168"/>
      <c r="AI201" s="168"/>
      <c r="AJ201" s="168"/>
      <c r="AK201" s="168"/>
      <c r="AL201" s="168"/>
      <c r="AM201" s="168"/>
      <c r="AN201" s="168"/>
    </row>
    <row r="202" spans="1:40" s="16" customFormat="1" ht="10.199999999999999" hidden="1">
      <c r="A202" s="16">
        <v>1140213301</v>
      </c>
      <c r="B202" s="167" t="s">
        <v>464</v>
      </c>
      <c r="C202" s="54">
        <f>+VLOOKUP(A202,Clasificación!C:J,5,FALSE)</f>
        <v>0</v>
      </c>
      <c r="D202" s="54"/>
      <c r="E202" s="54"/>
      <c r="F202" s="54">
        <f>+VLOOKUP(A202,Clasificación!C:K,9,FALSE)</f>
        <v>0</v>
      </c>
      <c r="G202" s="54">
        <f t="shared" si="9"/>
        <v>0</v>
      </c>
      <c r="H202" s="54"/>
      <c r="I202" s="54"/>
      <c r="J202" s="54"/>
      <c r="K202" s="54"/>
      <c r="L202" s="54"/>
      <c r="M202" s="54"/>
      <c r="N202" s="54"/>
      <c r="O202" s="54"/>
      <c r="P202" s="54"/>
      <c r="Q202" s="54"/>
      <c r="R202" s="54"/>
      <c r="S202" s="54"/>
      <c r="T202" s="54"/>
      <c r="U202" s="54"/>
      <c r="V202" s="54"/>
      <c r="W202" s="54"/>
      <c r="X202" s="54"/>
      <c r="Y202" s="54"/>
      <c r="Z202" s="54"/>
      <c r="AA202" s="54">
        <f t="shared" si="6"/>
        <v>0</v>
      </c>
      <c r="AB202" s="55"/>
      <c r="AC202" s="168"/>
      <c r="AD202" s="168"/>
      <c r="AE202" s="168"/>
      <c r="AF202" s="168"/>
      <c r="AG202" s="168"/>
      <c r="AH202" s="168"/>
      <c r="AI202" s="168"/>
      <c r="AJ202" s="168"/>
      <c r="AK202" s="168"/>
      <c r="AL202" s="168"/>
      <c r="AM202" s="168"/>
      <c r="AN202" s="168"/>
    </row>
    <row r="203" spans="1:40" s="16" customFormat="1" ht="10.199999999999999" hidden="1">
      <c r="A203" s="16">
        <v>1140213302</v>
      </c>
      <c r="B203" s="167" t="s">
        <v>465</v>
      </c>
      <c r="C203" s="54">
        <f>+VLOOKUP(A203,Clasificación!C:J,5,FALSE)</f>
        <v>0</v>
      </c>
      <c r="D203" s="54"/>
      <c r="E203" s="54"/>
      <c r="F203" s="54">
        <f>+VLOOKUP(A203,Clasificación!C:K,9,FALSE)</f>
        <v>0</v>
      </c>
      <c r="G203" s="54">
        <f t="shared" si="9"/>
        <v>0</v>
      </c>
      <c r="H203" s="54"/>
      <c r="I203" s="54"/>
      <c r="J203" s="54"/>
      <c r="K203" s="54"/>
      <c r="L203" s="54"/>
      <c r="M203" s="54"/>
      <c r="N203" s="54"/>
      <c r="O203" s="54"/>
      <c r="P203" s="54"/>
      <c r="Q203" s="54"/>
      <c r="R203" s="54"/>
      <c r="S203" s="54"/>
      <c r="T203" s="54"/>
      <c r="U203" s="54"/>
      <c r="V203" s="54"/>
      <c r="W203" s="54"/>
      <c r="X203" s="54"/>
      <c r="Y203" s="54"/>
      <c r="Z203" s="54"/>
      <c r="AA203" s="54">
        <f t="shared" si="6"/>
        <v>0</v>
      </c>
      <c r="AB203" s="55"/>
      <c r="AC203" s="168"/>
      <c r="AD203" s="168"/>
      <c r="AE203" s="168"/>
      <c r="AF203" s="168"/>
      <c r="AG203" s="168"/>
      <c r="AH203" s="168"/>
      <c r="AI203" s="168"/>
      <c r="AJ203" s="168"/>
      <c r="AK203" s="168"/>
      <c r="AL203" s="168"/>
      <c r="AM203" s="168"/>
      <c r="AN203" s="168"/>
    </row>
    <row r="204" spans="1:40" s="16" customFormat="1" ht="10.199999999999999" hidden="1">
      <c r="A204" s="16">
        <v>1140214</v>
      </c>
      <c r="B204" s="167" t="s">
        <v>317</v>
      </c>
      <c r="C204" s="54">
        <f>+VLOOKUP(A204,Clasificación!C:J,5,FALSE)</f>
        <v>0</v>
      </c>
      <c r="D204" s="54"/>
      <c r="E204" s="54"/>
      <c r="F204" s="54">
        <f>+VLOOKUP(A204,Clasificación!C:K,9,FALSE)</f>
        <v>0</v>
      </c>
      <c r="G204" s="54">
        <f t="shared" si="9"/>
        <v>0</v>
      </c>
      <c r="H204" s="54"/>
      <c r="I204" s="54"/>
      <c r="J204" s="54"/>
      <c r="K204" s="54"/>
      <c r="L204" s="54"/>
      <c r="M204" s="54"/>
      <c r="N204" s="54"/>
      <c r="O204" s="54"/>
      <c r="P204" s="54"/>
      <c r="Q204" s="54"/>
      <c r="R204" s="54"/>
      <c r="S204" s="54"/>
      <c r="T204" s="54"/>
      <c r="U204" s="54"/>
      <c r="V204" s="54"/>
      <c r="W204" s="54"/>
      <c r="X204" s="54"/>
      <c r="Y204" s="54"/>
      <c r="Z204" s="54"/>
      <c r="AA204" s="54">
        <f t="shared" si="6"/>
        <v>0</v>
      </c>
      <c r="AB204" s="55"/>
      <c r="AC204" s="168"/>
      <c r="AD204" s="168"/>
      <c r="AE204" s="168"/>
      <c r="AF204" s="168"/>
      <c r="AG204" s="168"/>
      <c r="AH204" s="168"/>
      <c r="AI204" s="168"/>
      <c r="AJ204" s="168"/>
      <c r="AK204" s="168"/>
      <c r="AL204" s="168"/>
      <c r="AM204" s="168"/>
      <c r="AN204" s="168"/>
    </row>
    <row r="205" spans="1:40" s="16" customFormat="1" ht="10.199999999999999" hidden="1">
      <c r="A205" s="16">
        <v>11402141</v>
      </c>
      <c r="B205" s="167" t="s">
        <v>454</v>
      </c>
      <c r="C205" s="54">
        <f>+VLOOKUP(A205,Clasificación!C:J,5,FALSE)</f>
        <v>0</v>
      </c>
      <c r="D205" s="54"/>
      <c r="E205" s="54"/>
      <c r="F205" s="54">
        <f>+VLOOKUP(A205,Clasificación!C:K,9,FALSE)</f>
        <v>0</v>
      </c>
      <c r="G205" s="54">
        <f t="shared" si="9"/>
        <v>0</v>
      </c>
      <c r="H205" s="54"/>
      <c r="I205" s="54"/>
      <c r="J205" s="54"/>
      <c r="K205" s="54"/>
      <c r="L205" s="54"/>
      <c r="M205" s="54"/>
      <c r="N205" s="54"/>
      <c r="O205" s="54"/>
      <c r="P205" s="54"/>
      <c r="Q205" s="54"/>
      <c r="R205" s="54"/>
      <c r="S205" s="54"/>
      <c r="T205" s="54"/>
      <c r="U205" s="54"/>
      <c r="V205" s="54"/>
      <c r="W205" s="54"/>
      <c r="X205" s="54"/>
      <c r="Y205" s="54"/>
      <c r="Z205" s="54"/>
      <c r="AA205" s="54">
        <f t="shared" ref="AA205:AA268" si="10">SUM(G205:Z205)</f>
        <v>0</v>
      </c>
      <c r="AB205" s="55"/>
      <c r="AC205" s="168"/>
      <c r="AD205" s="168"/>
      <c r="AE205" s="168"/>
      <c r="AF205" s="168"/>
      <c r="AG205" s="168"/>
      <c r="AH205" s="168"/>
      <c r="AI205" s="168"/>
      <c r="AJ205" s="168"/>
      <c r="AK205" s="168"/>
      <c r="AL205" s="168"/>
      <c r="AM205" s="168"/>
      <c r="AN205" s="168"/>
    </row>
    <row r="206" spans="1:40" s="16" customFormat="1" ht="10.199999999999999" hidden="1">
      <c r="A206" s="16">
        <v>1140214101</v>
      </c>
      <c r="B206" s="167" t="s">
        <v>466</v>
      </c>
      <c r="C206" s="54">
        <f>+VLOOKUP(A206,Clasificación!C:J,5,FALSE)</f>
        <v>1687000000</v>
      </c>
      <c r="D206" s="54"/>
      <c r="E206" s="54"/>
      <c r="F206" s="54">
        <f>+VLOOKUP(A206,Clasificación!C:K,9,FALSE)</f>
        <v>1500000000</v>
      </c>
      <c r="G206" s="54">
        <f t="shared" si="9"/>
        <v>187000000</v>
      </c>
      <c r="H206" s="54"/>
      <c r="I206" s="54"/>
      <c r="J206" s="54"/>
      <c r="K206" s="54"/>
      <c r="L206" s="54"/>
      <c r="M206" s="54"/>
      <c r="N206" s="54"/>
      <c r="O206" s="54"/>
      <c r="P206" s="54"/>
      <c r="Q206" s="54"/>
      <c r="R206" s="54"/>
      <c r="S206" s="54">
        <f>-G206</f>
        <v>-187000000</v>
      </c>
      <c r="T206" s="54"/>
      <c r="U206" s="54"/>
      <c r="V206" s="54"/>
      <c r="W206" s="54"/>
      <c r="X206" s="54"/>
      <c r="Y206" s="54"/>
      <c r="Z206" s="54"/>
      <c r="AA206" s="54">
        <f t="shared" si="10"/>
        <v>0</v>
      </c>
      <c r="AB206" s="55"/>
      <c r="AC206" s="168"/>
      <c r="AD206" s="168"/>
      <c r="AE206" s="168"/>
      <c r="AF206" s="168"/>
      <c r="AG206" s="168"/>
      <c r="AH206" s="168"/>
      <c r="AI206" s="168"/>
      <c r="AJ206" s="168"/>
      <c r="AK206" s="168"/>
      <c r="AL206" s="168"/>
      <c r="AM206" s="168"/>
      <c r="AN206" s="168"/>
    </row>
    <row r="207" spans="1:40" s="16" customFormat="1" ht="10.199999999999999" hidden="1">
      <c r="A207" s="16">
        <v>1140214102</v>
      </c>
      <c r="B207" s="167" t="s">
        <v>467</v>
      </c>
      <c r="C207" s="54">
        <f>+VLOOKUP(A207,Clasificación!C:J,5,FALSE)</f>
        <v>65906100</v>
      </c>
      <c r="D207" s="54"/>
      <c r="E207" s="54"/>
      <c r="F207" s="54">
        <f>+VLOOKUP(A207,Clasificación!C:K,9,FALSE)</f>
        <v>0</v>
      </c>
      <c r="G207" s="54">
        <f t="shared" si="9"/>
        <v>65906100</v>
      </c>
      <c r="H207" s="54"/>
      <c r="I207" s="54"/>
      <c r="J207" s="54"/>
      <c r="K207" s="54"/>
      <c r="L207" s="54"/>
      <c r="M207" s="54"/>
      <c r="N207" s="54"/>
      <c r="O207" s="54"/>
      <c r="P207" s="54"/>
      <c r="Q207" s="54"/>
      <c r="R207" s="54"/>
      <c r="S207" s="54">
        <f>-G207</f>
        <v>-65906100</v>
      </c>
      <c r="T207" s="54"/>
      <c r="U207" s="54"/>
      <c r="V207" s="54"/>
      <c r="W207" s="54"/>
      <c r="X207" s="54"/>
      <c r="Y207" s="54"/>
      <c r="Z207" s="54"/>
      <c r="AA207" s="54">
        <f t="shared" si="10"/>
        <v>0</v>
      </c>
      <c r="AB207" s="55"/>
      <c r="AC207" s="168"/>
      <c r="AD207" s="168"/>
      <c r="AE207" s="168"/>
      <c r="AF207" s="168"/>
      <c r="AG207" s="168"/>
      <c r="AH207" s="168"/>
      <c r="AI207" s="168"/>
      <c r="AJ207" s="168"/>
      <c r="AK207" s="168"/>
      <c r="AL207" s="168"/>
      <c r="AM207" s="168"/>
      <c r="AN207" s="168"/>
    </row>
    <row r="208" spans="1:40" s="16" customFormat="1" ht="10.199999999999999" hidden="1">
      <c r="A208" s="16">
        <v>11402142</v>
      </c>
      <c r="B208" s="167" t="s">
        <v>457</v>
      </c>
      <c r="C208" s="54">
        <f>+VLOOKUP(A208,Clasificación!C:J,5,FALSE)</f>
        <v>0</v>
      </c>
      <c r="D208" s="54"/>
      <c r="E208" s="54"/>
      <c r="F208" s="54">
        <f>+VLOOKUP(A208,Clasificación!C:K,9,FALSE)</f>
        <v>0</v>
      </c>
      <c r="G208" s="54">
        <f t="shared" si="9"/>
        <v>0</v>
      </c>
      <c r="H208" s="54"/>
      <c r="I208" s="54"/>
      <c r="J208" s="54"/>
      <c r="K208" s="54"/>
      <c r="L208" s="54"/>
      <c r="M208" s="54"/>
      <c r="N208" s="54"/>
      <c r="O208" s="54"/>
      <c r="P208" s="54"/>
      <c r="Q208" s="54"/>
      <c r="R208" s="54"/>
      <c r="S208" s="54"/>
      <c r="T208" s="54"/>
      <c r="U208" s="54"/>
      <c r="V208" s="54"/>
      <c r="W208" s="54"/>
      <c r="X208" s="54"/>
      <c r="Y208" s="54"/>
      <c r="Z208" s="54"/>
      <c r="AA208" s="54">
        <f t="shared" si="10"/>
        <v>0</v>
      </c>
      <c r="AB208" s="55"/>
      <c r="AC208" s="168"/>
      <c r="AD208" s="168"/>
      <c r="AE208" s="168"/>
      <c r="AF208" s="168"/>
      <c r="AG208" s="168"/>
      <c r="AH208" s="168"/>
      <c r="AI208" s="168"/>
      <c r="AJ208" s="168"/>
      <c r="AK208" s="168"/>
      <c r="AL208" s="168"/>
      <c r="AM208" s="168"/>
      <c r="AN208" s="168"/>
    </row>
    <row r="209" spans="1:40" s="16" customFormat="1" ht="10.199999999999999" hidden="1">
      <c r="A209" s="16">
        <v>1140214201</v>
      </c>
      <c r="B209" s="167" t="s">
        <v>468</v>
      </c>
      <c r="C209" s="54">
        <f>+VLOOKUP(A209,Clasificación!C:J,5,FALSE)</f>
        <v>0</v>
      </c>
      <c r="D209" s="54"/>
      <c r="E209" s="54"/>
      <c r="F209" s="54">
        <f>+VLOOKUP(A209,Clasificación!C:K,9,FALSE)</f>
        <v>0</v>
      </c>
      <c r="G209" s="54">
        <f t="shared" si="9"/>
        <v>0</v>
      </c>
      <c r="H209" s="54"/>
      <c r="I209" s="54"/>
      <c r="J209" s="54"/>
      <c r="K209" s="54"/>
      <c r="L209" s="54"/>
      <c r="M209" s="54"/>
      <c r="N209" s="54"/>
      <c r="O209" s="54"/>
      <c r="P209" s="54"/>
      <c r="Q209" s="54"/>
      <c r="R209" s="54"/>
      <c r="S209" s="54"/>
      <c r="T209" s="54"/>
      <c r="U209" s="54"/>
      <c r="V209" s="54"/>
      <c r="W209" s="54"/>
      <c r="X209" s="54"/>
      <c r="Y209" s="54"/>
      <c r="Z209" s="54"/>
      <c r="AA209" s="54">
        <f t="shared" si="10"/>
        <v>0</v>
      </c>
      <c r="AB209" s="55"/>
      <c r="AC209" s="168"/>
      <c r="AD209" s="168"/>
      <c r="AE209" s="168"/>
      <c r="AF209" s="168"/>
      <c r="AG209" s="168"/>
      <c r="AH209" s="168"/>
      <c r="AI209" s="168"/>
      <c r="AJ209" s="168"/>
      <c r="AK209" s="168"/>
      <c r="AL209" s="168"/>
      <c r="AM209" s="168"/>
      <c r="AN209" s="168"/>
    </row>
    <row r="210" spans="1:40" s="16" customFormat="1" ht="10.199999999999999" hidden="1">
      <c r="A210" s="16">
        <v>1140214202</v>
      </c>
      <c r="B210" s="167" t="s">
        <v>469</v>
      </c>
      <c r="C210" s="54">
        <f>+VLOOKUP(A210,Clasificación!C:J,5,FALSE)</f>
        <v>0</v>
      </c>
      <c r="D210" s="54"/>
      <c r="E210" s="54"/>
      <c r="F210" s="54">
        <f>+VLOOKUP(A210,Clasificación!C:K,9,FALSE)</f>
        <v>0</v>
      </c>
      <c r="G210" s="54">
        <f t="shared" si="9"/>
        <v>0</v>
      </c>
      <c r="H210" s="54"/>
      <c r="I210" s="54"/>
      <c r="J210" s="54"/>
      <c r="K210" s="54"/>
      <c r="L210" s="54"/>
      <c r="M210" s="54"/>
      <c r="N210" s="54"/>
      <c r="O210" s="54"/>
      <c r="P210" s="54"/>
      <c r="Q210" s="54"/>
      <c r="R210" s="54"/>
      <c r="S210" s="54"/>
      <c r="T210" s="54"/>
      <c r="U210" s="54"/>
      <c r="V210" s="54"/>
      <c r="W210" s="54"/>
      <c r="X210" s="54"/>
      <c r="Y210" s="54"/>
      <c r="Z210" s="54"/>
      <c r="AA210" s="54">
        <f t="shared" si="10"/>
        <v>0</v>
      </c>
      <c r="AB210" s="55"/>
      <c r="AC210" s="168"/>
      <c r="AD210" s="168"/>
      <c r="AE210" s="168"/>
      <c r="AF210" s="168"/>
      <c r="AG210" s="168"/>
      <c r="AH210" s="168"/>
      <c r="AI210" s="168"/>
      <c r="AJ210" s="168"/>
      <c r="AK210" s="168"/>
      <c r="AL210" s="168"/>
      <c r="AM210" s="168"/>
      <c r="AN210" s="168"/>
    </row>
    <row r="211" spans="1:40" s="16" customFormat="1" ht="10.199999999999999" hidden="1">
      <c r="A211" s="16">
        <v>11402143</v>
      </c>
      <c r="B211" s="167" t="s">
        <v>49</v>
      </c>
      <c r="C211" s="54">
        <f>+VLOOKUP(A211,Clasificación!C:J,5,FALSE)</f>
        <v>0</v>
      </c>
      <c r="D211" s="54"/>
      <c r="E211" s="54"/>
      <c r="F211" s="54">
        <f>+VLOOKUP(A211,Clasificación!C:K,9,FALSE)</f>
        <v>0</v>
      </c>
      <c r="G211" s="54">
        <f t="shared" si="9"/>
        <v>0</v>
      </c>
      <c r="H211" s="54"/>
      <c r="I211" s="54"/>
      <c r="J211" s="54"/>
      <c r="K211" s="54"/>
      <c r="L211" s="54"/>
      <c r="M211" s="54"/>
      <c r="N211" s="54"/>
      <c r="O211" s="54"/>
      <c r="P211" s="54"/>
      <c r="Q211" s="54"/>
      <c r="R211" s="54"/>
      <c r="S211" s="54"/>
      <c r="T211" s="54"/>
      <c r="U211" s="54"/>
      <c r="V211" s="54"/>
      <c r="W211" s="54"/>
      <c r="X211" s="54"/>
      <c r="Y211" s="54"/>
      <c r="Z211" s="54"/>
      <c r="AA211" s="54">
        <f t="shared" si="10"/>
        <v>0</v>
      </c>
      <c r="AB211" s="55"/>
      <c r="AC211" s="168"/>
      <c r="AD211" s="168"/>
      <c r="AE211" s="168"/>
      <c r="AF211" s="168"/>
      <c r="AG211" s="168"/>
      <c r="AH211" s="168"/>
      <c r="AI211" s="168"/>
      <c r="AJ211" s="168"/>
      <c r="AK211" s="168"/>
      <c r="AL211" s="168"/>
      <c r="AM211" s="168"/>
      <c r="AN211" s="168"/>
    </row>
    <row r="212" spans="1:40" s="16" customFormat="1" ht="10.199999999999999" hidden="1">
      <c r="A212" s="16">
        <v>1140214301</v>
      </c>
      <c r="B212" s="167" t="s">
        <v>470</v>
      </c>
      <c r="C212" s="54">
        <f>+VLOOKUP(A212,Clasificación!C:J,5,FALSE)</f>
        <v>0</v>
      </c>
      <c r="D212" s="54"/>
      <c r="E212" s="54"/>
      <c r="F212" s="54">
        <f>+VLOOKUP(A212,Clasificación!C:K,9,FALSE)</f>
        <v>214200000</v>
      </c>
      <c r="G212" s="54">
        <f t="shared" si="9"/>
        <v>-214200000</v>
      </c>
      <c r="H212" s="54"/>
      <c r="I212" s="54"/>
      <c r="J212" s="54"/>
      <c r="K212" s="54"/>
      <c r="L212" s="54"/>
      <c r="M212" s="54"/>
      <c r="N212" s="54"/>
      <c r="O212" s="54"/>
      <c r="P212" s="54"/>
      <c r="Q212" s="54"/>
      <c r="R212" s="54"/>
      <c r="S212" s="54">
        <f>-G212</f>
        <v>214200000</v>
      </c>
      <c r="T212" s="54"/>
      <c r="U212" s="54"/>
      <c r="V212" s="54"/>
      <c r="W212" s="54"/>
      <c r="X212" s="54"/>
      <c r="Y212" s="54"/>
      <c r="Z212" s="54"/>
      <c r="AA212" s="54">
        <f t="shared" si="10"/>
        <v>0</v>
      </c>
      <c r="AB212" s="55"/>
      <c r="AC212" s="168"/>
      <c r="AD212" s="168"/>
      <c r="AE212" s="168"/>
      <c r="AF212" s="168"/>
      <c r="AG212" s="168"/>
      <c r="AH212" s="168"/>
      <c r="AI212" s="168"/>
      <c r="AJ212" s="168"/>
      <c r="AK212" s="168"/>
      <c r="AL212" s="168"/>
      <c r="AM212" s="168"/>
      <c r="AN212" s="168"/>
    </row>
    <row r="213" spans="1:40" s="16" customFormat="1" ht="10.199999999999999" hidden="1">
      <c r="A213" s="16">
        <v>1140214302</v>
      </c>
      <c r="B213" s="167" t="s">
        <v>253</v>
      </c>
      <c r="C213" s="54">
        <f>+VLOOKUP(A213,Clasificación!C:J,5,FALSE)</f>
        <v>0</v>
      </c>
      <c r="D213" s="54"/>
      <c r="E213" s="54"/>
      <c r="F213" s="54">
        <f>+VLOOKUP(A213,Clasificación!C:K,9,FALSE)</f>
        <v>0</v>
      </c>
      <c r="G213" s="54">
        <f t="shared" si="9"/>
        <v>0</v>
      </c>
      <c r="H213" s="54"/>
      <c r="I213" s="54"/>
      <c r="J213" s="54"/>
      <c r="K213" s="54"/>
      <c r="L213" s="54"/>
      <c r="M213" s="54"/>
      <c r="N213" s="54"/>
      <c r="O213" s="54"/>
      <c r="P213" s="54"/>
      <c r="Q213" s="54"/>
      <c r="R213" s="54"/>
      <c r="S213" s="54"/>
      <c r="T213" s="54"/>
      <c r="U213" s="54"/>
      <c r="V213" s="54"/>
      <c r="W213" s="54"/>
      <c r="X213" s="54"/>
      <c r="Y213" s="54"/>
      <c r="Z213" s="54"/>
      <c r="AA213" s="54">
        <f t="shared" si="10"/>
        <v>0</v>
      </c>
      <c r="AB213" s="55"/>
      <c r="AC213" s="168"/>
      <c r="AD213" s="168"/>
      <c r="AE213" s="168"/>
      <c r="AF213" s="168"/>
      <c r="AG213" s="168"/>
      <c r="AH213" s="168"/>
      <c r="AI213" s="168"/>
      <c r="AJ213" s="168"/>
      <c r="AK213" s="168"/>
      <c r="AL213" s="168"/>
      <c r="AM213" s="168"/>
      <c r="AN213" s="168"/>
    </row>
    <row r="214" spans="1:40" s="16" customFormat="1" ht="10.199999999999999" hidden="1">
      <c r="A214" s="16">
        <v>11402144</v>
      </c>
      <c r="B214" s="167" t="s">
        <v>316</v>
      </c>
      <c r="C214" s="54">
        <f>+VLOOKUP(A214,Clasificación!C:J,5,FALSE)</f>
        <v>0</v>
      </c>
      <c r="D214" s="54"/>
      <c r="E214" s="54"/>
      <c r="F214" s="54">
        <f>+VLOOKUP(A214,Clasificación!C:K,9,FALSE)</f>
        <v>0</v>
      </c>
      <c r="G214" s="54">
        <f t="shared" si="9"/>
        <v>0</v>
      </c>
      <c r="H214" s="54"/>
      <c r="I214" s="54"/>
      <c r="J214" s="54"/>
      <c r="K214" s="54"/>
      <c r="L214" s="54"/>
      <c r="M214" s="54"/>
      <c r="N214" s="54"/>
      <c r="O214" s="54"/>
      <c r="P214" s="54"/>
      <c r="Q214" s="54"/>
      <c r="R214" s="54"/>
      <c r="S214" s="54"/>
      <c r="T214" s="54"/>
      <c r="U214" s="54"/>
      <c r="V214" s="54"/>
      <c r="W214" s="54"/>
      <c r="X214" s="54"/>
      <c r="Y214" s="54"/>
      <c r="Z214" s="54"/>
      <c r="AA214" s="54">
        <f t="shared" si="10"/>
        <v>0</v>
      </c>
      <c r="AB214" s="55"/>
      <c r="AC214" s="168"/>
      <c r="AD214" s="168"/>
      <c r="AE214" s="168"/>
      <c r="AF214" s="168"/>
      <c r="AG214" s="168"/>
      <c r="AH214" s="168"/>
      <c r="AI214" s="168"/>
      <c r="AJ214" s="168"/>
      <c r="AK214" s="168"/>
      <c r="AL214" s="168"/>
      <c r="AM214" s="168"/>
      <c r="AN214" s="168"/>
    </row>
    <row r="215" spans="1:40" s="16" customFormat="1" ht="10.199999999999999" hidden="1">
      <c r="A215" s="16">
        <v>1140214401</v>
      </c>
      <c r="B215" s="167" t="s">
        <v>251</v>
      </c>
      <c r="C215" s="54">
        <f>+VLOOKUP(A215,Clasificación!C:J,5,FALSE)</f>
        <v>0</v>
      </c>
      <c r="D215" s="54"/>
      <c r="E215" s="54"/>
      <c r="F215" s="54">
        <f>+VLOOKUP(A215,Clasificación!C:K,9,FALSE)</f>
        <v>0</v>
      </c>
      <c r="G215" s="54">
        <f t="shared" si="9"/>
        <v>0</v>
      </c>
      <c r="H215" s="54"/>
      <c r="I215" s="54"/>
      <c r="J215" s="54"/>
      <c r="K215" s="54"/>
      <c r="L215" s="54"/>
      <c r="M215" s="54"/>
      <c r="N215" s="54"/>
      <c r="O215" s="54"/>
      <c r="P215" s="54"/>
      <c r="Q215" s="54"/>
      <c r="R215" s="54"/>
      <c r="S215" s="54"/>
      <c r="T215" s="54"/>
      <c r="U215" s="54"/>
      <c r="V215" s="54"/>
      <c r="W215" s="54"/>
      <c r="X215" s="54"/>
      <c r="Y215" s="54"/>
      <c r="Z215" s="54"/>
      <c r="AA215" s="54">
        <f t="shared" si="10"/>
        <v>0</v>
      </c>
      <c r="AB215" s="55"/>
      <c r="AC215" s="168"/>
      <c r="AD215" s="168"/>
      <c r="AE215" s="168"/>
      <c r="AF215" s="168"/>
      <c r="AG215" s="168"/>
      <c r="AH215" s="168"/>
      <c r="AI215" s="168"/>
      <c r="AJ215" s="168"/>
      <c r="AK215" s="168"/>
      <c r="AL215" s="168"/>
      <c r="AM215" s="168"/>
      <c r="AN215" s="168"/>
    </row>
    <row r="216" spans="1:40" s="16" customFormat="1" ht="10.199999999999999" hidden="1">
      <c r="A216" s="16">
        <v>1140214402</v>
      </c>
      <c r="B216" s="167" t="s">
        <v>252</v>
      </c>
      <c r="C216" s="54">
        <f>+VLOOKUP(A216,Clasificación!C:J,5,FALSE)</f>
        <v>0</v>
      </c>
      <c r="D216" s="54"/>
      <c r="E216" s="54"/>
      <c r="F216" s="54">
        <f>+VLOOKUP(A216,Clasificación!C:K,9,FALSE)</f>
        <v>0</v>
      </c>
      <c r="G216" s="54">
        <f t="shared" si="9"/>
        <v>0</v>
      </c>
      <c r="H216" s="54"/>
      <c r="I216" s="54"/>
      <c r="J216" s="54"/>
      <c r="K216" s="54"/>
      <c r="L216" s="54"/>
      <c r="M216" s="54"/>
      <c r="N216" s="54"/>
      <c r="O216" s="54"/>
      <c r="P216" s="54"/>
      <c r="Q216" s="54"/>
      <c r="R216" s="54"/>
      <c r="S216" s="54"/>
      <c r="T216" s="54"/>
      <c r="U216" s="54"/>
      <c r="V216" s="54"/>
      <c r="W216" s="54"/>
      <c r="X216" s="54"/>
      <c r="Y216" s="54"/>
      <c r="Z216" s="54"/>
      <c r="AA216" s="54">
        <f t="shared" si="10"/>
        <v>0</v>
      </c>
      <c r="AB216" s="55"/>
      <c r="AC216" s="168"/>
      <c r="AD216" s="168"/>
      <c r="AE216" s="168"/>
      <c r="AF216" s="168"/>
      <c r="AG216" s="168"/>
      <c r="AH216" s="168"/>
      <c r="AI216" s="168"/>
      <c r="AJ216" s="168"/>
      <c r="AK216" s="168"/>
      <c r="AL216" s="168"/>
      <c r="AM216" s="168"/>
      <c r="AN216" s="168"/>
    </row>
    <row r="217" spans="1:40" s="16" customFormat="1" ht="10.199999999999999" hidden="1">
      <c r="A217" s="16">
        <v>11402145</v>
      </c>
      <c r="B217" s="167" t="s">
        <v>460</v>
      </c>
      <c r="C217" s="54">
        <f>+VLOOKUP(A217,Clasificación!C:J,5,FALSE)</f>
        <v>0</v>
      </c>
      <c r="D217" s="54"/>
      <c r="E217" s="54"/>
      <c r="F217" s="54">
        <f>+VLOOKUP(A217,Clasificación!C:K,9,FALSE)</f>
        <v>0</v>
      </c>
      <c r="G217" s="54">
        <f t="shared" si="9"/>
        <v>0</v>
      </c>
      <c r="H217" s="54"/>
      <c r="I217" s="54"/>
      <c r="J217" s="54"/>
      <c r="K217" s="54"/>
      <c r="L217" s="54"/>
      <c r="M217" s="54"/>
      <c r="N217" s="54"/>
      <c r="O217" s="54"/>
      <c r="P217" s="54"/>
      <c r="Q217" s="54"/>
      <c r="R217" s="54"/>
      <c r="S217" s="54"/>
      <c r="T217" s="54"/>
      <c r="U217" s="54"/>
      <c r="V217" s="54"/>
      <c r="W217" s="54"/>
      <c r="X217" s="54"/>
      <c r="Y217" s="54"/>
      <c r="Z217" s="54"/>
      <c r="AA217" s="54">
        <f t="shared" si="10"/>
        <v>0</v>
      </c>
      <c r="AB217" s="55"/>
      <c r="AC217" s="168"/>
      <c r="AD217" s="168"/>
      <c r="AE217" s="168"/>
      <c r="AF217" s="168"/>
      <c r="AG217" s="168"/>
      <c r="AH217" s="168"/>
      <c r="AI217" s="168"/>
      <c r="AJ217" s="168"/>
      <c r="AK217" s="168"/>
      <c r="AL217" s="168"/>
      <c r="AM217" s="168"/>
      <c r="AN217" s="168"/>
    </row>
    <row r="218" spans="1:40" s="16" customFormat="1" ht="10.199999999999999" hidden="1">
      <c r="A218" s="16">
        <v>1140214501</v>
      </c>
      <c r="B218" s="167" t="s">
        <v>461</v>
      </c>
      <c r="C218" s="54">
        <f>+VLOOKUP(A218,Clasificación!C:J,5,FALSE)</f>
        <v>0</v>
      </c>
      <c r="D218" s="54"/>
      <c r="E218" s="54"/>
      <c r="F218" s="54">
        <f>+VLOOKUP(A218,Clasificación!C:K,9,FALSE)</f>
        <v>0</v>
      </c>
      <c r="G218" s="54">
        <f t="shared" si="9"/>
        <v>0</v>
      </c>
      <c r="H218" s="54"/>
      <c r="I218" s="54"/>
      <c r="J218" s="54"/>
      <c r="K218" s="54"/>
      <c r="L218" s="54"/>
      <c r="M218" s="54"/>
      <c r="N218" s="54"/>
      <c r="O218" s="54"/>
      <c r="P218" s="54"/>
      <c r="Q218" s="54"/>
      <c r="R218" s="54"/>
      <c r="S218" s="54"/>
      <c r="T218" s="54"/>
      <c r="U218" s="54"/>
      <c r="V218" s="54"/>
      <c r="W218" s="54"/>
      <c r="X218" s="54"/>
      <c r="Y218" s="54"/>
      <c r="Z218" s="54"/>
      <c r="AA218" s="54">
        <f t="shared" si="10"/>
        <v>0</v>
      </c>
      <c r="AB218" s="55"/>
      <c r="AC218" s="168"/>
      <c r="AD218" s="168"/>
      <c r="AE218" s="168"/>
      <c r="AF218" s="168"/>
      <c r="AG218" s="168"/>
      <c r="AH218" s="168"/>
      <c r="AI218" s="168"/>
      <c r="AJ218" s="168"/>
      <c r="AK218" s="168"/>
      <c r="AL218" s="168"/>
      <c r="AM218" s="168"/>
      <c r="AN218" s="168"/>
    </row>
    <row r="219" spans="1:40" s="16" customFormat="1" ht="10.199999999999999" hidden="1">
      <c r="A219" s="16">
        <v>1140214502</v>
      </c>
      <c r="B219" s="167" t="s">
        <v>462</v>
      </c>
      <c r="C219" s="54">
        <f>+VLOOKUP(A219,Clasificación!C:J,5,FALSE)</f>
        <v>0</v>
      </c>
      <c r="D219" s="54"/>
      <c r="E219" s="54"/>
      <c r="F219" s="54">
        <f>+VLOOKUP(A219,Clasificación!C:K,9,FALSE)</f>
        <v>0</v>
      </c>
      <c r="G219" s="54">
        <f t="shared" si="9"/>
        <v>0</v>
      </c>
      <c r="H219" s="54"/>
      <c r="I219" s="54"/>
      <c r="J219" s="54"/>
      <c r="K219" s="54"/>
      <c r="L219" s="54"/>
      <c r="M219" s="54"/>
      <c r="N219" s="54"/>
      <c r="O219" s="54"/>
      <c r="P219" s="54"/>
      <c r="Q219" s="54"/>
      <c r="R219" s="54"/>
      <c r="S219" s="54"/>
      <c r="T219" s="54"/>
      <c r="U219" s="54"/>
      <c r="V219" s="54"/>
      <c r="W219" s="54"/>
      <c r="X219" s="54"/>
      <c r="Y219" s="54"/>
      <c r="Z219" s="54"/>
      <c r="AA219" s="54">
        <f t="shared" si="10"/>
        <v>0</v>
      </c>
      <c r="AB219" s="55"/>
      <c r="AC219" s="168"/>
      <c r="AD219" s="168"/>
      <c r="AE219" s="168"/>
      <c r="AF219" s="168"/>
      <c r="AG219" s="168"/>
      <c r="AH219" s="168"/>
      <c r="AI219" s="168"/>
      <c r="AJ219" s="168"/>
      <c r="AK219" s="168"/>
      <c r="AL219" s="168"/>
      <c r="AM219" s="168"/>
      <c r="AN219" s="168"/>
    </row>
    <row r="220" spans="1:40" s="16" customFormat="1" ht="10.199999999999999" hidden="1">
      <c r="A220" s="16">
        <v>11402146</v>
      </c>
      <c r="B220" s="167" t="s">
        <v>463</v>
      </c>
      <c r="C220" s="54">
        <f>+VLOOKUP(A220,Clasificación!C:J,5,FALSE)</f>
        <v>0</v>
      </c>
      <c r="D220" s="54"/>
      <c r="E220" s="54"/>
      <c r="F220" s="54">
        <f>+VLOOKUP(A220,Clasificación!C:K,9,FALSE)</f>
        <v>0</v>
      </c>
      <c r="G220" s="54">
        <f t="shared" si="9"/>
        <v>0</v>
      </c>
      <c r="H220" s="54"/>
      <c r="I220" s="54"/>
      <c r="J220" s="54"/>
      <c r="K220" s="54"/>
      <c r="L220" s="54"/>
      <c r="M220" s="54"/>
      <c r="N220" s="54"/>
      <c r="O220" s="54"/>
      <c r="P220" s="54"/>
      <c r="Q220" s="54"/>
      <c r="R220" s="54"/>
      <c r="S220" s="54"/>
      <c r="T220" s="54"/>
      <c r="U220" s="54"/>
      <c r="V220" s="54"/>
      <c r="W220" s="54"/>
      <c r="X220" s="54"/>
      <c r="Y220" s="54"/>
      <c r="Z220" s="54"/>
      <c r="AA220" s="54">
        <f t="shared" si="10"/>
        <v>0</v>
      </c>
      <c r="AB220" s="55"/>
      <c r="AC220" s="168"/>
      <c r="AD220" s="168"/>
      <c r="AE220" s="168"/>
      <c r="AF220" s="168"/>
      <c r="AG220" s="168"/>
      <c r="AH220" s="168"/>
      <c r="AI220" s="168"/>
      <c r="AJ220" s="168"/>
      <c r="AK220" s="168"/>
      <c r="AL220" s="168"/>
      <c r="AM220" s="168"/>
      <c r="AN220" s="168"/>
    </row>
    <row r="221" spans="1:40" s="16" customFormat="1" ht="10.199999999999999" hidden="1">
      <c r="A221" s="16">
        <v>1140214601</v>
      </c>
      <c r="B221" s="167" t="s">
        <v>464</v>
      </c>
      <c r="C221" s="54">
        <f>+VLOOKUP(A221,Clasificación!C:J,5,FALSE)</f>
        <v>0</v>
      </c>
      <c r="D221" s="54"/>
      <c r="E221" s="54"/>
      <c r="F221" s="54">
        <f>+VLOOKUP(A221,Clasificación!C:K,9,FALSE)</f>
        <v>0</v>
      </c>
      <c r="G221" s="54">
        <f t="shared" si="9"/>
        <v>0</v>
      </c>
      <c r="H221" s="54"/>
      <c r="I221" s="54"/>
      <c r="J221" s="54"/>
      <c r="K221" s="54"/>
      <c r="L221" s="54"/>
      <c r="M221" s="54"/>
      <c r="N221" s="54"/>
      <c r="O221" s="54"/>
      <c r="P221" s="54"/>
      <c r="Q221" s="54"/>
      <c r="R221" s="54"/>
      <c r="S221" s="54"/>
      <c r="T221" s="54"/>
      <c r="U221" s="54"/>
      <c r="V221" s="54"/>
      <c r="W221" s="54"/>
      <c r="X221" s="54"/>
      <c r="Y221" s="54"/>
      <c r="Z221" s="54"/>
      <c r="AA221" s="54">
        <f t="shared" si="10"/>
        <v>0</v>
      </c>
      <c r="AB221" s="55"/>
      <c r="AC221" s="168"/>
      <c r="AD221" s="168"/>
      <c r="AE221" s="168"/>
      <c r="AF221" s="168"/>
      <c r="AG221" s="168"/>
      <c r="AH221" s="168"/>
      <c r="AI221" s="168"/>
      <c r="AJ221" s="168"/>
      <c r="AK221" s="168"/>
      <c r="AL221" s="168"/>
      <c r="AM221" s="168"/>
      <c r="AN221" s="168"/>
    </row>
    <row r="222" spans="1:40" s="16" customFormat="1" ht="10.199999999999999" hidden="1">
      <c r="A222" s="16">
        <v>1140214602</v>
      </c>
      <c r="B222" s="167" t="s">
        <v>465</v>
      </c>
      <c r="C222" s="54">
        <f>+VLOOKUP(A222,Clasificación!C:J,5,FALSE)</f>
        <v>0</v>
      </c>
      <c r="D222" s="54"/>
      <c r="E222" s="54"/>
      <c r="F222" s="54">
        <f>+VLOOKUP(A222,Clasificación!C:K,9,FALSE)</f>
        <v>0</v>
      </c>
      <c r="G222" s="54">
        <f t="shared" si="9"/>
        <v>0</v>
      </c>
      <c r="H222" s="54"/>
      <c r="I222" s="54"/>
      <c r="J222" s="54"/>
      <c r="K222" s="54"/>
      <c r="L222" s="54"/>
      <c r="M222" s="54"/>
      <c r="N222" s="54"/>
      <c r="O222" s="54"/>
      <c r="P222" s="54"/>
      <c r="Q222" s="54"/>
      <c r="R222" s="54"/>
      <c r="S222" s="54"/>
      <c r="T222" s="54"/>
      <c r="U222" s="54"/>
      <c r="V222" s="54"/>
      <c r="W222" s="54"/>
      <c r="X222" s="54"/>
      <c r="Y222" s="54"/>
      <c r="Z222" s="54"/>
      <c r="AA222" s="54">
        <f t="shared" si="10"/>
        <v>0</v>
      </c>
      <c r="AB222" s="55"/>
      <c r="AC222" s="168"/>
      <c r="AD222" s="168"/>
      <c r="AE222" s="168"/>
      <c r="AF222" s="168"/>
      <c r="AG222" s="168"/>
      <c r="AH222" s="168"/>
      <c r="AI222" s="168"/>
      <c r="AJ222" s="168"/>
      <c r="AK222" s="168"/>
      <c r="AL222" s="168"/>
      <c r="AM222" s="168"/>
      <c r="AN222" s="168"/>
    </row>
    <row r="223" spans="1:40" s="16" customFormat="1" ht="10.199999999999999" hidden="1">
      <c r="A223" s="16">
        <v>1140215</v>
      </c>
      <c r="B223" s="167" t="s">
        <v>471</v>
      </c>
      <c r="C223" s="54">
        <f>+VLOOKUP(A223,Clasificación!C:J,5,FALSE)</f>
        <v>0</v>
      </c>
      <c r="D223" s="54"/>
      <c r="E223" s="54"/>
      <c r="F223" s="54">
        <f>+VLOOKUP(A223,Clasificación!C:K,9,FALSE)</f>
        <v>0</v>
      </c>
      <c r="G223" s="54">
        <f t="shared" si="9"/>
        <v>0</v>
      </c>
      <c r="H223" s="54"/>
      <c r="I223" s="54"/>
      <c r="J223" s="54"/>
      <c r="K223" s="54"/>
      <c r="L223" s="54"/>
      <c r="M223" s="54"/>
      <c r="N223" s="54"/>
      <c r="O223" s="54"/>
      <c r="P223" s="54"/>
      <c r="Q223" s="54"/>
      <c r="R223" s="54"/>
      <c r="S223" s="54"/>
      <c r="T223" s="54"/>
      <c r="U223" s="54"/>
      <c r="V223" s="54"/>
      <c r="W223" s="54"/>
      <c r="X223" s="54"/>
      <c r="Y223" s="54"/>
      <c r="Z223" s="54"/>
      <c r="AA223" s="54">
        <f t="shared" si="10"/>
        <v>0</v>
      </c>
      <c r="AB223" s="55"/>
      <c r="AC223" s="168"/>
      <c r="AD223" s="168"/>
      <c r="AE223" s="168"/>
      <c r="AF223" s="168"/>
      <c r="AG223" s="168"/>
      <c r="AH223" s="168"/>
      <c r="AI223" s="168"/>
      <c r="AJ223" s="168"/>
      <c r="AK223" s="168"/>
      <c r="AL223" s="168"/>
      <c r="AM223" s="168"/>
      <c r="AN223" s="168"/>
    </row>
    <row r="224" spans="1:40" s="16" customFormat="1" ht="10.199999999999999" hidden="1">
      <c r="A224" s="16">
        <v>11402151</v>
      </c>
      <c r="B224" s="167" t="s">
        <v>472</v>
      </c>
      <c r="C224" s="54">
        <f>+VLOOKUP(A224,Clasificación!C:J,5,FALSE)</f>
        <v>0</v>
      </c>
      <c r="D224" s="54"/>
      <c r="E224" s="54"/>
      <c r="F224" s="54">
        <f>+VLOOKUP(A224,Clasificación!C:K,9,FALSE)</f>
        <v>0</v>
      </c>
      <c r="G224" s="54">
        <f t="shared" si="9"/>
        <v>0</v>
      </c>
      <c r="H224" s="54"/>
      <c r="I224" s="54"/>
      <c r="J224" s="54"/>
      <c r="K224" s="54"/>
      <c r="L224" s="54"/>
      <c r="M224" s="54"/>
      <c r="N224" s="54"/>
      <c r="O224" s="54"/>
      <c r="P224" s="54"/>
      <c r="Q224" s="54"/>
      <c r="R224" s="54"/>
      <c r="S224" s="54"/>
      <c r="T224" s="54"/>
      <c r="U224" s="54"/>
      <c r="V224" s="54"/>
      <c r="W224" s="54"/>
      <c r="X224" s="54"/>
      <c r="Y224" s="54"/>
      <c r="Z224" s="54"/>
      <c r="AA224" s="54">
        <f t="shared" si="10"/>
        <v>0</v>
      </c>
      <c r="AB224" s="55"/>
      <c r="AC224" s="168"/>
      <c r="AD224" s="168"/>
      <c r="AE224" s="168"/>
      <c r="AF224" s="168"/>
      <c r="AG224" s="168"/>
      <c r="AH224" s="168"/>
      <c r="AI224" s="168"/>
      <c r="AJ224" s="168"/>
      <c r="AK224" s="168"/>
      <c r="AL224" s="168"/>
      <c r="AM224" s="168"/>
      <c r="AN224" s="168"/>
    </row>
    <row r="225" spans="1:40" s="16" customFormat="1" ht="10.199999999999999" hidden="1">
      <c r="A225" s="16">
        <v>1140215101</v>
      </c>
      <c r="B225" s="167" t="s">
        <v>473</v>
      </c>
      <c r="C225" s="54">
        <f>+VLOOKUP(A225,Clasificación!C:J,5,FALSE)</f>
        <v>0</v>
      </c>
      <c r="D225" s="54"/>
      <c r="E225" s="54"/>
      <c r="F225" s="54">
        <f>+VLOOKUP(A225,Clasificación!C:K,9,FALSE)</f>
        <v>0</v>
      </c>
      <c r="G225" s="54">
        <f t="shared" si="9"/>
        <v>0</v>
      </c>
      <c r="H225" s="54"/>
      <c r="I225" s="54"/>
      <c r="J225" s="54"/>
      <c r="K225" s="54"/>
      <c r="L225" s="54"/>
      <c r="M225" s="54"/>
      <c r="N225" s="54"/>
      <c r="O225" s="54"/>
      <c r="P225" s="54"/>
      <c r="Q225" s="54"/>
      <c r="R225" s="54"/>
      <c r="S225" s="54"/>
      <c r="T225" s="54"/>
      <c r="U225" s="54"/>
      <c r="V225" s="54"/>
      <c r="W225" s="54"/>
      <c r="X225" s="54"/>
      <c r="Y225" s="54"/>
      <c r="Z225" s="54"/>
      <c r="AA225" s="54">
        <f t="shared" si="10"/>
        <v>0</v>
      </c>
      <c r="AB225" s="55"/>
      <c r="AC225" s="168"/>
      <c r="AD225" s="168"/>
      <c r="AE225" s="168"/>
      <c r="AF225" s="168"/>
      <c r="AG225" s="168"/>
      <c r="AH225" s="168"/>
      <c r="AI225" s="168"/>
      <c r="AJ225" s="168"/>
      <c r="AK225" s="168"/>
      <c r="AL225" s="168"/>
      <c r="AM225" s="168"/>
      <c r="AN225" s="168"/>
    </row>
    <row r="226" spans="1:40" s="16" customFormat="1" ht="10.199999999999999" hidden="1">
      <c r="A226" s="16">
        <v>1140215102</v>
      </c>
      <c r="B226" s="167" t="s">
        <v>474</v>
      </c>
      <c r="C226" s="54">
        <f>+VLOOKUP(A226,Clasificación!C:J,5,FALSE)</f>
        <v>0</v>
      </c>
      <c r="D226" s="54"/>
      <c r="E226" s="54"/>
      <c r="F226" s="54">
        <f>+VLOOKUP(A226,Clasificación!C:K,9,FALSE)</f>
        <v>0</v>
      </c>
      <c r="G226" s="54">
        <f t="shared" si="9"/>
        <v>0</v>
      </c>
      <c r="H226" s="54"/>
      <c r="I226" s="54"/>
      <c r="J226" s="54"/>
      <c r="K226" s="54"/>
      <c r="L226" s="54"/>
      <c r="M226" s="54"/>
      <c r="N226" s="54"/>
      <c r="O226" s="54"/>
      <c r="P226" s="54"/>
      <c r="Q226" s="54"/>
      <c r="R226" s="54"/>
      <c r="S226" s="54"/>
      <c r="T226" s="54"/>
      <c r="U226" s="54"/>
      <c r="V226" s="54"/>
      <c r="W226" s="54"/>
      <c r="X226" s="54"/>
      <c r="Y226" s="54"/>
      <c r="Z226" s="54"/>
      <c r="AA226" s="54">
        <f t="shared" si="10"/>
        <v>0</v>
      </c>
      <c r="AB226" s="55"/>
      <c r="AC226" s="168"/>
      <c r="AD226" s="168"/>
      <c r="AE226" s="168"/>
      <c r="AF226" s="168"/>
      <c r="AG226" s="168"/>
      <c r="AH226" s="168"/>
      <c r="AI226" s="168"/>
      <c r="AJ226" s="168"/>
      <c r="AK226" s="168"/>
      <c r="AL226" s="168"/>
      <c r="AM226" s="168"/>
      <c r="AN226" s="168"/>
    </row>
    <row r="227" spans="1:40" s="16" customFormat="1" ht="10.199999999999999" hidden="1">
      <c r="A227" s="16">
        <v>11402152</v>
      </c>
      <c r="B227" s="167" t="s">
        <v>447</v>
      </c>
      <c r="C227" s="54">
        <f>+VLOOKUP(A227,Clasificación!C:J,5,FALSE)</f>
        <v>0</v>
      </c>
      <c r="D227" s="54"/>
      <c r="E227" s="54"/>
      <c r="F227" s="54">
        <f>+VLOOKUP(A227,Clasificación!C:K,9,FALSE)</f>
        <v>0</v>
      </c>
      <c r="G227" s="54">
        <f t="shared" si="9"/>
        <v>0</v>
      </c>
      <c r="H227" s="54"/>
      <c r="I227" s="54"/>
      <c r="J227" s="54"/>
      <c r="K227" s="54"/>
      <c r="L227" s="54"/>
      <c r="M227" s="54"/>
      <c r="N227" s="54"/>
      <c r="O227" s="54"/>
      <c r="P227" s="54"/>
      <c r="Q227" s="54"/>
      <c r="R227" s="54"/>
      <c r="S227" s="54"/>
      <c r="T227" s="54"/>
      <c r="U227" s="54"/>
      <c r="V227" s="54"/>
      <c r="W227" s="54"/>
      <c r="X227" s="54"/>
      <c r="Y227" s="54"/>
      <c r="Z227" s="54"/>
      <c r="AA227" s="54">
        <f t="shared" si="10"/>
        <v>0</v>
      </c>
      <c r="AB227" s="55"/>
      <c r="AC227" s="168"/>
      <c r="AD227" s="168"/>
      <c r="AE227" s="168"/>
      <c r="AF227" s="168"/>
      <c r="AG227" s="168"/>
      <c r="AH227" s="168"/>
      <c r="AI227" s="168"/>
      <c r="AJ227" s="168"/>
      <c r="AK227" s="168"/>
      <c r="AL227" s="168"/>
      <c r="AM227" s="168"/>
      <c r="AN227" s="168"/>
    </row>
    <row r="228" spans="1:40" s="16" customFormat="1" ht="10.199999999999999" hidden="1">
      <c r="A228" s="16">
        <v>1140215201</v>
      </c>
      <c r="B228" s="167" t="s">
        <v>475</v>
      </c>
      <c r="C228" s="54">
        <f>+VLOOKUP(A228,Clasificación!C:J,5,FALSE)</f>
        <v>0</v>
      </c>
      <c r="D228" s="54"/>
      <c r="E228" s="54"/>
      <c r="F228" s="54">
        <f>+VLOOKUP(A228,Clasificación!C:K,9,FALSE)</f>
        <v>0</v>
      </c>
      <c r="G228" s="54">
        <f t="shared" si="9"/>
        <v>0</v>
      </c>
      <c r="H228" s="54"/>
      <c r="I228" s="54"/>
      <c r="J228" s="54"/>
      <c r="K228" s="54"/>
      <c r="L228" s="54"/>
      <c r="M228" s="54"/>
      <c r="N228" s="54"/>
      <c r="O228" s="54"/>
      <c r="P228" s="54"/>
      <c r="Q228" s="54"/>
      <c r="R228" s="54"/>
      <c r="S228" s="54"/>
      <c r="T228" s="54"/>
      <c r="U228" s="54"/>
      <c r="V228" s="54"/>
      <c r="W228" s="54"/>
      <c r="X228" s="54"/>
      <c r="Y228" s="54"/>
      <c r="Z228" s="54"/>
      <c r="AA228" s="54">
        <f t="shared" si="10"/>
        <v>0</v>
      </c>
      <c r="AB228" s="55"/>
      <c r="AC228" s="168"/>
      <c r="AD228" s="168"/>
      <c r="AE228" s="168"/>
      <c r="AF228" s="168"/>
      <c r="AG228" s="168"/>
      <c r="AH228" s="168"/>
      <c r="AI228" s="168"/>
      <c r="AJ228" s="168"/>
      <c r="AK228" s="168"/>
      <c r="AL228" s="168"/>
      <c r="AM228" s="168"/>
      <c r="AN228" s="168"/>
    </row>
    <row r="229" spans="1:40" s="16" customFormat="1" ht="10.199999999999999" hidden="1">
      <c r="A229" s="16">
        <v>1140215202</v>
      </c>
      <c r="B229" s="167" t="s">
        <v>476</v>
      </c>
      <c r="C229" s="54">
        <f>+VLOOKUP(A229,Clasificación!C:J,5,FALSE)</f>
        <v>0</v>
      </c>
      <c r="D229" s="54"/>
      <c r="E229" s="54"/>
      <c r="F229" s="54">
        <f>+VLOOKUP(A229,Clasificación!C:K,9,FALSE)</f>
        <v>0</v>
      </c>
      <c r="G229" s="54">
        <f t="shared" si="9"/>
        <v>0</v>
      </c>
      <c r="H229" s="54"/>
      <c r="I229" s="54"/>
      <c r="J229" s="54"/>
      <c r="K229" s="54"/>
      <c r="L229" s="54"/>
      <c r="M229" s="54"/>
      <c r="N229" s="54"/>
      <c r="O229" s="54"/>
      <c r="P229" s="54"/>
      <c r="Q229" s="54"/>
      <c r="R229" s="54"/>
      <c r="S229" s="54"/>
      <c r="T229" s="54"/>
      <c r="U229" s="54"/>
      <c r="V229" s="54"/>
      <c r="W229" s="54"/>
      <c r="X229" s="54"/>
      <c r="Y229" s="54"/>
      <c r="Z229" s="54"/>
      <c r="AA229" s="54">
        <f t="shared" si="10"/>
        <v>0</v>
      </c>
      <c r="AB229" s="55"/>
      <c r="AC229" s="168"/>
      <c r="AD229" s="168"/>
      <c r="AE229" s="168"/>
      <c r="AF229" s="168"/>
      <c r="AG229" s="168"/>
      <c r="AH229" s="168"/>
      <c r="AI229" s="168"/>
      <c r="AJ229" s="168"/>
      <c r="AK229" s="168"/>
      <c r="AL229" s="168"/>
      <c r="AM229" s="168"/>
      <c r="AN229" s="168"/>
    </row>
    <row r="230" spans="1:40" s="16" customFormat="1" ht="10.199999999999999" hidden="1">
      <c r="A230" s="16">
        <v>1140219</v>
      </c>
      <c r="B230" s="167" t="s">
        <v>318</v>
      </c>
      <c r="C230" s="54">
        <f>+VLOOKUP(A230,Clasificación!C:J,5,FALSE)</f>
        <v>0</v>
      </c>
      <c r="D230" s="54"/>
      <c r="E230" s="54"/>
      <c r="F230" s="54">
        <f>+VLOOKUP(A230,Clasificación!C:K,9,FALSE)</f>
        <v>0</v>
      </c>
      <c r="G230" s="54">
        <f t="shared" si="9"/>
        <v>0</v>
      </c>
      <c r="H230" s="54"/>
      <c r="I230" s="54"/>
      <c r="J230" s="54"/>
      <c r="K230" s="54"/>
      <c r="L230" s="54"/>
      <c r="M230" s="54"/>
      <c r="N230" s="54"/>
      <c r="O230" s="54"/>
      <c r="P230" s="54"/>
      <c r="Q230" s="54"/>
      <c r="R230" s="54"/>
      <c r="S230" s="54"/>
      <c r="T230" s="54"/>
      <c r="U230" s="54"/>
      <c r="V230" s="54"/>
      <c r="W230" s="54"/>
      <c r="X230" s="54"/>
      <c r="Y230" s="54"/>
      <c r="Z230" s="54"/>
      <c r="AA230" s="54">
        <f t="shared" si="10"/>
        <v>0</v>
      </c>
      <c r="AB230" s="55"/>
      <c r="AC230" s="168"/>
      <c r="AD230" s="168"/>
      <c r="AE230" s="168"/>
      <c r="AF230" s="168"/>
      <c r="AG230" s="168"/>
      <c r="AH230" s="168"/>
      <c r="AI230" s="168"/>
      <c r="AJ230" s="168"/>
      <c r="AK230" s="168"/>
      <c r="AL230" s="168"/>
      <c r="AM230" s="168"/>
      <c r="AN230" s="168"/>
    </row>
    <row r="231" spans="1:40" s="16" customFormat="1" ht="10.199999999999999" hidden="1">
      <c r="A231" s="16">
        <v>11402191</v>
      </c>
      <c r="B231" s="167" t="s">
        <v>319</v>
      </c>
      <c r="C231" s="54">
        <f>+VLOOKUP(A231,Clasificación!C:J,5,FALSE)</f>
        <v>0</v>
      </c>
      <c r="D231" s="54"/>
      <c r="E231" s="54"/>
      <c r="F231" s="54">
        <f>+VLOOKUP(A231,Clasificación!C:K,9,FALSE)</f>
        <v>0</v>
      </c>
      <c r="G231" s="54">
        <f t="shared" si="9"/>
        <v>0</v>
      </c>
      <c r="H231" s="54"/>
      <c r="I231" s="54"/>
      <c r="J231" s="54"/>
      <c r="K231" s="54"/>
      <c r="L231" s="54"/>
      <c r="M231" s="54"/>
      <c r="N231" s="54"/>
      <c r="O231" s="54"/>
      <c r="P231" s="54"/>
      <c r="Q231" s="54"/>
      <c r="R231" s="54"/>
      <c r="S231" s="54"/>
      <c r="T231" s="54"/>
      <c r="U231" s="54"/>
      <c r="V231" s="54"/>
      <c r="W231" s="54"/>
      <c r="X231" s="54"/>
      <c r="Y231" s="54"/>
      <c r="Z231" s="54"/>
      <c r="AA231" s="54">
        <f t="shared" si="10"/>
        <v>0</v>
      </c>
      <c r="AB231" s="55"/>
      <c r="AC231" s="168"/>
      <c r="AD231" s="168"/>
      <c r="AE231" s="168"/>
      <c r="AF231" s="168"/>
      <c r="AG231" s="168"/>
      <c r="AH231" s="168"/>
      <c r="AI231" s="168"/>
      <c r="AJ231" s="168"/>
      <c r="AK231" s="168"/>
      <c r="AL231" s="168"/>
      <c r="AM231" s="168"/>
      <c r="AN231" s="168"/>
    </row>
    <row r="232" spans="1:40" s="16" customFormat="1" ht="10.199999999999999" hidden="1">
      <c r="A232" s="16">
        <v>1140219101</v>
      </c>
      <c r="B232" s="167" t="s">
        <v>477</v>
      </c>
      <c r="C232" s="54">
        <f>+VLOOKUP(A232,Clasificación!C:J,5,FALSE)</f>
        <v>0</v>
      </c>
      <c r="D232" s="54"/>
      <c r="E232" s="54"/>
      <c r="F232" s="54">
        <f>+VLOOKUP(A232,Clasificación!C:K,9,FALSE)</f>
        <v>0</v>
      </c>
      <c r="G232" s="54">
        <f t="shared" si="9"/>
        <v>0</v>
      </c>
      <c r="H232" s="54"/>
      <c r="I232" s="54"/>
      <c r="J232" s="54"/>
      <c r="K232" s="54"/>
      <c r="L232" s="54"/>
      <c r="M232" s="54"/>
      <c r="N232" s="54"/>
      <c r="O232" s="54"/>
      <c r="P232" s="54"/>
      <c r="Q232" s="54"/>
      <c r="R232" s="54"/>
      <c r="S232" s="54"/>
      <c r="T232" s="54"/>
      <c r="U232" s="54"/>
      <c r="V232" s="54"/>
      <c r="W232" s="54"/>
      <c r="X232" s="54"/>
      <c r="Y232" s="54"/>
      <c r="Z232" s="54"/>
      <c r="AA232" s="54">
        <f t="shared" si="10"/>
        <v>0</v>
      </c>
      <c r="AB232" s="55"/>
      <c r="AC232" s="168"/>
      <c r="AD232" s="168"/>
      <c r="AE232" s="168"/>
      <c r="AF232" s="168"/>
      <c r="AG232" s="168"/>
      <c r="AH232" s="168"/>
      <c r="AI232" s="168"/>
      <c r="AJ232" s="168"/>
      <c r="AK232" s="168"/>
      <c r="AL232" s="168"/>
      <c r="AM232" s="168"/>
      <c r="AN232" s="168"/>
    </row>
    <row r="233" spans="1:40" s="16" customFormat="1" ht="10.199999999999999" hidden="1">
      <c r="A233" s="16">
        <v>1140219102</v>
      </c>
      <c r="B233" s="167" t="s">
        <v>478</v>
      </c>
      <c r="C233" s="54">
        <f>+VLOOKUP(A233,Clasificación!C:J,5,FALSE)</f>
        <v>0</v>
      </c>
      <c r="D233" s="54"/>
      <c r="E233" s="54"/>
      <c r="F233" s="54">
        <f>+VLOOKUP(A233,Clasificación!C:K,9,FALSE)</f>
        <v>0</v>
      </c>
      <c r="G233" s="54">
        <f t="shared" si="9"/>
        <v>0</v>
      </c>
      <c r="H233" s="54"/>
      <c r="I233" s="54"/>
      <c r="J233" s="54"/>
      <c r="K233" s="54"/>
      <c r="L233" s="54"/>
      <c r="M233" s="54"/>
      <c r="N233" s="54"/>
      <c r="O233" s="54"/>
      <c r="P233" s="54"/>
      <c r="Q233" s="54"/>
      <c r="R233" s="54"/>
      <c r="S233" s="54"/>
      <c r="T233" s="54"/>
      <c r="U233" s="54"/>
      <c r="V233" s="54"/>
      <c r="W233" s="54"/>
      <c r="X233" s="54"/>
      <c r="Y233" s="54"/>
      <c r="Z233" s="54"/>
      <c r="AA233" s="54">
        <f t="shared" si="10"/>
        <v>0</v>
      </c>
      <c r="AB233" s="55"/>
      <c r="AC233" s="168"/>
      <c r="AD233" s="168"/>
      <c r="AE233" s="168"/>
      <c r="AF233" s="168"/>
      <c r="AG233" s="168"/>
      <c r="AH233" s="168"/>
      <c r="AI233" s="168"/>
      <c r="AJ233" s="168"/>
      <c r="AK233" s="168"/>
      <c r="AL233" s="168"/>
      <c r="AM233" s="168"/>
      <c r="AN233" s="168"/>
    </row>
    <row r="234" spans="1:40" s="16" customFormat="1" ht="10.199999999999999" hidden="1">
      <c r="A234" s="16">
        <v>1140219103</v>
      </c>
      <c r="B234" s="167" t="s">
        <v>479</v>
      </c>
      <c r="C234" s="54">
        <f>+VLOOKUP(A234,Clasificación!C:J,5,FALSE)</f>
        <v>0</v>
      </c>
      <c r="D234" s="54"/>
      <c r="E234" s="54"/>
      <c r="F234" s="54">
        <f>+VLOOKUP(A234,Clasificación!C:K,9,FALSE)</f>
        <v>0</v>
      </c>
      <c r="G234" s="54">
        <f t="shared" si="9"/>
        <v>0</v>
      </c>
      <c r="H234" s="54"/>
      <c r="I234" s="54"/>
      <c r="J234" s="54"/>
      <c r="K234" s="54"/>
      <c r="L234" s="54"/>
      <c r="M234" s="54"/>
      <c r="N234" s="54"/>
      <c r="O234" s="54"/>
      <c r="P234" s="54"/>
      <c r="Q234" s="54"/>
      <c r="R234" s="54"/>
      <c r="S234" s="54"/>
      <c r="T234" s="54"/>
      <c r="U234" s="54"/>
      <c r="V234" s="54"/>
      <c r="W234" s="54"/>
      <c r="X234" s="54"/>
      <c r="Y234" s="54"/>
      <c r="Z234" s="54"/>
      <c r="AA234" s="54">
        <f t="shared" si="10"/>
        <v>0</v>
      </c>
      <c r="AB234" s="55"/>
      <c r="AC234" s="168"/>
      <c r="AD234" s="168"/>
      <c r="AE234" s="168"/>
      <c r="AF234" s="168"/>
      <c r="AG234" s="168"/>
      <c r="AH234" s="168"/>
      <c r="AI234" s="168"/>
      <c r="AJ234" s="168"/>
      <c r="AK234" s="168"/>
      <c r="AL234" s="168"/>
      <c r="AM234" s="168"/>
      <c r="AN234" s="168"/>
    </row>
    <row r="235" spans="1:40" s="16" customFormat="1" ht="10.199999999999999" hidden="1">
      <c r="A235" s="16">
        <v>1140219104</v>
      </c>
      <c r="B235" s="167" t="s">
        <v>480</v>
      </c>
      <c r="C235" s="54">
        <f>+VLOOKUP(A235,Clasificación!C:J,5,FALSE)</f>
        <v>0</v>
      </c>
      <c r="D235" s="54"/>
      <c r="E235" s="54"/>
      <c r="F235" s="54">
        <f>+VLOOKUP(A235,Clasificación!C:K,9,FALSE)</f>
        <v>0</v>
      </c>
      <c r="G235" s="54">
        <f t="shared" si="9"/>
        <v>0</v>
      </c>
      <c r="H235" s="54"/>
      <c r="I235" s="54"/>
      <c r="J235" s="54"/>
      <c r="K235" s="54"/>
      <c r="L235" s="54"/>
      <c r="M235" s="54"/>
      <c r="N235" s="54"/>
      <c r="O235" s="54"/>
      <c r="P235" s="54"/>
      <c r="Q235" s="54"/>
      <c r="R235" s="54"/>
      <c r="S235" s="54"/>
      <c r="T235" s="54"/>
      <c r="U235" s="54"/>
      <c r="V235" s="54"/>
      <c r="W235" s="54"/>
      <c r="X235" s="54"/>
      <c r="Y235" s="54"/>
      <c r="Z235" s="54"/>
      <c r="AA235" s="54">
        <f t="shared" si="10"/>
        <v>0</v>
      </c>
      <c r="AB235" s="55"/>
      <c r="AC235" s="168"/>
      <c r="AD235" s="168"/>
      <c r="AE235" s="168"/>
      <c r="AF235" s="168"/>
      <c r="AG235" s="168"/>
      <c r="AH235" s="168"/>
      <c r="AI235" s="168"/>
      <c r="AJ235" s="168"/>
      <c r="AK235" s="168"/>
      <c r="AL235" s="168"/>
      <c r="AM235" s="168"/>
      <c r="AN235" s="168"/>
    </row>
    <row r="236" spans="1:40" s="16" customFormat="1" ht="10.199999999999999" hidden="1">
      <c r="A236" s="16">
        <v>1140219105</v>
      </c>
      <c r="B236" s="167" t="s">
        <v>254</v>
      </c>
      <c r="C236" s="54">
        <f>+VLOOKUP(A236,Clasificación!C:J,5,FALSE)</f>
        <v>0</v>
      </c>
      <c r="D236" s="54"/>
      <c r="E236" s="54"/>
      <c r="F236" s="54">
        <f>+VLOOKUP(A236,Clasificación!C:K,9,FALSE)</f>
        <v>-1071707</v>
      </c>
      <c r="G236" s="54">
        <f t="shared" si="9"/>
        <v>1071707</v>
      </c>
      <c r="H236" s="54"/>
      <c r="I236" s="54"/>
      <c r="J236" s="54"/>
      <c r="K236" s="54"/>
      <c r="L236" s="54"/>
      <c r="M236" s="54"/>
      <c r="N236" s="54"/>
      <c r="O236" s="54"/>
      <c r="P236" s="54"/>
      <c r="Q236" s="54"/>
      <c r="R236" s="54"/>
      <c r="S236" s="54">
        <f>-G236</f>
        <v>-1071707</v>
      </c>
      <c r="T236" s="54"/>
      <c r="U236" s="54"/>
      <c r="V236" s="54"/>
      <c r="W236" s="54"/>
      <c r="X236" s="54"/>
      <c r="Y236" s="54"/>
      <c r="Z236" s="54"/>
      <c r="AA236" s="54">
        <f t="shared" si="10"/>
        <v>0</v>
      </c>
      <c r="AB236" s="55"/>
      <c r="AC236" s="168"/>
      <c r="AD236" s="168"/>
      <c r="AE236" s="168"/>
      <c r="AF236" s="168"/>
      <c r="AG236" s="168"/>
      <c r="AH236" s="168"/>
      <c r="AI236" s="168"/>
      <c r="AJ236" s="168"/>
      <c r="AK236" s="168"/>
      <c r="AL236" s="168"/>
      <c r="AM236" s="168"/>
      <c r="AN236" s="168"/>
    </row>
    <row r="237" spans="1:40" s="16" customFormat="1" ht="10.199999999999999" hidden="1">
      <c r="A237" s="16">
        <v>1140219106</v>
      </c>
      <c r="B237" s="167" t="s">
        <v>481</v>
      </c>
      <c r="C237" s="54">
        <f>+VLOOKUP(A237,Clasificación!C:J,5,FALSE)</f>
        <v>0</v>
      </c>
      <c r="D237" s="54"/>
      <c r="E237" s="54"/>
      <c r="F237" s="54">
        <f>+VLOOKUP(A237,Clasificación!C:K,9,FALSE)</f>
        <v>-4621376</v>
      </c>
      <c r="G237" s="54">
        <f t="shared" si="9"/>
        <v>4621376</v>
      </c>
      <c r="H237" s="54"/>
      <c r="I237" s="54"/>
      <c r="J237" s="54"/>
      <c r="K237" s="54"/>
      <c r="L237" s="54"/>
      <c r="M237" s="54"/>
      <c r="N237" s="54"/>
      <c r="O237" s="54"/>
      <c r="P237" s="54"/>
      <c r="Q237" s="54"/>
      <c r="R237" s="54"/>
      <c r="S237" s="54">
        <f t="shared" ref="S237:S256" si="11">-G237</f>
        <v>-4621376</v>
      </c>
      <c r="T237" s="54"/>
      <c r="U237" s="54"/>
      <c r="V237" s="54"/>
      <c r="W237" s="54"/>
      <c r="X237" s="54"/>
      <c r="Y237" s="54"/>
      <c r="Z237" s="54"/>
      <c r="AA237" s="54">
        <f t="shared" si="10"/>
        <v>0</v>
      </c>
      <c r="AB237" s="55"/>
      <c r="AC237" s="168"/>
      <c r="AD237" s="168"/>
      <c r="AE237" s="168"/>
      <c r="AF237" s="168"/>
      <c r="AG237" s="168"/>
      <c r="AH237" s="168"/>
      <c r="AI237" s="168"/>
      <c r="AJ237" s="168"/>
      <c r="AK237" s="168"/>
      <c r="AL237" s="168"/>
      <c r="AM237" s="168"/>
      <c r="AN237" s="168"/>
    </row>
    <row r="238" spans="1:40" s="16" customFormat="1" ht="10.199999999999999" hidden="1">
      <c r="A238" s="16">
        <v>1140219107</v>
      </c>
      <c r="B238" s="167" t="s">
        <v>482</v>
      </c>
      <c r="C238" s="54">
        <f>+VLOOKUP(A238,Clasificación!C:J,5,FALSE)</f>
        <v>0</v>
      </c>
      <c r="D238" s="54"/>
      <c r="E238" s="54"/>
      <c r="F238" s="54">
        <f>+VLOOKUP(A238,Clasificación!C:K,9,FALSE)</f>
        <v>0</v>
      </c>
      <c r="G238" s="54">
        <f t="shared" si="9"/>
        <v>0</v>
      </c>
      <c r="H238" s="54"/>
      <c r="I238" s="54"/>
      <c r="J238" s="54"/>
      <c r="K238" s="54"/>
      <c r="L238" s="54"/>
      <c r="M238" s="54"/>
      <c r="N238" s="54"/>
      <c r="O238" s="54"/>
      <c r="P238" s="54"/>
      <c r="Q238" s="54"/>
      <c r="R238" s="54"/>
      <c r="S238" s="54">
        <f t="shared" si="11"/>
        <v>0</v>
      </c>
      <c r="T238" s="54"/>
      <c r="U238" s="54"/>
      <c r="V238" s="54"/>
      <c r="W238" s="54"/>
      <c r="X238" s="54"/>
      <c r="Y238" s="54"/>
      <c r="Z238" s="54"/>
      <c r="AA238" s="54">
        <f t="shared" si="10"/>
        <v>0</v>
      </c>
      <c r="AB238" s="55"/>
      <c r="AC238" s="168"/>
      <c r="AD238" s="168"/>
      <c r="AE238" s="168"/>
      <c r="AF238" s="168"/>
      <c r="AG238" s="168"/>
      <c r="AH238" s="168"/>
      <c r="AI238" s="168"/>
      <c r="AJ238" s="168"/>
      <c r="AK238" s="168"/>
      <c r="AL238" s="168"/>
      <c r="AM238" s="168"/>
      <c r="AN238" s="168"/>
    </row>
    <row r="239" spans="1:40" s="16" customFormat="1" ht="10.199999999999999" hidden="1">
      <c r="A239" s="16">
        <v>1140219108</v>
      </c>
      <c r="B239" s="167" t="s">
        <v>483</v>
      </c>
      <c r="C239" s="54">
        <f>+VLOOKUP(A239,Clasificación!C:J,5,FALSE)</f>
        <v>0</v>
      </c>
      <c r="D239" s="54"/>
      <c r="E239" s="54"/>
      <c r="F239" s="54">
        <f>+VLOOKUP(A239,Clasificación!C:K,9,FALSE)</f>
        <v>-1786</v>
      </c>
      <c r="G239" s="54">
        <f t="shared" si="9"/>
        <v>1786</v>
      </c>
      <c r="H239" s="54"/>
      <c r="I239" s="54"/>
      <c r="J239" s="54"/>
      <c r="K239" s="54"/>
      <c r="L239" s="54"/>
      <c r="M239" s="54"/>
      <c r="N239" s="54"/>
      <c r="O239" s="54"/>
      <c r="P239" s="54"/>
      <c r="Q239" s="54"/>
      <c r="R239" s="54"/>
      <c r="S239" s="54">
        <f t="shared" si="11"/>
        <v>-1786</v>
      </c>
      <c r="T239" s="54"/>
      <c r="U239" s="54"/>
      <c r="V239" s="54"/>
      <c r="W239" s="54"/>
      <c r="X239" s="54"/>
      <c r="Y239" s="54"/>
      <c r="Z239" s="54"/>
      <c r="AA239" s="54">
        <f t="shared" si="10"/>
        <v>0</v>
      </c>
      <c r="AB239" s="55"/>
      <c r="AC239" s="168"/>
      <c r="AD239" s="168"/>
      <c r="AE239" s="168"/>
      <c r="AF239" s="168"/>
      <c r="AG239" s="168"/>
      <c r="AH239" s="168"/>
      <c r="AI239" s="168"/>
      <c r="AJ239" s="168"/>
      <c r="AK239" s="168"/>
      <c r="AL239" s="168"/>
      <c r="AM239" s="168"/>
      <c r="AN239" s="168"/>
    </row>
    <row r="240" spans="1:40" s="16" customFormat="1" ht="10.199999999999999" hidden="1">
      <c r="A240" s="16">
        <v>1140219109</v>
      </c>
      <c r="B240" s="167" t="s">
        <v>484</v>
      </c>
      <c r="C240" s="54">
        <f>+VLOOKUP(A240,Clasificación!C:J,5,FALSE)</f>
        <v>0</v>
      </c>
      <c r="D240" s="54"/>
      <c r="E240" s="54"/>
      <c r="F240" s="54">
        <f>+VLOOKUP(A240,Clasificación!C:K,9,FALSE)</f>
        <v>0</v>
      </c>
      <c r="G240" s="54">
        <f t="shared" si="9"/>
        <v>0</v>
      </c>
      <c r="H240" s="54"/>
      <c r="I240" s="54"/>
      <c r="J240" s="54"/>
      <c r="K240" s="54"/>
      <c r="L240" s="54"/>
      <c r="M240" s="54"/>
      <c r="N240" s="54"/>
      <c r="O240" s="54"/>
      <c r="P240" s="54"/>
      <c r="Q240" s="54"/>
      <c r="R240" s="54"/>
      <c r="S240" s="54"/>
      <c r="T240" s="54"/>
      <c r="U240" s="54"/>
      <c r="V240" s="54"/>
      <c r="W240" s="54"/>
      <c r="X240" s="54"/>
      <c r="Y240" s="54"/>
      <c r="Z240" s="54"/>
      <c r="AA240" s="54">
        <f t="shared" si="10"/>
        <v>0</v>
      </c>
      <c r="AB240" s="55"/>
      <c r="AC240" s="168"/>
      <c r="AD240" s="168"/>
      <c r="AE240" s="168"/>
      <c r="AF240" s="168"/>
      <c r="AG240" s="168"/>
      <c r="AH240" s="168"/>
      <c r="AI240" s="168"/>
      <c r="AJ240" s="168"/>
      <c r="AK240" s="168"/>
      <c r="AL240" s="168"/>
      <c r="AM240" s="168"/>
      <c r="AN240" s="168"/>
    </row>
    <row r="241" spans="1:40" s="16" customFormat="1" ht="10.199999999999999" hidden="1">
      <c r="A241" s="16">
        <v>1140219110</v>
      </c>
      <c r="B241" s="167" t="s">
        <v>485</v>
      </c>
      <c r="C241" s="54">
        <f>+VLOOKUP(A241,Clasificación!C:J,5,FALSE)</f>
        <v>0</v>
      </c>
      <c r="D241" s="54"/>
      <c r="E241" s="54"/>
      <c r="F241" s="54">
        <f>+VLOOKUP(A241,Clasificación!C:K,9,FALSE)</f>
        <v>0</v>
      </c>
      <c r="G241" s="54">
        <f t="shared" si="9"/>
        <v>0</v>
      </c>
      <c r="H241" s="54"/>
      <c r="I241" s="54"/>
      <c r="J241" s="54"/>
      <c r="K241" s="54"/>
      <c r="L241" s="54"/>
      <c r="M241" s="54"/>
      <c r="N241" s="54"/>
      <c r="O241" s="54"/>
      <c r="P241" s="54"/>
      <c r="Q241" s="54"/>
      <c r="R241" s="54"/>
      <c r="S241" s="54">
        <f t="shared" si="11"/>
        <v>0</v>
      </c>
      <c r="T241" s="54"/>
      <c r="U241" s="54"/>
      <c r="V241" s="54"/>
      <c r="W241" s="54"/>
      <c r="X241" s="54"/>
      <c r="Y241" s="54"/>
      <c r="Z241" s="54"/>
      <c r="AA241" s="54">
        <f t="shared" si="10"/>
        <v>0</v>
      </c>
      <c r="AB241" s="55"/>
      <c r="AC241" s="168"/>
      <c r="AD241" s="168"/>
      <c r="AE241" s="168"/>
      <c r="AF241" s="168"/>
      <c r="AG241" s="168"/>
      <c r="AH241" s="168"/>
      <c r="AI241" s="168"/>
      <c r="AJ241" s="168"/>
      <c r="AK241" s="168"/>
      <c r="AL241" s="168"/>
      <c r="AM241" s="168"/>
      <c r="AN241" s="168"/>
    </row>
    <row r="242" spans="1:40" s="16" customFormat="1" ht="10.199999999999999" hidden="1">
      <c r="A242" s="16">
        <v>1140219111</v>
      </c>
      <c r="B242" s="167" t="s">
        <v>486</v>
      </c>
      <c r="C242" s="54">
        <f>+VLOOKUP(A242,Clasificación!C:J,5,FALSE)</f>
        <v>0</v>
      </c>
      <c r="D242" s="54"/>
      <c r="E242" s="54"/>
      <c r="F242" s="54">
        <f>+VLOOKUP(A242,Clasificación!C:K,9,FALSE)</f>
        <v>0</v>
      </c>
      <c r="G242" s="54">
        <f t="shared" si="9"/>
        <v>0</v>
      </c>
      <c r="H242" s="54"/>
      <c r="I242" s="54"/>
      <c r="J242" s="54"/>
      <c r="K242" s="54"/>
      <c r="L242" s="54"/>
      <c r="M242" s="54"/>
      <c r="N242" s="54"/>
      <c r="O242" s="54"/>
      <c r="P242" s="54"/>
      <c r="Q242" s="54"/>
      <c r="R242" s="54"/>
      <c r="S242" s="54">
        <f t="shared" si="11"/>
        <v>0</v>
      </c>
      <c r="T242" s="54"/>
      <c r="U242" s="54"/>
      <c r="V242" s="54"/>
      <c r="W242" s="54"/>
      <c r="X242" s="54"/>
      <c r="Y242" s="54"/>
      <c r="Z242" s="54"/>
      <c r="AA242" s="54">
        <f t="shared" si="10"/>
        <v>0</v>
      </c>
      <c r="AB242" s="55"/>
      <c r="AC242" s="168"/>
      <c r="AD242" s="168"/>
      <c r="AE242" s="168"/>
      <c r="AF242" s="168"/>
      <c r="AG242" s="168"/>
      <c r="AH242" s="168"/>
      <c r="AI242" s="168"/>
      <c r="AJ242" s="168"/>
      <c r="AK242" s="168"/>
      <c r="AL242" s="168"/>
      <c r="AM242" s="168"/>
      <c r="AN242" s="168"/>
    </row>
    <row r="243" spans="1:40" s="16" customFormat="1" ht="10.199999999999999" hidden="1">
      <c r="A243" s="16">
        <v>1140219112</v>
      </c>
      <c r="B243" s="167" t="s">
        <v>487</v>
      </c>
      <c r="C243" s="54">
        <f>+VLOOKUP(A243,Clasificación!C:J,5,FALSE)</f>
        <v>0</v>
      </c>
      <c r="D243" s="54"/>
      <c r="E243" s="54"/>
      <c r="F243" s="54">
        <f>+VLOOKUP(A243,Clasificación!C:K,9,FALSE)</f>
        <v>0</v>
      </c>
      <c r="G243" s="54">
        <f t="shared" si="9"/>
        <v>0</v>
      </c>
      <c r="H243" s="54"/>
      <c r="I243" s="54"/>
      <c r="J243" s="54"/>
      <c r="K243" s="54"/>
      <c r="L243" s="54"/>
      <c r="M243" s="54"/>
      <c r="N243" s="54"/>
      <c r="O243" s="54"/>
      <c r="P243" s="54"/>
      <c r="Q243" s="54"/>
      <c r="R243" s="54"/>
      <c r="S243" s="54">
        <f t="shared" si="11"/>
        <v>0</v>
      </c>
      <c r="T243" s="54"/>
      <c r="U243" s="54"/>
      <c r="V243" s="54"/>
      <c r="W243" s="54"/>
      <c r="X243" s="54"/>
      <c r="Y243" s="54"/>
      <c r="Z243" s="54"/>
      <c r="AA243" s="54">
        <f t="shared" si="10"/>
        <v>0</v>
      </c>
      <c r="AB243" s="55"/>
      <c r="AC243" s="168"/>
      <c r="AD243" s="168"/>
      <c r="AE243" s="168"/>
      <c r="AF243" s="168"/>
      <c r="AG243" s="168"/>
      <c r="AH243" s="168"/>
      <c r="AI243" s="168"/>
      <c r="AJ243" s="168"/>
      <c r="AK243" s="168"/>
      <c r="AL243" s="168"/>
      <c r="AM243" s="168"/>
      <c r="AN243" s="168"/>
    </row>
    <row r="244" spans="1:40" s="16" customFormat="1" ht="10.199999999999999" hidden="1">
      <c r="A244" s="16">
        <v>1140219113</v>
      </c>
      <c r="B244" s="167" t="s">
        <v>488</v>
      </c>
      <c r="C244" s="54">
        <f>+VLOOKUP(A244,Clasificación!C:J,5,FALSE)</f>
        <v>-114</v>
      </c>
      <c r="D244" s="54"/>
      <c r="E244" s="54"/>
      <c r="F244" s="54">
        <f>+VLOOKUP(A244,Clasificación!C:K,9,FALSE)</f>
        <v>0</v>
      </c>
      <c r="G244" s="54">
        <f t="shared" si="9"/>
        <v>-114</v>
      </c>
      <c r="H244" s="54"/>
      <c r="I244" s="54"/>
      <c r="J244" s="54"/>
      <c r="K244" s="54"/>
      <c r="L244" s="54"/>
      <c r="M244" s="54"/>
      <c r="N244" s="54"/>
      <c r="O244" s="54"/>
      <c r="P244" s="54"/>
      <c r="Q244" s="54"/>
      <c r="R244" s="54"/>
      <c r="S244" s="54">
        <f t="shared" si="11"/>
        <v>114</v>
      </c>
      <c r="T244" s="54"/>
      <c r="U244" s="54"/>
      <c r="V244" s="54"/>
      <c r="W244" s="54"/>
      <c r="X244" s="54"/>
      <c r="Y244" s="54"/>
      <c r="Z244" s="54"/>
      <c r="AA244" s="54">
        <f t="shared" si="10"/>
        <v>0</v>
      </c>
      <c r="AB244" s="55"/>
      <c r="AC244" s="168"/>
      <c r="AD244" s="168"/>
      <c r="AE244" s="168"/>
      <c r="AF244" s="168"/>
      <c r="AG244" s="168"/>
      <c r="AH244" s="168"/>
      <c r="AI244" s="168"/>
      <c r="AJ244" s="168"/>
      <c r="AK244" s="168"/>
      <c r="AL244" s="168"/>
      <c r="AM244" s="168"/>
      <c r="AN244" s="168"/>
    </row>
    <row r="245" spans="1:40" s="16" customFormat="1" ht="10.199999999999999" hidden="1">
      <c r="A245" s="16">
        <v>1140219114</v>
      </c>
      <c r="B245" s="167" t="s">
        <v>478</v>
      </c>
      <c r="C245" s="54">
        <f>+VLOOKUP(A245,Clasificación!C:J,5,FALSE)</f>
        <v>-87069</v>
      </c>
      <c r="D245" s="54"/>
      <c r="E245" s="54"/>
      <c r="F245" s="54">
        <f>+VLOOKUP(A245,Clasificación!C:K,9,FALSE)</f>
        <v>0</v>
      </c>
      <c r="G245" s="54">
        <f t="shared" si="9"/>
        <v>-87069</v>
      </c>
      <c r="H245" s="54"/>
      <c r="I245" s="54"/>
      <c r="J245" s="54"/>
      <c r="K245" s="54"/>
      <c r="L245" s="54"/>
      <c r="M245" s="54"/>
      <c r="N245" s="54"/>
      <c r="O245" s="54"/>
      <c r="P245" s="54"/>
      <c r="Q245" s="54"/>
      <c r="R245" s="54"/>
      <c r="S245" s="54">
        <f t="shared" si="11"/>
        <v>87069</v>
      </c>
      <c r="T245" s="54"/>
      <c r="U245" s="54"/>
      <c r="V245" s="54"/>
      <c r="W245" s="54"/>
      <c r="X245" s="54"/>
      <c r="Y245" s="54"/>
      <c r="Z245" s="54"/>
      <c r="AA245" s="54">
        <f t="shared" si="10"/>
        <v>0</v>
      </c>
      <c r="AB245" s="55"/>
      <c r="AC245" s="168"/>
      <c r="AD245" s="168"/>
      <c r="AE245" s="168"/>
      <c r="AF245" s="168"/>
      <c r="AG245" s="168"/>
      <c r="AH245" s="168"/>
      <c r="AI245" s="168"/>
      <c r="AJ245" s="168"/>
      <c r="AK245" s="168"/>
      <c r="AL245" s="168"/>
      <c r="AM245" s="168"/>
      <c r="AN245" s="168"/>
    </row>
    <row r="246" spans="1:40" s="16" customFormat="1" ht="10.199999999999999" hidden="1">
      <c r="A246" s="16">
        <v>1140219115</v>
      </c>
      <c r="B246" s="167" t="s">
        <v>479</v>
      </c>
      <c r="C246" s="54">
        <f>+VLOOKUP(A246,Clasificación!C:J,5,FALSE)</f>
        <v>0</v>
      </c>
      <c r="D246" s="54"/>
      <c r="E246" s="54"/>
      <c r="F246" s="54">
        <f>+VLOOKUP(A246,Clasificación!C:K,9,FALSE)</f>
        <v>0</v>
      </c>
      <c r="G246" s="54">
        <f t="shared" si="9"/>
        <v>0</v>
      </c>
      <c r="H246" s="54"/>
      <c r="I246" s="54"/>
      <c r="J246" s="54"/>
      <c r="K246" s="54"/>
      <c r="L246" s="54"/>
      <c r="M246" s="54"/>
      <c r="N246" s="54"/>
      <c r="O246" s="54"/>
      <c r="P246" s="54"/>
      <c r="Q246" s="54"/>
      <c r="R246" s="54"/>
      <c r="S246" s="54">
        <f t="shared" si="11"/>
        <v>0</v>
      </c>
      <c r="T246" s="54"/>
      <c r="U246" s="54"/>
      <c r="V246" s="54"/>
      <c r="W246" s="54"/>
      <c r="X246" s="54"/>
      <c r="Y246" s="54"/>
      <c r="Z246" s="54"/>
      <c r="AA246" s="54">
        <f t="shared" si="10"/>
        <v>0</v>
      </c>
      <c r="AB246" s="55"/>
      <c r="AC246" s="168"/>
      <c r="AD246" s="168"/>
      <c r="AE246" s="168"/>
      <c r="AF246" s="168"/>
      <c r="AG246" s="168"/>
      <c r="AH246" s="168"/>
      <c r="AI246" s="168"/>
      <c r="AJ246" s="168"/>
      <c r="AK246" s="168"/>
      <c r="AL246" s="168"/>
      <c r="AM246" s="168"/>
      <c r="AN246" s="168"/>
    </row>
    <row r="247" spans="1:40" s="16" customFormat="1" ht="10.199999999999999" hidden="1">
      <c r="A247" s="16">
        <v>1140219116</v>
      </c>
      <c r="B247" s="167" t="s">
        <v>480</v>
      </c>
      <c r="C247" s="54">
        <f>+VLOOKUP(A247,Clasificación!C:J,5,FALSE)</f>
        <v>0</v>
      </c>
      <c r="D247" s="54"/>
      <c r="E247" s="54"/>
      <c r="F247" s="54">
        <f>+VLOOKUP(A247,Clasificación!C:K,9,FALSE)</f>
        <v>0</v>
      </c>
      <c r="G247" s="54">
        <f t="shared" si="9"/>
        <v>0</v>
      </c>
      <c r="H247" s="54"/>
      <c r="I247" s="54"/>
      <c r="J247" s="54"/>
      <c r="K247" s="54"/>
      <c r="L247" s="54"/>
      <c r="M247" s="54"/>
      <c r="N247" s="54"/>
      <c r="O247" s="54"/>
      <c r="P247" s="54"/>
      <c r="Q247" s="54"/>
      <c r="R247" s="54"/>
      <c r="S247" s="54">
        <f t="shared" si="11"/>
        <v>0</v>
      </c>
      <c r="T247" s="54"/>
      <c r="U247" s="54"/>
      <c r="V247" s="54"/>
      <c r="W247" s="54"/>
      <c r="X247" s="54"/>
      <c r="Y247" s="54"/>
      <c r="Z247" s="54"/>
      <c r="AA247" s="54">
        <f t="shared" si="10"/>
        <v>0</v>
      </c>
      <c r="AB247" s="55"/>
      <c r="AC247" s="168"/>
      <c r="AD247" s="168"/>
      <c r="AE247" s="168"/>
      <c r="AF247" s="168"/>
      <c r="AG247" s="168"/>
      <c r="AH247" s="168"/>
      <c r="AI247" s="168"/>
      <c r="AJ247" s="168"/>
      <c r="AK247" s="168"/>
      <c r="AL247" s="168"/>
      <c r="AM247" s="168"/>
      <c r="AN247" s="168"/>
    </row>
    <row r="248" spans="1:40" s="16" customFormat="1" ht="10.199999999999999" hidden="1">
      <c r="A248" s="16">
        <v>1140219117</v>
      </c>
      <c r="B248" s="167" t="s">
        <v>489</v>
      </c>
      <c r="C248" s="54">
        <f>+VLOOKUP(A248,Clasificación!C:J,5,FALSE)</f>
        <v>0</v>
      </c>
      <c r="D248" s="54"/>
      <c r="E248" s="54"/>
      <c r="F248" s="54">
        <f>+VLOOKUP(A248,Clasificación!C:K,9,FALSE)</f>
        <v>-2316681</v>
      </c>
      <c r="G248" s="54">
        <f t="shared" si="9"/>
        <v>2316681</v>
      </c>
      <c r="H248" s="54"/>
      <c r="I248" s="54"/>
      <c r="J248" s="54"/>
      <c r="K248" s="54"/>
      <c r="L248" s="54"/>
      <c r="M248" s="54"/>
      <c r="N248" s="54"/>
      <c r="O248" s="54"/>
      <c r="P248" s="54"/>
      <c r="Q248" s="54"/>
      <c r="R248" s="54"/>
      <c r="S248" s="54">
        <f t="shared" si="11"/>
        <v>-2316681</v>
      </c>
      <c r="T248" s="54"/>
      <c r="U248" s="54"/>
      <c r="V248" s="54"/>
      <c r="W248" s="54"/>
      <c r="X248" s="54"/>
      <c r="Y248" s="54"/>
      <c r="Z248" s="54"/>
      <c r="AA248" s="54">
        <f t="shared" si="10"/>
        <v>0</v>
      </c>
      <c r="AB248" s="55"/>
      <c r="AC248" s="168"/>
      <c r="AD248" s="168"/>
      <c r="AE248" s="168"/>
      <c r="AF248" s="168"/>
      <c r="AG248" s="168"/>
      <c r="AH248" s="168"/>
      <c r="AI248" s="168"/>
      <c r="AJ248" s="168"/>
      <c r="AK248" s="168"/>
      <c r="AL248" s="168"/>
      <c r="AM248" s="168"/>
      <c r="AN248" s="168"/>
    </row>
    <row r="249" spans="1:40" s="16" customFormat="1" ht="10.199999999999999" hidden="1">
      <c r="A249" s="16">
        <v>1140219118</v>
      </c>
      <c r="B249" s="167" t="s">
        <v>490</v>
      </c>
      <c r="C249" s="54">
        <f>+VLOOKUP(A249,Clasificación!C:J,5,FALSE)</f>
        <v>0</v>
      </c>
      <c r="D249" s="54"/>
      <c r="E249" s="54"/>
      <c r="F249" s="54">
        <f>+VLOOKUP(A249,Clasificación!C:K,9,FALSE)</f>
        <v>0</v>
      </c>
      <c r="G249" s="54">
        <f t="shared" si="9"/>
        <v>0</v>
      </c>
      <c r="H249" s="54"/>
      <c r="I249" s="54"/>
      <c r="J249" s="54"/>
      <c r="K249" s="54"/>
      <c r="L249" s="54"/>
      <c r="M249" s="54"/>
      <c r="N249" s="54"/>
      <c r="O249" s="54"/>
      <c r="P249" s="54"/>
      <c r="Q249" s="54"/>
      <c r="R249" s="54"/>
      <c r="S249" s="54">
        <f t="shared" si="11"/>
        <v>0</v>
      </c>
      <c r="T249" s="54"/>
      <c r="U249" s="54"/>
      <c r="V249" s="54"/>
      <c r="W249" s="54"/>
      <c r="X249" s="54"/>
      <c r="Y249" s="54"/>
      <c r="Z249" s="54"/>
      <c r="AA249" s="54">
        <f t="shared" si="10"/>
        <v>0</v>
      </c>
      <c r="AB249" s="55"/>
      <c r="AC249" s="168"/>
      <c r="AD249" s="168"/>
      <c r="AE249" s="168"/>
      <c r="AF249" s="168"/>
      <c r="AG249" s="168"/>
      <c r="AH249" s="168"/>
      <c r="AI249" s="168"/>
      <c r="AJ249" s="168"/>
      <c r="AK249" s="168"/>
      <c r="AL249" s="168"/>
      <c r="AM249" s="168"/>
      <c r="AN249" s="168"/>
    </row>
    <row r="250" spans="1:40" s="16" customFormat="1" ht="10.199999999999999" hidden="1">
      <c r="A250" s="16">
        <v>1140219119</v>
      </c>
      <c r="B250" s="167" t="s">
        <v>482</v>
      </c>
      <c r="C250" s="54">
        <f>+VLOOKUP(A250,Clasificación!C:J,5,FALSE)</f>
        <v>0</v>
      </c>
      <c r="D250" s="54"/>
      <c r="E250" s="54"/>
      <c r="F250" s="54">
        <f>+VLOOKUP(A250,Clasificación!C:K,9,FALSE)</f>
        <v>0</v>
      </c>
      <c r="G250" s="54">
        <f t="shared" si="9"/>
        <v>0</v>
      </c>
      <c r="H250" s="54"/>
      <c r="I250" s="54"/>
      <c r="J250" s="54"/>
      <c r="K250" s="54"/>
      <c r="L250" s="54"/>
      <c r="M250" s="54"/>
      <c r="N250" s="54"/>
      <c r="O250" s="54"/>
      <c r="P250" s="54"/>
      <c r="Q250" s="54"/>
      <c r="R250" s="54"/>
      <c r="S250" s="54">
        <f t="shared" si="11"/>
        <v>0</v>
      </c>
      <c r="T250" s="54"/>
      <c r="U250" s="54"/>
      <c r="V250" s="54"/>
      <c r="W250" s="54"/>
      <c r="X250" s="54"/>
      <c r="Y250" s="54"/>
      <c r="Z250" s="54"/>
      <c r="AA250" s="54">
        <f t="shared" si="10"/>
        <v>0</v>
      </c>
      <c r="AB250" s="55"/>
      <c r="AC250" s="168"/>
      <c r="AD250" s="168"/>
      <c r="AE250" s="168"/>
      <c r="AF250" s="168"/>
      <c r="AG250" s="168"/>
      <c r="AH250" s="168"/>
      <c r="AI250" s="168"/>
      <c r="AJ250" s="168"/>
      <c r="AK250" s="168"/>
      <c r="AL250" s="168"/>
      <c r="AM250" s="168"/>
      <c r="AN250" s="168"/>
    </row>
    <row r="251" spans="1:40" s="16" customFormat="1" ht="10.199999999999999" hidden="1">
      <c r="A251" s="16">
        <v>1140219120</v>
      </c>
      <c r="B251" s="167" t="s">
        <v>483</v>
      </c>
      <c r="C251" s="54">
        <f>+VLOOKUP(A251,Clasificación!C:J,5,FALSE)</f>
        <v>0</v>
      </c>
      <c r="D251" s="54"/>
      <c r="E251" s="54"/>
      <c r="F251" s="54">
        <f>+VLOOKUP(A251,Clasificación!C:K,9,FALSE)</f>
        <v>0</v>
      </c>
      <c r="G251" s="54">
        <f t="shared" si="9"/>
        <v>0</v>
      </c>
      <c r="H251" s="54"/>
      <c r="I251" s="54"/>
      <c r="J251" s="54"/>
      <c r="K251" s="54"/>
      <c r="L251" s="54"/>
      <c r="M251" s="54"/>
      <c r="N251" s="54"/>
      <c r="O251" s="54"/>
      <c r="P251" s="54"/>
      <c r="Q251" s="54"/>
      <c r="R251" s="54"/>
      <c r="S251" s="54">
        <f t="shared" si="11"/>
        <v>0</v>
      </c>
      <c r="T251" s="54"/>
      <c r="U251" s="54"/>
      <c r="V251" s="54"/>
      <c r="W251" s="54"/>
      <c r="X251" s="54"/>
      <c r="Y251" s="54"/>
      <c r="Z251" s="54"/>
      <c r="AA251" s="54">
        <f t="shared" si="10"/>
        <v>0</v>
      </c>
      <c r="AB251" s="55"/>
      <c r="AC251" s="168"/>
      <c r="AD251" s="168"/>
      <c r="AE251" s="168"/>
      <c r="AF251" s="168"/>
      <c r="AG251" s="168"/>
      <c r="AH251" s="168"/>
      <c r="AI251" s="168"/>
      <c r="AJ251" s="168"/>
      <c r="AK251" s="168"/>
      <c r="AL251" s="168"/>
      <c r="AM251" s="168"/>
      <c r="AN251" s="168"/>
    </row>
    <row r="252" spans="1:40" s="16" customFormat="1" ht="10.199999999999999" hidden="1">
      <c r="A252" s="16">
        <v>1140219121</v>
      </c>
      <c r="B252" s="167" t="s">
        <v>491</v>
      </c>
      <c r="C252" s="54">
        <f>+VLOOKUP(A252,Clasificación!C:J,5,FALSE)</f>
        <v>0</v>
      </c>
      <c r="D252" s="54"/>
      <c r="E252" s="54"/>
      <c r="F252" s="54">
        <f>+VLOOKUP(A252,Clasificación!C:K,9,FALSE)</f>
        <v>0</v>
      </c>
      <c r="G252" s="54">
        <f t="shared" si="9"/>
        <v>0</v>
      </c>
      <c r="H252" s="54"/>
      <c r="I252" s="54"/>
      <c r="J252" s="54"/>
      <c r="K252" s="54"/>
      <c r="L252" s="54"/>
      <c r="M252" s="54"/>
      <c r="N252" s="54"/>
      <c r="O252" s="54"/>
      <c r="P252" s="54"/>
      <c r="Q252" s="54"/>
      <c r="R252" s="54"/>
      <c r="S252" s="54">
        <f t="shared" si="11"/>
        <v>0</v>
      </c>
      <c r="T252" s="54"/>
      <c r="U252" s="54"/>
      <c r="V252" s="54"/>
      <c r="W252" s="54"/>
      <c r="X252" s="54"/>
      <c r="Y252" s="54"/>
      <c r="Z252" s="54"/>
      <c r="AA252" s="54">
        <f t="shared" si="10"/>
        <v>0</v>
      </c>
      <c r="AB252" s="55"/>
      <c r="AC252" s="168"/>
      <c r="AD252" s="168"/>
      <c r="AE252" s="168"/>
      <c r="AF252" s="168"/>
      <c r="AG252" s="168"/>
      <c r="AH252" s="168"/>
      <c r="AI252" s="168"/>
      <c r="AJ252" s="168"/>
      <c r="AK252" s="168"/>
      <c r="AL252" s="168"/>
      <c r="AM252" s="168"/>
      <c r="AN252" s="168"/>
    </row>
    <row r="253" spans="1:40" s="16" customFormat="1" ht="10.199999999999999" hidden="1">
      <c r="A253" s="16">
        <v>1140219122</v>
      </c>
      <c r="B253" s="167" t="s">
        <v>492</v>
      </c>
      <c r="C253" s="54">
        <f>+VLOOKUP(A253,Clasificación!C:J,5,FALSE)</f>
        <v>0</v>
      </c>
      <c r="D253" s="54"/>
      <c r="E253" s="54"/>
      <c r="F253" s="54">
        <f>+VLOOKUP(A253,Clasificación!C:K,9,FALSE)</f>
        <v>0</v>
      </c>
      <c r="G253" s="54">
        <f t="shared" si="9"/>
        <v>0</v>
      </c>
      <c r="H253" s="54"/>
      <c r="I253" s="54"/>
      <c r="J253" s="54"/>
      <c r="K253" s="54"/>
      <c r="L253" s="54"/>
      <c r="M253" s="54"/>
      <c r="N253" s="54"/>
      <c r="O253" s="54"/>
      <c r="P253" s="54"/>
      <c r="Q253" s="54"/>
      <c r="R253" s="54"/>
      <c r="S253" s="54">
        <f t="shared" si="11"/>
        <v>0</v>
      </c>
      <c r="T253" s="54"/>
      <c r="U253" s="54"/>
      <c r="V253" s="54"/>
      <c r="W253" s="54"/>
      <c r="X253" s="54"/>
      <c r="Y253" s="54"/>
      <c r="Z253" s="54"/>
      <c r="AA253" s="54">
        <f t="shared" si="10"/>
        <v>0</v>
      </c>
      <c r="AB253" s="55"/>
      <c r="AC253" s="168"/>
      <c r="AD253" s="168"/>
      <c r="AE253" s="168"/>
      <c r="AF253" s="168"/>
      <c r="AG253" s="168"/>
      <c r="AH253" s="168"/>
      <c r="AI253" s="168"/>
      <c r="AJ253" s="168"/>
      <c r="AK253" s="168"/>
      <c r="AL253" s="168"/>
      <c r="AM253" s="168"/>
      <c r="AN253" s="168"/>
    </row>
    <row r="254" spans="1:40" s="16" customFormat="1" ht="10.199999999999999" hidden="1">
      <c r="A254" s="16">
        <v>1140219123</v>
      </c>
      <c r="B254" s="167" t="s">
        <v>486</v>
      </c>
      <c r="C254" s="54">
        <f>+VLOOKUP(A254,Clasificación!C:J,5,FALSE)</f>
        <v>0</v>
      </c>
      <c r="D254" s="54"/>
      <c r="E254" s="54"/>
      <c r="F254" s="54">
        <f>+VLOOKUP(A254,Clasificación!C:K,9,FALSE)</f>
        <v>0</v>
      </c>
      <c r="G254" s="54">
        <f t="shared" si="9"/>
        <v>0</v>
      </c>
      <c r="H254" s="54"/>
      <c r="I254" s="54"/>
      <c r="J254" s="54"/>
      <c r="K254" s="54"/>
      <c r="L254" s="54"/>
      <c r="M254" s="54"/>
      <c r="N254" s="54"/>
      <c r="O254" s="54"/>
      <c r="P254" s="54"/>
      <c r="Q254" s="54"/>
      <c r="R254" s="54"/>
      <c r="S254" s="54">
        <f t="shared" si="11"/>
        <v>0</v>
      </c>
      <c r="T254" s="54"/>
      <c r="U254" s="54"/>
      <c r="V254" s="54"/>
      <c r="W254" s="54"/>
      <c r="X254" s="54"/>
      <c r="Y254" s="54"/>
      <c r="Z254" s="54"/>
      <c r="AA254" s="54">
        <f t="shared" si="10"/>
        <v>0</v>
      </c>
      <c r="AB254" s="55"/>
      <c r="AC254" s="168"/>
      <c r="AD254" s="168"/>
      <c r="AE254" s="168"/>
      <c r="AF254" s="168"/>
      <c r="AG254" s="168"/>
      <c r="AH254" s="168"/>
      <c r="AI254" s="168"/>
      <c r="AJ254" s="168"/>
      <c r="AK254" s="168"/>
      <c r="AL254" s="168"/>
      <c r="AM254" s="168"/>
      <c r="AN254" s="168"/>
    </row>
    <row r="255" spans="1:40" s="16" customFormat="1" ht="10.199999999999999" hidden="1">
      <c r="A255" s="16">
        <v>1140219124</v>
      </c>
      <c r="B255" s="167" t="s">
        <v>487</v>
      </c>
      <c r="C255" s="54">
        <f>+VLOOKUP(A255,Clasificación!C:J,5,FALSE)</f>
        <v>0</v>
      </c>
      <c r="D255" s="54"/>
      <c r="E255" s="54"/>
      <c r="F255" s="54">
        <f>+VLOOKUP(A255,Clasificación!C:K,9,FALSE)</f>
        <v>0</v>
      </c>
      <c r="G255" s="54">
        <f t="shared" si="9"/>
        <v>0</v>
      </c>
      <c r="H255" s="54"/>
      <c r="I255" s="54"/>
      <c r="J255" s="54"/>
      <c r="K255" s="54"/>
      <c r="L255" s="54"/>
      <c r="M255" s="54"/>
      <c r="N255" s="54"/>
      <c r="O255" s="54"/>
      <c r="P255" s="54"/>
      <c r="Q255" s="54"/>
      <c r="R255" s="54"/>
      <c r="S255" s="54">
        <f t="shared" si="11"/>
        <v>0</v>
      </c>
      <c r="T255" s="54"/>
      <c r="U255" s="54"/>
      <c r="V255" s="54"/>
      <c r="W255" s="54"/>
      <c r="X255" s="54"/>
      <c r="Y255" s="54"/>
      <c r="Z255" s="54"/>
      <c r="AA255" s="54">
        <f t="shared" si="10"/>
        <v>0</v>
      </c>
      <c r="AB255" s="55"/>
      <c r="AC255" s="168"/>
      <c r="AD255" s="168"/>
      <c r="AE255" s="168"/>
      <c r="AF255" s="168"/>
      <c r="AG255" s="168"/>
      <c r="AH255" s="168"/>
      <c r="AI255" s="168"/>
      <c r="AJ255" s="168"/>
      <c r="AK255" s="168"/>
      <c r="AL255" s="168"/>
      <c r="AM255" s="168"/>
      <c r="AN255" s="168"/>
    </row>
    <row r="256" spans="1:40" s="16" customFormat="1" ht="10.199999999999999" hidden="1">
      <c r="A256" s="16">
        <v>1140219125</v>
      </c>
      <c r="B256" s="167" t="s">
        <v>493</v>
      </c>
      <c r="C256" s="54">
        <f>+VLOOKUP(A256,Clasificación!C:J,5,FALSE)</f>
        <v>0</v>
      </c>
      <c r="D256" s="54"/>
      <c r="E256" s="54"/>
      <c r="F256" s="54">
        <f>+VLOOKUP(A256,Clasificación!C:K,9,FALSE)</f>
        <v>0</v>
      </c>
      <c r="G256" s="54">
        <f t="shared" si="9"/>
        <v>0</v>
      </c>
      <c r="H256" s="54"/>
      <c r="I256" s="54"/>
      <c r="J256" s="54"/>
      <c r="K256" s="54"/>
      <c r="L256" s="54"/>
      <c r="M256" s="54"/>
      <c r="N256" s="54"/>
      <c r="O256" s="54"/>
      <c r="P256" s="54"/>
      <c r="Q256" s="54"/>
      <c r="R256" s="54"/>
      <c r="S256" s="54">
        <f t="shared" si="11"/>
        <v>0</v>
      </c>
      <c r="T256" s="54"/>
      <c r="U256" s="54"/>
      <c r="V256" s="54"/>
      <c r="W256" s="54"/>
      <c r="X256" s="54"/>
      <c r="Y256" s="54"/>
      <c r="Z256" s="54"/>
      <c r="AA256" s="54">
        <f t="shared" si="10"/>
        <v>0</v>
      </c>
      <c r="AB256" s="55"/>
      <c r="AC256" s="168"/>
      <c r="AD256" s="168"/>
      <c r="AE256" s="168"/>
      <c r="AF256" s="168"/>
      <c r="AG256" s="168"/>
      <c r="AH256" s="168"/>
      <c r="AI256" s="168"/>
      <c r="AJ256" s="168"/>
      <c r="AK256" s="168"/>
      <c r="AL256" s="168"/>
      <c r="AM256" s="168"/>
      <c r="AN256" s="168"/>
    </row>
    <row r="257" spans="1:40" s="16" customFormat="1" ht="10.199999999999999" hidden="1">
      <c r="A257" s="16">
        <v>1140219126</v>
      </c>
      <c r="B257" s="167" t="s">
        <v>493</v>
      </c>
      <c r="C257" s="54">
        <f>+VLOOKUP(A257,Clasificación!C:J,5,FALSE)</f>
        <v>0</v>
      </c>
      <c r="D257" s="54"/>
      <c r="E257" s="54"/>
      <c r="F257" s="54">
        <f>+VLOOKUP(A257,Clasificación!C:K,9,FALSE)</f>
        <v>0</v>
      </c>
      <c r="G257" s="54">
        <f t="shared" si="9"/>
        <v>0</v>
      </c>
      <c r="H257" s="54"/>
      <c r="I257" s="54"/>
      <c r="J257" s="54"/>
      <c r="K257" s="54"/>
      <c r="L257" s="54"/>
      <c r="M257" s="54"/>
      <c r="N257" s="54"/>
      <c r="O257" s="54"/>
      <c r="P257" s="54"/>
      <c r="Q257" s="54"/>
      <c r="R257" s="54"/>
      <c r="S257" s="54"/>
      <c r="T257" s="54"/>
      <c r="U257" s="54"/>
      <c r="V257" s="54"/>
      <c r="W257" s="54"/>
      <c r="X257" s="54"/>
      <c r="Y257" s="54"/>
      <c r="Z257" s="54"/>
      <c r="AA257" s="54">
        <f t="shared" si="10"/>
        <v>0</v>
      </c>
      <c r="AB257" s="55"/>
      <c r="AC257" s="168"/>
      <c r="AD257" s="168"/>
      <c r="AE257" s="168"/>
      <c r="AF257" s="168"/>
      <c r="AG257" s="168"/>
      <c r="AH257" s="168"/>
      <c r="AI257" s="168"/>
      <c r="AJ257" s="168"/>
      <c r="AK257" s="168"/>
      <c r="AL257" s="168"/>
      <c r="AM257" s="168"/>
      <c r="AN257" s="168"/>
    </row>
    <row r="258" spans="1:40" s="16" customFormat="1" ht="10.199999999999999" hidden="1">
      <c r="A258" s="16">
        <v>1140219127</v>
      </c>
      <c r="B258" s="167" t="s">
        <v>494</v>
      </c>
      <c r="C258" s="54">
        <f>+VLOOKUP(A258,Clasificación!C:J,5,FALSE)</f>
        <v>0</v>
      </c>
      <c r="D258" s="54"/>
      <c r="E258" s="54"/>
      <c r="F258" s="54">
        <f>+VLOOKUP(A258,Clasificación!C:K,9,FALSE)</f>
        <v>0</v>
      </c>
      <c r="G258" s="54">
        <f t="shared" si="9"/>
        <v>0</v>
      </c>
      <c r="H258" s="54"/>
      <c r="I258" s="54"/>
      <c r="J258" s="54"/>
      <c r="K258" s="54"/>
      <c r="L258" s="54"/>
      <c r="M258" s="54"/>
      <c r="N258" s="54"/>
      <c r="O258" s="54"/>
      <c r="P258" s="54"/>
      <c r="Q258" s="54"/>
      <c r="R258" s="54"/>
      <c r="S258" s="54"/>
      <c r="T258" s="54"/>
      <c r="U258" s="54"/>
      <c r="V258" s="54"/>
      <c r="W258" s="54"/>
      <c r="X258" s="54"/>
      <c r="Y258" s="54"/>
      <c r="Z258" s="54"/>
      <c r="AA258" s="54">
        <f t="shared" si="10"/>
        <v>0</v>
      </c>
      <c r="AB258" s="55"/>
      <c r="AC258" s="168"/>
      <c r="AD258" s="168"/>
      <c r="AE258" s="168"/>
      <c r="AF258" s="168"/>
      <c r="AG258" s="168"/>
      <c r="AH258" s="168"/>
      <c r="AI258" s="168"/>
      <c r="AJ258" s="168"/>
      <c r="AK258" s="168"/>
      <c r="AL258" s="168"/>
      <c r="AM258" s="168"/>
      <c r="AN258" s="168"/>
    </row>
    <row r="259" spans="1:40" s="16" customFormat="1" ht="10.199999999999999" hidden="1">
      <c r="A259" s="16">
        <v>1140219128</v>
      </c>
      <c r="B259" s="167" t="s">
        <v>494</v>
      </c>
      <c r="C259" s="54">
        <f>+VLOOKUP(A259,Clasificación!C:J,5,FALSE)</f>
        <v>0</v>
      </c>
      <c r="D259" s="54"/>
      <c r="E259" s="54"/>
      <c r="F259" s="54">
        <f>+VLOOKUP(A259,Clasificación!C:K,9,FALSE)</f>
        <v>0</v>
      </c>
      <c r="G259" s="54">
        <f t="shared" si="9"/>
        <v>0</v>
      </c>
      <c r="H259" s="54"/>
      <c r="I259" s="54"/>
      <c r="J259" s="54"/>
      <c r="K259" s="54"/>
      <c r="L259" s="54"/>
      <c r="M259" s="54"/>
      <c r="N259" s="54"/>
      <c r="O259" s="54"/>
      <c r="P259" s="54"/>
      <c r="Q259" s="54"/>
      <c r="R259" s="54"/>
      <c r="S259" s="54"/>
      <c r="T259" s="54"/>
      <c r="U259" s="54"/>
      <c r="V259" s="54"/>
      <c r="W259" s="54"/>
      <c r="X259" s="54"/>
      <c r="Y259" s="54"/>
      <c r="Z259" s="54"/>
      <c r="AA259" s="54">
        <f t="shared" si="10"/>
        <v>0</v>
      </c>
      <c r="AB259" s="55"/>
      <c r="AC259" s="168"/>
      <c r="AD259" s="168"/>
      <c r="AE259" s="168"/>
      <c r="AF259" s="168"/>
      <c r="AG259" s="168"/>
      <c r="AH259" s="168"/>
      <c r="AI259" s="168"/>
      <c r="AJ259" s="168"/>
      <c r="AK259" s="168"/>
      <c r="AL259" s="168"/>
      <c r="AM259" s="168"/>
      <c r="AN259" s="168"/>
    </row>
    <row r="260" spans="1:40" s="16" customFormat="1" ht="10.199999999999999" hidden="1">
      <c r="A260" s="16">
        <v>1140219129</v>
      </c>
      <c r="B260" s="167" t="s">
        <v>495</v>
      </c>
      <c r="C260" s="54">
        <f>+VLOOKUP(A260,Clasificación!C:J,5,FALSE)</f>
        <v>0</v>
      </c>
      <c r="D260" s="54"/>
      <c r="E260" s="54"/>
      <c r="F260" s="54">
        <f>+VLOOKUP(A260,Clasificación!C:K,9,FALSE)</f>
        <v>0</v>
      </c>
      <c r="G260" s="54">
        <f t="shared" si="9"/>
        <v>0</v>
      </c>
      <c r="H260" s="54"/>
      <c r="I260" s="54"/>
      <c r="J260" s="54"/>
      <c r="K260" s="54"/>
      <c r="L260" s="54"/>
      <c r="M260" s="54"/>
      <c r="N260" s="54"/>
      <c r="O260" s="54"/>
      <c r="P260" s="54"/>
      <c r="Q260" s="54"/>
      <c r="R260" s="54"/>
      <c r="S260" s="54"/>
      <c r="T260" s="54"/>
      <c r="U260" s="54"/>
      <c r="V260" s="54"/>
      <c r="W260" s="54"/>
      <c r="X260" s="54"/>
      <c r="Y260" s="54"/>
      <c r="Z260" s="54"/>
      <c r="AA260" s="54">
        <f t="shared" si="10"/>
        <v>0</v>
      </c>
      <c r="AB260" s="55"/>
      <c r="AC260" s="168"/>
      <c r="AD260" s="168"/>
      <c r="AE260" s="168"/>
      <c r="AF260" s="168"/>
      <c r="AG260" s="168"/>
      <c r="AH260" s="168"/>
      <c r="AI260" s="168"/>
      <c r="AJ260" s="168"/>
      <c r="AK260" s="168"/>
      <c r="AL260" s="168"/>
      <c r="AM260" s="168"/>
      <c r="AN260" s="168"/>
    </row>
    <row r="261" spans="1:40" s="16" customFormat="1" ht="10.199999999999999" hidden="1">
      <c r="A261" s="16">
        <v>1140219130</v>
      </c>
      <c r="B261" s="167" t="s">
        <v>496</v>
      </c>
      <c r="C261" s="54">
        <f>+VLOOKUP(A261,Clasificación!C:J,5,FALSE)</f>
        <v>0</v>
      </c>
      <c r="D261" s="54"/>
      <c r="E261" s="54"/>
      <c r="F261" s="54">
        <f>+VLOOKUP(A261,Clasificación!C:K,9,FALSE)</f>
        <v>0</v>
      </c>
      <c r="G261" s="54">
        <f t="shared" si="9"/>
        <v>0</v>
      </c>
      <c r="H261" s="54"/>
      <c r="I261" s="54"/>
      <c r="J261" s="54"/>
      <c r="K261" s="54"/>
      <c r="L261" s="54"/>
      <c r="M261" s="54"/>
      <c r="N261" s="54"/>
      <c r="O261" s="54"/>
      <c r="P261" s="54"/>
      <c r="Q261" s="54"/>
      <c r="R261" s="54"/>
      <c r="S261" s="54"/>
      <c r="T261" s="54"/>
      <c r="U261" s="54"/>
      <c r="V261" s="54"/>
      <c r="W261" s="54"/>
      <c r="X261" s="54"/>
      <c r="Y261" s="54"/>
      <c r="Z261" s="54"/>
      <c r="AA261" s="54">
        <f t="shared" si="10"/>
        <v>0</v>
      </c>
      <c r="AB261" s="55"/>
      <c r="AC261" s="168"/>
      <c r="AD261" s="168"/>
      <c r="AE261" s="168"/>
      <c r="AF261" s="168"/>
      <c r="AG261" s="168"/>
      <c r="AH261" s="168"/>
      <c r="AI261" s="168"/>
      <c r="AJ261" s="168"/>
      <c r="AK261" s="168"/>
      <c r="AL261" s="168"/>
      <c r="AM261" s="168"/>
      <c r="AN261" s="168"/>
    </row>
    <row r="262" spans="1:40" s="16" customFormat="1" ht="10.199999999999999" hidden="1">
      <c r="A262" s="16">
        <v>11402192</v>
      </c>
      <c r="B262" s="167" t="s">
        <v>320</v>
      </c>
      <c r="C262" s="54">
        <f>+VLOOKUP(A262,Clasificación!C:J,5,FALSE)</f>
        <v>0</v>
      </c>
      <c r="D262" s="54"/>
      <c r="E262" s="54"/>
      <c r="F262" s="54">
        <f>+VLOOKUP(A262,Clasificación!C:K,9,FALSE)</f>
        <v>0</v>
      </c>
      <c r="G262" s="54">
        <f t="shared" si="9"/>
        <v>0</v>
      </c>
      <c r="H262" s="54"/>
      <c r="I262" s="54"/>
      <c r="J262" s="54"/>
      <c r="K262" s="54"/>
      <c r="L262" s="54"/>
      <c r="M262" s="54"/>
      <c r="N262" s="54"/>
      <c r="O262" s="54"/>
      <c r="P262" s="54"/>
      <c r="Q262" s="54"/>
      <c r="R262" s="54"/>
      <c r="S262" s="54"/>
      <c r="T262" s="54"/>
      <c r="U262" s="54"/>
      <c r="V262" s="54"/>
      <c r="W262" s="54"/>
      <c r="X262" s="54"/>
      <c r="Y262" s="54"/>
      <c r="Z262" s="54"/>
      <c r="AA262" s="54">
        <f t="shared" si="10"/>
        <v>0</v>
      </c>
      <c r="AB262" s="55"/>
      <c r="AC262" s="168"/>
      <c r="AD262" s="168"/>
      <c r="AE262" s="168"/>
      <c r="AF262" s="168"/>
      <c r="AG262" s="168"/>
      <c r="AH262" s="168"/>
      <c r="AI262" s="168"/>
      <c r="AJ262" s="168"/>
      <c r="AK262" s="168"/>
      <c r="AL262" s="168"/>
      <c r="AM262" s="168"/>
      <c r="AN262" s="168"/>
    </row>
    <row r="263" spans="1:40" s="16" customFormat="1" ht="10.199999999999999" hidden="1">
      <c r="A263" s="16">
        <v>1140219201</v>
      </c>
      <c r="B263" s="167" t="s">
        <v>497</v>
      </c>
      <c r="C263" s="54">
        <f>+VLOOKUP(A263,Clasificación!C:J,5,FALSE)</f>
        <v>0</v>
      </c>
      <c r="D263" s="54"/>
      <c r="E263" s="54"/>
      <c r="F263" s="54">
        <f>+VLOOKUP(A263,Clasificación!C:K,9,FALSE)</f>
        <v>0</v>
      </c>
      <c r="G263" s="54">
        <f t="shared" si="9"/>
        <v>0</v>
      </c>
      <c r="H263" s="54"/>
      <c r="I263" s="54"/>
      <c r="J263" s="54"/>
      <c r="K263" s="54"/>
      <c r="L263" s="54"/>
      <c r="M263" s="54"/>
      <c r="N263" s="54"/>
      <c r="O263" s="54"/>
      <c r="P263" s="54"/>
      <c r="Q263" s="54"/>
      <c r="R263" s="54"/>
      <c r="S263" s="54"/>
      <c r="T263" s="54"/>
      <c r="U263" s="54"/>
      <c r="V263" s="54"/>
      <c r="W263" s="54"/>
      <c r="X263" s="54"/>
      <c r="Y263" s="54"/>
      <c r="Z263" s="54"/>
      <c r="AA263" s="54">
        <f t="shared" si="10"/>
        <v>0</v>
      </c>
      <c r="AB263" s="55"/>
      <c r="AC263" s="168"/>
      <c r="AD263" s="168"/>
      <c r="AE263" s="168"/>
      <c r="AF263" s="168"/>
      <c r="AG263" s="168"/>
      <c r="AH263" s="168"/>
      <c r="AI263" s="168"/>
      <c r="AJ263" s="168"/>
      <c r="AK263" s="168"/>
      <c r="AL263" s="168"/>
      <c r="AM263" s="168"/>
      <c r="AN263" s="168"/>
    </row>
    <row r="264" spans="1:40" s="16" customFormat="1" ht="10.199999999999999" hidden="1">
      <c r="A264" s="16">
        <v>1140219202</v>
      </c>
      <c r="B264" s="167" t="s">
        <v>498</v>
      </c>
      <c r="C264" s="54">
        <f>+VLOOKUP(A264,Clasificación!C:J,5,FALSE)</f>
        <v>0</v>
      </c>
      <c r="D264" s="54"/>
      <c r="E264" s="54"/>
      <c r="F264" s="54">
        <f>+VLOOKUP(A264,Clasificación!C:K,9,FALSE)</f>
        <v>0</v>
      </c>
      <c r="G264" s="54">
        <f t="shared" si="9"/>
        <v>0</v>
      </c>
      <c r="H264" s="54"/>
      <c r="I264" s="54"/>
      <c r="J264" s="54"/>
      <c r="K264" s="54"/>
      <c r="L264" s="54"/>
      <c r="M264" s="54"/>
      <c r="N264" s="54"/>
      <c r="O264" s="54"/>
      <c r="P264" s="54"/>
      <c r="Q264" s="54"/>
      <c r="R264" s="54"/>
      <c r="S264" s="54">
        <f>-G264</f>
        <v>0</v>
      </c>
      <c r="T264" s="54"/>
      <c r="U264" s="54"/>
      <c r="V264" s="54"/>
      <c r="W264" s="54"/>
      <c r="X264" s="54"/>
      <c r="Y264" s="54"/>
      <c r="Z264" s="54"/>
      <c r="AA264" s="54">
        <f t="shared" si="10"/>
        <v>0</v>
      </c>
      <c r="AB264" s="55"/>
      <c r="AC264" s="168"/>
      <c r="AD264" s="168"/>
      <c r="AE264" s="168"/>
      <c r="AF264" s="168"/>
      <c r="AG264" s="168"/>
      <c r="AH264" s="168"/>
      <c r="AI264" s="168"/>
      <c r="AJ264" s="168"/>
      <c r="AK264" s="168"/>
      <c r="AL264" s="168"/>
      <c r="AM264" s="168"/>
      <c r="AN264" s="168"/>
    </row>
    <row r="265" spans="1:40" s="16" customFormat="1" ht="10.199999999999999" hidden="1">
      <c r="A265" s="16">
        <v>1140219203</v>
      </c>
      <c r="B265" s="167" t="s">
        <v>499</v>
      </c>
      <c r="C265" s="54">
        <f>+VLOOKUP(A265,Clasificación!C:J,5,FALSE)</f>
        <v>0</v>
      </c>
      <c r="D265" s="54"/>
      <c r="E265" s="54"/>
      <c r="F265" s="54">
        <f>+VLOOKUP(A265,Clasificación!C:K,9,FALSE)</f>
        <v>0</v>
      </c>
      <c r="G265" s="54">
        <f t="shared" ref="G265:G328" si="12">C265+D265-E265-F265</f>
        <v>0</v>
      </c>
      <c r="H265" s="54"/>
      <c r="I265" s="54"/>
      <c r="J265" s="54"/>
      <c r="K265" s="54"/>
      <c r="L265" s="54"/>
      <c r="M265" s="54"/>
      <c r="N265" s="54"/>
      <c r="O265" s="54"/>
      <c r="P265" s="54"/>
      <c r="Q265" s="54"/>
      <c r="R265" s="54"/>
      <c r="S265" s="54"/>
      <c r="T265" s="54"/>
      <c r="U265" s="54"/>
      <c r="V265" s="54"/>
      <c r="W265" s="54"/>
      <c r="X265" s="54"/>
      <c r="Y265" s="54"/>
      <c r="Z265" s="54"/>
      <c r="AA265" s="54">
        <f t="shared" si="10"/>
        <v>0</v>
      </c>
      <c r="AB265" s="55"/>
      <c r="AC265" s="168"/>
      <c r="AD265" s="168"/>
      <c r="AE265" s="168"/>
      <c r="AF265" s="168"/>
      <c r="AG265" s="168"/>
      <c r="AH265" s="168"/>
      <c r="AI265" s="168"/>
      <c r="AJ265" s="168"/>
      <c r="AK265" s="168"/>
      <c r="AL265" s="168"/>
      <c r="AM265" s="168"/>
      <c r="AN265" s="168"/>
    </row>
    <row r="266" spans="1:40" s="16" customFormat="1" ht="10.199999999999999" hidden="1">
      <c r="A266" s="16">
        <v>1140219204</v>
      </c>
      <c r="B266" s="167" t="s">
        <v>500</v>
      </c>
      <c r="C266" s="54">
        <f>+VLOOKUP(A266,Clasificación!C:J,5,FALSE)</f>
        <v>893906</v>
      </c>
      <c r="D266" s="54"/>
      <c r="E266" s="54"/>
      <c r="F266" s="54">
        <f>+VLOOKUP(A266,Clasificación!C:K,9,FALSE)</f>
        <v>0</v>
      </c>
      <c r="G266" s="54">
        <f t="shared" si="12"/>
        <v>893906</v>
      </c>
      <c r="H266" s="54"/>
      <c r="I266" s="54"/>
      <c r="J266" s="54"/>
      <c r="K266" s="54"/>
      <c r="L266" s="54"/>
      <c r="M266" s="54"/>
      <c r="N266" s="54"/>
      <c r="O266" s="54"/>
      <c r="P266" s="54"/>
      <c r="Q266" s="54"/>
      <c r="R266" s="54"/>
      <c r="S266" s="54">
        <f t="shared" ref="S266:S270" si="13">-G266</f>
        <v>-893906</v>
      </c>
      <c r="T266" s="54"/>
      <c r="U266" s="54"/>
      <c r="V266" s="54"/>
      <c r="W266" s="54"/>
      <c r="X266" s="54"/>
      <c r="Y266" s="54"/>
      <c r="Z266" s="54"/>
      <c r="AA266" s="54">
        <f t="shared" si="10"/>
        <v>0</v>
      </c>
      <c r="AB266" s="55"/>
      <c r="AC266" s="168"/>
      <c r="AD266" s="168"/>
      <c r="AE266" s="168"/>
      <c r="AF266" s="168"/>
      <c r="AG266" s="168"/>
      <c r="AH266" s="168"/>
      <c r="AI266" s="168"/>
      <c r="AJ266" s="168"/>
      <c r="AK266" s="168"/>
      <c r="AL266" s="168"/>
      <c r="AM266" s="168"/>
      <c r="AN266" s="168"/>
    </row>
    <row r="267" spans="1:40" s="16" customFormat="1" ht="10.199999999999999" hidden="1">
      <c r="A267" s="16">
        <v>1140219205</v>
      </c>
      <c r="B267" s="167" t="s">
        <v>255</v>
      </c>
      <c r="C267" s="54">
        <f>+VLOOKUP(A267,Clasificación!C:J,5,FALSE)</f>
        <v>0</v>
      </c>
      <c r="D267" s="54"/>
      <c r="E267" s="54"/>
      <c r="F267" s="54">
        <f>+VLOOKUP(A267,Clasificación!C:K,9,FALSE)</f>
        <v>22319863</v>
      </c>
      <c r="G267" s="54">
        <f t="shared" si="12"/>
        <v>-22319863</v>
      </c>
      <c r="H267" s="54"/>
      <c r="I267" s="54"/>
      <c r="J267" s="54"/>
      <c r="K267" s="54"/>
      <c r="L267" s="54"/>
      <c r="M267" s="54"/>
      <c r="N267" s="54"/>
      <c r="O267" s="54"/>
      <c r="P267" s="54"/>
      <c r="Q267" s="54"/>
      <c r="R267" s="54"/>
      <c r="S267" s="54">
        <f t="shared" si="13"/>
        <v>22319863</v>
      </c>
      <c r="T267" s="54"/>
      <c r="U267" s="54"/>
      <c r="V267" s="54"/>
      <c r="W267" s="54"/>
      <c r="X267" s="54"/>
      <c r="Y267" s="54"/>
      <c r="Z267" s="54"/>
      <c r="AA267" s="54">
        <f t="shared" si="10"/>
        <v>0</v>
      </c>
      <c r="AB267" s="55"/>
      <c r="AC267" s="168"/>
      <c r="AD267" s="168"/>
      <c r="AE267" s="168"/>
      <c r="AF267" s="168"/>
      <c r="AG267" s="168"/>
      <c r="AH267" s="168"/>
      <c r="AI267" s="168"/>
      <c r="AJ267" s="168"/>
      <c r="AK267" s="168"/>
      <c r="AL267" s="168"/>
      <c r="AM267" s="168"/>
      <c r="AN267" s="168"/>
    </row>
    <row r="268" spans="1:40" s="16" customFormat="1" ht="10.199999999999999" hidden="1">
      <c r="A268" s="16">
        <v>1140219206</v>
      </c>
      <c r="B268" s="167" t="s">
        <v>256</v>
      </c>
      <c r="C268" s="54">
        <f>+VLOOKUP(A268,Clasificación!C:J,5,FALSE)</f>
        <v>0</v>
      </c>
      <c r="D268" s="54"/>
      <c r="E268" s="54"/>
      <c r="F268" s="54">
        <f>+VLOOKUP(A268,Clasificación!C:K,9,FALSE)</f>
        <v>29752119</v>
      </c>
      <c r="G268" s="54">
        <f t="shared" si="12"/>
        <v>-29752119</v>
      </c>
      <c r="H268" s="54"/>
      <c r="I268" s="54"/>
      <c r="J268" s="54"/>
      <c r="K268" s="54"/>
      <c r="L268" s="54"/>
      <c r="M268" s="54"/>
      <c r="N268" s="54"/>
      <c r="O268" s="54"/>
      <c r="P268" s="54"/>
      <c r="Q268" s="54"/>
      <c r="R268" s="54"/>
      <c r="S268" s="54">
        <f t="shared" si="13"/>
        <v>29752119</v>
      </c>
      <c r="T268" s="54"/>
      <c r="U268" s="54"/>
      <c r="V268" s="54"/>
      <c r="W268" s="54"/>
      <c r="X268" s="54"/>
      <c r="Y268" s="54"/>
      <c r="Z268" s="54"/>
      <c r="AA268" s="54">
        <f t="shared" si="10"/>
        <v>0</v>
      </c>
      <c r="AB268" s="55"/>
      <c r="AC268" s="168"/>
      <c r="AD268" s="168"/>
      <c r="AE268" s="168"/>
      <c r="AF268" s="168"/>
      <c r="AG268" s="168"/>
      <c r="AH268" s="168"/>
      <c r="AI268" s="168"/>
      <c r="AJ268" s="168"/>
      <c r="AK268" s="168"/>
      <c r="AL268" s="168"/>
      <c r="AM268" s="168"/>
      <c r="AN268" s="168"/>
    </row>
    <row r="269" spans="1:40" s="16" customFormat="1" ht="10.199999999999999" hidden="1">
      <c r="A269" s="16">
        <v>1140219207</v>
      </c>
      <c r="B269" s="167" t="s">
        <v>257</v>
      </c>
      <c r="C269" s="54">
        <f>+VLOOKUP(A269,Clasificación!C:J,5,FALSE)</f>
        <v>0</v>
      </c>
      <c r="D269" s="54"/>
      <c r="E269" s="54"/>
      <c r="F269" s="54">
        <f>+VLOOKUP(A269,Clasificación!C:K,9,FALSE)</f>
        <v>126999930</v>
      </c>
      <c r="G269" s="54">
        <f t="shared" si="12"/>
        <v>-126999930</v>
      </c>
      <c r="H269" s="54"/>
      <c r="I269" s="54"/>
      <c r="J269" s="54"/>
      <c r="K269" s="54"/>
      <c r="L269" s="54"/>
      <c r="M269" s="54"/>
      <c r="N269" s="54"/>
      <c r="O269" s="54"/>
      <c r="P269" s="54"/>
      <c r="Q269" s="54"/>
      <c r="R269" s="54"/>
      <c r="S269" s="54">
        <f t="shared" si="13"/>
        <v>126999930</v>
      </c>
      <c r="T269" s="54"/>
      <c r="U269" s="54"/>
      <c r="V269" s="54"/>
      <c r="W269" s="54"/>
      <c r="X269" s="54"/>
      <c r="Y269" s="54"/>
      <c r="Z269" s="54"/>
      <c r="AA269" s="54">
        <f t="shared" ref="AA269:AA270" si="14">SUM(G269:Z269)</f>
        <v>0</v>
      </c>
      <c r="AB269" s="55"/>
      <c r="AC269" s="168"/>
      <c r="AD269" s="168"/>
      <c r="AE269" s="168"/>
      <c r="AF269" s="168"/>
      <c r="AG269" s="168"/>
      <c r="AH269" s="168"/>
      <c r="AI269" s="168"/>
      <c r="AJ269" s="168"/>
      <c r="AK269" s="168"/>
      <c r="AL269" s="168"/>
      <c r="AM269" s="168"/>
      <c r="AN269" s="168"/>
    </row>
    <row r="270" spans="1:40" s="16" customFormat="1" ht="10.199999999999999" hidden="1">
      <c r="A270" s="16">
        <v>1140219208</v>
      </c>
      <c r="B270" s="167" t="s">
        <v>501</v>
      </c>
      <c r="C270" s="54">
        <f>+VLOOKUP(A270,Clasificación!C:J,5,FALSE)</f>
        <v>10382993</v>
      </c>
      <c r="D270" s="54"/>
      <c r="E270" s="54"/>
      <c r="F270" s="54">
        <f>+VLOOKUP(A270,Clasificación!C:K,9,FALSE)</f>
        <v>6942404</v>
      </c>
      <c r="G270" s="54">
        <f t="shared" si="12"/>
        <v>3440589</v>
      </c>
      <c r="H270" s="54"/>
      <c r="I270" s="54"/>
      <c r="J270" s="54"/>
      <c r="K270" s="54"/>
      <c r="L270" s="54"/>
      <c r="M270" s="54"/>
      <c r="N270" s="54"/>
      <c r="O270" s="54"/>
      <c r="P270" s="54"/>
      <c r="Q270" s="54"/>
      <c r="R270" s="54"/>
      <c r="S270" s="54">
        <f t="shared" si="13"/>
        <v>-3440589</v>
      </c>
      <c r="T270" s="54"/>
      <c r="U270" s="54"/>
      <c r="V270" s="54"/>
      <c r="W270" s="54"/>
      <c r="X270" s="54"/>
      <c r="Y270" s="54"/>
      <c r="Z270" s="54"/>
      <c r="AA270" s="54">
        <f t="shared" si="14"/>
        <v>0</v>
      </c>
      <c r="AB270" s="55"/>
      <c r="AC270" s="168"/>
      <c r="AD270" s="168"/>
      <c r="AE270" s="168"/>
      <c r="AF270" s="168"/>
      <c r="AG270" s="168"/>
      <c r="AH270" s="168"/>
      <c r="AI270" s="168"/>
      <c r="AJ270" s="168"/>
      <c r="AK270" s="168"/>
      <c r="AL270" s="168"/>
      <c r="AM270" s="168"/>
      <c r="AN270" s="168"/>
    </row>
    <row r="271" spans="1:40" s="16" customFormat="1" ht="10.199999999999999" hidden="1">
      <c r="A271" s="16">
        <v>1140219209</v>
      </c>
      <c r="B271" s="167" t="s">
        <v>502</v>
      </c>
      <c r="C271" s="54">
        <f>+VLOOKUP(A271,Clasificación!C:J,5,FALSE)</f>
        <v>0</v>
      </c>
      <c r="D271" s="54"/>
      <c r="E271" s="54"/>
      <c r="F271" s="54">
        <f>+VLOOKUP(A271,Clasificación!C:K,9,FALSE)</f>
        <v>0</v>
      </c>
      <c r="G271" s="54">
        <f t="shared" si="12"/>
        <v>0</v>
      </c>
      <c r="H271" s="54"/>
      <c r="I271" s="54"/>
      <c r="J271" s="54"/>
      <c r="K271" s="54"/>
      <c r="L271" s="54"/>
      <c r="M271" s="54"/>
      <c r="N271" s="54"/>
      <c r="O271" s="54"/>
      <c r="P271" s="54"/>
      <c r="Q271" s="54"/>
      <c r="R271" s="54"/>
      <c r="S271" s="54"/>
      <c r="T271" s="54"/>
      <c r="U271" s="54"/>
      <c r="V271" s="54"/>
      <c r="W271" s="54"/>
      <c r="X271" s="54"/>
      <c r="Y271" s="54"/>
      <c r="Z271" s="54"/>
      <c r="AA271" s="54">
        <f t="shared" ref="AA271:AA332" si="15">SUM(G271:Z271)</f>
        <v>0</v>
      </c>
      <c r="AB271" s="55"/>
      <c r="AC271" s="168"/>
      <c r="AD271" s="168"/>
      <c r="AE271" s="168"/>
      <c r="AF271" s="168"/>
      <c r="AG271" s="168"/>
      <c r="AH271" s="168"/>
      <c r="AI271" s="168"/>
      <c r="AJ271" s="168"/>
      <c r="AK271" s="168"/>
      <c r="AL271" s="168"/>
      <c r="AM271" s="168"/>
      <c r="AN271" s="168"/>
    </row>
    <row r="272" spans="1:40" s="16" customFormat="1" ht="10.199999999999999" hidden="1">
      <c r="A272" s="16">
        <v>1140219210</v>
      </c>
      <c r="B272" s="167" t="s">
        <v>503</v>
      </c>
      <c r="C272" s="54">
        <f>+VLOOKUP(A272,Clasificación!C:J,5,FALSE)</f>
        <v>0</v>
      </c>
      <c r="D272" s="54"/>
      <c r="E272" s="54"/>
      <c r="F272" s="54">
        <f>+VLOOKUP(A272,Clasificación!C:K,9,FALSE)</f>
        <v>0</v>
      </c>
      <c r="G272" s="54">
        <f t="shared" si="12"/>
        <v>0</v>
      </c>
      <c r="H272" s="54"/>
      <c r="I272" s="54"/>
      <c r="J272" s="54"/>
      <c r="K272" s="54"/>
      <c r="L272" s="54"/>
      <c r="M272" s="54"/>
      <c r="N272" s="54"/>
      <c r="O272" s="54"/>
      <c r="P272" s="54"/>
      <c r="Q272" s="54"/>
      <c r="R272" s="54"/>
      <c r="S272" s="54"/>
      <c r="T272" s="54"/>
      <c r="U272" s="54"/>
      <c r="V272" s="54"/>
      <c r="W272" s="54"/>
      <c r="X272" s="54"/>
      <c r="Y272" s="54"/>
      <c r="Z272" s="54"/>
      <c r="AA272" s="54">
        <f t="shared" si="15"/>
        <v>0</v>
      </c>
      <c r="AB272" s="55"/>
      <c r="AC272" s="168"/>
      <c r="AD272" s="168"/>
      <c r="AE272" s="168"/>
      <c r="AF272" s="168"/>
      <c r="AG272" s="168"/>
      <c r="AH272" s="168"/>
      <c r="AI272" s="168"/>
      <c r="AJ272" s="168"/>
      <c r="AK272" s="168"/>
      <c r="AL272" s="168"/>
      <c r="AM272" s="168"/>
      <c r="AN272" s="168"/>
    </row>
    <row r="273" spans="1:40" s="16" customFormat="1" ht="10.199999999999999" hidden="1">
      <c r="A273" s="16">
        <v>1140219211</v>
      </c>
      <c r="B273" s="167" t="s">
        <v>504</v>
      </c>
      <c r="C273" s="54">
        <f>+VLOOKUP(A273,Clasificación!C:J,5,FALSE)</f>
        <v>0</v>
      </c>
      <c r="D273" s="54"/>
      <c r="E273" s="54"/>
      <c r="F273" s="54">
        <f>+VLOOKUP(A273,Clasificación!C:K,9,FALSE)</f>
        <v>0</v>
      </c>
      <c r="G273" s="54">
        <f t="shared" si="12"/>
        <v>0</v>
      </c>
      <c r="H273" s="54"/>
      <c r="I273" s="54"/>
      <c r="J273" s="54"/>
      <c r="K273" s="54"/>
      <c r="L273" s="54"/>
      <c r="M273" s="54"/>
      <c r="N273" s="54"/>
      <c r="O273" s="54"/>
      <c r="P273" s="54"/>
      <c r="Q273" s="54"/>
      <c r="R273" s="54"/>
      <c r="S273" s="54"/>
      <c r="T273" s="54"/>
      <c r="U273" s="54"/>
      <c r="V273" s="54"/>
      <c r="W273" s="54"/>
      <c r="X273" s="54"/>
      <c r="Y273" s="54"/>
      <c r="Z273" s="54"/>
      <c r="AA273" s="54">
        <f t="shared" si="15"/>
        <v>0</v>
      </c>
      <c r="AB273" s="55"/>
      <c r="AC273" s="168"/>
      <c r="AD273" s="168"/>
      <c r="AE273" s="168"/>
      <c r="AF273" s="168"/>
      <c r="AG273" s="168"/>
      <c r="AH273" s="168"/>
      <c r="AI273" s="168"/>
      <c r="AJ273" s="168"/>
      <c r="AK273" s="168"/>
      <c r="AL273" s="168"/>
      <c r="AM273" s="168"/>
      <c r="AN273" s="168"/>
    </row>
    <row r="274" spans="1:40" s="16" customFormat="1" ht="10.199999999999999" hidden="1">
      <c r="A274" s="16">
        <v>1140219212</v>
      </c>
      <c r="B274" s="167" t="s">
        <v>505</v>
      </c>
      <c r="C274" s="54">
        <f>+VLOOKUP(A274,Clasificación!C:J,5,FALSE)</f>
        <v>0</v>
      </c>
      <c r="D274" s="54"/>
      <c r="E274" s="54"/>
      <c r="F274" s="54">
        <f>+VLOOKUP(A274,Clasificación!C:K,9,FALSE)</f>
        <v>0</v>
      </c>
      <c r="G274" s="54">
        <f t="shared" si="12"/>
        <v>0</v>
      </c>
      <c r="H274" s="54"/>
      <c r="I274" s="54"/>
      <c r="J274" s="54"/>
      <c r="K274" s="54"/>
      <c r="L274" s="54"/>
      <c r="M274" s="54"/>
      <c r="N274" s="54"/>
      <c r="O274" s="54"/>
      <c r="P274" s="54"/>
      <c r="Q274" s="54"/>
      <c r="R274" s="54"/>
      <c r="S274" s="54"/>
      <c r="T274" s="54"/>
      <c r="U274" s="54"/>
      <c r="V274" s="54"/>
      <c r="W274" s="54"/>
      <c r="X274" s="54"/>
      <c r="Y274" s="54"/>
      <c r="Z274" s="54"/>
      <c r="AA274" s="54">
        <f t="shared" si="15"/>
        <v>0</v>
      </c>
      <c r="AB274" s="55"/>
      <c r="AC274" s="168"/>
      <c r="AD274" s="168"/>
      <c r="AE274" s="168"/>
      <c r="AF274" s="168"/>
      <c r="AG274" s="168"/>
      <c r="AH274" s="168"/>
      <c r="AI274" s="168"/>
      <c r="AJ274" s="168"/>
      <c r="AK274" s="168"/>
      <c r="AL274" s="168"/>
      <c r="AM274" s="168"/>
      <c r="AN274" s="168"/>
    </row>
    <row r="275" spans="1:40" s="16" customFormat="1" ht="10.199999999999999" hidden="1">
      <c r="A275" s="16">
        <v>1140219213</v>
      </c>
      <c r="B275" s="167" t="s">
        <v>506</v>
      </c>
      <c r="C275" s="54">
        <f>+VLOOKUP(A275,Clasificación!C:J,5,FALSE)</f>
        <v>140</v>
      </c>
      <c r="D275" s="54"/>
      <c r="E275" s="54"/>
      <c r="F275" s="54">
        <f>+VLOOKUP(A275,Clasificación!C:K,9,FALSE)</f>
        <v>139</v>
      </c>
      <c r="G275" s="54">
        <f>C275+D275-E275-F275</f>
        <v>1</v>
      </c>
      <c r="H275" s="54"/>
      <c r="I275" s="54"/>
      <c r="J275" s="54"/>
      <c r="K275" s="54"/>
      <c r="L275" s="54"/>
      <c r="M275" s="54"/>
      <c r="N275" s="54"/>
      <c r="O275" s="54"/>
      <c r="P275" s="54"/>
      <c r="Q275" s="54"/>
      <c r="R275" s="54"/>
      <c r="S275" s="54">
        <f>-G275</f>
        <v>-1</v>
      </c>
      <c r="T275" s="54"/>
      <c r="U275" s="54"/>
      <c r="V275" s="54"/>
      <c r="W275" s="54"/>
      <c r="X275" s="54"/>
      <c r="Y275" s="54"/>
      <c r="Z275" s="54"/>
      <c r="AA275" s="54">
        <f t="shared" si="15"/>
        <v>0</v>
      </c>
      <c r="AB275" s="55"/>
      <c r="AC275" s="168"/>
      <c r="AD275" s="168"/>
      <c r="AE275" s="168"/>
      <c r="AF275" s="168"/>
      <c r="AG275" s="168"/>
      <c r="AH275" s="168"/>
      <c r="AI275" s="168"/>
      <c r="AJ275" s="168"/>
      <c r="AK275" s="168"/>
      <c r="AL275" s="168"/>
      <c r="AM275" s="168"/>
      <c r="AN275" s="168"/>
    </row>
    <row r="276" spans="1:40" s="16" customFormat="1" ht="10.199999999999999" hidden="1">
      <c r="A276" s="16">
        <v>1140219214</v>
      </c>
      <c r="B276" s="167" t="s">
        <v>498</v>
      </c>
      <c r="C276" s="54">
        <f>+VLOOKUP(A276,Clasificación!C:J,5,FALSE)</f>
        <v>0</v>
      </c>
      <c r="D276" s="54"/>
      <c r="E276" s="54"/>
      <c r="F276" s="54">
        <f>+VLOOKUP(A276,Clasificación!C:K,9,FALSE)</f>
        <v>0</v>
      </c>
      <c r="G276" s="54">
        <f t="shared" si="12"/>
        <v>0</v>
      </c>
      <c r="H276" s="54"/>
      <c r="I276" s="54"/>
      <c r="J276" s="54"/>
      <c r="K276" s="54"/>
      <c r="L276" s="54"/>
      <c r="M276" s="54"/>
      <c r="N276" s="54"/>
      <c r="O276" s="54"/>
      <c r="P276" s="54"/>
      <c r="Q276" s="54"/>
      <c r="R276" s="54"/>
      <c r="S276" s="54"/>
      <c r="T276" s="54"/>
      <c r="U276" s="54"/>
      <c r="V276" s="54"/>
      <c r="W276" s="54"/>
      <c r="X276" s="54"/>
      <c r="Y276" s="54"/>
      <c r="Z276" s="54"/>
      <c r="AA276" s="54">
        <f t="shared" si="15"/>
        <v>0</v>
      </c>
      <c r="AB276" s="55"/>
      <c r="AC276" s="168"/>
      <c r="AD276" s="168"/>
      <c r="AE276" s="168"/>
      <c r="AF276" s="168"/>
      <c r="AG276" s="168"/>
      <c r="AH276" s="168"/>
      <c r="AI276" s="168"/>
      <c r="AJ276" s="168"/>
      <c r="AK276" s="168"/>
      <c r="AL276" s="168"/>
      <c r="AM276" s="168"/>
      <c r="AN276" s="168"/>
    </row>
    <row r="277" spans="1:40" s="16" customFormat="1" ht="10.199999999999999" hidden="1">
      <c r="A277" s="16">
        <v>1140219215</v>
      </c>
      <c r="B277" s="167" t="s">
        <v>499</v>
      </c>
      <c r="C277" s="54">
        <f>+VLOOKUP(A277,Clasificación!C:J,5,FALSE)</f>
        <v>0</v>
      </c>
      <c r="D277" s="54"/>
      <c r="E277" s="54"/>
      <c r="F277" s="54">
        <f>+VLOOKUP(A277,Clasificación!C:K,9,FALSE)</f>
        <v>0</v>
      </c>
      <c r="G277" s="54">
        <f t="shared" si="12"/>
        <v>0</v>
      </c>
      <c r="H277" s="54"/>
      <c r="I277" s="54"/>
      <c r="J277" s="54"/>
      <c r="K277" s="54"/>
      <c r="L277" s="54"/>
      <c r="M277" s="54"/>
      <c r="N277" s="54"/>
      <c r="O277" s="54"/>
      <c r="P277" s="54"/>
      <c r="Q277" s="54"/>
      <c r="R277" s="54"/>
      <c r="S277" s="54"/>
      <c r="T277" s="54"/>
      <c r="U277" s="54"/>
      <c r="V277" s="54"/>
      <c r="W277" s="54"/>
      <c r="X277" s="54"/>
      <c r="Y277" s="54"/>
      <c r="Z277" s="54"/>
      <c r="AA277" s="54">
        <f t="shared" si="15"/>
        <v>0</v>
      </c>
      <c r="AB277" s="55"/>
      <c r="AC277" s="168"/>
      <c r="AD277" s="168"/>
      <c r="AE277" s="168"/>
      <c r="AF277" s="168"/>
      <c r="AG277" s="168"/>
      <c r="AH277" s="168"/>
      <c r="AI277" s="168"/>
      <c r="AJ277" s="168"/>
      <c r="AK277" s="168"/>
      <c r="AL277" s="168"/>
      <c r="AM277" s="168"/>
      <c r="AN277" s="168"/>
    </row>
    <row r="278" spans="1:40" s="16" customFormat="1" ht="10.199999999999999" hidden="1">
      <c r="A278" s="16">
        <v>1140219216</v>
      </c>
      <c r="B278" s="167" t="s">
        <v>500</v>
      </c>
      <c r="C278" s="54">
        <f>+VLOOKUP(A278,Clasificación!C:J,5,FALSE)</f>
        <v>0</v>
      </c>
      <c r="D278" s="54"/>
      <c r="E278" s="54"/>
      <c r="F278" s="54">
        <f>+VLOOKUP(A278,Clasificación!C:K,9,FALSE)</f>
        <v>0</v>
      </c>
      <c r="G278" s="54">
        <f t="shared" si="12"/>
        <v>0</v>
      </c>
      <c r="H278" s="54"/>
      <c r="I278" s="54"/>
      <c r="J278" s="54"/>
      <c r="K278" s="54"/>
      <c r="L278" s="54"/>
      <c r="M278" s="54"/>
      <c r="N278" s="54"/>
      <c r="O278" s="54"/>
      <c r="P278" s="54"/>
      <c r="Q278" s="54"/>
      <c r="R278" s="54"/>
      <c r="S278" s="54"/>
      <c r="T278" s="54"/>
      <c r="U278" s="54"/>
      <c r="V278" s="54"/>
      <c r="W278" s="54"/>
      <c r="X278" s="54"/>
      <c r="Y278" s="54"/>
      <c r="Z278" s="54"/>
      <c r="AA278" s="54">
        <f t="shared" si="15"/>
        <v>0</v>
      </c>
      <c r="AB278" s="55"/>
      <c r="AC278" s="168"/>
      <c r="AD278" s="168"/>
      <c r="AE278" s="168"/>
      <c r="AF278" s="168"/>
      <c r="AG278" s="168"/>
      <c r="AH278" s="168"/>
      <c r="AI278" s="168"/>
      <c r="AJ278" s="168"/>
      <c r="AK278" s="168"/>
      <c r="AL278" s="168"/>
      <c r="AM278" s="168"/>
      <c r="AN278" s="168"/>
    </row>
    <row r="279" spans="1:40" s="16" customFormat="1" ht="10.199999999999999" hidden="1">
      <c r="A279" s="16">
        <v>1140219217</v>
      </c>
      <c r="B279" s="167" t="s">
        <v>507</v>
      </c>
      <c r="C279" s="54">
        <f>+VLOOKUP(A279,Clasificación!C:J,5,FALSE)</f>
        <v>0</v>
      </c>
      <c r="D279" s="54"/>
      <c r="E279" s="54"/>
      <c r="F279" s="54">
        <f>+VLOOKUP(A279,Clasificación!C:K,9,FALSE)</f>
        <v>0</v>
      </c>
      <c r="G279" s="54">
        <f t="shared" si="12"/>
        <v>0</v>
      </c>
      <c r="H279" s="54"/>
      <c r="I279" s="54"/>
      <c r="J279" s="54"/>
      <c r="K279" s="54"/>
      <c r="L279" s="54"/>
      <c r="M279" s="54"/>
      <c r="N279" s="54"/>
      <c r="O279" s="54"/>
      <c r="P279" s="54"/>
      <c r="Q279" s="54"/>
      <c r="R279" s="54"/>
      <c r="S279" s="54"/>
      <c r="T279" s="54"/>
      <c r="U279" s="54"/>
      <c r="V279" s="54"/>
      <c r="W279" s="54"/>
      <c r="X279" s="54"/>
      <c r="Y279" s="54"/>
      <c r="Z279" s="54"/>
      <c r="AA279" s="54">
        <f t="shared" si="15"/>
        <v>0</v>
      </c>
      <c r="AB279" s="55"/>
      <c r="AC279" s="168"/>
      <c r="AD279" s="168"/>
      <c r="AE279" s="168"/>
      <c r="AF279" s="168"/>
      <c r="AG279" s="168"/>
      <c r="AH279" s="168"/>
      <c r="AI279" s="168"/>
      <c r="AJ279" s="168"/>
      <c r="AK279" s="168"/>
      <c r="AL279" s="168"/>
      <c r="AM279" s="168"/>
      <c r="AN279" s="168"/>
    </row>
    <row r="280" spans="1:40" s="16" customFormat="1" ht="10.199999999999999" hidden="1">
      <c r="A280" s="16">
        <v>1140219218</v>
      </c>
      <c r="B280" s="167" t="s">
        <v>508</v>
      </c>
      <c r="C280" s="54">
        <f>+VLOOKUP(A280,Clasificación!C:J,5,FALSE)</f>
        <v>0</v>
      </c>
      <c r="D280" s="54"/>
      <c r="E280" s="54"/>
      <c r="F280" s="54">
        <f>+VLOOKUP(A280,Clasificación!C:K,9,FALSE)</f>
        <v>0</v>
      </c>
      <c r="G280" s="54">
        <f t="shared" si="12"/>
        <v>0</v>
      </c>
      <c r="H280" s="54"/>
      <c r="I280" s="54"/>
      <c r="J280" s="54"/>
      <c r="K280" s="54"/>
      <c r="L280" s="54"/>
      <c r="M280" s="54"/>
      <c r="N280" s="54"/>
      <c r="O280" s="54"/>
      <c r="P280" s="54"/>
      <c r="Q280" s="54"/>
      <c r="R280" s="54"/>
      <c r="S280" s="54"/>
      <c r="T280" s="54"/>
      <c r="U280" s="54"/>
      <c r="V280" s="54"/>
      <c r="W280" s="54"/>
      <c r="X280" s="54"/>
      <c r="Y280" s="54"/>
      <c r="Z280" s="54"/>
      <c r="AA280" s="54">
        <f t="shared" si="15"/>
        <v>0</v>
      </c>
      <c r="AB280" s="55"/>
      <c r="AC280" s="168"/>
      <c r="AD280" s="168"/>
      <c r="AE280" s="168"/>
      <c r="AF280" s="168"/>
      <c r="AG280" s="168"/>
      <c r="AH280" s="168"/>
      <c r="AI280" s="168"/>
      <c r="AJ280" s="168"/>
      <c r="AK280" s="168"/>
      <c r="AL280" s="168"/>
      <c r="AM280" s="168"/>
      <c r="AN280" s="168"/>
    </row>
    <row r="281" spans="1:40" s="16" customFormat="1" ht="10.199999999999999" hidden="1">
      <c r="A281" s="16">
        <v>1140219219</v>
      </c>
      <c r="B281" s="167" t="s">
        <v>257</v>
      </c>
      <c r="C281" s="54">
        <f>+VLOOKUP(A281,Clasificación!C:J,5,FALSE)</f>
        <v>0</v>
      </c>
      <c r="D281" s="54"/>
      <c r="E281" s="54"/>
      <c r="F281" s="54">
        <f>+VLOOKUP(A281,Clasificación!C:K,9,FALSE)</f>
        <v>0</v>
      </c>
      <c r="G281" s="54">
        <f t="shared" si="12"/>
        <v>0</v>
      </c>
      <c r="H281" s="54"/>
      <c r="I281" s="54"/>
      <c r="J281" s="54"/>
      <c r="K281" s="54"/>
      <c r="L281" s="54"/>
      <c r="M281" s="54"/>
      <c r="N281" s="54"/>
      <c r="O281" s="54"/>
      <c r="P281" s="54"/>
      <c r="Q281" s="54"/>
      <c r="R281" s="54"/>
      <c r="S281" s="54"/>
      <c r="T281" s="54"/>
      <c r="U281" s="54"/>
      <c r="V281" s="54"/>
      <c r="W281" s="54"/>
      <c r="X281" s="54"/>
      <c r="Y281" s="54"/>
      <c r="Z281" s="54"/>
      <c r="AA281" s="54">
        <f t="shared" si="15"/>
        <v>0</v>
      </c>
      <c r="AB281" s="55"/>
      <c r="AC281" s="168"/>
      <c r="AD281" s="168"/>
      <c r="AE281" s="168"/>
      <c r="AF281" s="168"/>
      <c r="AG281" s="168"/>
      <c r="AH281" s="168"/>
      <c r="AI281" s="168"/>
      <c r="AJ281" s="168"/>
      <c r="AK281" s="168"/>
      <c r="AL281" s="168"/>
      <c r="AM281" s="168"/>
      <c r="AN281" s="168"/>
    </row>
    <row r="282" spans="1:40" s="16" customFormat="1" ht="10.199999999999999" hidden="1">
      <c r="A282" s="16">
        <v>1140219220</v>
      </c>
      <c r="B282" s="167" t="s">
        <v>501</v>
      </c>
      <c r="C282" s="54">
        <f>+VLOOKUP(A282,Clasificación!C:J,5,FALSE)</f>
        <v>0</v>
      </c>
      <c r="D282" s="54"/>
      <c r="E282" s="54"/>
      <c r="F282" s="54">
        <f>+VLOOKUP(A282,Clasificación!C:K,9,FALSE)</f>
        <v>0</v>
      </c>
      <c r="G282" s="54">
        <f t="shared" si="12"/>
        <v>0</v>
      </c>
      <c r="H282" s="54"/>
      <c r="I282" s="54"/>
      <c r="J282" s="54"/>
      <c r="K282" s="54"/>
      <c r="L282" s="54"/>
      <c r="M282" s="54"/>
      <c r="N282" s="54"/>
      <c r="O282" s="54"/>
      <c r="P282" s="54"/>
      <c r="Q282" s="54"/>
      <c r="R282" s="54"/>
      <c r="S282" s="54"/>
      <c r="T282" s="54"/>
      <c r="U282" s="54"/>
      <c r="V282" s="54"/>
      <c r="W282" s="54"/>
      <c r="X282" s="54"/>
      <c r="Y282" s="54"/>
      <c r="Z282" s="54"/>
      <c r="AA282" s="54">
        <f t="shared" si="15"/>
        <v>0</v>
      </c>
      <c r="AB282" s="55"/>
      <c r="AC282" s="168"/>
      <c r="AD282" s="168"/>
      <c r="AE282" s="168"/>
      <c r="AF282" s="168"/>
      <c r="AG282" s="168"/>
      <c r="AH282" s="168"/>
      <c r="AI282" s="168"/>
      <c r="AJ282" s="168"/>
      <c r="AK282" s="168"/>
      <c r="AL282" s="168"/>
      <c r="AM282" s="168"/>
      <c r="AN282" s="168"/>
    </row>
    <row r="283" spans="1:40" s="16" customFormat="1" ht="10.199999999999999" hidden="1">
      <c r="A283" s="16">
        <v>1140219221</v>
      </c>
      <c r="B283" s="167" t="s">
        <v>509</v>
      </c>
      <c r="C283" s="54">
        <f>+VLOOKUP(A283,Clasificación!C:J,5,FALSE)</f>
        <v>0</v>
      </c>
      <c r="D283" s="54"/>
      <c r="E283" s="54"/>
      <c r="F283" s="54">
        <f>+VLOOKUP(A283,Clasificación!C:K,9,FALSE)</f>
        <v>0</v>
      </c>
      <c r="G283" s="54">
        <f t="shared" si="12"/>
        <v>0</v>
      </c>
      <c r="H283" s="54"/>
      <c r="I283" s="54"/>
      <c r="J283" s="54"/>
      <c r="K283" s="54"/>
      <c r="L283" s="54"/>
      <c r="M283" s="54"/>
      <c r="N283" s="54"/>
      <c r="O283" s="54"/>
      <c r="P283" s="54"/>
      <c r="Q283" s="54"/>
      <c r="R283" s="54"/>
      <c r="S283" s="54"/>
      <c r="T283" s="54"/>
      <c r="U283" s="54"/>
      <c r="V283" s="54"/>
      <c r="W283" s="54"/>
      <c r="X283" s="54"/>
      <c r="Y283" s="54"/>
      <c r="Z283" s="54"/>
      <c r="AA283" s="54">
        <f t="shared" si="15"/>
        <v>0</v>
      </c>
      <c r="AB283" s="55"/>
      <c r="AC283" s="168"/>
      <c r="AD283" s="168"/>
      <c r="AE283" s="168"/>
      <c r="AF283" s="168"/>
      <c r="AG283" s="168"/>
      <c r="AH283" s="168"/>
      <c r="AI283" s="168"/>
      <c r="AJ283" s="168"/>
      <c r="AK283" s="168"/>
      <c r="AL283" s="168"/>
      <c r="AM283" s="168"/>
      <c r="AN283" s="168"/>
    </row>
    <row r="284" spans="1:40" s="16" customFormat="1" ht="10.199999999999999" hidden="1">
      <c r="A284" s="16">
        <v>1140219222</v>
      </c>
      <c r="B284" s="167" t="s">
        <v>510</v>
      </c>
      <c r="C284" s="54">
        <f>+VLOOKUP(A284,Clasificación!C:J,5,FALSE)</f>
        <v>0</v>
      </c>
      <c r="D284" s="54"/>
      <c r="E284" s="54"/>
      <c r="F284" s="54">
        <f>+VLOOKUP(A284,Clasificación!C:K,9,FALSE)</f>
        <v>0</v>
      </c>
      <c r="G284" s="54">
        <f t="shared" si="12"/>
        <v>0</v>
      </c>
      <c r="H284" s="54"/>
      <c r="I284" s="54"/>
      <c r="J284" s="54"/>
      <c r="K284" s="54"/>
      <c r="L284" s="54"/>
      <c r="M284" s="54"/>
      <c r="N284" s="54"/>
      <c r="O284" s="54"/>
      <c r="P284" s="54"/>
      <c r="Q284" s="54"/>
      <c r="R284" s="54"/>
      <c r="S284" s="54"/>
      <c r="T284" s="54"/>
      <c r="U284" s="54"/>
      <c r="V284" s="54"/>
      <c r="W284" s="54"/>
      <c r="X284" s="54"/>
      <c r="Y284" s="54"/>
      <c r="Z284" s="54"/>
      <c r="AA284" s="54">
        <f t="shared" si="15"/>
        <v>0</v>
      </c>
      <c r="AB284" s="55"/>
      <c r="AC284" s="168"/>
      <c r="AD284" s="168"/>
      <c r="AE284" s="168"/>
      <c r="AF284" s="168"/>
      <c r="AG284" s="168"/>
      <c r="AH284" s="168"/>
      <c r="AI284" s="168"/>
      <c r="AJ284" s="168"/>
      <c r="AK284" s="168"/>
      <c r="AL284" s="168"/>
      <c r="AM284" s="168"/>
      <c r="AN284" s="168"/>
    </row>
    <row r="285" spans="1:40" s="16" customFormat="1" ht="10.199999999999999" hidden="1">
      <c r="A285" s="16">
        <v>1140219223</v>
      </c>
      <c r="B285" s="167" t="s">
        <v>504</v>
      </c>
      <c r="C285" s="54">
        <f>+VLOOKUP(A285,Clasificación!C:J,5,FALSE)</f>
        <v>0</v>
      </c>
      <c r="D285" s="54"/>
      <c r="E285" s="54"/>
      <c r="F285" s="54">
        <f>+VLOOKUP(A285,Clasificación!C:K,9,FALSE)</f>
        <v>0</v>
      </c>
      <c r="G285" s="54">
        <f t="shared" si="12"/>
        <v>0</v>
      </c>
      <c r="H285" s="54"/>
      <c r="I285" s="54"/>
      <c r="J285" s="54"/>
      <c r="K285" s="54"/>
      <c r="L285" s="54"/>
      <c r="M285" s="54"/>
      <c r="N285" s="54"/>
      <c r="O285" s="54"/>
      <c r="P285" s="54"/>
      <c r="Q285" s="54"/>
      <c r="R285" s="54"/>
      <c r="S285" s="54"/>
      <c r="T285" s="54"/>
      <c r="U285" s="54"/>
      <c r="V285" s="54"/>
      <c r="W285" s="54"/>
      <c r="X285" s="54"/>
      <c r="Y285" s="54"/>
      <c r="Z285" s="54"/>
      <c r="AA285" s="54">
        <f t="shared" si="15"/>
        <v>0</v>
      </c>
      <c r="AB285" s="55"/>
      <c r="AC285" s="168"/>
      <c r="AD285" s="168"/>
      <c r="AE285" s="168"/>
      <c r="AF285" s="168"/>
      <c r="AG285" s="168"/>
      <c r="AH285" s="168"/>
      <c r="AI285" s="168"/>
      <c r="AJ285" s="168"/>
      <c r="AK285" s="168"/>
      <c r="AL285" s="168"/>
      <c r="AM285" s="168"/>
      <c r="AN285" s="168"/>
    </row>
    <row r="286" spans="1:40" s="16" customFormat="1" ht="10.199999999999999" hidden="1">
      <c r="A286" s="16">
        <v>1140219224</v>
      </c>
      <c r="B286" s="167" t="s">
        <v>505</v>
      </c>
      <c r="C286" s="54">
        <f>+VLOOKUP(A286,Clasificación!C:J,5,FALSE)</f>
        <v>0</v>
      </c>
      <c r="D286" s="54"/>
      <c r="E286" s="54"/>
      <c r="F286" s="54">
        <f>+VLOOKUP(A286,Clasificación!C:K,9,FALSE)</f>
        <v>0</v>
      </c>
      <c r="G286" s="54">
        <f t="shared" si="12"/>
        <v>0</v>
      </c>
      <c r="H286" s="54"/>
      <c r="I286" s="54"/>
      <c r="J286" s="54"/>
      <c r="K286" s="54"/>
      <c r="L286" s="54"/>
      <c r="M286" s="54"/>
      <c r="N286" s="54"/>
      <c r="O286" s="54"/>
      <c r="P286" s="54"/>
      <c r="Q286" s="54"/>
      <c r="R286" s="54"/>
      <c r="S286" s="54"/>
      <c r="T286" s="54"/>
      <c r="U286" s="54"/>
      <c r="V286" s="54"/>
      <c r="W286" s="54"/>
      <c r="X286" s="54"/>
      <c r="Y286" s="54"/>
      <c r="Z286" s="54"/>
      <c r="AA286" s="54">
        <f t="shared" si="15"/>
        <v>0</v>
      </c>
      <c r="AB286" s="55"/>
      <c r="AC286" s="168"/>
      <c r="AD286" s="168"/>
      <c r="AE286" s="168"/>
      <c r="AF286" s="168"/>
      <c r="AG286" s="168"/>
      <c r="AH286" s="168"/>
      <c r="AI286" s="168"/>
      <c r="AJ286" s="168"/>
      <c r="AK286" s="168"/>
      <c r="AL286" s="168"/>
      <c r="AM286" s="168"/>
      <c r="AN286" s="168"/>
    </row>
    <row r="287" spans="1:40" s="16" customFormat="1" ht="10.199999999999999" hidden="1">
      <c r="A287" s="16">
        <v>1140219225</v>
      </c>
      <c r="B287" s="167" t="s">
        <v>511</v>
      </c>
      <c r="C287" s="54">
        <f>+VLOOKUP(A287,Clasificación!C:J,5,FALSE)</f>
        <v>0</v>
      </c>
      <c r="D287" s="54"/>
      <c r="E287" s="54"/>
      <c r="F287" s="54">
        <f>+VLOOKUP(A287,Clasificación!C:K,9,FALSE)</f>
        <v>0</v>
      </c>
      <c r="G287" s="54">
        <f t="shared" si="12"/>
        <v>0</v>
      </c>
      <c r="H287" s="54"/>
      <c r="I287" s="54"/>
      <c r="J287" s="54"/>
      <c r="K287" s="54"/>
      <c r="L287" s="54"/>
      <c r="M287" s="54"/>
      <c r="N287" s="54"/>
      <c r="O287" s="54"/>
      <c r="P287" s="54"/>
      <c r="Q287" s="54"/>
      <c r="R287" s="54"/>
      <c r="S287" s="54"/>
      <c r="T287" s="54"/>
      <c r="U287" s="54"/>
      <c r="V287" s="54"/>
      <c r="W287" s="54"/>
      <c r="X287" s="54"/>
      <c r="Y287" s="54"/>
      <c r="Z287" s="54"/>
      <c r="AA287" s="54">
        <f t="shared" si="15"/>
        <v>0</v>
      </c>
      <c r="AB287" s="55"/>
      <c r="AC287" s="168"/>
      <c r="AD287" s="168"/>
      <c r="AE287" s="168"/>
      <c r="AF287" s="168"/>
      <c r="AG287" s="168"/>
      <c r="AH287" s="168"/>
      <c r="AI287" s="168"/>
      <c r="AJ287" s="168"/>
      <c r="AK287" s="168"/>
      <c r="AL287" s="168"/>
      <c r="AM287" s="168"/>
      <c r="AN287" s="168"/>
    </row>
    <row r="288" spans="1:40" s="16" customFormat="1" ht="10.199999999999999" hidden="1">
      <c r="A288" s="16">
        <v>1140219226</v>
      </c>
      <c r="B288" s="167" t="s">
        <v>511</v>
      </c>
      <c r="C288" s="54">
        <f>+VLOOKUP(A288,Clasificación!C:J,5,FALSE)</f>
        <v>0</v>
      </c>
      <c r="D288" s="54"/>
      <c r="E288" s="54"/>
      <c r="F288" s="54">
        <f>+VLOOKUP(A288,Clasificación!C:K,9,FALSE)</f>
        <v>0</v>
      </c>
      <c r="G288" s="54">
        <f t="shared" si="12"/>
        <v>0</v>
      </c>
      <c r="H288" s="54"/>
      <c r="I288" s="54"/>
      <c r="J288" s="54"/>
      <c r="K288" s="54"/>
      <c r="L288" s="54"/>
      <c r="M288" s="54"/>
      <c r="N288" s="54"/>
      <c r="O288" s="54"/>
      <c r="P288" s="54"/>
      <c r="Q288" s="54"/>
      <c r="R288" s="54"/>
      <c r="S288" s="54"/>
      <c r="T288" s="54"/>
      <c r="U288" s="54"/>
      <c r="V288" s="54"/>
      <c r="W288" s="54"/>
      <c r="X288" s="54"/>
      <c r="Y288" s="54"/>
      <c r="Z288" s="54"/>
      <c r="AA288" s="54">
        <f t="shared" si="15"/>
        <v>0</v>
      </c>
      <c r="AB288" s="55"/>
      <c r="AC288" s="168"/>
      <c r="AD288" s="168"/>
      <c r="AE288" s="168"/>
      <c r="AF288" s="168"/>
      <c r="AG288" s="168"/>
      <c r="AH288" s="168"/>
      <c r="AI288" s="168"/>
      <c r="AJ288" s="168"/>
      <c r="AK288" s="168"/>
      <c r="AL288" s="168"/>
      <c r="AM288" s="168"/>
      <c r="AN288" s="168"/>
    </row>
    <row r="289" spans="1:40" s="16" customFormat="1" ht="10.199999999999999" hidden="1">
      <c r="A289" s="16">
        <v>1140219227</v>
      </c>
      <c r="B289" s="167" t="s">
        <v>512</v>
      </c>
      <c r="C289" s="54">
        <f>+VLOOKUP(A289,Clasificación!C:J,5,FALSE)</f>
        <v>0</v>
      </c>
      <c r="D289" s="54"/>
      <c r="E289" s="54"/>
      <c r="F289" s="54">
        <f>+VLOOKUP(A289,Clasificación!C:K,9,FALSE)</f>
        <v>0</v>
      </c>
      <c r="G289" s="54">
        <f t="shared" si="12"/>
        <v>0</v>
      </c>
      <c r="H289" s="54"/>
      <c r="I289" s="54"/>
      <c r="J289" s="54"/>
      <c r="K289" s="54"/>
      <c r="L289" s="54"/>
      <c r="M289" s="54"/>
      <c r="N289" s="54"/>
      <c r="O289" s="54"/>
      <c r="P289" s="54"/>
      <c r="Q289" s="54"/>
      <c r="R289" s="54"/>
      <c r="S289" s="54"/>
      <c r="T289" s="54"/>
      <c r="U289" s="54"/>
      <c r="V289" s="54"/>
      <c r="W289" s="54"/>
      <c r="X289" s="54"/>
      <c r="Y289" s="54"/>
      <c r="Z289" s="54"/>
      <c r="AA289" s="54">
        <f t="shared" si="15"/>
        <v>0</v>
      </c>
      <c r="AB289" s="55"/>
      <c r="AC289" s="168"/>
      <c r="AD289" s="168"/>
      <c r="AE289" s="168"/>
      <c r="AF289" s="168"/>
      <c r="AG289" s="168"/>
      <c r="AH289" s="168"/>
      <c r="AI289" s="168"/>
      <c r="AJ289" s="168"/>
      <c r="AK289" s="168"/>
      <c r="AL289" s="168"/>
      <c r="AM289" s="168"/>
      <c r="AN289" s="168"/>
    </row>
    <row r="290" spans="1:40" s="16" customFormat="1" ht="10.199999999999999" hidden="1">
      <c r="A290" s="16">
        <v>1140219228</v>
      </c>
      <c r="B290" s="167" t="s">
        <v>512</v>
      </c>
      <c r="C290" s="54">
        <f>+VLOOKUP(A290,Clasificación!C:J,5,FALSE)</f>
        <v>0</v>
      </c>
      <c r="D290" s="54"/>
      <c r="E290" s="54"/>
      <c r="F290" s="54">
        <f>+VLOOKUP(A290,Clasificación!C:K,9,FALSE)</f>
        <v>0</v>
      </c>
      <c r="G290" s="54">
        <f t="shared" si="12"/>
        <v>0</v>
      </c>
      <c r="H290" s="54"/>
      <c r="I290" s="54"/>
      <c r="J290" s="54"/>
      <c r="K290" s="54"/>
      <c r="L290" s="54"/>
      <c r="M290" s="54"/>
      <c r="N290" s="54"/>
      <c r="O290" s="54"/>
      <c r="P290" s="54"/>
      <c r="Q290" s="54"/>
      <c r="R290" s="54"/>
      <c r="S290" s="54"/>
      <c r="T290" s="54"/>
      <c r="U290" s="54"/>
      <c r="V290" s="54"/>
      <c r="W290" s="54"/>
      <c r="X290" s="54"/>
      <c r="Y290" s="54"/>
      <c r="Z290" s="54"/>
      <c r="AA290" s="54">
        <f t="shared" si="15"/>
        <v>0</v>
      </c>
      <c r="AB290" s="55"/>
      <c r="AC290" s="168"/>
      <c r="AD290" s="168"/>
      <c r="AE290" s="168"/>
      <c r="AF290" s="168"/>
      <c r="AG290" s="168"/>
      <c r="AH290" s="168"/>
      <c r="AI290" s="168"/>
      <c r="AJ290" s="168"/>
      <c r="AK290" s="168"/>
      <c r="AL290" s="168"/>
      <c r="AM290" s="168"/>
      <c r="AN290" s="168"/>
    </row>
    <row r="291" spans="1:40" s="16" customFormat="1" ht="10.199999999999999" hidden="1">
      <c r="A291" s="16">
        <v>1140219229</v>
      </c>
      <c r="B291" s="167" t="s">
        <v>513</v>
      </c>
      <c r="C291" s="54">
        <f>+VLOOKUP(A291,Clasificación!C:J,5,FALSE)</f>
        <v>0</v>
      </c>
      <c r="D291" s="54"/>
      <c r="E291" s="54"/>
      <c r="F291" s="54">
        <f>+VLOOKUP(A291,Clasificación!C:K,9,FALSE)</f>
        <v>53910783</v>
      </c>
      <c r="G291" s="54">
        <f t="shared" si="12"/>
        <v>-53910783</v>
      </c>
      <c r="H291" s="54"/>
      <c r="I291" s="54"/>
      <c r="J291" s="54"/>
      <c r="K291" s="54"/>
      <c r="L291" s="54"/>
      <c r="M291" s="54"/>
      <c r="N291" s="54"/>
      <c r="O291" s="54"/>
      <c r="P291" s="54"/>
      <c r="Q291" s="54"/>
      <c r="R291" s="54"/>
      <c r="S291" s="54">
        <f>-G291</f>
        <v>53910783</v>
      </c>
      <c r="T291" s="54"/>
      <c r="U291" s="54"/>
      <c r="V291" s="54"/>
      <c r="W291" s="54"/>
      <c r="X291" s="54"/>
      <c r="Y291" s="54"/>
      <c r="Z291" s="54"/>
      <c r="AA291" s="54">
        <f t="shared" si="15"/>
        <v>0</v>
      </c>
      <c r="AB291" s="55"/>
      <c r="AC291" s="168"/>
      <c r="AD291" s="168"/>
      <c r="AE291" s="168"/>
      <c r="AF291" s="168"/>
      <c r="AG291" s="168"/>
      <c r="AH291" s="168"/>
      <c r="AI291" s="168"/>
      <c r="AJ291" s="168"/>
      <c r="AK291" s="168"/>
      <c r="AL291" s="168"/>
      <c r="AM291" s="168"/>
      <c r="AN291" s="168"/>
    </row>
    <row r="292" spans="1:40" s="16" customFormat="1" ht="10.199999999999999" hidden="1">
      <c r="A292" s="16">
        <v>1140219230</v>
      </c>
      <c r="B292" s="167" t="s">
        <v>514</v>
      </c>
      <c r="C292" s="54">
        <f>+VLOOKUP(A292,Clasificación!C:J,5,FALSE)</f>
        <v>0</v>
      </c>
      <c r="D292" s="54"/>
      <c r="E292" s="54"/>
      <c r="F292" s="54">
        <f>+VLOOKUP(A292,Clasificación!C:K,9,FALSE)</f>
        <v>0</v>
      </c>
      <c r="G292" s="54">
        <f t="shared" si="12"/>
        <v>0</v>
      </c>
      <c r="H292" s="54"/>
      <c r="I292" s="54"/>
      <c r="J292" s="54"/>
      <c r="K292" s="54"/>
      <c r="L292" s="54"/>
      <c r="M292" s="54"/>
      <c r="N292" s="54"/>
      <c r="O292" s="54"/>
      <c r="P292" s="54"/>
      <c r="Q292" s="54"/>
      <c r="R292" s="54"/>
      <c r="S292" s="54"/>
      <c r="T292" s="54"/>
      <c r="U292" s="54"/>
      <c r="V292" s="54"/>
      <c r="W292" s="54"/>
      <c r="X292" s="54"/>
      <c r="Y292" s="54"/>
      <c r="Z292" s="54"/>
      <c r="AA292" s="54">
        <f t="shared" si="15"/>
        <v>0</v>
      </c>
      <c r="AB292" s="55"/>
      <c r="AC292" s="168"/>
      <c r="AD292" s="168"/>
      <c r="AE292" s="168"/>
      <c r="AF292" s="168"/>
      <c r="AG292" s="168"/>
      <c r="AH292" s="168"/>
      <c r="AI292" s="168"/>
      <c r="AJ292" s="168"/>
      <c r="AK292" s="168"/>
      <c r="AL292" s="168"/>
      <c r="AM292" s="168"/>
      <c r="AN292" s="168"/>
    </row>
    <row r="293" spans="1:40" s="16" customFormat="1" ht="10.199999999999999" hidden="1">
      <c r="A293" s="16">
        <v>1140224</v>
      </c>
      <c r="B293" s="167" t="s">
        <v>321</v>
      </c>
      <c r="C293" s="54">
        <f>+VLOOKUP(A293,Clasificación!C:J,5,FALSE)</f>
        <v>0</v>
      </c>
      <c r="D293" s="54"/>
      <c r="E293" s="54"/>
      <c r="F293" s="54">
        <f>+VLOOKUP(A293,Clasificación!C:K,9,FALSE)</f>
        <v>0</v>
      </c>
      <c r="G293" s="54">
        <f t="shared" si="12"/>
        <v>0</v>
      </c>
      <c r="H293" s="54"/>
      <c r="I293" s="54"/>
      <c r="J293" s="54"/>
      <c r="K293" s="54"/>
      <c r="L293" s="54"/>
      <c r="M293" s="54"/>
      <c r="N293" s="54"/>
      <c r="O293" s="54"/>
      <c r="P293" s="54"/>
      <c r="Q293" s="54"/>
      <c r="R293" s="54"/>
      <c r="S293" s="54"/>
      <c r="T293" s="54"/>
      <c r="U293" s="54"/>
      <c r="V293" s="54"/>
      <c r="W293" s="54"/>
      <c r="X293" s="54"/>
      <c r="Y293" s="54"/>
      <c r="Z293" s="54"/>
      <c r="AA293" s="54">
        <f t="shared" si="15"/>
        <v>0</v>
      </c>
      <c r="AB293" s="55"/>
      <c r="AC293" s="168"/>
      <c r="AD293" s="168"/>
      <c r="AE293" s="168"/>
      <c r="AF293" s="168"/>
      <c r="AG293" s="168"/>
      <c r="AH293" s="168"/>
      <c r="AI293" s="168"/>
      <c r="AJ293" s="168"/>
      <c r="AK293" s="168"/>
      <c r="AL293" s="168"/>
      <c r="AM293" s="168"/>
      <c r="AN293" s="168"/>
    </row>
    <row r="294" spans="1:40" s="16" customFormat="1" ht="10.199999999999999" hidden="1">
      <c r="A294" s="16">
        <v>11402241</v>
      </c>
      <c r="B294" s="167" t="s">
        <v>322</v>
      </c>
      <c r="C294" s="54">
        <f>+VLOOKUP(A294,Clasificación!C:J,5,FALSE)</f>
        <v>0</v>
      </c>
      <c r="D294" s="54"/>
      <c r="E294" s="54"/>
      <c r="F294" s="54">
        <f>+VLOOKUP(A294,Clasificación!C:K,9,FALSE)</f>
        <v>0</v>
      </c>
      <c r="G294" s="54">
        <f t="shared" si="12"/>
        <v>0</v>
      </c>
      <c r="H294" s="54"/>
      <c r="I294" s="54"/>
      <c r="J294" s="54"/>
      <c r="K294" s="54"/>
      <c r="L294" s="54"/>
      <c r="M294" s="54"/>
      <c r="N294" s="54"/>
      <c r="O294" s="54"/>
      <c r="P294" s="54"/>
      <c r="Q294" s="54"/>
      <c r="R294" s="54"/>
      <c r="S294" s="54"/>
      <c r="T294" s="54"/>
      <c r="U294" s="54"/>
      <c r="V294" s="54"/>
      <c r="W294" s="54"/>
      <c r="X294" s="54"/>
      <c r="Y294" s="54"/>
      <c r="Z294" s="54"/>
      <c r="AA294" s="54">
        <f t="shared" si="15"/>
        <v>0</v>
      </c>
      <c r="AB294" s="55"/>
      <c r="AC294" s="168"/>
      <c r="AD294" s="168"/>
      <c r="AE294" s="168"/>
      <c r="AF294" s="168"/>
      <c r="AG294" s="168"/>
      <c r="AH294" s="168"/>
      <c r="AI294" s="168"/>
      <c r="AJ294" s="168"/>
      <c r="AK294" s="168"/>
      <c r="AL294" s="168"/>
      <c r="AM294" s="168"/>
      <c r="AN294" s="168"/>
    </row>
    <row r="295" spans="1:40" s="16" customFormat="1" ht="10.199999999999999" hidden="1">
      <c r="A295" s="16">
        <v>1140224101</v>
      </c>
      <c r="B295" s="167" t="s">
        <v>515</v>
      </c>
      <c r="C295" s="54">
        <f>+VLOOKUP(A295,Clasificación!C:J,5,FALSE)</f>
        <v>0</v>
      </c>
      <c r="D295" s="54"/>
      <c r="E295" s="54"/>
      <c r="F295" s="54">
        <f>+VLOOKUP(A295,Clasificación!C:K,9,FALSE)</f>
        <v>0</v>
      </c>
      <c r="G295" s="54">
        <f t="shared" si="12"/>
        <v>0</v>
      </c>
      <c r="H295" s="54"/>
      <c r="I295" s="54"/>
      <c r="J295" s="54"/>
      <c r="K295" s="54"/>
      <c r="L295" s="54"/>
      <c r="M295" s="54"/>
      <c r="N295" s="54"/>
      <c r="O295" s="54"/>
      <c r="P295" s="54"/>
      <c r="Q295" s="54"/>
      <c r="R295" s="54"/>
      <c r="S295" s="54"/>
      <c r="T295" s="54"/>
      <c r="U295" s="54"/>
      <c r="V295" s="54"/>
      <c r="W295" s="54"/>
      <c r="X295" s="54"/>
      <c r="Y295" s="54"/>
      <c r="Z295" s="54"/>
      <c r="AA295" s="54">
        <f t="shared" si="15"/>
        <v>0</v>
      </c>
      <c r="AB295" s="55"/>
      <c r="AC295" s="168"/>
      <c r="AD295" s="168"/>
      <c r="AE295" s="168"/>
      <c r="AF295" s="168"/>
      <c r="AG295" s="168"/>
      <c r="AH295" s="168"/>
      <c r="AI295" s="168"/>
      <c r="AJ295" s="168"/>
      <c r="AK295" s="168"/>
      <c r="AL295" s="168"/>
      <c r="AM295" s="168"/>
      <c r="AN295" s="168"/>
    </row>
    <row r="296" spans="1:40" s="16" customFormat="1" ht="10.199999999999999" hidden="1">
      <c r="A296" s="16">
        <v>1140224102</v>
      </c>
      <c r="B296" s="167" t="s">
        <v>516</v>
      </c>
      <c r="C296" s="54">
        <f>+VLOOKUP(A296,Clasificación!C:J,5,FALSE)</f>
        <v>0</v>
      </c>
      <c r="D296" s="54"/>
      <c r="E296" s="54"/>
      <c r="F296" s="54">
        <f>+VLOOKUP(A296,Clasificación!C:K,9,FALSE)</f>
        <v>0</v>
      </c>
      <c r="G296" s="54">
        <f t="shared" si="12"/>
        <v>0</v>
      </c>
      <c r="H296" s="54"/>
      <c r="I296" s="54"/>
      <c r="J296" s="54"/>
      <c r="K296" s="54"/>
      <c r="L296" s="54"/>
      <c r="M296" s="54"/>
      <c r="N296" s="54"/>
      <c r="O296" s="54"/>
      <c r="P296" s="54"/>
      <c r="Q296" s="54"/>
      <c r="R296" s="54"/>
      <c r="S296" s="54"/>
      <c r="T296" s="54">
        <f>-G296</f>
        <v>0</v>
      </c>
      <c r="U296" s="54"/>
      <c r="V296" s="54"/>
      <c r="W296" s="54"/>
      <c r="X296" s="54"/>
      <c r="Y296" s="54"/>
      <c r="Z296" s="54"/>
      <c r="AA296" s="54">
        <f t="shared" si="15"/>
        <v>0</v>
      </c>
      <c r="AB296" s="55"/>
      <c r="AC296" s="168"/>
      <c r="AD296" s="168"/>
      <c r="AE296" s="168"/>
      <c r="AF296" s="168"/>
      <c r="AG296" s="168"/>
      <c r="AH296" s="168"/>
      <c r="AI296" s="168"/>
      <c r="AJ296" s="168"/>
      <c r="AK296" s="168"/>
      <c r="AL296" s="168"/>
      <c r="AM296" s="168"/>
      <c r="AN296" s="168"/>
    </row>
    <row r="297" spans="1:40" s="16" customFormat="1" ht="10.199999999999999" hidden="1">
      <c r="A297" s="16">
        <v>1140224103</v>
      </c>
      <c r="B297" s="167" t="s">
        <v>517</v>
      </c>
      <c r="C297" s="54">
        <f>+VLOOKUP(A297,Clasificación!C:J,5,FALSE)</f>
        <v>0</v>
      </c>
      <c r="D297" s="54"/>
      <c r="E297" s="54"/>
      <c r="F297" s="54">
        <f>+VLOOKUP(A297,Clasificación!C:K,9,FALSE)</f>
        <v>0</v>
      </c>
      <c r="G297" s="54">
        <f t="shared" si="12"/>
        <v>0</v>
      </c>
      <c r="H297" s="54"/>
      <c r="I297" s="54"/>
      <c r="J297" s="54"/>
      <c r="K297" s="54"/>
      <c r="L297" s="54"/>
      <c r="M297" s="54"/>
      <c r="N297" s="54"/>
      <c r="O297" s="54"/>
      <c r="P297" s="54"/>
      <c r="Q297" s="54"/>
      <c r="R297" s="54"/>
      <c r="S297" s="54"/>
      <c r="T297" s="54"/>
      <c r="U297" s="54"/>
      <c r="V297" s="54"/>
      <c r="W297" s="54"/>
      <c r="X297" s="54"/>
      <c r="Y297" s="54"/>
      <c r="Z297" s="54"/>
      <c r="AA297" s="54">
        <f t="shared" si="15"/>
        <v>0</v>
      </c>
      <c r="AB297" s="55"/>
      <c r="AC297" s="168"/>
      <c r="AD297" s="168"/>
      <c r="AE297" s="168"/>
      <c r="AF297" s="168"/>
      <c r="AG297" s="168"/>
      <c r="AH297" s="168"/>
      <c r="AI297" s="168"/>
      <c r="AJ297" s="168"/>
      <c r="AK297" s="168"/>
      <c r="AL297" s="168"/>
      <c r="AM297" s="168"/>
      <c r="AN297" s="168"/>
    </row>
    <row r="298" spans="1:40" s="16" customFormat="1" ht="10.199999999999999" hidden="1">
      <c r="A298" s="16">
        <v>1140224104</v>
      </c>
      <c r="B298" s="167" t="s">
        <v>518</v>
      </c>
      <c r="C298" s="54">
        <f>+VLOOKUP(A298,Clasificación!C:J,5,FALSE)</f>
        <v>3846646</v>
      </c>
      <c r="D298" s="54"/>
      <c r="E298" s="54"/>
      <c r="F298" s="54">
        <f>+VLOOKUP(A298,Clasificación!C:K,9,FALSE)</f>
        <v>0</v>
      </c>
      <c r="G298" s="54">
        <f t="shared" si="12"/>
        <v>3846646</v>
      </c>
      <c r="H298" s="54"/>
      <c r="I298" s="54"/>
      <c r="J298" s="54"/>
      <c r="K298" s="54"/>
      <c r="L298" s="54"/>
      <c r="M298" s="54"/>
      <c r="N298" s="54"/>
      <c r="O298" s="54"/>
      <c r="P298" s="54"/>
      <c r="Q298" s="54"/>
      <c r="R298" s="54"/>
      <c r="S298" s="54"/>
      <c r="T298" s="54">
        <f t="shared" ref="T298:T302" si="16">-G298</f>
        <v>-3846646</v>
      </c>
      <c r="U298" s="54"/>
      <c r="V298" s="54"/>
      <c r="W298" s="54"/>
      <c r="X298" s="54"/>
      <c r="Y298" s="54"/>
      <c r="Z298" s="54"/>
      <c r="AA298" s="54">
        <f t="shared" si="15"/>
        <v>0</v>
      </c>
      <c r="AB298" s="55"/>
      <c r="AC298" s="168"/>
      <c r="AD298" s="168"/>
      <c r="AE298" s="168"/>
      <c r="AF298" s="168"/>
      <c r="AG298" s="168"/>
      <c r="AH298" s="168"/>
      <c r="AI298" s="168"/>
      <c r="AJ298" s="168"/>
      <c r="AK298" s="168"/>
      <c r="AL298" s="168"/>
      <c r="AM298" s="168"/>
      <c r="AN298" s="168"/>
    </row>
    <row r="299" spans="1:40" s="16" customFormat="1" ht="10.199999999999999" hidden="1">
      <c r="A299" s="16">
        <v>1140224105</v>
      </c>
      <c r="B299" s="167" t="s">
        <v>258</v>
      </c>
      <c r="C299" s="54">
        <f>+VLOOKUP(A299,Clasificación!C:J,5,FALSE)</f>
        <v>0</v>
      </c>
      <c r="D299" s="54"/>
      <c r="E299" s="54"/>
      <c r="F299" s="54">
        <f>+VLOOKUP(A299,Clasificación!C:K,9,FALSE)</f>
        <v>291248684</v>
      </c>
      <c r="G299" s="54">
        <f t="shared" si="12"/>
        <v>-291248684</v>
      </c>
      <c r="H299" s="54"/>
      <c r="I299" s="54"/>
      <c r="J299" s="54"/>
      <c r="K299" s="54"/>
      <c r="L299" s="54"/>
      <c r="M299" s="54"/>
      <c r="N299" s="54"/>
      <c r="O299" s="54"/>
      <c r="P299" s="54"/>
      <c r="Q299" s="54"/>
      <c r="R299" s="54"/>
      <c r="S299" s="54"/>
      <c r="T299" s="54">
        <f t="shared" si="16"/>
        <v>291248684</v>
      </c>
      <c r="U299" s="54"/>
      <c r="V299" s="54"/>
      <c r="W299" s="54"/>
      <c r="X299" s="54"/>
      <c r="Y299" s="54"/>
      <c r="Z299" s="54"/>
      <c r="AA299" s="54">
        <f t="shared" si="15"/>
        <v>0</v>
      </c>
      <c r="AB299" s="55"/>
      <c r="AC299" s="168"/>
      <c r="AD299" s="168"/>
      <c r="AE299" s="168"/>
      <c r="AF299" s="168"/>
      <c r="AG299" s="168"/>
      <c r="AH299" s="168"/>
      <c r="AI299" s="168"/>
      <c r="AJ299" s="168"/>
      <c r="AK299" s="168"/>
      <c r="AL299" s="168"/>
      <c r="AM299" s="168"/>
      <c r="AN299" s="168"/>
    </row>
    <row r="300" spans="1:40" s="16" customFormat="1" ht="10.199999999999999" hidden="1">
      <c r="A300" s="16">
        <v>1140224106</v>
      </c>
      <c r="B300" s="167" t="s">
        <v>259</v>
      </c>
      <c r="C300" s="54">
        <f>+VLOOKUP(A300,Clasificación!C:J,5,FALSE)</f>
        <v>0</v>
      </c>
      <c r="D300" s="54"/>
      <c r="E300" s="54"/>
      <c r="F300" s="54">
        <f>+VLOOKUP(A300,Clasificación!C:K,9,FALSE)</f>
        <v>203981157</v>
      </c>
      <c r="G300" s="54">
        <f t="shared" si="12"/>
        <v>-203981157</v>
      </c>
      <c r="H300" s="54"/>
      <c r="I300" s="54"/>
      <c r="J300" s="54"/>
      <c r="K300" s="54"/>
      <c r="L300" s="54"/>
      <c r="M300" s="54"/>
      <c r="N300" s="54"/>
      <c r="O300" s="54"/>
      <c r="P300" s="54"/>
      <c r="Q300" s="54"/>
      <c r="R300" s="54"/>
      <c r="S300" s="54"/>
      <c r="T300" s="54">
        <f t="shared" si="16"/>
        <v>203981157</v>
      </c>
      <c r="U300" s="54"/>
      <c r="V300" s="54"/>
      <c r="W300" s="54"/>
      <c r="X300" s="54"/>
      <c r="Y300" s="54"/>
      <c r="Z300" s="54"/>
      <c r="AA300" s="54">
        <f t="shared" si="15"/>
        <v>0</v>
      </c>
      <c r="AB300" s="55"/>
      <c r="AC300" s="168"/>
      <c r="AD300" s="168"/>
      <c r="AE300" s="168"/>
      <c r="AF300" s="168"/>
      <c r="AG300" s="168"/>
      <c r="AH300" s="168"/>
      <c r="AI300" s="168"/>
      <c r="AJ300" s="168"/>
      <c r="AK300" s="168"/>
      <c r="AL300" s="168"/>
      <c r="AM300" s="168"/>
      <c r="AN300" s="168"/>
    </row>
    <row r="301" spans="1:40" s="16" customFormat="1" ht="10.199999999999999" hidden="1">
      <c r="A301" s="16">
        <v>1140224107</v>
      </c>
      <c r="B301" s="167" t="s">
        <v>260</v>
      </c>
      <c r="C301" s="54">
        <f>+VLOOKUP(A301,Clasificación!C:J,5,FALSE)</f>
        <v>0</v>
      </c>
      <c r="D301" s="54"/>
      <c r="E301" s="54"/>
      <c r="F301" s="54">
        <f>+VLOOKUP(A301,Clasificación!C:K,9,FALSE)</f>
        <v>1331229541</v>
      </c>
      <c r="G301" s="54">
        <f t="shared" si="12"/>
        <v>-1331229541</v>
      </c>
      <c r="H301" s="54"/>
      <c r="I301" s="54"/>
      <c r="J301" s="54"/>
      <c r="K301" s="54"/>
      <c r="L301" s="54"/>
      <c r="M301" s="54"/>
      <c r="N301" s="54"/>
      <c r="O301" s="54"/>
      <c r="P301" s="54"/>
      <c r="Q301" s="54"/>
      <c r="R301" s="54"/>
      <c r="S301" s="54"/>
      <c r="T301" s="54">
        <f t="shared" si="16"/>
        <v>1331229541</v>
      </c>
      <c r="U301" s="54"/>
      <c r="V301" s="54"/>
      <c r="W301" s="54"/>
      <c r="X301" s="54"/>
      <c r="Y301" s="54"/>
      <c r="Z301" s="54"/>
      <c r="AA301" s="54">
        <f t="shared" si="15"/>
        <v>0</v>
      </c>
      <c r="AB301" s="55"/>
      <c r="AC301" s="168"/>
      <c r="AD301" s="168"/>
      <c r="AE301" s="168"/>
      <c r="AF301" s="168"/>
      <c r="AG301" s="168"/>
      <c r="AH301" s="168"/>
      <c r="AI301" s="168"/>
      <c r="AJ301" s="168"/>
      <c r="AK301" s="168"/>
      <c r="AL301" s="168"/>
      <c r="AM301" s="168"/>
      <c r="AN301" s="168"/>
    </row>
    <row r="302" spans="1:40" s="16" customFormat="1" ht="10.199999999999999" hidden="1">
      <c r="A302" s="16">
        <v>1140224108</v>
      </c>
      <c r="B302" s="167" t="s">
        <v>261</v>
      </c>
      <c r="C302" s="54">
        <f>+VLOOKUP(A302,Clasificación!C:J,5,FALSE)</f>
        <v>199676004</v>
      </c>
      <c r="D302" s="54"/>
      <c r="E302" s="54"/>
      <c r="F302" s="54">
        <f>+VLOOKUP(A302,Clasificación!C:K,9,FALSE)</f>
        <v>3587522878</v>
      </c>
      <c r="G302" s="54">
        <f t="shared" si="12"/>
        <v>-3387846874</v>
      </c>
      <c r="H302" s="54"/>
      <c r="I302" s="54"/>
      <c r="J302" s="54"/>
      <c r="K302" s="54"/>
      <c r="L302" s="54"/>
      <c r="M302" s="54"/>
      <c r="N302" s="54"/>
      <c r="O302" s="54"/>
      <c r="P302" s="54"/>
      <c r="Q302" s="54"/>
      <c r="R302" s="54"/>
      <c r="S302" s="54"/>
      <c r="T302" s="54">
        <f t="shared" si="16"/>
        <v>3387846874</v>
      </c>
      <c r="U302" s="54"/>
      <c r="V302" s="54"/>
      <c r="W302" s="54"/>
      <c r="X302" s="54"/>
      <c r="Y302" s="54"/>
      <c r="Z302" s="54"/>
      <c r="AA302" s="54">
        <f t="shared" si="15"/>
        <v>0</v>
      </c>
      <c r="AB302" s="55"/>
      <c r="AC302" s="168"/>
      <c r="AD302" s="168"/>
      <c r="AE302" s="168"/>
      <c r="AF302" s="168"/>
      <c r="AG302" s="168"/>
      <c r="AH302" s="168"/>
      <c r="AI302" s="168"/>
      <c r="AJ302" s="168"/>
      <c r="AK302" s="168"/>
      <c r="AL302" s="168"/>
      <c r="AM302" s="168"/>
      <c r="AN302" s="168"/>
    </row>
    <row r="303" spans="1:40" s="16" customFormat="1" ht="10.199999999999999" hidden="1">
      <c r="A303" s="16">
        <v>1140224109</v>
      </c>
      <c r="B303" s="167" t="s">
        <v>519</v>
      </c>
      <c r="C303" s="54">
        <f>+VLOOKUP(A303,Clasificación!C:J,5,FALSE)</f>
        <v>0</v>
      </c>
      <c r="D303" s="54"/>
      <c r="E303" s="54"/>
      <c r="F303" s="54">
        <f>+VLOOKUP(A303,Clasificación!C:K,9,FALSE)</f>
        <v>0</v>
      </c>
      <c r="G303" s="54">
        <f t="shared" si="12"/>
        <v>0</v>
      </c>
      <c r="H303" s="54"/>
      <c r="I303" s="54"/>
      <c r="J303" s="54"/>
      <c r="K303" s="54"/>
      <c r="L303" s="54"/>
      <c r="M303" s="54"/>
      <c r="N303" s="54"/>
      <c r="O303" s="54"/>
      <c r="P303" s="54"/>
      <c r="Q303" s="54"/>
      <c r="R303" s="54"/>
      <c r="S303" s="54"/>
      <c r="T303" s="54"/>
      <c r="U303" s="54"/>
      <c r="V303" s="54"/>
      <c r="W303" s="54"/>
      <c r="X303" s="54"/>
      <c r="Y303" s="54"/>
      <c r="Z303" s="54"/>
      <c r="AA303" s="54">
        <f t="shared" si="15"/>
        <v>0</v>
      </c>
      <c r="AB303" s="55"/>
      <c r="AC303" s="168"/>
      <c r="AD303" s="168"/>
      <c r="AE303" s="168"/>
      <c r="AF303" s="168"/>
      <c r="AG303" s="168"/>
      <c r="AH303" s="168"/>
      <c r="AI303" s="168"/>
      <c r="AJ303" s="168"/>
      <c r="AK303" s="168"/>
      <c r="AL303" s="168"/>
      <c r="AM303" s="168"/>
      <c r="AN303" s="168"/>
    </row>
    <row r="304" spans="1:40" s="16" customFormat="1" ht="10.199999999999999" hidden="1">
      <c r="A304" s="16">
        <v>1140224110</v>
      </c>
      <c r="B304" s="167" t="s">
        <v>520</v>
      </c>
      <c r="C304" s="54">
        <f>+VLOOKUP(A304,Clasificación!C:J,5,FALSE)</f>
        <v>0</v>
      </c>
      <c r="D304" s="54"/>
      <c r="E304" s="54"/>
      <c r="F304" s="54">
        <f>+VLOOKUP(A304,Clasificación!C:K,9,FALSE)</f>
        <v>0</v>
      </c>
      <c r="G304" s="54">
        <f t="shared" si="12"/>
        <v>0</v>
      </c>
      <c r="H304" s="54"/>
      <c r="I304" s="54"/>
      <c r="J304" s="54"/>
      <c r="K304" s="54"/>
      <c r="L304" s="54"/>
      <c r="M304" s="54"/>
      <c r="N304" s="54"/>
      <c r="O304" s="54"/>
      <c r="P304" s="54"/>
      <c r="Q304" s="54"/>
      <c r="R304" s="54"/>
      <c r="S304" s="54"/>
      <c r="T304" s="54"/>
      <c r="U304" s="54"/>
      <c r="V304" s="54"/>
      <c r="W304" s="54"/>
      <c r="X304" s="54"/>
      <c r="Y304" s="54"/>
      <c r="Z304" s="54"/>
      <c r="AA304" s="54">
        <f t="shared" si="15"/>
        <v>0</v>
      </c>
      <c r="AB304" s="55"/>
      <c r="AC304" s="168"/>
      <c r="AD304" s="168"/>
      <c r="AE304" s="168"/>
      <c r="AF304" s="168"/>
      <c r="AG304" s="168"/>
      <c r="AH304" s="168"/>
      <c r="AI304" s="168"/>
      <c r="AJ304" s="168"/>
      <c r="AK304" s="168"/>
      <c r="AL304" s="168"/>
      <c r="AM304" s="168"/>
      <c r="AN304" s="168"/>
    </row>
    <row r="305" spans="1:40" s="16" customFormat="1" ht="10.199999999999999" hidden="1">
      <c r="A305" s="16">
        <v>1140224111</v>
      </c>
      <c r="B305" s="167" t="s">
        <v>521</v>
      </c>
      <c r="C305" s="54">
        <f>+VLOOKUP(A305,Clasificación!C:J,5,FALSE)</f>
        <v>0</v>
      </c>
      <c r="D305" s="54"/>
      <c r="E305" s="54"/>
      <c r="F305" s="54">
        <f>+VLOOKUP(A305,Clasificación!C:K,9,FALSE)</f>
        <v>0</v>
      </c>
      <c r="G305" s="54">
        <f t="shared" si="12"/>
        <v>0</v>
      </c>
      <c r="H305" s="54"/>
      <c r="I305" s="54"/>
      <c r="J305" s="54"/>
      <c r="K305" s="54"/>
      <c r="L305" s="54"/>
      <c r="M305" s="54"/>
      <c r="N305" s="54"/>
      <c r="O305" s="54"/>
      <c r="P305" s="54"/>
      <c r="Q305" s="54"/>
      <c r="R305" s="54"/>
      <c r="S305" s="54"/>
      <c r="T305" s="54"/>
      <c r="U305" s="54"/>
      <c r="V305" s="54"/>
      <c r="W305" s="54"/>
      <c r="X305" s="54"/>
      <c r="Y305" s="54"/>
      <c r="Z305" s="54"/>
      <c r="AA305" s="54">
        <f t="shared" si="15"/>
        <v>0</v>
      </c>
      <c r="AB305" s="55"/>
      <c r="AC305" s="168"/>
      <c r="AD305" s="168"/>
      <c r="AE305" s="168"/>
      <c r="AF305" s="168"/>
      <c r="AG305" s="168"/>
      <c r="AH305" s="168"/>
      <c r="AI305" s="168"/>
      <c r="AJ305" s="168"/>
      <c r="AK305" s="168"/>
      <c r="AL305" s="168"/>
      <c r="AM305" s="168"/>
      <c r="AN305" s="168"/>
    </row>
    <row r="306" spans="1:40" s="16" customFormat="1" ht="10.199999999999999" hidden="1">
      <c r="A306" s="16">
        <v>1140224112</v>
      </c>
      <c r="B306" s="167" t="s">
        <v>522</v>
      </c>
      <c r="C306" s="54">
        <f>+VLOOKUP(A306,Clasificación!C:J,5,FALSE)</f>
        <v>0</v>
      </c>
      <c r="D306" s="54"/>
      <c r="E306" s="54"/>
      <c r="F306" s="54">
        <f>+VLOOKUP(A306,Clasificación!C:K,9,FALSE)</f>
        <v>0</v>
      </c>
      <c r="G306" s="54">
        <f t="shared" si="12"/>
        <v>0</v>
      </c>
      <c r="H306" s="54"/>
      <c r="I306" s="54"/>
      <c r="J306" s="54"/>
      <c r="K306" s="54"/>
      <c r="L306" s="54"/>
      <c r="M306" s="54"/>
      <c r="N306" s="54"/>
      <c r="O306" s="54"/>
      <c r="P306" s="54"/>
      <c r="Q306" s="54"/>
      <c r="R306" s="54"/>
      <c r="S306" s="54"/>
      <c r="T306" s="54"/>
      <c r="U306" s="54"/>
      <c r="V306" s="54"/>
      <c r="W306" s="54"/>
      <c r="X306" s="54"/>
      <c r="Y306" s="54"/>
      <c r="Z306" s="54"/>
      <c r="AA306" s="54">
        <f t="shared" si="15"/>
        <v>0</v>
      </c>
      <c r="AB306" s="55"/>
      <c r="AC306" s="168"/>
      <c r="AD306" s="168"/>
      <c r="AE306" s="168"/>
      <c r="AF306" s="168"/>
      <c r="AG306" s="168"/>
      <c r="AH306" s="168"/>
      <c r="AI306" s="168"/>
      <c r="AJ306" s="168"/>
      <c r="AK306" s="168"/>
      <c r="AL306" s="168"/>
      <c r="AM306" s="168"/>
      <c r="AN306" s="168"/>
    </row>
    <row r="307" spans="1:40" s="16" customFormat="1" ht="10.199999999999999" hidden="1">
      <c r="A307" s="16">
        <v>1140224113</v>
      </c>
      <c r="B307" s="167" t="s">
        <v>523</v>
      </c>
      <c r="C307" s="54">
        <f>+VLOOKUP(A307,Clasificación!C:J,5,FALSE)</f>
        <v>286004274</v>
      </c>
      <c r="D307" s="54"/>
      <c r="E307" s="54"/>
      <c r="F307" s="54">
        <f>+VLOOKUP(A307,Clasificación!C:K,9,FALSE)</f>
        <v>655479452</v>
      </c>
      <c r="G307" s="54">
        <f t="shared" si="12"/>
        <v>-369475178</v>
      </c>
      <c r="H307" s="54"/>
      <c r="I307" s="54"/>
      <c r="J307" s="54"/>
      <c r="K307" s="54"/>
      <c r="L307" s="54"/>
      <c r="M307" s="54"/>
      <c r="N307" s="54"/>
      <c r="O307" s="54"/>
      <c r="P307" s="54"/>
      <c r="Q307" s="54"/>
      <c r="R307" s="54"/>
      <c r="S307" s="54"/>
      <c r="T307" s="54">
        <f>-G307</f>
        <v>369475178</v>
      </c>
      <c r="U307" s="54"/>
      <c r="V307" s="54"/>
      <c r="W307" s="54"/>
      <c r="X307" s="54"/>
      <c r="Y307" s="54"/>
      <c r="Z307" s="54"/>
      <c r="AA307" s="54">
        <f t="shared" si="15"/>
        <v>0</v>
      </c>
      <c r="AB307" s="55"/>
      <c r="AC307" s="168"/>
      <c r="AD307" s="168"/>
      <c r="AE307" s="168"/>
      <c r="AF307" s="168"/>
      <c r="AG307" s="168"/>
      <c r="AH307" s="168"/>
      <c r="AI307" s="168"/>
      <c r="AJ307" s="168"/>
      <c r="AK307" s="168"/>
      <c r="AL307" s="168"/>
      <c r="AM307" s="168"/>
      <c r="AN307" s="168"/>
    </row>
    <row r="308" spans="1:40" s="16" customFormat="1" ht="10.199999999999999" hidden="1">
      <c r="A308" s="16">
        <v>1140224114</v>
      </c>
      <c r="B308" s="167" t="s">
        <v>516</v>
      </c>
      <c r="C308" s="54">
        <f>+VLOOKUP(A308,Clasificación!C:J,5,FALSE)</f>
        <v>8718498</v>
      </c>
      <c r="D308" s="54"/>
      <c r="E308" s="54"/>
      <c r="F308" s="54">
        <f>+VLOOKUP(A308,Clasificación!C:K,9,FALSE)</f>
        <v>0</v>
      </c>
      <c r="G308" s="54">
        <f t="shared" si="12"/>
        <v>8718498</v>
      </c>
      <c r="H308" s="54"/>
      <c r="I308" s="54"/>
      <c r="J308" s="54"/>
      <c r="K308" s="54"/>
      <c r="L308" s="54"/>
      <c r="M308" s="54"/>
      <c r="N308" s="54"/>
      <c r="O308" s="54"/>
      <c r="P308" s="54"/>
      <c r="Q308" s="54"/>
      <c r="R308" s="54"/>
      <c r="S308" s="54"/>
      <c r="T308" s="54">
        <f>-G308</f>
        <v>-8718498</v>
      </c>
      <c r="U308" s="54"/>
      <c r="V308" s="54"/>
      <c r="W308" s="54"/>
      <c r="X308" s="54"/>
      <c r="Y308" s="54"/>
      <c r="Z308" s="54"/>
      <c r="AA308" s="54">
        <f t="shared" si="15"/>
        <v>0</v>
      </c>
      <c r="AB308" s="55"/>
      <c r="AC308" s="168"/>
      <c r="AD308" s="168"/>
      <c r="AE308" s="168"/>
      <c r="AF308" s="168"/>
      <c r="AG308" s="168"/>
      <c r="AH308" s="168"/>
      <c r="AI308" s="168"/>
      <c r="AJ308" s="168"/>
      <c r="AK308" s="168"/>
      <c r="AL308" s="168"/>
      <c r="AM308" s="168"/>
      <c r="AN308" s="168"/>
    </row>
    <row r="309" spans="1:40" s="16" customFormat="1" ht="10.199999999999999" hidden="1">
      <c r="A309" s="16">
        <v>1140224115</v>
      </c>
      <c r="B309" s="167" t="s">
        <v>524</v>
      </c>
      <c r="C309" s="54">
        <f>+VLOOKUP(A309,Clasificación!C:J,5,FALSE)</f>
        <v>0</v>
      </c>
      <c r="D309" s="54"/>
      <c r="E309" s="54"/>
      <c r="F309" s="54">
        <f>+VLOOKUP(A309,Clasificación!C:K,9,FALSE)</f>
        <v>0</v>
      </c>
      <c r="G309" s="54">
        <f t="shared" si="12"/>
        <v>0</v>
      </c>
      <c r="H309" s="54"/>
      <c r="I309" s="54"/>
      <c r="J309" s="54"/>
      <c r="K309" s="54"/>
      <c r="L309" s="54"/>
      <c r="M309" s="54"/>
      <c r="N309" s="54"/>
      <c r="O309" s="54"/>
      <c r="P309" s="54"/>
      <c r="Q309" s="54"/>
      <c r="R309" s="54"/>
      <c r="S309" s="54"/>
      <c r="T309" s="54"/>
      <c r="U309" s="54"/>
      <c r="V309" s="54"/>
      <c r="W309" s="54"/>
      <c r="X309" s="54"/>
      <c r="Y309" s="54"/>
      <c r="Z309" s="54"/>
      <c r="AA309" s="54">
        <f t="shared" si="15"/>
        <v>0</v>
      </c>
      <c r="AB309" s="55"/>
      <c r="AC309" s="168"/>
      <c r="AD309" s="168"/>
      <c r="AE309" s="168"/>
      <c r="AF309" s="168"/>
      <c r="AG309" s="168"/>
      <c r="AH309" s="168"/>
      <c r="AI309" s="168"/>
      <c r="AJ309" s="168"/>
      <c r="AK309" s="168"/>
      <c r="AL309" s="168"/>
      <c r="AM309" s="168"/>
      <c r="AN309" s="168"/>
    </row>
    <row r="310" spans="1:40" s="16" customFormat="1" ht="10.199999999999999" hidden="1">
      <c r="A310" s="16">
        <v>1140224116</v>
      </c>
      <c r="B310" s="167" t="s">
        <v>525</v>
      </c>
      <c r="C310" s="54">
        <f>+VLOOKUP(A310,Clasificación!C:J,5,FALSE)</f>
        <v>0</v>
      </c>
      <c r="D310" s="54"/>
      <c r="E310" s="54"/>
      <c r="F310" s="54">
        <f>+VLOOKUP(A310,Clasificación!C:K,9,FALSE)</f>
        <v>0</v>
      </c>
      <c r="G310" s="54">
        <f t="shared" si="12"/>
        <v>0</v>
      </c>
      <c r="H310" s="54"/>
      <c r="I310" s="54"/>
      <c r="J310" s="54"/>
      <c r="K310" s="54"/>
      <c r="L310" s="54"/>
      <c r="M310" s="54"/>
      <c r="N310" s="54"/>
      <c r="O310" s="54"/>
      <c r="P310" s="54"/>
      <c r="Q310" s="54"/>
      <c r="R310" s="54"/>
      <c r="S310" s="54"/>
      <c r="T310" s="54"/>
      <c r="U310" s="54"/>
      <c r="V310" s="54"/>
      <c r="W310" s="54"/>
      <c r="X310" s="54"/>
      <c r="Y310" s="54"/>
      <c r="Z310" s="54"/>
      <c r="AA310" s="54">
        <f t="shared" si="15"/>
        <v>0</v>
      </c>
      <c r="AB310" s="55"/>
      <c r="AC310" s="168"/>
      <c r="AD310" s="168"/>
      <c r="AE310" s="168"/>
      <c r="AF310" s="168"/>
      <c r="AG310" s="168"/>
      <c r="AH310" s="168"/>
      <c r="AI310" s="168"/>
      <c r="AJ310" s="168"/>
      <c r="AK310" s="168"/>
      <c r="AL310" s="168"/>
      <c r="AM310" s="168"/>
      <c r="AN310" s="168"/>
    </row>
    <row r="311" spans="1:40" s="16" customFormat="1" ht="10.199999999999999" hidden="1">
      <c r="A311" s="16">
        <v>1140224117</v>
      </c>
      <c r="B311" s="167" t="s">
        <v>526</v>
      </c>
      <c r="C311" s="54">
        <f>+VLOOKUP(A311,Clasificación!C:J,5,FALSE)</f>
        <v>0</v>
      </c>
      <c r="D311" s="54"/>
      <c r="E311" s="54"/>
      <c r="F311" s="54">
        <f>+VLOOKUP(A311,Clasificación!C:K,9,FALSE)</f>
        <v>99634633</v>
      </c>
      <c r="G311" s="54">
        <f t="shared" si="12"/>
        <v>-99634633</v>
      </c>
      <c r="H311" s="54"/>
      <c r="I311" s="54"/>
      <c r="J311" s="54"/>
      <c r="K311" s="54"/>
      <c r="L311" s="54"/>
      <c r="M311" s="54"/>
      <c r="N311" s="54"/>
      <c r="O311" s="54"/>
      <c r="P311" s="54"/>
      <c r="Q311" s="54"/>
      <c r="R311" s="54"/>
      <c r="S311" s="54"/>
      <c r="T311" s="54">
        <f>-G311</f>
        <v>99634633</v>
      </c>
      <c r="U311" s="54"/>
      <c r="V311" s="54"/>
      <c r="W311" s="54"/>
      <c r="X311" s="54"/>
      <c r="Y311" s="54"/>
      <c r="Z311" s="54"/>
      <c r="AA311" s="54">
        <f t="shared" si="15"/>
        <v>0</v>
      </c>
      <c r="AB311" s="55"/>
      <c r="AC311" s="168"/>
      <c r="AD311" s="168"/>
      <c r="AE311" s="168"/>
      <c r="AF311" s="168"/>
      <c r="AG311" s="168"/>
      <c r="AH311" s="168"/>
      <c r="AI311" s="168"/>
      <c r="AJ311" s="168"/>
      <c r="AK311" s="168"/>
      <c r="AL311" s="168"/>
      <c r="AM311" s="168"/>
      <c r="AN311" s="168"/>
    </row>
    <row r="312" spans="1:40" s="16" customFormat="1" ht="10.199999999999999" hidden="1">
      <c r="A312" s="16">
        <v>1140224118</v>
      </c>
      <c r="B312" s="167" t="s">
        <v>262</v>
      </c>
      <c r="C312" s="54">
        <f>+VLOOKUP(A312,Clasificación!C:J,5,FALSE)</f>
        <v>0</v>
      </c>
      <c r="D312" s="54"/>
      <c r="E312" s="54"/>
      <c r="F312" s="54">
        <f>+VLOOKUP(A312,Clasificación!C:K,9,FALSE)</f>
        <v>0</v>
      </c>
      <c r="G312" s="54">
        <f t="shared" si="12"/>
        <v>0</v>
      </c>
      <c r="H312" s="54"/>
      <c r="I312" s="54"/>
      <c r="J312" s="54"/>
      <c r="K312" s="54"/>
      <c r="L312" s="54"/>
      <c r="M312" s="54"/>
      <c r="N312" s="54"/>
      <c r="O312" s="54"/>
      <c r="P312" s="54"/>
      <c r="Q312" s="54"/>
      <c r="R312" s="54"/>
      <c r="S312" s="54"/>
      <c r="T312" s="54"/>
      <c r="U312" s="54"/>
      <c r="V312" s="54"/>
      <c r="W312" s="54"/>
      <c r="X312" s="54"/>
      <c r="Y312" s="54"/>
      <c r="Z312" s="54"/>
      <c r="AA312" s="54">
        <f t="shared" si="15"/>
        <v>0</v>
      </c>
      <c r="AB312" s="55"/>
      <c r="AC312" s="168"/>
      <c r="AD312" s="168"/>
      <c r="AE312" s="168"/>
      <c r="AF312" s="168"/>
      <c r="AG312" s="168"/>
      <c r="AH312" s="168"/>
      <c r="AI312" s="168"/>
      <c r="AJ312" s="168"/>
      <c r="AK312" s="168"/>
      <c r="AL312" s="168"/>
      <c r="AM312" s="168"/>
      <c r="AN312" s="168"/>
    </row>
    <row r="313" spans="1:40" s="16" customFormat="1" ht="10.199999999999999" hidden="1">
      <c r="A313" s="16">
        <v>1140224119</v>
      </c>
      <c r="B313" s="167" t="s">
        <v>260</v>
      </c>
      <c r="C313" s="54">
        <f>+VLOOKUP(A313,Clasificación!C:J,5,FALSE)</f>
        <v>0</v>
      </c>
      <c r="D313" s="54"/>
      <c r="E313" s="54"/>
      <c r="F313" s="54">
        <f>+VLOOKUP(A313,Clasificación!C:K,9,FALSE)</f>
        <v>0</v>
      </c>
      <c r="G313" s="54">
        <f t="shared" si="12"/>
        <v>0</v>
      </c>
      <c r="H313" s="54"/>
      <c r="I313" s="54"/>
      <c r="J313" s="54"/>
      <c r="K313" s="54"/>
      <c r="L313" s="54"/>
      <c r="M313" s="54"/>
      <c r="N313" s="54"/>
      <c r="O313" s="54"/>
      <c r="P313" s="54"/>
      <c r="Q313" s="54"/>
      <c r="R313" s="54"/>
      <c r="S313" s="54"/>
      <c r="T313" s="54"/>
      <c r="U313" s="54"/>
      <c r="V313" s="54"/>
      <c r="W313" s="54"/>
      <c r="X313" s="54"/>
      <c r="Y313" s="54"/>
      <c r="Z313" s="54"/>
      <c r="AA313" s="54">
        <f t="shared" si="15"/>
        <v>0</v>
      </c>
      <c r="AB313" s="55"/>
      <c r="AC313" s="168"/>
      <c r="AD313" s="168"/>
      <c r="AE313" s="168"/>
      <c r="AF313" s="168"/>
      <c r="AG313" s="168"/>
      <c r="AH313" s="168"/>
      <c r="AI313" s="168"/>
      <c r="AJ313" s="168"/>
      <c r="AK313" s="168"/>
      <c r="AL313" s="168"/>
      <c r="AM313" s="168"/>
      <c r="AN313" s="168"/>
    </row>
    <row r="314" spans="1:40" s="16" customFormat="1" ht="10.199999999999999" hidden="1">
      <c r="A314" s="16">
        <v>1140224120</v>
      </c>
      <c r="B314" s="167" t="s">
        <v>261</v>
      </c>
      <c r="C314" s="54">
        <f>+VLOOKUP(A314,Clasificación!C:J,5,FALSE)</f>
        <v>0</v>
      </c>
      <c r="D314" s="54"/>
      <c r="E314" s="54"/>
      <c r="F314" s="54">
        <f>+VLOOKUP(A314,Clasificación!C:K,9,FALSE)</f>
        <v>0</v>
      </c>
      <c r="G314" s="54">
        <f t="shared" si="12"/>
        <v>0</v>
      </c>
      <c r="H314" s="54"/>
      <c r="I314" s="54"/>
      <c r="J314" s="54"/>
      <c r="K314" s="54"/>
      <c r="L314" s="54"/>
      <c r="M314" s="54"/>
      <c r="N314" s="54"/>
      <c r="O314" s="54"/>
      <c r="P314" s="54"/>
      <c r="Q314" s="54"/>
      <c r="R314" s="54"/>
      <c r="S314" s="54"/>
      <c r="T314" s="54"/>
      <c r="U314" s="54"/>
      <c r="V314" s="54"/>
      <c r="W314" s="54"/>
      <c r="X314" s="54"/>
      <c r="Y314" s="54"/>
      <c r="Z314" s="54"/>
      <c r="AA314" s="54">
        <f t="shared" si="15"/>
        <v>0</v>
      </c>
      <c r="AB314" s="55"/>
      <c r="AC314" s="168"/>
      <c r="AD314" s="168"/>
      <c r="AE314" s="168"/>
      <c r="AF314" s="168"/>
      <c r="AG314" s="168"/>
      <c r="AH314" s="168"/>
      <c r="AI314" s="168"/>
      <c r="AJ314" s="168"/>
      <c r="AK314" s="168"/>
      <c r="AL314" s="168"/>
      <c r="AM314" s="168"/>
      <c r="AN314" s="168"/>
    </row>
    <row r="315" spans="1:40" s="16" customFormat="1" ht="10.199999999999999" hidden="1">
      <c r="A315" s="16">
        <v>1140224121</v>
      </c>
      <c r="B315" s="167" t="s">
        <v>527</v>
      </c>
      <c r="C315" s="54">
        <f>+VLOOKUP(A315,Clasificación!C:J,5,FALSE)</f>
        <v>0</v>
      </c>
      <c r="D315" s="54"/>
      <c r="E315" s="54"/>
      <c r="F315" s="54">
        <f>+VLOOKUP(A315,Clasificación!C:K,9,FALSE)</f>
        <v>0</v>
      </c>
      <c r="G315" s="54">
        <f t="shared" si="12"/>
        <v>0</v>
      </c>
      <c r="H315" s="54"/>
      <c r="I315" s="54"/>
      <c r="J315" s="54"/>
      <c r="K315" s="54"/>
      <c r="L315" s="54"/>
      <c r="M315" s="54"/>
      <c r="N315" s="54"/>
      <c r="O315" s="54"/>
      <c r="P315" s="54"/>
      <c r="Q315" s="54"/>
      <c r="R315" s="54"/>
      <c r="S315" s="54"/>
      <c r="T315" s="54"/>
      <c r="U315" s="54"/>
      <c r="V315" s="54"/>
      <c r="W315" s="54"/>
      <c r="X315" s="54"/>
      <c r="Y315" s="54"/>
      <c r="Z315" s="54"/>
      <c r="AA315" s="54">
        <f t="shared" si="15"/>
        <v>0</v>
      </c>
      <c r="AB315" s="55"/>
      <c r="AC315" s="168"/>
      <c r="AD315" s="168"/>
      <c r="AE315" s="168"/>
      <c r="AF315" s="168"/>
      <c r="AG315" s="168"/>
      <c r="AH315" s="168"/>
      <c r="AI315" s="168"/>
      <c r="AJ315" s="168"/>
      <c r="AK315" s="168"/>
      <c r="AL315" s="168"/>
      <c r="AM315" s="168"/>
      <c r="AN315" s="168"/>
    </row>
    <row r="316" spans="1:40" s="16" customFormat="1" ht="10.199999999999999" hidden="1">
      <c r="A316" s="16">
        <v>1140224122</v>
      </c>
      <c r="B316" s="167" t="s">
        <v>528</v>
      </c>
      <c r="C316" s="54">
        <f>+VLOOKUP(A316,Clasificación!C:J,5,FALSE)</f>
        <v>0</v>
      </c>
      <c r="D316" s="54"/>
      <c r="E316" s="54"/>
      <c r="F316" s="54">
        <f>+VLOOKUP(A316,Clasificación!C:K,9,FALSE)</f>
        <v>0</v>
      </c>
      <c r="G316" s="54">
        <f t="shared" si="12"/>
        <v>0</v>
      </c>
      <c r="H316" s="54"/>
      <c r="I316" s="54"/>
      <c r="J316" s="54"/>
      <c r="K316" s="54"/>
      <c r="L316" s="54"/>
      <c r="M316" s="54"/>
      <c r="N316" s="54"/>
      <c r="O316" s="54"/>
      <c r="P316" s="54"/>
      <c r="Q316" s="54"/>
      <c r="R316" s="54"/>
      <c r="S316" s="54"/>
      <c r="T316" s="54"/>
      <c r="U316" s="54"/>
      <c r="V316" s="54"/>
      <c r="W316" s="54"/>
      <c r="X316" s="54"/>
      <c r="Y316" s="54"/>
      <c r="Z316" s="54"/>
      <c r="AA316" s="54">
        <f t="shared" si="15"/>
        <v>0</v>
      </c>
      <c r="AB316" s="55"/>
      <c r="AC316" s="168"/>
      <c r="AD316" s="168"/>
      <c r="AE316" s="168"/>
      <c r="AF316" s="168"/>
      <c r="AG316" s="168"/>
      <c r="AH316" s="168"/>
      <c r="AI316" s="168"/>
      <c r="AJ316" s="168"/>
      <c r="AK316" s="168"/>
      <c r="AL316" s="168"/>
      <c r="AM316" s="168"/>
      <c r="AN316" s="168"/>
    </row>
    <row r="317" spans="1:40" s="16" customFormat="1" ht="10.199999999999999" hidden="1">
      <c r="A317" s="16">
        <v>1140224123</v>
      </c>
      <c r="B317" s="167" t="s">
        <v>521</v>
      </c>
      <c r="C317" s="54">
        <f>+VLOOKUP(A317,Clasificación!C:J,5,FALSE)</f>
        <v>0</v>
      </c>
      <c r="D317" s="54"/>
      <c r="E317" s="54"/>
      <c r="F317" s="54">
        <f>+VLOOKUP(A317,Clasificación!C:K,9,FALSE)</f>
        <v>0</v>
      </c>
      <c r="G317" s="54">
        <f t="shared" si="12"/>
        <v>0</v>
      </c>
      <c r="H317" s="54"/>
      <c r="I317" s="54"/>
      <c r="J317" s="54"/>
      <c r="K317" s="54"/>
      <c r="L317" s="54"/>
      <c r="M317" s="54"/>
      <c r="N317" s="54"/>
      <c r="O317" s="54"/>
      <c r="P317" s="54"/>
      <c r="Q317" s="54"/>
      <c r="R317" s="54"/>
      <c r="S317" s="54"/>
      <c r="T317" s="54"/>
      <c r="U317" s="54"/>
      <c r="V317" s="54"/>
      <c r="W317" s="54"/>
      <c r="X317" s="54"/>
      <c r="Y317" s="54"/>
      <c r="Z317" s="54"/>
      <c r="AA317" s="54">
        <f t="shared" si="15"/>
        <v>0</v>
      </c>
      <c r="AB317" s="55"/>
      <c r="AC317" s="168"/>
      <c r="AD317" s="168"/>
      <c r="AE317" s="168"/>
      <c r="AF317" s="168"/>
      <c r="AG317" s="168"/>
      <c r="AH317" s="168"/>
      <c r="AI317" s="168"/>
      <c r="AJ317" s="168"/>
      <c r="AK317" s="168"/>
      <c r="AL317" s="168"/>
      <c r="AM317" s="168"/>
      <c r="AN317" s="168"/>
    </row>
    <row r="318" spans="1:40" s="16" customFormat="1" ht="10.199999999999999" hidden="1">
      <c r="A318" s="16">
        <v>1140224124</v>
      </c>
      <c r="B318" s="167" t="s">
        <v>522</v>
      </c>
      <c r="C318" s="54">
        <f>+VLOOKUP(A318,Clasificación!C:J,5,FALSE)</f>
        <v>0</v>
      </c>
      <c r="D318" s="54"/>
      <c r="E318" s="54"/>
      <c r="F318" s="54">
        <f>+VLOOKUP(A318,Clasificación!C:K,9,FALSE)</f>
        <v>0</v>
      </c>
      <c r="G318" s="54">
        <f t="shared" si="12"/>
        <v>0</v>
      </c>
      <c r="H318" s="54"/>
      <c r="I318" s="54"/>
      <c r="J318" s="54"/>
      <c r="K318" s="54"/>
      <c r="L318" s="54"/>
      <c r="M318" s="54"/>
      <c r="N318" s="54"/>
      <c r="O318" s="54"/>
      <c r="P318" s="54"/>
      <c r="Q318" s="54"/>
      <c r="R318" s="54"/>
      <c r="S318" s="54"/>
      <c r="T318" s="54"/>
      <c r="U318" s="54"/>
      <c r="V318" s="54"/>
      <c r="W318" s="54"/>
      <c r="X318" s="54"/>
      <c r="Y318" s="54"/>
      <c r="Z318" s="54"/>
      <c r="AA318" s="54">
        <f t="shared" si="15"/>
        <v>0</v>
      </c>
      <c r="AB318" s="55"/>
      <c r="AC318" s="168"/>
      <c r="AD318" s="168"/>
      <c r="AE318" s="168"/>
      <c r="AF318" s="168"/>
      <c r="AG318" s="168"/>
      <c r="AH318" s="168"/>
      <c r="AI318" s="168"/>
      <c r="AJ318" s="168"/>
      <c r="AK318" s="168"/>
      <c r="AL318" s="168"/>
      <c r="AM318" s="168"/>
      <c r="AN318" s="168"/>
    </row>
    <row r="319" spans="1:40" s="16" customFormat="1" ht="10.199999999999999" hidden="1">
      <c r="A319" s="16">
        <v>1140224125</v>
      </c>
      <c r="B319" s="167" t="s">
        <v>529</v>
      </c>
      <c r="C319" s="54">
        <f>+VLOOKUP(A319,Clasificación!C:J,5,FALSE)</f>
        <v>0</v>
      </c>
      <c r="D319" s="54"/>
      <c r="E319" s="54"/>
      <c r="F319" s="54">
        <f>+VLOOKUP(A319,Clasificación!C:K,9,FALSE)</f>
        <v>0</v>
      </c>
      <c r="G319" s="54">
        <f t="shared" si="12"/>
        <v>0</v>
      </c>
      <c r="H319" s="54"/>
      <c r="I319" s="54"/>
      <c r="J319" s="54"/>
      <c r="K319" s="54"/>
      <c r="L319" s="54"/>
      <c r="M319" s="54"/>
      <c r="N319" s="54"/>
      <c r="O319" s="54"/>
      <c r="P319" s="54"/>
      <c r="Q319" s="54"/>
      <c r="R319" s="54"/>
      <c r="S319" s="54"/>
      <c r="T319" s="54"/>
      <c r="U319" s="54"/>
      <c r="V319" s="54"/>
      <c r="W319" s="54"/>
      <c r="X319" s="54"/>
      <c r="Y319" s="54"/>
      <c r="Z319" s="54"/>
      <c r="AA319" s="54">
        <f t="shared" si="15"/>
        <v>0</v>
      </c>
      <c r="AB319" s="55"/>
      <c r="AC319" s="168"/>
      <c r="AD319" s="168"/>
      <c r="AE319" s="168"/>
      <c r="AF319" s="168"/>
      <c r="AG319" s="168"/>
      <c r="AH319" s="168"/>
      <c r="AI319" s="168"/>
      <c r="AJ319" s="168"/>
      <c r="AK319" s="168"/>
      <c r="AL319" s="168"/>
      <c r="AM319" s="168"/>
      <c r="AN319" s="168"/>
    </row>
    <row r="320" spans="1:40" s="16" customFormat="1" ht="10.199999999999999" hidden="1">
      <c r="A320" s="16">
        <v>1140224126</v>
      </c>
      <c r="B320" s="167" t="s">
        <v>529</v>
      </c>
      <c r="C320" s="54">
        <f>+VLOOKUP(A320,Clasificación!C:J,5,FALSE)</f>
        <v>0</v>
      </c>
      <c r="D320" s="54"/>
      <c r="E320" s="54"/>
      <c r="F320" s="54">
        <f>+VLOOKUP(A320,Clasificación!C:K,9,FALSE)</f>
        <v>0</v>
      </c>
      <c r="G320" s="54">
        <f t="shared" si="12"/>
        <v>0</v>
      </c>
      <c r="H320" s="54"/>
      <c r="I320" s="54"/>
      <c r="J320" s="54"/>
      <c r="K320" s="54"/>
      <c r="L320" s="54"/>
      <c r="M320" s="54"/>
      <c r="N320" s="54"/>
      <c r="O320" s="54"/>
      <c r="P320" s="54"/>
      <c r="Q320" s="54"/>
      <c r="R320" s="54"/>
      <c r="S320" s="54"/>
      <c r="T320" s="54"/>
      <c r="U320" s="54"/>
      <c r="V320" s="54"/>
      <c r="W320" s="54"/>
      <c r="X320" s="54"/>
      <c r="Y320" s="54"/>
      <c r="Z320" s="54"/>
      <c r="AA320" s="54">
        <f t="shared" si="15"/>
        <v>0</v>
      </c>
      <c r="AB320" s="55"/>
      <c r="AC320" s="168"/>
      <c r="AD320" s="168"/>
      <c r="AE320" s="168"/>
      <c r="AF320" s="168"/>
      <c r="AG320" s="168"/>
      <c r="AH320" s="168"/>
      <c r="AI320" s="168"/>
      <c r="AJ320" s="168"/>
      <c r="AK320" s="168"/>
      <c r="AL320" s="168"/>
      <c r="AM320" s="168"/>
      <c r="AN320" s="168"/>
    </row>
    <row r="321" spans="1:40" s="16" customFormat="1" ht="10.199999999999999" hidden="1">
      <c r="A321" s="16">
        <v>1140224127</v>
      </c>
      <c r="B321" s="167" t="s">
        <v>530</v>
      </c>
      <c r="C321" s="54">
        <f>+VLOOKUP(A321,Clasificación!C:J,5,FALSE)</f>
        <v>0</v>
      </c>
      <c r="D321" s="54"/>
      <c r="E321" s="54"/>
      <c r="F321" s="54">
        <f>+VLOOKUP(A321,Clasificación!C:K,9,FALSE)</f>
        <v>0</v>
      </c>
      <c r="G321" s="54">
        <f t="shared" si="12"/>
        <v>0</v>
      </c>
      <c r="H321" s="54"/>
      <c r="I321" s="54"/>
      <c r="J321" s="54"/>
      <c r="K321" s="54"/>
      <c r="L321" s="54"/>
      <c r="M321" s="54"/>
      <c r="N321" s="54"/>
      <c r="O321" s="54"/>
      <c r="P321" s="54"/>
      <c r="Q321" s="54"/>
      <c r="R321" s="54"/>
      <c r="S321" s="54"/>
      <c r="T321" s="54"/>
      <c r="U321" s="54"/>
      <c r="V321" s="54"/>
      <c r="W321" s="54"/>
      <c r="X321" s="54"/>
      <c r="Y321" s="54"/>
      <c r="Z321" s="54"/>
      <c r="AA321" s="54">
        <f t="shared" si="15"/>
        <v>0</v>
      </c>
      <c r="AB321" s="55"/>
      <c r="AC321" s="168"/>
      <c r="AD321" s="168"/>
      <c r="AE321" s="168"/>
      <c r="AF321" s="168"/>
      <c r="AG321" s="168"/>
      <c r="AH321" s="168"/>
      <c r="AI321" s="168"/>
      <c r="AJ321" s="168"/>
      <c r="AK321" s="168"/>
      <c r="AL321" s="168"/>
      <c r="AM321" s="168"/>
      <c r="AN321" s="168"/>
    </row>
    <row r="322" spans="1:40" s="16" customFormat="1" ht="10.199999999999999" hidden="1">
      <c r="A322" s="16">
        <v>1140224128</v>
      </c>
      <c r="B322" s="167" t="s">
        <v>530</v>
      </c>
      <c r="C322" s="54">
        <f>+VLOOKUP(A322,Clasificación!C:J,5,FALSE)</f>
        <v>0</v>
      </c>
      <c r="D322" s="54"/>
      <c r="E322" s="54"/>
      <c r="F322" s="54">
        <f>+VLOOKUP(A322,Clasificación!C:K,9,FALSE)</f>
        <v>0</v>
      </c>
      <c r="G322" s="54">
        <f t="shared" si="12"/>
        <v>0</v>
      </c>
      <c r="H322" s="54"/>
      <c r="I322" s="54"/>
      <c r="J322" s="54"/>
      <c r="K322" s="54"/>
      <c r="L322" s="54"/>
      <c r="M322" s="54"/>
      <c r="N322" s="54"/>
      <c r="O322" s="54"/>
      <c r="P322" s="54"/>
      <c r="Q322" s="54"/>
      <c r="R322" s="54"/>
      <c r="S322" s="54"/>
      <c r="T322" s="54"/>
      <c r="U322" s="54"/>
      <c r="V322" s="54"/>
      <c r="W322" s="54"/>
      <c r="X322" s="54"/>
      <c r="Y322" s="54"/>
      <c r="Z322" s="54"/>
      <c r="AA322" s="54">
        <f t="shared" si="15"/>
        <v>0</v>
      </c>
      <c r="AB322" s="55"/>
      <c r="AC322" s="168"/>
      <c r="AD322" s="168"/>
      <c r="AE322" s="168"/>
      <c r="AF322" s="168"/>
      <c r="AG322" s="168"/>
      <c r="AH322" s="168"/>
      <c r="AI322" s="168"/>
      <c r="AJ322" s="168"/>
      <c r="AK322" s="168"/>
      <c r="AL322" s="168"/>
      <c r="AM322" s="168"/>
      <c r="AN322" s="168"/>
    </row>
    <row r="323" spans="1:40" s="16" customFormat="1" ht="10.199999999999999" hidden="1">
      <c r="A323" s="16">
        <v>1140224129</v>
      </c>
      <c r="B323" s="167" t="s">
        <v>531</v>
      </c>
      <c r="C323" s="54">
        <f>+VLOOKUP(A323,Clasificación!C:J,5,FALSE)</f>
        <v>0</v>
      </c>
      <c r="D323" s="54"/>
      <c r="E323" s="54"/>
      <c r="F323" s="54">
        <f>+VLOOKUP(A323,Clasificación!C:K,9,FALSE)</f>
        <v>652408027.39999998</v>
      </c>
      <c r="G323" s="54">
        <f t="shared" si="12"/>
        <v>-652408027.39999998</v>
      </c>
      <c r="H323" s="54"/>
      <c r="I323" s="54"/>
      <c r="J323" s="54"/>
      <c r="K323" s="54"/>
      <c r="L323" s="54"/>
      <c r="M323" s="54"/>
      <c r="N323" s="54"/>
      <c r="O323" s="54"/>
      <c r="P323" s="54"/>
      <c r="Q323" s="54"/>
      <c r="R323" s="54"/>
      <c r="S323" s="54"/>
      <c r="T323" s="54">
        <f>-G323</f>
        <v>652408027.39999998</v>
      </c>
      <c r="U323" s="54"/>
      <c r="V323" s="54"/>
      <c r="W323" s="54"/>
      <c r="X323" s="54"/>
      <c r="Y323" s="54"/>
      <c r="Z323" s="54"/>
      <c r="AA323" s="54">
        <f t="shared" si="15"/>
        <v>0</v>
      </c>
      <c r="AB323" s="55"/>
      <c r="AC323" s="168"/>
      <c r="AD323" s="168"/>
      <c r="AE323" s="168"/>
      <c r="AF323" s="168"/>
      <c r="AG323" s="168"/>
      <c r="AH323" s="168"/>
      <c r="AI323" s="168"/>
      <c r="AJ323" s="168"/>
      <c r="AK323" s="168"/>
      <c r="AL323" s="168"/>
      <c r="AM323" s="168"/>
      <c r="AN323" s="168"/>
    </row>
    <row r="324" spans="1:40" s="16" customFormat="1" ht="10.199999999999999" hidden="1">
      <c r="A324" s="16">
        <v>1140224130</v>
      </c>
      <c r="B324" s="167" t="s">
        <v>532</v>
      </c>
      <c r="C324" s="54">
        <f>+VLOOKUP(A324,Clasificación!C:J,5,FALSE)</f>
        <v>0</v>
      </c>
      <c r="D324" s="54"/>
      <c r="E324" s="54"/>
      <c r="F324" s="54">
        <f>+VLOOKUP(A324,Clasificación!C:K,9,FALSE)</f>
        <v>0</v>
      </c>
      <c r="G324" s="54">
        <f t="shared" si="12"/>
        <v>0</v>
      </c>
      <c r="H324" s="54"/>
      <c r="I324" s="54"/>
      <c r="J324" s="54"/>
      <c r="K324" s="54"/>
      <c r="L324" s="54"/>
      <c r="M324" s="54"/>
      <c r="N324" s="54"/>
      <c r="O324" s="54"/>
      <c r="P324" s="54"/>
      <c r="Q324" s="54"/>
      <c r="R324" s="54"/>
      <c r="S324" s="54"/>
      <c r="T324" s="54"/>
      <c r="U324" s="54"/>
      <c r="V324" s="54"/>
      <c r="W324" s="54"/>
      <c r="X324" s="54"/>
      <c r="Y324" s="54"/>
      <c r="Z324" s="54"/>
      <c r="AA324" s="54">
        <f t="shared" si="15"/>
        <v>0</v>
      </c>
      <c r="AB324" s="55"/>
      <c r="AC324" s="168"/>
      <c r="AD324" s="168"/>
      <c r="AE324" s="168"/>
      <c r="AF324" s="168"/>
      <c r="AG324" s="168"/>
      <c r="AH324" s="168"/>
      <c r="AI324" s="168"/>
      <c r="AJ324" s="168"/>
      <c r="AK324" s="168"/>
      <c r="AL324" s="168"/>
      <c r="AM324" s="168"/>
      <c r="AN324" s="168"/>
    </row>
    <row r="325" spans="1:40" s="16" customFormat="1" ht="10.199999999999999" hidden="1">
      <c r="A325" s="16">
        <v>11402242</v>
      </c>
      <c r="B325" s="167" t="s">
        <v>323</v>
      </c>
      <c r="C325" s="54">
        <f>+VLOOKUP(A325,Clasificación!C:J,5,FALSE)</f>
        <v>0</v>
      </c>
      <c r="D325" s="54"/>
      <c r="E325" s="54"/>
      <c r="F325" s="54">
        <f>+VLOOKUP(A325,Clasificación!C:K,9,FALSE)</f>
        <v>0</v>
      </c>
      <c r="G325" s="54">
        <f t="shared" si="12"/>
        <v>0</v>
      </c>
      <c r="H325" s="54"/>
      <c r="I325" s="54"/>
      <c r="J325" s="54"/>
      <c r="K325" s="54"/>
      <c r="L325" s="54"/>
      <c r="M325" s="54"/>
      <c r="N325" s="54"/>
      <c r="O325" s="54"/>
      <c r="P325" s="54"/>
      <c r="Q325" s="54"/>
      <c r="R325" s="54"/>
      <c r="S325" s="54"/>
      <c r="T325" s="54"/>
      <c r="U325" s="54"/>
      <c r="V325" s="54"/>
      <c r="W325" s="54"/>
      <c r="X325" s="54"/>
      <c r="Y325" s="54"/>
      <c r="Z325" s="54"/>
      <c r="AA325" s="54">
        <f t="shared" si="15"/>
        <v>0</v>
      </c>
      <c r="AB325" s="55"/>
      <c r="AC325" s="168"/>
      <c r="AD325" s="168"/>
      <c r="AE325" s="168"/>
      <c r="AF325" s="168"/>
      <c r="AG325" s="168"/>
      <c r="AH325" s="168"/>
      <c r="AI325" s="168"/>
      <c r="AJ325" s="168"/>
      <c r="AK325" s="168"/>
      <c r="AL325" s="168"/>
      <c r="AM325" s="168"/>
      <c r="AN325" s="168"/>
    </row>
    <row r="326" spans="1:40" s="16" customFormat="1" ht="10.199999999999999" hidden="1">
      <c r="A326" s="16">
        <v>1140224201</v>
      </c>
      <c r="B326" s="167" t="s">
        <v>533</v>
      </c>
      <c r="C326" s="54">
        <f>+VLOOKUP(A326,Clasificación!C:J,5,FALSE)</f>
        <v>0</v>
      </c>
      <c r="D326" s="54"/>
      <c r="E326" s="54"/>
      <c r="F326" s="54">
        <f>+VLOOKUP(A326,Clasificación!C:K,9,FALSE)</f>
        <v>0</v>
      </c>
      <c r="G326" s="54">
        <f t="shared" si="12"/>
        <v>0</v>
      </c>
      <c r="H326" s="54"/>
      <c r="I326" s="54"/>
      <c r="J326" s="54"/>
      <c r="K326" s="54"/>
      <c r="L326" s="54"/>
      <c r="M326" s="54"/>
      <c r="N326" s="54"/>
      <c r="O326" s="54"/>
      <c r="P326" s="54"/>
      <c r="Q326" s="54"/>
      <c r="R326" s="54"/>
      <c r="S326" s="54"/>
      <c r="T326" s="54"/>
      <c r="U326" s="54"/>
      <c r="V326" s="54"/>
      <c r="W326" s="54"/>
      <c r="X326" s="54"/>
      <c r="Y326" s="54"/>
      <c r="Z326" s="54"/>
      <c r="AA326" s="54">
        <f t="shared" si="15"/>
        <v>0</v>
      </c>
      <c r="AB326" s="55"/>
      <c r="AC326" s="168"/>
      <c r="AD326" s="168"/>
      <c r="AE326" s="168"/>
      <c r="AF326" s="168"/>
      <c r="AG326" s="168"/>
      <c r="AH326" s="168"/>
      <c r="AI326" s="168"/>
      <c r="AJ326" s="168"/>
      <c r="AK326" s="168"/>
      <c r="AL326" s="168"/>
      <c r="AM326" s="168"/>
      <c r="AN326" s="168"/>
    </row>
    <row r="327" spans="1:40" s="16" customFormat="1" ht="10.199999999999999" hidden="1">
      <c r="A327" s="16">
        <v>1140224202</v>
      </c>
      <c r="B327" s="167" t="s">
        <v>534</v>
      </c>
      <c r="C327" s="54">
        <f>+VLOOKUP(A327,Clasificación!C:J,5,FALSE)</f>
        <v>0</v>
      </c>
      <c r="D327" s="54"/>
      <c r="E327" s="54"/>
      <c r="F327" s="54">
        <f>+VLOOKUP(A327,Clasificación!C:K,9,FALSE)</f>
        <v>0</v>
      </c>
      <c r="G327" s="54">
        <f t="shared" si="12"/>
        <v>0</v>
      </c>
      <c r="H327" s="54"/>
      <c r="I327" s="54"/>
      <c r="J327" s="54"/>
      <c r="K327" s="54"/>
      <c r="L327" s="54"/>
      <c r="M327" s="54"/>
      <c r="N327" s="54"/>
      <c r="O327" s="54"/>
      <c r="P327" s="54"/>
      <c r="Q327" s="54"/>
      <c r="R327" s="54"/>
      <c r="S327" s="54"/>
      <c r="T327" s="54">
        <f>-G327</f>
        <v>0</v>
      </c>
      <c r="U327" s="54"/>
      <c r="V327" s="54"/>
      <c r="W327" s="54"/>
      <c r="X327" s="54"/>
      <c r="Y327" s="54"/>
      <c r="Z327" s="54"/>
      <c r="AA327" s="54">
        <f t="shared" si="15"/>
        <v>0</v>
      </c>
      <c r="AB327" s="55"/>
      <c r="AC327" s="168"/>
      <c r="AD327" s="168"/>
      <c r="AE327" s="168"/>
      <c r="AF327" s="168"/>
      <c r="AG327" s="168"/>
      <c r="AH327" s="168"/>
      <c r="AI327" s="168"/>
      <c r="AJ327" s="168"/>
      <c r="AK327" s="168"/>
      <c r="AL327" s="168"/>
      <c r="AM327" s="168"/>
      <c r="AN327" s="168"/>
    </row>
    <row r="328" spans="1:40" s="16" customFormat="1" ht="10.199999999999999" hidden="1">
      <c r="A328" s="16">
        <v>1140224203</v>
      </c>
      <c r="B328" s="167" t="s">
        <v>535</v>
      </c>
      <c r="C328" s="54">
        <f>+VLOOKUP(A328,Clasificación!C:J,5,FALSE)</f>
        <v>0</v>
      </c>
      <c r="D328" s="54"/>
      <c r="E328" s="54"/>
      <c r="F328" s="54">
        <f>+VLOOKUP(A328,Clasificación!C:K,9,FALSE)</f>
        <v>0</v>
      </c>
      <c r="G328" s="54">
        <f t="shared" si="12"/>
        <v>0</v>
      </c>
      <c r="H328" s="54"/>
      <c r="I328" s="54"/>
      <c r="J328" s="54"/>
      <c r="K328" s="54"/>
      <c r="L328" s="54"/>
      <c r="M328" s="54"/>
      <c r="N328" s="54"/>
      <c r="O328" s="54"/>
      <c r="P328" s="54"/>
      <c r="Q328" s="54"/>
      <c r="R328" s="54"/>
      <c r="S328" s="54"/>
      <c r="T328" s="54"/>
      <c r="U328" s="54"/>
      <c r="V328" s="54"/>
      <c r="W328" s="54"/>
      <c r="X328" s="54"/>
      <c r="Y328" s="54"/>
      <c r="Z328" s="54"/>
      <c r="AA328" s="54">
        <f t="shared" si="15"/>
        <v>0</v>
      </c>
      <c r="AB328" s="55"/>
      <c r="AC328" s="168"/>
      <c r="AD328" s="168"/>
      <c r="AE328" s="168"/>
      <c r="AF328" s="168"/>
      <c r="AG328" s="168"/>
      <c r="AH328" s="168"/>
      <c r="AI328" s="168"/>
      <c r="AJ328" s="168"/>
      <c r="AK328" s="168"/>
      <c r="AL328" s="168"/>
      <c r="AM328" s="168"/>
      <c r="AN328" s="168"/>
    </row>
    <row r="329" spans="1:40" s="16" customFormat="1" ht="10.199999999999999" hidden="1">
      <c r="A329" s="16">
        <v>1140224204</v>
      </c>
      <c r="B329" s="167" t="s">
        <v>536</v>
      </c>
      <c r="C329" s="54">
        <f>+VLOOKUP(A329,Clasificación!C:J,5,FALSE)</f>
        <v>-3341073</v>
      </c>
      <c r="D329" s="54"/>
      <c r="E329" s="54"/>
      <c r="F329" s="54">
        <f>+VLOOKUP(A329,Clasificación!C:K,9,FALSE)</f>
        <v>0</v>
      </c>
      <c r="G329" s="54">
        <f t="shared" ref="G329:G392" si="17">C329+D329-E329-F329</f>
        <v>-3341073</v>
      </c>
      <c r="H329" s="54"/>
      <c r="I329" s="54"/>
      <c r="J329" s="54"/>
      <c r="K329" s="54"/>
      <c r="L329" s="54"/>
      <c r="M329" s="54"/>
      <c r="N329" s="54"/>
      <c r="O329" s="54"/>
      <c r="P329" s="54"/>
      <c r="Q329" s="54"/>
      <c r="R329" s="54"/>
      <c r="S329" s="54"/>
      <c r="T329" s="54">
        <f t="shared" ref="T329:T333" si="18">-G329</f>
        <v>3341073</v>
      </c>
      <c r="U329" s="54"/>
      <c r="V329" s="54"/>
      <c r="W329" s="54"/>
      <c r="X329" s="54"/>
      <c r="Y329" s="54"/>
      <c r="Z329" s="54"/>
      <c r="AA329" s="54">
        <f t="shared" si="15"/>
        <v>0</v>
      </c>
      <c r="AB329" s="55"/>
      <c r="AC329" s="168"/>
      <c r="AD329" s="168"/>
      <c r="AE329" s="168"/>
      <c r="AF329" s="168"/>
      <c r="AG329" s="168"/>
      <c r="AH329" s="168"/>
      <c r="AI329" s="168"/>
      <c r="AJ329" s="168"/>
      <c r="AK329" s="168"/>
      <c r="AL329" s="168"/>
      <c r="AM329" s="168"/>
      <c r="AN329" s="168"/>
    </row>
    <row r="330" spans="1:40" s="16" customFormat="1" ht="10.199999999999999" hidden="1">
      <c r="A330" s="16">
        <v>1140224205</v>
      </c>
      <c r="B330" s="167" t="s">
        <v>263</v>
      </c>
      <c r="C330" s="54">
        <f>+VLOOKUP(A330,Clasificación!C:J,5,FALSE)</f>
        <v>0</v>
      </c>
      <c r="D330" s="54"/>
      <c r="E330" s="54"/>
      <c r="F330" s="54">
        <f>+VLOOKUP(A330,Clasificación!C:K,9,FALSE)</f>
        <v>-159977641.5</v>
      </c>
      <c r="G330" s="54">
        <f t="shared" si="17"/>
        <v>159977641.5</v>
      </c>
      <c r="H330" s="54"/>
      <c r="I330" s="54"/>
      <c r="J330" s="54"/>
      <c r="K330" s="54"/>
      <c r="L330" s="54"/>
      <c r="M330" s="54"/>
      <c r="N330" s="54"/>
      <c r="O330" s="54"/>
      <c r="P330" s="54"/>
      <c r="Q330" s="54"/>
      <c r="R330" s="54"/>
      <c r="S330" s="54"/>
      <c r="T330" s="54">
        <f t="shared" si="18"/>
        <v>-159977641.5</v>
      </c>
      <c r="U330" s="54"/>
      <c r="V330" s="54"/>
      <c r="W330" s="54"/>
      <c r="X330" s="54"/>
      <c r="Y330" s="54"/>
      <c r="Z330" s="54"/>
      <c r="AA330" s="54">
        <f t="shared" si="15"/>
        <v>0</v>
      </c>
      <c r="AB330" s="55"/>
      <c r="AC330" s="168"/>
      <c r="AD330" s="168"/>
      <c r="AE330" s="168"/>
      <c r="AF330" s="168"/>
      <c r="AG330" s="168"/>
      <c r="AH330" s="168"/>
      <c r="AI330" s="168"/>
      <c r="AJ330" s="168"/>
      <c r="AK330" s="168"/>
      <c r="AL330" s="168"/>
      <c r="AM330" s="168"/>
      <c r="AN330" s="168"/>
    </row>
    <row r="331" spans="1:40" s="16" customFormat="1" ht="10.199999999999999" hidden="1">
      <c r="A331" s="16">
        <v>1140224206</v>
      </c>
      <c r="B331" s="167" t="s">
        <v>264</v>
      </c>
      <c r="C331" s="54">
        <f>+VLOOKUP(A331,Clasificación!C:J,5,FALSE)</f>
        <v>0</v>
      </c>
      <c r="D331" s="54"/>
      <c r="E331" s="54"/>
      <c r="F331" s="54">
        <f>+VLOOKUP(A331,Clasificación!C:K,9,FALSE)</f>
        <v>-193032088</v>
      </c>
      <c r="G331" s="54">
        <f t="shared" si="17"/>
        <v>193032088</v>
      </c>
      <c r="H331" s="54"/>
      <c r="I331" s="54"/>
      <c r="J331" s="54"/>
      <c r="K331" s="54"/>
      <c r="L331" s="54"/>
      <c r="M331" s="54"/>
      <c r="N331" s="54"/>
      <c r="O331" s="54"/>
      <c r="P331" s="54"/>
      <c r="Q331" s="54"/>
      <c r="R331" s="54"/>
      <c r="S331" s="54"/>
      <c r="T331" s="54">
        <f t="shared" si="18"/>
        <v>-193032088</v>
      </c>
      <c r="U331" s="54"/>
      <c r="V331" s="54"/>
      <c r="W331" s="54"/>
      <c r="X331" s="54"/>
      <c r="Y331" s="54"/>
      <c r="Z331" s="54"/>
      <c r="AA331" s="54">
        <f t="shared" si="15"/>
        <v>0</v>
      </c>
      <c r="AB331" s="55"/>
      <c r="AC331" s="168"/>
      <c r="AD331" s="168"/>
      <c r="AE331" s="168"/>
      <c r="AF331" s="168"/>
      <c r="AG331" s="168"/>
      <c r="AH331" s="168"/>
      <c r="AI331" s="168"/>
      <c r="AJ331" s="168"/>
      <c r="AK331" s="168"/>
      <c r="AL331" s="168"/>
      <c r="AM331" s="168"/>
      <c r="AN331" s="168"/>
    </row>
    <row r="332" spans="1:40" s="16" customFormat="1" ht="10.199999999999999" hidden="1">
      <c r="A332" s="16">
        <v>1140224207</v>
      </c>
      <c r="B332" s="167" t="s">
        <v>265</v>
      </c>
      <c r="C332" s="54">
        <f>+VLOOKUP(A332,Clasificación!C:J,5,FALSE)</f>
        <v>0</v>
      </c>
      <c r="D332" s="54"/>
      <c r="E332" s="54"/>
      <c r="F332" s="54">
        <f>+VLOOKUP(A332,Clasificación!C:K,9,FALSE)</f>
        <v>-1293387349</v>
      </c>
      <c r="G332" s="54">
        <f t="shared" si="17"/>
        <v>1293387349</v>
      </c>
      <c r="H332" s="54"/>
      <c r="I332" s="54"/>
      <c r="J332" s="54"/>
      <c r="K332" s="54"/>
      <c r="L332" s="54"/>
      <c r="M332" s="54"/>
      <c r="N332" s="54"/>
      <c r="O332" s="54"/>
      <c r="P332" s="54"/>
      <c r="Q332" s="54"/>
      <c r="R332" s="54"/>
      <c r="S332" s="54"/>
      <c r="T332" s="54">
        <f t="shared" si="18"/>
        <v>-1293387349</v>
      </c>
      <c r="U332" s="54"/>
      <c r="V332" s="54"/>
      <c r="W332" s="54"/>
      <c r="X332" s="54"/>
      <c r="Y332" s="54"/>
      <c r="Z332" s="54"/>
      <c r="AA332" s="54">
        <f t="shared" si="15"/>
        <v>0</v>
      </c>
      <c r="AB332" s="55"/>
      <c r="AC332" s="168"/>
      <c r="AD332" s="168"/>
      <c r="AE332" s="168"/>
      <c r="AF332" s="168"/>
      <c r="AG332" s="168"/>
      <c r="AH332" s="168"/>
      <c r="AI332" s="168"/>
      <c r="AJ332" s="168"/>
      <c r="AK332" s="168"/>
      <c r="AL332" s="168"/>
      <c r="AM332" s="168"/>
      <c r="AN332" s="168"/>
    </row>
    <row r="333" spans="1:40" s="16" customFormat="1" ht="10.199999999999999" hidden="1">
      <c r="A333" s="16">
        <v>1140224208</v>
      </c>
      <c r="B333" s="167" t="s">
        <v>266</v>
      </c>
      <c r="C333" s="54">
        <f>+VLOOKUP(A333,Clasificación!C:J,5,FALSE)</f>
        <v>-190867874</v>
      </c>
      <c r="D333" s="54"/>
      <c r="E333" s="54"/>
      <c r="F333" s="54">
        <f>+VLOOKUP(A333,Clasificación!C:K,9,FALSE)</f>
        <v>-3553799431</v>
      </c>
      <c r="G333" s="54">
        <f t="shared" si="17"/>
        <v>3362931557</v>
      </c>
      <c r="H333" s="54"/>
      <c r="I333" s="54"/>
      <c r="J333" s="54"/>
      <c r="K333" s="54"/>
      <c r="L333" s="54"/>
      <c r="M333" s="54"/>
      <c r="N333" s="54"/>
      <c r="O333" s="54"/>
      <c r="P333" s="54"/>
      <c r="Q333" s="54"/>
      <c r="R333" s="54"/>
      <c r="S333" s="54"/>
      <c r="T333" s="54">
        <f t="shared" si="18"/>
        <v>-3362931557</v>
      </c>
      <c r="U333" s="54"/>
      <c r="V333" s="54"/>
      <c r="W333" s="54"/>
      <c r="X333" s="54"/>
      <c r="Y333" s="54"/>
      <c r="Z333" s="54"/>
      <c r="AA333" s="54">
        <f t="shared" ref="AA333" si="19">SUM(G333:Z333)</f>
        <v>0</v>
      </c>
      <c r="AB333" s="55"/>
      <c r="AC333" s="168"/>
      <c r="AD333" s="168"/>
      <c r="AE333" s="168"/>
      <c r="AF333" s="168"/>
      <c r="AG333" s="168"/>
      <c r="AH333" s="168"/>
      <c r="AI333" s="168"/>
      <c r="AJ333" s="168"/>
      <c r="AK333" s="168"/>
      <c r="AL333" s="168"/>
      <c r="AM333" s="168"/>
      <c r="AN333" s="168"/>
    </row>
    <row r="334" spans="1:40" s="16" customFormat="1" ht="10.199999999999999" hidden="1">
      <c r="A334" s="16">
        <v>1140224209</v>
      </c>
      <c r="B334" s="167" t="s">
        <v>537</v>
      </c>
      <c r="C334" s="54">
        <f>+VLOOKUP(A334,Clasificación!C:J,5,FALSE)</f>
        <v>0</v>
      </c>
      <c r="D334" s="54"/>
      <c r="E334" s="54"/>
      <c r="F334" s="54">
        <f>+VLOOKUP(A334,Clasificación!C:K,9,FALSE)</f>
        <v>0</v>
      </c>
      <c r="G334" s="54">
        <f t="shared" si="17"/>
        <v>0</v>
      </c>
      <c r="H334" s="54"/>
      <c r="I334" s="54"/>
      <c r="J334" s="54"/>
      <c r="K334" s="54"/>
      <c r="L334" s="54"/>
      <c r="M334" s="54"/>
      <c r="N334" s="54"/>
      <c r="O334" s="54"/>
      <c r="P334" s="54"/>
      <c r="Q334" s="54"/>
      <c r="R334" s="54"/>
      <c r="S334" s="54"/>
      <c r="T334" s="54"/>
      <c r="U334" s="54"/>
      <c r="V334" s="54"/>
      <c r="W334" s="54"/>
      <c r="X334" s="54"/>
      <c r="Y334" s="54"/>
      <c r="Z334" s="54"/>
      <c r="AA334" s="54">
        <f t="shared" ref="AA334:AA396" si="20">SUM(G334:Z334)</f>
        <v>0</v>
      </c>
      <c r="AB334" s="55"/>
      <c r="AC334" s="168"/>
      <c r="AD334" s="168"/>
      <c r="AE334" s="168"/>
      <c r="AF334" s="168"/>
      <c r="AG334" s="168"/>
      <c r="AH334" s="168"/>
      <c r="AI334" s="168"/>
      <c r="AJ334" s="168"/>
      <c r="AK334" s="168"/>
      <c r="AL334" s="168"/>
      <c r="AM334" s="168"/>
      <c r="AN334" s="168"/>
    </row>
    <row r="335" spans="1:40" s="16" customFormat="1" ht="10.199999999999999" hidden="1">
      <c r="A335" s="16">
        <v>1140224210</v>
      </c>
      <c r="B335" s="167" t="s">
        <v>538</v>
      </c>
      <c r="C335" s="54">
        <f>+VLOOKUP(A335,Clasificación!C:J,5,FALSE)</f>
        <v>0</v>
      </c>
      <c r="D335" s="54"/>
      <c r="E335" s="54"/>
      <c r="F335" s="54">
        <f>+VLOOKUP(A335,Clasificación!C:K,9,FALSE)</f>
        <v>0</v>
      </c>
      <c r="G335" s="54">
        <f t="shared" si="17"/>
        <v>0</v>
      </c>
      <c r="H335" s="54"/>
      <c r="I335" s="54"/>
      <c r="J335" s="54"/>
      <c r="K335" s="54"/>
      <c r="L335" s="54"/>
      <c r="M335" s="54"/>
      <c r="N335" s="54"/>
      <c r="O335" s="54"/>
      <c r="P335" s="54"/>
      <c r="Q335" s="54"/>
      <c r="R335" s="54"/>
      <c r="S335" s="54"/>
      <c r="T335" s="54"/>
      <c r="U335" s="54"/>
      <c r="V335" s="54"/>
      <c r="W335" s="54"/>
      <c r="X335" s="54"/>
      <c r="Y335" s="54"/>
      <c r="Z335" s="54"/>
      <c r="AA335" s="54">
        <f t="shared" si="20"/>
        <v>0</v>
      </c>
      <c r="AB335" s="55"/>
      <c r="AC335" s="168"/>
      <c r="AD335" s="168"/>
      <c r="AE335" s="168"/>
      <c r="AF335" s="168"/>
      <c r="AG335" s="168"/>
      <c r="AH335" s="168"/>
      <c r="AI335" s="168"/>
      <c r="AJ335" s="168"/>
      <c r="AK335" s="168"/>
      <c r="AL335" s="168"/>
      <c r="AM335" s="168"/>
      <c r="AN335" s="168"/>
    </row>
    <row r="336" spans="1:40" s="16" customFormat="1" ht="10.199999999999999" hidden="1">
      <c r="A336" s="16">
        <v>1140224211</v>
      </c>
      <c r="B336" s="167" t="s">
        <v>539</v>
      </c>
      <c r="C336" s="54">
        <f>+VLOOKUP(A336,Clasificación!C:J,5,FALSE)</f>
        <v>0</v>
      </c>
      <c r="D336" s="54"/>
      <c r="E336" s="54"/>
      <c r="F336" s="54">
        <f>+VLOOKUP(A336,Clasificación!C:K,9,FALSE)</f>
        <v>0</v>
      </c>
      <c r="G336" s="54">
        <f t="shared" si="17"/>
        <v>0</v>
      </c>
      <c r="H336" s="54"/>
      <c r="I336" s="54"/>
      <c r="J336" s="54"/>
      <c r="K336" s="54"/>
      <c r="L336" s="54"/>
      <c r="M336" s="54"/>
      <c r="N336" s="54"/>
      <c r="O336" s="54"/>
      <c r="P336" s="54"/>
      <c r="Q336" s="54"/>
      <c r="R336" s="54"/>
      <c r="S336" s="54"/>
      <c r="T336" s="54"/>
      <c r="U336" s="54"/>
      <c r="V336" s="54"/>
      <c r="W336" s="54"/>
      <c r="X336" s="54"/>
      <c r="Y336" s="54"/>
      <c r="Z336" s="54"/>
      <c r="AA336" s="54">
        <f t="shared" si="20"/>
        <v>0</v>
      </c>
      <c r="AB336" s="55"/>
      <c r="AC336" s="168"/>
      <c r="AD336" s="168"/>
      <c r="AE336" s="168"/>
      <c r="AF336" s="168"/>
      <c r="AG336" s="168"/>
      <c r="AH336" s="168"/>
      <c r="AI336" s="168"/>
      <c r="AJ336" s="168"/>
      <c r="AK336" s="168"/>
      <c r="AL336" s="168"/>
      <c r="AM336" s="168"/>
      <c r="AN336" s="168"/>
    </row>
    <row r="337" spans="1:40" s="16" customFormat="1" ht="10.199999999999999" hidden="1">
      <c r="A337" s="16">
        <v>1140224212</v>
      </c>
      <c r="B337" s="167" t="s">
        <v>540</v>
      </c>
      <c r="C337" s="54">
        <f>+VLOOKUP(A337,Clasificación!C:J,5,FALSE)</f>
        <v>0</v>
      </c>
      <c r="D337" s="54"/>
      <c r="E337" s="54"/>
      <c r="F337" s="54">
        <f>+VLOOKUP(A337,Clasificación!C:K,9,FALSE)</f>
        <v>0</v>
      </c>
      <c r="G337" s="54">
        <f t="shared" si="17"/>
        <v>0</v>
      </c>
      <c r="H337" s="54"/>
      <c r="I337" s="54"/>
      <c r="J337" s="54"/>
      <c r="K337" s="54"/>
      <c r="L337" s="54"/>
      <c r="M337" s="54"/>
      <c r="N337" s="54"/>
      <c r="O337" s="54"/>
      <c r="P337" s="54"/>
      <c r="Q337" s="54"/>
      <c r="R337" s="54"/>
      <c r="S337" s="54"/>
      <c r="T337" s="54"/>
      <c r="U337" s="54"/>
      <c r="V337" s="54"/>
      <c r="W337" s="54"/>
      <c r="X337" s="54"/>
      <c r="Y337" s="54"/>
      <c r="Z337" s="54"/>
      <c r="AA337" s="54">
        <f t="shared" si="20"/>
        <v>0</v>
      </c>
      <c r="AB337" s="55"/>
      <c r="AC337" s="168"/>
      <c r="AD337" s="168"/>
      <c r="AE337" s="168"/>
      <c r="AF337" s="168"/>
      <c r="AG337" s="168"/>
      <c r="AH337" s="168"/>
      <c r="AI337" s="168"/>
      <c r="AJ337" s="168"/>
      <c r="AK337" s="168"/>
      <c r="AL337" s="168"/>
      <c r="AM337" s="168"/>
      <c r="AN337" s="168"/>
    </row>
    <row r="338" spans="1:40" s="16" customFormat="1" ht="10.199999999999999" hidden="1">
      <c r="A338" s="16">
        <v>1140224213</v>
      </c>
      <c r="B338" s="167" t="s">
        <v>541</v>
      </c>
      <c r="C338" s="54">
        <f>+VLOOKUP(A338,Clasificación!C:J,5,FALSE)</f>
        <v>-254968096</v>
      </c>
      <c r="D338" s="54"/>
      <c r="E338" s="54"/>
      <c r="F338" s="54">
        <f>+VLOOKUP(A338,Clasificación!C:K,9,FALSE)</f>
        <v>-610273973</v>
      </c>
      <c r="G338" s="54">
        <f t="shared" si="17"/>
        <v>355305877</v>
      </c>
      <c r="H338" s="54"/>
      <c r="I338" s="54"/>
      <c r="J338" s="54"/>
      <c r="K338" s="54"/>
      <c r="L338" s="54"/>
      <c r="M338" s="54"/>
      <c r="N338" s="54"/>
      <c r="O338" s="54"/>
      <c r="P338" s="54"/>
      <c r="Q338" s="54"/>
      <c r="R338" s="54"/>
      <c r="S338" s="54"/>
      <c r="T338" s="54">
        <f>-G338</f>
        <v>-355305877</v>
      </c>
      <c r="U338" s="54"/>
      <c r="V338" s="54"/>
      <c r="W338" s="54"/>
      <c r="X338" s="54"/>
      <c r="Y338" s="54"/>
      <c r="Z338" s="54"/>
      <c r="AA338" s="54">
        <f t="shared" si="20"/>
        <v>0</v>
      </c>
      <c r="AB338" s="55"/>
      <c r="AC338" s="168"/>
      <c r="AD338" s="168"/>
      <c r="AE338" s="168"/>
      <c r="AF338" s="168"/>
      <c r="AG338" s="168"/>
      <c r="AH338" s="168"/>
      <c r="AI338" s="168"/>
      <c r="AJ338" s="168"/>
      <c r="AK338" s="168"/>
      <c r="AL338" s="168"/>
      <c r="AM338" s="168"/>
      <c r="AN338" s="168"/>
    </row>
    <row r="339" spans="1:40" s="16" customFormat="1" ht="10.199999999999999" hidden="1">
      <c r="A339" s="16">
        <v>1140224214</v>
      </c>
      <c r="B339" s="167" t="s">
        <v>542</v>
      </c>
      <c r="C339" s="54">
        <f>+VLOOKUP(A339,Clasificación!C:J,5,FALSE)</f>
        <v>-8489804</v>
      </c>
      <c r="D339" s="54"/>
      <c r="E339" s="54"/>
      <c r="F339" s="54">
        <f>+VLOOKUP(A339,Clasificación!C:K,9,FALSE)</f>
        <v>0</v>
      </c>
      <c r="G339" s="54">
        <f t="shared" si="17"/>
        <v>-8489804</v>
      </c>
      <c r="H339" s="54"/>
      <c r="I339" s="54"/>
      <c r="J339" s="54"/>
      <c r="K339" s="54"/>
      <c r="L339" s="54"/>
      <c r="M339" s="54"/>
      <c r="N339" s="54"/>
      <c r="O339" s="54"/>
      <c r="P339" s="54"/>
      <c r="Q339" s="54"/>
      <c r="R339" s="54"/>
      <c r="S339" s="54"/>
      <c r="T339" s="54">
        <f>-G339</f>
        <v>8489804</v>
      </c>
      <c r="U339" s="54"/>
      <c r="V339" s="54"/>
      <c r="W339" s="54"/>
      <c r="X339" s="54"/>
      <c r="Y339" s="54"/>
      <c r="Z339" s="54"/>
      <c r="AA339" s="54">
        <f t="shared" si="20"/>
        <v>0</v>
      </c>
      <c r="AB339" s="55"/>
      <c r="AC339" s="168"/>
      <c r="AD339" s="168"/>
      <c r="AE339" s="168"/>
      <c r="AF339" s="168"/>
      <c r="AG339" s="168"/>
      <c r="AH339" s="168"/>
      <c r="AI339" s="168"/>
      <c r="AJ339" s="168"/>
      <c r="AK339" s="168"/>
      <c r="AL339" s="168"/>
      <c r="AM339" s="168"/>
      <c r="AN339" s="168"/>
    </row>
    <row r="340" spans="1:40" s="16" customFormat="1" ht="10.199999999999999" hidden="1">
      <c r="A340" s="16">
        <v>1140224215</v>
      </c>
      <c r="B340" s="167" t="s">
        <v>543</v>
      </c>
      <c r="C340" s="54">
        <f>+VLOOKUP(A340,Clasificación!C:J,5,FALSE)</f>
        <v>0</v>
      </c>
      <c r="D340" s="54"/>
      <c r="E340" s="54"/>
      <c r="F340" s="54">
        <f>+VLOOKUP(A340,Clasificación!C:K,9,FALSE)</f>
        <v>0</v>
      </c>
      <c r="G340" s="54">
        <f t="shared" si="17"/>
        <v>0</v>
      </c>
      <c r="H340" s="54"/>
      <c r="I340" s="54"/>
      <c r="J340" s="54"/>
      <c r="K340" s="54"/>
      <c r="L340" s="54"/>
      <c r="M340" s="54"/>
      <c r="N340" s="54"/>
      <c r="O340" s="54"/>
      <c r="P340" s="54"/>
      <c r="Q340" s="54"/>
      <c r="R340" s="54"/>
      <c r="S340" s="54"/>
      <c r="T340" s="54">
        <f>-G340</f>
        <v>0</v>
      </c>
      <c r="U340" s="54"/>
      <c r="V340" s="54"/>
      <c r="W340" s="54"/>
      <c r="X340" s="54"/>
      <c r="Y340" s="54"/>
      <c r="Z340" s="54"/>
      <c r="AA340" s="54">
        <f t="shared" si="20"/>
        <v>0</v>
      </c>
      <c r="AB340" s="55"/>
      <c r="AC340" s="168"/>
      <c r="AD340" s="168"/>
      <c r="AE340" s="168"/>
      <c r="AF340" s="168"/>
      <c r="AG340" s="168"/>
      <c r="AH340" s="168"/>
      <c r="AI340" s="168"/>
      <c r="AJ340" s="168"/>
      <c r="AK340" s="168"/>
      <c r="AL340" s="168"/>
      <c r="AM340" s="168"/>
      <c r="AN340" s="168"/>
    </row>
    <row r="341" spans="1:40" s="16" customFormat="1" ht="10.199999999999999" hidden="1">
      <c r="A341" s="16">
        <v>1140224216</v>
      </c>
      <c r="B341" s="167" t="s">
        <v>544</v>
      </c>
      <c r="C341" s="54">
        <f>+VLOOKUP(A341,Clasificación!C:J,5,FALSE)</f>
        <v>0</v>
      </c>
      <c r="D341" s="54"/>
      <c r="E341" s="54"/>
      <c r="F341" s="54">
        <f>+VLOOKUP(A341,Clasificación!C:K,9,FALSE)</f>
        <v>0</v>
      </c>
      <c r="G341" s="54">
        <f t="shared" si="17"/>
        <v>0</v>
      </c>
      <c r="H341" s="54"/>
      <c r="I341" s="54"/>
      <c r="J341" s="54"/>
      <c r="K341" s="54"/>
      <c r="L341" s="54"/>
      <c r="M341" s="54"/>
      <c r="N341" s="54"/>
      <c r="O341" s="54"/>
      <c r="P341" s="54"/>
      <c r="Q341" s="54"/>
      <c r="R341" s="54"/>
      <c r="S341" s="54"/>
      <c r="T341" s="54"/>
      <c r="U341" s="54"/>
      <c r="V341" s="54"/>
      <c r="W341" s="54"/>
      <c r="X341" s="54"/>
      <c r="Y341" s="54"/>
      <c r="Z341" s="54"/>
      <c r="AA341" s="54">
        <f t="shared" si="20"/>
        <v>0</v>
      </c>
      <c r="AB341" s="55"/>
      <c r="AC341" s="168"/>
      <c r="AD341" s="168"/>
      <c r="AE341" s="168"/>
      <c r="AF341" s="168"/>
      <c r="AG341" s="168"/>
      <c r="AH341" s="168"/>
      <c r="AI341" s="168"/>
      <c r="AJ341" s="168"/>
      <c r="AK341" s="168"/>
      <c r="AL341" s="168"/>
      <c r="AM341" s="168"/>
      <c r="AN341" s="168"/>
    </row>
    <row r="342" spans="1:40" s="16" customFormat="1" ht="10.199999999999999" hidden="1">
      <c r="A342" s="16">
        <v>1140224217</v>
      </c>
      <c r="B342" s="167" t="s">
        <v>545</v>
      </c>
      <c r="C342" s="54">
        <f>+VLOOKUP(A342,Clasificación!C:J,5,FALSE)</f>
        <v>0</v>
      </c>
      <c r="D342" s="54"/>
      <c r="E342" s="54"/>
      <c r="F342" s="54">
        <f>+VLOOKUP(A342,Clasificación!C:K,9,FALSE)</f>
        <v>-94051687</v>
      </c>
      <c r="G342" s="54">
        <f t="shared" si="17"/>
        <v>94051687</v>
      </c>
      <c r="H342" s="54"/>
      <c r="I342" s="54"/>
      <c r="J342" s="54"/>
      <c r="K342" s="54"/>
      <c r="L342" s="54"/>
      <c r="M342" s="54"/>
      <c r="N342" s="54"/>
      <c r="O342" s="54"/>
      <c r="P342" s="54"/>
      <c r="Q342" s="54"/>
      <c r="R342" s="54"/>
      <c r="S342" s="54"/>
      <c r="T342" s="54">
        <f>-G342</f>
        <v>-94051687</v>
      </c>
      <c r="U342" s="54"/>
      <c r="V342" s="54"/>
      <c r="W342" s="54"/>
      <c r="X342" s="54"/>
      <c r="Y342" s="54"/>
      <c r="Z342" s="54"/>
      <c r="AA342" s="54">
        <f t="shared" si="20"/>
        <v>0</v>
      </c>
      <c r="AB342" s="55"/>
      <c r="AC342" s="168"/>
      <c r="AD342" s="168"/>
      <c r="AE342" s="168"/>
      <c r="AF342" s="168"/>
      <c r="AG342" s="168"/>
      <c r="AH342" s="168"/>
      <c r="AI342" s="168"/>
      <c r="AJ342" s="168"/>
      <c r="AK342" s="168"/>
      <c r="AL342" s="168"/>
      <c r="AM342" s="168"/>
      <c r="AN342" s="168"/>
    </row>
    <row r="343" spans="1:40" s="16" customFormat="1" ht="10.199999999999999" hidden="1">
      <c r="A343" s="16">
        <v>1140224218</v>
      </c>
      <c r="B343" s="167" t="s">
        <v>267</v>
      </c>
      <c r="C343" s="54">
        <f>+VLOOKUP(A343,Clasificación!C:J,5,FALSE)</f>
        <v>0</v>
      </c>
      <c r="D343" s="54"/>
      <c r="E343" s="54"/>
      <c r="F343" s="54">
        <f>+VLOOKUP(A343,Clasificación!C:K,9,FALSE)</f>
        <v>0</v>
      </c>
      <c r="G343" s="54">
        <f t="shared" si="17"/>
        <v>0</v>
      </c>
      <c r="H343" s="54"/>
      <c r="I343" s="54"/>
      <c r="J343" s="54"/>
      <c r="K343" s="54"/>
      <c r="L343" s="54"/>
      <c r="M343" s="54"/>
      <c r="N343" s="54"/>
      <c r="O343" s="54"/>
      <c r="P343" s="54"/>
      <c r="Q343" s="54"/>
      <c r="R343" s="54"/>
      <c r="S343" s="54"/>
      <c r="T343" s="54"/>
      <c r="U343" s="54"/>
      <c r="V343" s="54"/>
      <c r="W343" s="54"/>
      <c r="X343" s="54"/>
      <c r="Y343" s="54"/>
      <c r="Z343" s="54"/>
      <c r="AA343" s="54">
        <f t="shared" si="20"/>
        <v>0</v>
      </c>
      <c r="AB343" s="55"/>
      <c r="AC343" s="168"/>
      <c r="AD343" s="168"/>
      <c r="AE343" s="168"/>
      <c r="AF343" s="168"/>
      <c r="AG343" s="168"/>
      <c r="AH343" s="168"/>
      <c r="AI343" s="168"/>
      <c r="AJ343" s="168"/>
      <c r="AK343" s="168"/>
      <c r="AL343" s="168"/>
      <c r="AM343" s="168"/>
      <c r="AN343" s="168"/>
    </row>
    <row r="344" spans="1:40" s="16" customFormat="1" ht="10.199999999999999" hidden="1">
      <c r="A344" s="16">
        <v>1140224219</v>
      </c>
      <c r="B344" s="167" t="s">
        <v>546</v>
      </c>
      <c r="C344" s="54">
        <f>+VLOOKUP(A344,Clasificación!C:J,5,FALSE)</f>
        <v>0</v>
      </c>
      <c r="D344" s="54"/>
      <c r="E344" s="54"/>
      <c r="F344" s="54">
        <f>+VLOOKUP(A344,Clasificación!C:K,9,FALSE)</f>
        <v>0</v>
      </c>
      <c r="G344" s="54">
        <f t="shared" si="17"/>
        <v>0</v>
      </c>
      <c r="H344" s="54"/>
      <c r="I344" s="54"/>
      <c r="J344" s="54"/>
      <c r="K344" s="54"/>
      <c r="L344" s="54"/>
      <c r="M344" s="54"/>
      <c r="N344" s="54"/>
      <c r="O344" s="54"/>
      <c r="P344" s="54"/>
      <c r="Q344" s="54"/>
      <c r="R344" s="54"/>
      <c r="S344" s="54"/>
      <c r="T344" s="54"/>
      <c r="U344" s="54"/>
      <c r="V344" s="54"/>
      <c r="W344" s="54"/>
      <c r="X344" s="54"/>
      <c r="Y344" s="54"/>
      <c r="Z344" s="54"/>
      <c r="AA344" s="54">
        <f t="shared" si="20"/>
        <v>0</v>
      </c>
      <c r="AB344" s="55"/>
      <c r="AC344" s="168"/>
      <c r="AD344" s="168"/>
      <c r="AE344" s="168"/>
      <c r="AF344" s="168"/>
      <c r="AG344" s="168"/>
      <c r="AH344" s="168"/>
      <c r="AI344" s="168"/>
      <c r="AJ344" s="168"/>
      <c r="AK344" s="168"/>
      <c r="AL344" s="168"/>
      <c r="AM344" s="168"/>
      <c r="AN344" s="168"/>
    </row>
    <row r="345" spans="1:40" s="16" customFormat="1" ht="10.199999999999999" hidden="1">
      <c r="A345" s="16">
        <v>1140224220</v>
      </c>
      <c r="B345" s="167" t="s">
        <v>547</v>
      </c>
      <c r="C345" s="54">
        <f>+VLOOKUP(A345,Clasificación!C:J,5,FALSE)</f>
        <v>0</v>
      </c>
      <c r="D345" s="54"/>
      <c r="E345" s="54"/>
      <c r="F345" s="54">
        <f>+VLOOKUP(A345,Clasificación!C:K,9,FALSE)</f>
        <v>0</v>
      </c>
      <c r="G345" s="54">
        <f t="shared" si="17"/>
        <v>0</v>
      </c>
      <c r="H345" s="54"/>
      <c r="I345" s="54"/>
      <c r="J345" s="54"/>
      <c r="K345" s="54"/>
      <c r="L345" s="54"/>
      <c r="M345" s="54"/>
      <c r="N345" s="54"/>
      <c r="O345" s="54"/>
      <c r="P345" s="54"/>
      <c r="Q345" s="54"/>
      <c r="R345" s="54"/>
      <c r="S345" s="54"/>
      <c r="T345" s="54"/>
      <c r="U345" s="54"/>
      <c r="V345" s="54"/>
      <c r="W345" s="54"/>
      <c r="X345" s="54"/>
      <c r="Y345" s="54"/>
      <c r="Z345" s="54"/>
      <c r="AA345" s="54">
        <f t="shared" si="20"/>
        <v>0</v>
      </c>
      <c r="AB345" s="55"/>
      <c r="AC345" s="168"/>
      <c r="AD345" s="168"/>
      <c r="AE345" s="168"/>
      <c r="AF345" s="168"/>
      <c r="AG345" s="168"/>
      <c r="AH345" s="168"/>
      <c r="AI345" s="168"/>
      <c r="AJ345" s="168"/>
      <c r="AK345" s="168"/>
      <c r="AL345" s="168"/>
      <c r="AM345" s="168"/>
      <c r="AN345" s="168"/>
    </row>
    <row r="346" spans="1:40" s="16" customFormat="1" ht="10.199999999999999" hidden="1">
      <c r="A346" s="16">
        <v>1140224221</v>
      </c>
      <c r="B346" s="167" t="s">
        <v>548</v>
      </c>
      <c r="C346" s="54">
        <f>+VLOOKUP(A346,Clasificación!C:J,5,FALSE)</f>
        <v>0</v>
      </c>
      <c r="D346" s="54"/>
      <c r="E346" s="54"/>
      <c r="F346" s="54">
        <f>+VLOOKUP(A346,Clasificación!C:K,9,FALSE)</f>
        <v>0</v>
      </c>
      <c r="G346" s="54">
        <f t="shared" si="17"/>
        <v>0</v>
      </c>
      <c r="H346" s="54"/>
      <c r="I346" s="54"/>
      <c r="J346" s="54"/>
      <c r="K346" s="54"/>
      <c r="L346" s="54"/>
      <c r="M346" s="54"/>
      <c r="N346" s="54"/>
      <c r="O346" s="54"/>
      <c r="P346" s="54"/>
      <c r="Q346" s="54"/>
      <c r="R346" s="54"/>
      <c r="S346" s="54"/>
      <c r="T346" s="54"/>
      <c r="U346" s="54"/>
      <c r="V346" s="54"/>
      <c r="W346" s="54"/>
      <c r="X346" s="54"/>
      <c r="Y346" s="54"/>
      <c r="Z346" s="54"/>
      <c r="AA346" s="54">
        <f t="shared" si="20"/>
        <v>0</v>
      </c>
      <c r="AB346" s="55"/>
      <c r="AC346" s="168"/>
      <c r="AD346" s="168"/>
      <c r="AE346" s="168"/>
      <c r="AF346" s="168"/>
      <c r="AG346" s="168"/>
      <c r="AH346" s="168"/>
      <c r="AI346" s="168"/>
      <c r="AJ346" s="168"/>
      <c r="AK346" s="168"/>
      <c r="AL346" s="168"/>
      <c r="AM346" s="168"/>
      <c r="AN346" s="168"/>
    </row>
    <row r="347" spans="1:40" s="16" customFormat="1" ht="10.199999999999999" hidden="1">
      <c r="A347" s="16">
        <v>1140224222</v>
      </c>
      <c r="B347" s="167" t="s">
        <v>549</v>
      </c>
      <c r="C347" s="54">
        <f>+VLOOKUP(A347,Clasificación!C:J,5,FALSE)</f>
        <v>0</v>
      </c>
      <c r="D347" s="54"/>
      <c r="E347" s="54"/>
      <c r="F347" s="54">
        <f>+VLOOKUP(A347,Clasificación!C:K,9,FALSE)</f>
        <v>0</v>
      </c>
      <c r="G347" s="54">
        <f t="shared" si="17"/>
        <v>0</v>
      </c>
      <c r="H347" s="54"/>
      <c r="I347" s="54"/>
      <c r="J347" s="54"/>
      <c r="K347" s="54"/>
      <c r="L347" s="54"/>
      <c r="M347" s="54"/>
      <c r="N347" s="54"/>
      <c r="O347" s="54"/>
      <c r="P347" s="54"/>
      <c r="Q347" s="54"/>
      <c r="R347" s="54"/>
      <c r="S347" s="54"/>
      <c r="T347" s="54"/>
      <c r="U347" s="54"/>
      <c r="V347" s="54"/>
      <c r="W347" s="54"/>
      <c r="X347" s="54"/>
      <c r="Y347" s="54"/>
      <c r="Z347" s="54"/>
      <c r="AA347" s="54">
        <f t="shared" si="20"/>
        <v>0</v>
      </c>
      <c r="AB347" s="55"/>
      <c r="AC347" s="168"/>
      <c r="AD347" s="168"/>
      <c r="AE347" s="168"/>
      <c r="AF347" s="168"/>
      <c r="AG347" s="168"/>
      <c r="AH347" s="168"/>
      <c r="AI347" s="168"/>
      <c r="AJ347" s="168"/>
      <c r="AK347" s="168"/>
      <c r="AL347" s="168"/>
      <c r="AM347" s="168"/>
      <c r="AN347" s="168"/>
    </row>
    <row r="348" spans="1:40" s="16" customFormat="1" ht="10.199999999999999" hidden="1">
      <c r="A348" s="16">
        <v>1140224223</v>
      </c>
      <c r="B348" s="167" t="s">
        <v>550</v>
      </c>
      <c r="C348" s="54">
        <f>+VLOOKUP(A348,Clasificación!C:J,5,FALSE)</f>
        <v>0</v>
      </c>
      <c r="D348" s="54"/>
      <c r="E348" s="54"/>
      <c r="F348" s="54">
        <f>+VLOOKUP(A348,Clasificación!C:K,9,FALSE)</f>
        <v>0</v>
      </c>
      <c r="G348" s="54">
        <f t="shared" si="17"/>
        <v>0</v>
      </c>
      <c r="H348" s="54"/>
      <c r="I348" s="54"/>
      <c r="J348" s="54"/>
      <c r="K348" s="54"/>
      <c r="L348" s="54"/>
      <c r="M348" s="54"/>
      <c r="N348" s="54"/>
      <c r="O348" s="54"/>
      <c r="P348" s="54"/>
      <c r="Q348" s="54"/>
      <c r="R348" s="54"/>
      <c r="S348" s="54"/>
      <c r="T348" s="54"/>
      <c r="U348" s="54"/>
      <c r="V348" s="54"/>
      <c r="W348" s="54"/>
      <c r="X348" s="54"/>
      <c r="Y348" s="54"/>
      <c r="Z348" s="54"/>
      <c r="AA348" s="54">
        <f t="shared" si="20"/>
        <v>0</v>
      </c>
      <c r="AB348" s="55"/>
      <c r="AC348" s="168"/>
      <c r="AD348" s="168"/>
      <c r="AE348" s="168"/>
      <c r="AF348" s="168"/>
      <c r="AG348" s="168"/>
      <c r="AH348" s="168"/>
      <c r="AI348" s="168"/>
      <c r="AJ348" s="168"/>
      <c r="AK348" s="168"/>
      <c r="AL348" s="168"/>
      <c r="AM348" s="168"/>
      <c r="AN348" s="168"/>
    </row>
    <row r="349" spans="1:40" s="16" customFormat="1" ht="10.199999999999999" hidden="1">
      <c r="A349" s="16">
        <v>1140224224</v>
      </c>
      <c r="B349" s="167" t="s">
        <v>551</v>
      </c>
      <c r="C349" s="54">
        <f>+VLOOKUP(A349,Clasificación!C:J,5,FALSE)</f>
        <v>0</v>
      </c>
      <c r="D349" s="54"/>
      <c r="E349" s="54"/>
      <c r="F349" s="54">
        <f>+VLOOKUP(A349,Clasificación!C:K,9,FALSE)</f>
        <v>0</v>
      </c>
      <c r="G349" s="54">
        <f t="shared" si="17"/>
        <v>0</v>
      </c>
      <c r="H349" s="54"/>
      <c r="I349" s="54"/>
      <c r="J349" s="54"/>
      <c r="K349" s="54"/>
      <c r="L349" s="54"/>
      <c r="M349" s="54"/>
      <c r="N349" s="54"/>
      <c r="O349" s="54"/>
      <c r="P349" s="54"/>
      <c r="Q349" s="54"/>
      <c r="R349" s="54"/>
      <c r="S349" s="54"/>
      <c r="T349" s="54"/>
      <c r="U349" s="54"/>
      <c r="V349" s="54"/>
      <c r="W349" s="54"/>
      <c r="X349" s="54"/>
      <c r="Y349" s="54"/>
      <c r="Z349" s="54"/>
      <c r="AA349" s="54">
        <f t="shared" si="20"/>
        <v>0</v>
      </c>
      <c r="AB349" s="55"/>
      <c r="AC349" s="168"/>
      <c r="AD349" s="168"/>
      <c r="AE349" s="168"/>
      <c r="AF349" s="168"/>
      <c r="AG349" s="168"/>
      <c r="AH349" s="168"/>
      <c r="AI349" s="168"/>
      <c r="AJ349" s="168"/>
      <c r="AK349" s="168"/>
      <c r="AL349" s="168"/>
      <c r="AM349" s="168"/>
      <c r="AN349" s="168"/>
    </row>
    <row r="350" spans="1:40" s="16" customFormat="1" ht="10.199999999999999" hidden="1">
      <c r="A350" s="16">
        <v>1140224225</v>
      </c>
      <c r="B350" s="167" t="s">
        <v>552</v>
      </c>
      <c r="C350" s="54">
        <f>+VLOOKUP(A350,Clasificación!C:J,5,FALSE)</f>
        <v>0</v>
      </c>
      <c r="D350" s="54"/>
      <c r="E350" s="54"/>
      <c r="F350" s="54">
        <f>+VLOOKUP(A350,Clasificación!C:K,9,FALSE)</f>
        <v>0</v>
      </c>
      <c r="G350" s="54">
        <f t="shared" si="17"/>
        <v>0</v>
      </c>
      <c r="H350" s="54"/>
      <c r="I350" s="54"/>
      <c r="J350" s="54"/>
      <c r="K350" s="54"/>
      <c r="L350" s="54"/>
      <c r="M350" s="54"/>
      <c r="N350" s="54"/>
      <c r="O350" s="54"/>
      <c r="P350" s="54"/>
      <c r="Q350" s="54"/>
      <c r="R350" s="54"/>
      <c r="S350" s="54"/>
      <c r="T350" s="54"/>
      <c r="U350" s="54"/>
      <c r="V350" s="54"/>
      <c r="W350" s="54"/>
      <c r="X350" s="54"/>
      <c r="Y350" s="54"/>
      <c r="Z350" s="54"/>
      <c r="AA350" s="54">
        <f t="shared" si="20"/>
        <v>0</v>
      </c>
      <c r="AB350" s="55"/>
      <c r="AC350" s="168"/>
      <c r="AD350" s="168"/>
      <c r="AE350" s="168"/>
      <c r="AF350" s="168"/>
      <c r="AG350" s="168"/>
      <c r="AH350" s="168"/>
      <c r="AI350" s="168"/>
      <c r="AJ350" s="168"/>
      <c r="AK350" s="168"/>
      <c r="AL350" s="168"/>
      <c r="AM350" s="168"/>
      <c r="AN350" s="168"/>
    </row>
    <row r="351" spans="1:40" s="16" customFormat="1" ht="10.199999999999999" hidden="1">
      <c r="A351" s="16">
        <v>1140224226</v>
      </c>
      <c r="B351" s="167" t="s">
        <v>553</v>
      </c>
      <c r="C351" s="54">
        <f>+VLOOKUP(A351,Clasificación!C:J,5,FALSE)</f>
        <v>0</v>
      </c>
      <c r="D351" s="54"/>
      <c r="E351" s="54"/>
      <c r="F351" s="54">
        <f>+VLOOKUP(A351,Clasificación!C:K,9,FALSE)</f>
        <v>0</v>
      </c>
      <c r="G351" s="54">
        <f t="shared" si="17"/>
        <v>0</v>
      </c>
      <c r="H351" s="54"/>
      <c r="I351" s="54"/>
      <c r="J351" s="54"/>
      <c r="K351" s="54"/>
      <c r="L351" s="54"/>
      <c r="M351" s="54"/>
      <c r="N351" s="54"/>
      <c r="O351" s="54"/>
      <c r="P351" s="54"/>
      <c r="Q351" s="54"/>
      <c r="R351" s="54"/>
      <c r="S351" s="54"/>
      <c r="T351" s="54"/>
      <c r="U351" s="54"/>
      <c r="V351" s="54"/>
      <c r="W351" s="54"/>
      <c r="X351" s="54"/>
      <c r="Y351" s="54"/>
      <c r="Z351" s="54"/>
      <c r="AA351" s="54">
        <f t="shared" si="20"/>
        <v>0</v>
      </c>
      <c r="AB351" s="55"/>
      <c r="AC351" s="168"/>
      <c r="AD351" s="168"/>
      <c r="AE351" s="168"/>
      <c r="AF351" s="168"/>
      <c r="AG351" s="168"/>
      <c r="AH351" s="168"/>
      <c r="AI351" s="168"/>
      <c r="AJ351" s="168"/>
      <c r="AK351" s="168"/>
      <c r="AL351" s="168"/>
      <c r="AM351" s="168"/>
      <c r="AN351" s="168"/>
    </row>
    <row r="352" spans="1:40" s="16" customFormat="1" ht="10.199999999999999" hidden="1">
      <c r="A352" s="16">
        <v>1140224227</v>
      </c>
      <c r="B352" s="167" t="s">
        <v>554</v>
      </c>
      <c r="C352" s="54">
        <f>+VLOOKUP(A352,Clasificación!C:J,5,FALSE)</f>
        <v>0</v>
      </c>
      <c r="D352" s="54"/>
      <c r="E352" s="54"/>
      <c r="F352" s="54">
        <f>+VLOOKUP(A352,Clasificación!C:K,9,FALSE)</f>
        <v>0</v>
      </c>
      <c r="G352" s="54">
        <f t="shared" si="17"/>
        <v>0</v>
      </c>
      <c r="H352" s="54"/>
      <c r="I352" s="54"/>
      <c r="J352" s="54"/>
      <c r="K352" s="54"/>
      <c r="L352" s="54"/>
      <c r="M352" s="54"/>
      <c r="N352" s="54"/>
      <c r="O352" s="54"/>
      <c r="P352" s="54"/>
      <c r="Q352" s="54"/>
      <c r="R352" s="54"/>
      <c r="S352" s="54"/>
      <c r="T352" s="54"/>
      <c r="U352" s="54"/>
      <c r="V352" s="54"/>
      <c r="W352" s="54"/>
      <c r="X352" s="54"/>
      <c r="Y352" s="54"/>
      <c r="Z352" s="54"/>
      <c r="AA352" s="54">
        <f t="shared" si="20"/>
        <v>0</v>
      </c>
      <c r="AB352" s="55"/>
      <c r="AC352" s="168"/>
      <c r="AD352" s="168"/>
      <c r="AE352" s="168"/>
      <c r="AF352" s="168"/>
      <c r="AG352" s="168"/>
      <c r="AH352" s="168"/>
      <c r="AI352" s="168"/>
      <c r="AJ352" s="168"/>
      <c r="AK352" s="168"/>
      <c r="AL352" s="168"/>
      <c r="AM352" s="168"/>
      <c r="AN352" s="168"/>
    </row>
    <row r="353" spans="1:40" s="16" customFormat="1" ht="10.199999999999999" hidden="1">
      <c r="A353" s="16">
        <v>1140224228</v>
      </c>
      <c r="B353" s="167" t="s">
        <v>555</v>
      </c>
      <c r="C353" s="54">
        <f>+VLOOKUP(A353,Clasificación!C:J,5,FALSE)</f>
        <v>0</v>
      </c>
      <c r="D353" s="54"/>
      <c r="E353" s="54"/>
      <c r="F353" s="54">
        <f>+VLOOKUP(A353,Clasificación!C:K,9,FALSE)</f>
        <v>0</v>
      </c>
      <c r="G353" s="54">
        <f t="shared" si="17"/>
        <v>0</v>
      </c>
      <c r="H353" s="54"/>
      <c r="I353" s="54"/>
      <c r="J353" s="54"/>
      <c r="K353" s="54"/>
      <c r="L353" s="54"/>
      <c r="M353" s="54"/>
      <c r="N353" s="54"/>
      <c r="O353" s="54"/>
      <c r="P353" s="54"/>
      <c r="Q353" s="54"/>
      <c r="R353" s="54"/>
      <c r="S353" s="54"/>
      <c r="T353" s="54"/>
      <c r="U353" s="54"/>
      <c r="V353" s="54"/>
      <c r="W353" s="54"/>
      <c r="X353" s="54"/>
      <c r="Y353" s="54"/>
      <c r="Z353" s="54"/>
      <c r="AA353" s="54">
        <f t="shared" si="20"/>
        <v>0</v>
      </c>
      <c r="AB353" s="55"/>
      <c r="AC353" s="168"/>
      <c r="AD353" s="168"/>
      <c r="AE353" s="168"/>
      <c r="AF353" s="168"/>
      <c r="AG353" s="168"/>
      <c r="AH353" s="168"/>
      <c r="AI353" s="168"/>
      <c r="AJ353" s="168"/>
      <c r="AK353" s="168"/>
      <c r="AL353" s="168"/>
      <c r="AM353" s="168"/>
      <c r="AN353" s="168"/>
    </row>
    <row r="354" spans="1:40" s="16" customFormat="1" ht="10.199999999999999" hidden="1">
      <c r="A354" s="16">
        <v>1140224229</v>
      </c>
      <c r="B354" s="167" t="s">
        <v>556</v>
      </c>
      <c r="C354" s="54">
        <f>+VLOOKUP(A354,Clasificación!C:J,5,FALSE)</f>
        <v>0</v>
      </c>
      <c r="D354" s="54"/>
      <c r="E354" s="54"/>
      <c r="F354" s="54">
        <f>+VLOOKUP(A354,Clasificación!C:K,9,FALSE)</f>
        <v>-455196580</v>
      </c>
      <c r="G354" s="54">
        <f t="shared" si="17"/>
        <v>455196580</v>
      </c>
      <c r="H354" s="54"/>
      <c r="I354" s="54"/>
      <c r="J354" s="54"/>
      <c r="K354" s="54"/>
      <c r="L354" s="54"/>
      <c r="M354" s="54"/>
      <c r="N354" s="54"/>
      <c r="O354" s="54"/>
      <c r="P354" s="54"/>
      <c r="Q354" s="54"/>
      <c r="R354" s="54"/>
      <c r="S354" s="54"/>
      <c r="T354" s="54">
        <f>-G354</f>
        <v>-455196580</v>
      </c>
      <c r="U354" s="54"/>
      <c r="V354" s="54"/>
      <c r="W354" s="54"/>
      <c r="X354" s="54"/>
      <c r="Y354" s="54"/>
      <c r="Z354" s="54"/>
      <c r="AA354" s="54">
        <f t="shared" si="20"/>
        <v>0</v>
      </c>
      <c r="AB354" s="55"/>
      <c r="AC354" s="168"/>
      <c r="AD354" s="168"/>
      <c r="AE354" s="168"/>
      <c r="AF354" s="168"/>
      <c r="AG354" s="168"/>
      <c r="AH354" s="168"/>
      <c r="AI354" s="168"/>
      <c r="AJ354" s="168"/>
      <c r="AK354" s="168"/>
      <c r="AL354" s="168"/>
      <c r="AM354" s="168"/>
      <c r="AN354" s="168"/>
    </row>
    <row r="355" spans="1:40" s="16" customFormat="1" ht="10.199999999999999" hidden="1">
      <c r="A355" s="16">
        <v>1140224230</v>
      </c>
      <c r="B355" s="167" t="s">
        <v>557</v>
      </c>
      <c r="C355" s="54">
        <f>+VLOOKUP(A355,Clasificación!C:J,5,FALSE)</f>
        <v>0</v>
      </c>
      <c r="D355" s="54"/>
      <c r="E355" s="54"/>
      <c r="F355" s="54">
        <f>+VLOOKUP(A355,Clasificación!C:K,9,FALSE)</f>
        <v>0</v>
      </c>
      <c r="G355" s="54">
        <f t="shared" si="17"/>
        <v>0</v>
      </c>
      <c r="H355" s="54"/>
      <c r="I355" s="54"/>
      <c r="J355" s="54"/>
      <c r="K355" s="54"/>
      <c r="L355" s="54"/>
      <c r="M355" s="54"/>
      <c r="N355" s="54"/>
      <c r="O355" s="54"/>
      <c r="P355" s="54"/>
      <c r="Q355" s="54"/>
      <c r="R355" s="54"/>
      <c r="S355" s="54"/>
      <c r="T355" s="54"/>
      <c r="U355" s="54"/>
      <c r="V355" s="54"/>
      <c r="W355" s="54"/>
      <c r="X355" s="54"/>
      <c r="Y355" s="54"/>
      <c r="Z355" s="54"/>
      <c r="AA355" s="54">
        <f t="shared" si="20"/>
        <v>0</v>
      </c>
      <c r="AB355" s="55"/>
      <c r="AC355" s="168"/>
      <c r="AD355" s="168"/>
      <c r="AE355" s="168"/>
      <c r="AF355" s="168"/>
      <c r="AG355" s="168"/>
      <c r="AH355" s="168"/>
      <c r="AI355" s="168"/>
      <c r="AJ355" s="168"/>
      <c r="AK355" s="168"/>
      <c r="AL355" s="168"/>
      <c r="AM355" s="168"/>
      <c r="AN355" s="168"/>
    </row>
    <row r="356" spans="1:40" s="16" customFormat="1" ht="10.199999999999999" hidden="1">
      <c r="A356" s="16">
        <v>1140225</v>
      </c>
      <c r="B356" s="167" t="s">
        <v>558</v>
      </c>
      <c r="C356" s="54">
        <f>+VLOOKUP(A356,Clasificación!C:J,5,FALSE)</f>
        <v>0</v>
      </c>
      <c r="D356" s="54"/>
      <c r="E356" s="54"/>
      <c r="F356" s="54">
        <f>+VLOOKUP(A356,Clasificación!C:K,9,FALSE)</f>
        <v>0</v>
      </c>
      <c r="G356" s="54">
        <f t="shared" si="17"/>
        <v>0</v>
      </c>
      <c r="H356" s="54"/>
      <c r="I356" s="54"/>
      <c r="J356" s="54"/>
      <c r="K356" s="54"/>
      <c r="L356" s="54"/>
      <c r="M356" s="54"/>
      <c r="N356" s="54"/>
      <c r="O356" s="54"/>
      <c r="P356" s="54"/>
      <c r="Q356" s="54"/>
      <c r="R356" s="54"/>
      <c r="S356" s="54"/>
      <c r="T356" s="54"/>
      <c r="U356" s="54"/>
      <c r="V356" s="54"/>
      <c r="W356" s="54"/>
      <c r="X356" s="54"/>
      <c r="Y356" s="54"/>
      <c r="Z356" s="54"/>
      <c r="AA356" s="54">
        <f t="shared" si="20"/>
        <v>0</v>
      </c>
      <c r="AB356" s="55"/>
      <c r="AC356" s="168"/>
      <c r="AD356" s="168"/>
      <c r="AE356" s="168"/>
      <c r="AF356" s="168"/>
      <c r="AG356" s="168"/>
      <c r="AH356" s="168"/>
      <c r="AI356" s="168"/>
      <c r="AJ356" s="168"/>
      <c r="AK356" s="168"/>
      <c r="AL356" s="168"/>
      <c r="AM356" s="168"/>
      <c r="AN356" s="168"/>
    </row>
    <row r="357" spans="1:40" s="16" customFormat="1" ht="10.199999999999999" hidden="1">
      <c r="A357" s="16">
        <v>11402251</v>
      </c>
      <c r="B357" s="167" t="s">
        <v>558</v>
      </c>
      <c r="C357" s="54">
        <f>+VLOOKUP(A357,Clasificación!C:J,5,FALSE)</f>
        <v>0</v>
      </c>
      <c r="D357" s="54"/>
      <c r="E357" s="54"/>
      <c r="F357" s="54">
        <f>+VLOOKUP(A357,Clasificación!C:K,9,FALSE)</f>
        <v>0</v>
      </c>
      <c r="G357" s="54">
        <f t="shared" si="17"/>
        <v>0</v>
      </c>
      <c r="H357" s="54"/>
      <c r="I357" s="54"/>
      <c r="J357" s="54"/>
      <c r="K357" s="54"/>
      <c r="L357" s="54"/>
      <c r="M357" s="54"/>
      <c r="N357" s="54"/>
      <c r="O357" s="54"/>
      <c r="P357" s="54"/>
      <c r="Q357" s="54"/>
      <c r="R357" s="54"/>
      <c r="S357" s="54"/>
      <c r="T357" s="54"/>
      <c r="U357" s="54"/>
      <c r="V357" s="54"/>
      <c r="W357" s="54"/>
      <c r="X357" s="54"/>
      <c r="Y357" s="54"/>
      <c r="Z357" s="54"/>
      <c r="AA357" s="54">
        <f t="shared" si="20"/>
        <v>0</v>
      </c>
      <c r="AB357" s="55"/>
      <c r="AC357" s="168"/>
      <c r="AD357" s="168"/>
      <c r="AE357" s="168"/>
      <c r="AF357" s="168"/>
      <c r="AG357" s="168"/>
      <c r="AH357" s="168"/>
      <c r="AI357" s="168"/>
      <c r="AJ357" s="168"/>
      <c r="AK357" s="168"/>
      <c r="AL357" s="168"/>
      <c r="AM357" s="168"/>
      <c r="AN357" s="168"/>
    </row>
    <row r="358" spans="1:40" s="16" customFormat="1" ht="10.199999999999999" hidden="1">
      <c r="A358" s="16">
        <v>1140225101</v>
      </c>
      <c r="B358" s="167" t="s">
        <v>559</v>
      </c>
      <c r="C358" s="54">
        <f>+VLOOKUP(A358,Clasificación!C:J,5,FALSE)</f>
        <v>0</v>
      </c>
      <c r="D358" s="54"/>
      <c r="E358" s="54"/>
      <c r="F358" s="54">
        <f>+VLOOKUP(A358,Clasificación!C:K,9,FALSE)</f>
        <v>0</v>
      </c>
      <c r="G358" s="54">
        <f t="shared" si="17"/>
        <v>0</v>
      </c>
      <c r="H358" s="54"/>
      <c r="I358" s="54"/>
      <c r="J358" s="54"/>
      <c r="K358" s="54"/>
      <c r="L358" s="54"/>
      <c r="M358" s="54"/>
      <c r="N358" s="54"/>
      <c r="O358" s="54"/>
      <c r="P358" s="54"/>
      <c r="Q358" s="54"/>
      <c r="R358" s="54"/>
      <c r="S358" s="54"/>
      <c r="T358" s="54"/>
      <c r="U358" s="54"/>
      <c r="V358" s="54"/>
      <c r="W358" s="54"/>
      <c r="X358" s="54"/>
      <c r="Y358" s="54"/>
      <c r="Z358" s="54"/>
      <c r="AA358" s="54">
        <f t="shared" si="20"/>
        <v>0</v>
      </c>
      <c r="AB358" s="55"/>
      <c r="AC358" s="168"/>
      <c r="AD358" s="168"/>
      <c r="AE358" s="168"/>
      <c r="AF358" s="168"/>
      <c r="AG358" s="168"/>
      <c r="AH358" s="168"/>
      <c r="AI358" s="168"/>
      <c r="AJ358" s="168"/>
      <c r="AK358" s="168"/>
      <c r="AL358" s="168"/>
      <c r="AM358" s="168"/>
      <c r="AN358" s="168"/>
    </row>
    <row r="359" spans="1:40" s="16" customFormat="1" ht="10.199999999999999" hidden="1">
      <c r="A359" s="16">
        <v>1140225102</v>
      </c>
      <c r="B359" s="167" t="s">
        <v>560</v>
      </c>
      <c r="C359" s="54">
        <f>+VLOOKUP(A359,Clasificación!C:J,5,FALSE)</f>
        <v>0</v>
      </c>
      <c r="D359" s="54"/>
      <c r="E359" s="54"/>
      <c r="F359" s="54">
        <f>+VLOOKUP(A359,Clasificación!C:K,9,FALSE)</f>
        <v>0</v>
      </c>
      <c r="G359" s="54">
        <f t="shared" si="17"/>
        <v>0</v>
      </c>
      <c r="H359" s="54"/>
      <c r="I359" s="54"/>
      <c r="J359" s="54"/>
      <c r="K359" s="54"/>
      <c r="L359" s="54"/>
      <c r="M359" s="54"/>
      <c r="N359" s="54"/>
      <c r="O359" s="54"/>
      <c r="P359" s="54"/>
      <c r="Q359" s="54"/>
      <c r="R359" s="54"/>
      <c r="S359" s="54"/>
      <c r="T359" s="54"/>
      <c r="U359" s="54"/>
      <c r="V359" s="54"/>
      <c r="W359" s="54"/>
      <c r="X359" s="54"/>
      <c r="Y359" s="54"/>
      <c r="Z359" s="54"/>
      <c r="AA359" s="54">
        <f t="shared" si="20"/>
        <v>0</v>
      </c>
      <c r="AB359" s="55"/>
      <c r="AC359" s="168"/>
      <c r="AD359" s="168"/>
      <c r="AE359" s="168"/>
      <c r="AF359" s="168"/>
      <c r="AG359" s="168"/>
      <c r="AH359" s="168"/>
      <c r="AI359" s="168"/>
      <c r="AJ359" s="168"/>
      <c r="AK359" s="168"/>
      <c r="AL359" s="168"/>
      <c r="AM359" s="168"/>
      <c r="AN359" s="168"/>
    </row>
    <row r="360" spans="1:40" s="16" customFormat="1" ht="10.199999999999999" hidden="1">
      <c r="A360" s="16">
        <v>1140225103</v>
      </c>
      <c r="B360" s="167" t="s">
        <v>561</v>
      </c>
      <c r="C360" s="54">
        <f>+VLOOKUP(A360,Clasificación!C:J,5,FALSE)</f>
        <v>0</v>
      </c>
      <c r="D360" s="54"/>
      <c r="E360" s="54"/>
      <c r="F360" s="54">
        <f>+VLOOKUP(A360,Clasificación!C:K,9,FALSE)</f>
        <v>0</v>
      </c>
      <c r="G360" s="54">
        <f t="shared" si="17"/>
        <v>0</v>
      </c>
      <c r="H360" s="54"/>
      <c r="I360" s="54"/>
      <c r="J360" s="54"/>
      <c r="K360" s="54"/>
      <c r="L360" s="54"/>
      <c r="M360" s="54"/>
      <c r="N360" s="54"/>
      <c r="O360" s="54"/>
      <c r="P360" s="54"/>
      <c r="Q360" s="54"/>
      <c r="R360" s="54"/>
      <c r="S360" s="54"/>
      <c r="T360" s="54"/>
      <c r="U360" s="54"/>
      <c r="V360" s="54"/>
      <c r="W360" s="54"/>
      <c r="X360" s="54"/>
      <c r="Y360" s="54"/>
      <c r="Z360" s="54"/>
      <c r="AA360" s="54">
        <f t="shared" si="20"/>
        <v>0</v>
      </c>
      <c r="AB360" s="55"/>
      <c r="AC360" s="168"/>
      <c r="AD360" s="168"/>
      <c r="AE360" s="168"/>
      <c r="AF360" s="168"/>
      <c r="AG360" s="168"/>
      <c r="AH360" s="168"/>
      <c r="AI360" s="168"/>
      <c r="AJ360" s="168"/>
      <c r="AK360" s="168"/>
      <c r="AL360" s="168"/>
      <c r="AM360" s="168"/>
      <c r="AN360" s="168"/>
    </row>
    <row r="361" spans="1:40" s="16" customFormat="1" ht="10.199999999999999" hidden="1">
      <c r="A361" s="16">
        <v>1140225104</v>
      </c>
      <c r="B361" s="167" t="s">
        <v>562</v>
      </c>
      <c r="C361" s="54">
        <f>+VLOOKUP(A361,Clasificación!C:J,5,FALSE)</f>
        <v>0</v>
      </c>
      <c r="D361" s="54"/>
      <c r="E361" s="54"/>
      <c r="F361" s="54">
        <f>+VLOOKUP(A361,Clasificación!C:K,9,FALSE)</f>
        <v>0</v>
      </c>
      <c r="G361" s="54">
        <f t="shared" si="17"/>
        <v>0</v>
      </c>
      <c r="H361" s="54"/>
      <c r="I361" s="54"/>
      <c r="J361" s="54"/>
      <c r="K361" s="54"/>
      <c r="L361" s="54"/>
      <c r="M361" s="54"/>
      <c r="N361" s="54"/>
      <c r="O361" s="54"/>
      <c r="P361" s="54"/>
      <c r="Q361" s="54"/>
      <c r="R361" s="54"/>
      <c r="S361" s="54"/>
      <c r="T361" s="54"/>
      <c r="U361" s="54"/>
      <c r="V361" s="54"/>
      <c r="W361" s="54"/>
      <c r="X361" s="54"/>
      <c r="Y361" s="54"/>
      <c r="Z361" s="54"/>
      <c r="AA361" s="54">
        <f t="shared" si="20"/>
        <v>0</v>
      </c>
      <c r="AB361" s="55"/>
      <c r="AC361" s="168"/>
      <c r="AD361" s="168"/>
      <c r="AE361" s="168"/>
      <c r="AF361" s="168"/>
      <c r="AG361" s="168"/>
      <c r="AH361" s="168"/>
      <c r="AI361" s="168"/>
      <c r="AJ361" s="168"/>
      <c r="AK361" s="168"/>
      <c r="AL361" s="168"/>
      <c r="AM361" s="168"/>
      <c r="AN361" s="168"/>
    </row>
    <row r="362" spans="1:40" s="16" customFormat="1" ht="10.199999999999999" hidden="1">
      <c r="A362" s="16">
        <v>1140225105</v>
      </c>
      <c r="B362" s="167" t="s">
        <v>563</v>
      </c>
      <c r="C362" s="54">
        <f>+VLOOKUP(A362,Clasificación!C:J,5,FALSE)</f>
        <v>0</v>
      </c>
      <c r="D362" s="54"/>
      <c r="E362" s="54"/>
      <c r="F362" s="54">
        <f>+VLOOKUP(A362,Clasificación!C:K,9,FALSE)</f>
        <v>0</v>
      </c>
      <c r="G362" s="54">
        <f t="shared" si="17"/>
        <v>0</v>
      </c>
      <c r="H362" s="54"/>
      <c r="I362" s="54"/>
      <c r="J362" s="54"/>
      <c r="K362" s="54"/>
      <c r="L362" s="54"/>
      <c r="M362" s="54"/>
      <c r="N362" s="54"/>
      <c r="O362" s="54"/>
      <c r="P362" s="54"/>
      <c r="Q362" s="54"/>
      <c r="R362" s="54"/>
      <c r="S362" s="54"/>
      <c r="T362" s="54"/>
      <c r="U362" s="54"/>
      <c r="V362" s="54"/>
      <c r="W362" s="54"/>
      <c r="X362" s="54"/>
      <c r="Y362" s="54"/>
      <c r="Z362" s="54"/>
      <c r="AA362" s="54">
        <f t="shared" si="20"/>
        <v>0</v>
      </c>
      <c r="AB362" s="55"/>
      <c r="AC362" s="168"/>
      <c r="AD362" s="168"/>
      <c r="AE362" s="168"/>
      <c r="AF362" s="168"/>
      <c r="AG362" s="168"/>
      <c r="AH362" s="168"/>
      <c r="AI362" s="168"/>
      <c r="AJ362" s="168"/>
      <c r="AK362" s="168"/>
      <c r="AL362" s="168"/>
      <c r="AM362" s="168"/>
      <c r="AN362" s="168"/>
    </row>
    <row r="363" spans="1:40" s="16" customFormat="1" ht="10.199999999999999" hidden="1">
      <c r="A363" s="16">
        <v>1140225106</v>
      </c>
      <c r="B363" s="167" t="s">
        <v>564</v>
      </c>
      <c r="C363" s="54">
        <f>+VLOOKUP(A363,Clasificación!C:J,5,FALSE)</f>
        <v>0</v>
      </c>
      <c r="D363" s="54"/>
      <c r="E363" s="54"/>
      <c r="F363" s="54">
        <f>+VLOOKUP(A363,Clasificación!C:K,9,FALSE)</f>
        <v>0</v>
      </c>
      <c r="G363" s="54">
        <f t="shared" si="17"/>
        <v>0</v>
      </c>
      <c r="H363" s="54"/>
      <c r="I363" s="54"/>
      <c r="J363" s="54"/>
      <c r="K363" s="54"/>
      <c r="L363" s="54"/>
      <c r="M363" s="54"/>
      <c r="N363" s="54"/>
      <c r="O363" s="54"/>
      <c r="P363" s="54"/>
      <c r="Q363" s="54"/>
      <c r="R363" s="54"/>
      <c r="S363" s="54"/>
      <c r="T363" s="54"/>
      <c r="U363" s="54"/>
      <c r="V363" s="54"/>
      <c r="W363" s="54"/>
      <c r="X363" s="54"/>
      <c r="Y363" s="54"/>
      <c r="Z363" s="54"/>
      <c r="AA363" s="54">
        <f t="shared" si="20"/>
        <v>0</v>
      </c>
      <c r="AB363" s="55"/>
      <c r="AC363" s="168"/>
      <c r="AD363" s="168"/>
      <c r="AE363" s="168"/>
      <c r="AF363" s="168"/>
      <c r="AG363" s="168"/>
      <c r="AH363" s="168"/>
      <c r="AI363" s="168"/>
      <c r="AJ363" s="168"/>
      <c r="AK363" s="168"/>
      <c r="AL363" s="168"/>
      <c r="AM363" s="168"/>
      <c r="AN363" s="168"/>
    </row>
    <row r="364" spans="1:40" s="16" customFormat="1" ht="10.199999999999999" hidden="1">
      <c r="A364" s="16">
        <v>1140225107</v>
      </c>
      <c r="B364" s="167" t="s">
        <v>565</v>
      </c>
      <c r="C364" s="54">
        <f>+VLOOKUP(A364,Clasificación!C:J,5,FALSE)</f>
        <v>0</v>
      </c>
      <c r="D364" s="54"/>
      <c r="E364" s="54"/>
      <c r="F364" s="54">
        <f>+VLOOKUP(A364,Clasificación!C:K,9,FALSE)</f>
        <v>0</v>
      </c>
      <c r="G364" s="54">
        <f t="shared" si="17"/>
        <v>0</v>
      </c>
      <c r="H364" s="54"/>
      <c r="I364" s="54"/>
      <c r="J364" s="54"/>
      <c r="K364" s="54"/>
      <c r="L364" s="54"/>
      <c r="M364" s="54"/>
      <c r="N364" s="54"/>
      <c r="O364" s="54"/>
      <c r="P364" s="54"/>
      <c r="Q364" s="54"/>
      <c r="R364" s="54"/>
      <c r="S364" s="54"/>
      <c r="T364" s="54"/>
      <c r="U364" s="54"/>
      <c r="V364" s="54"/>
      <c r="W364" s="54"/>
      <c r="X364" s="54"/>
      <c r="Y364" s="54"/>
      <c r="Z364" s="54"/>
      <c r="AA364" s="54">
        <f t="shared" si="20"/>
        <v>0</v>
      </c>
      <c r="AB364" s="55"/>
      <c r="AC364" s="168"/>
      <c r="AD364" s="168"/>
      <c r="AE364" s="168"/>
      <c r="AF364" s="168"/>
      <c r="AG364" s="168"/>
      <c r="AH364" s="168"/>
      <c r="AI364" s="168"/>
      <c r="AJ364" s="168"/>
      <c r="AK364" s="168"/>
      <c r="AL364" s="168"/>
      <c r="AM364" s="168"/>
      <c r="AN364" s="168"/>
    </row>
    <row r="365" spans="1:40" s="16" customFormat="1" ht="10.199999999999999" hidden="1">
      <c r="A365" s="16">
        <v>1140225108</v>
      </c>
      <c r="B365" s="167" t="s">
        <v>566</v>
      </c>
      <c r="C365" s="54">
        <f>+VLOOKUP(A365,Clasificación!C:J,5,FALSE)</f>
        <v>0</v>
      </c>
      <c r="D365" s="54"/>
      <c r="E365" s="54"/>
      <c r="F365" s="54">
        <f>+VLOOKUP(A365,Clasificación!C:K,9,FALSE)</f>
        <v>0</v>
      </c>
      <c r="G365" s="54">
        <f t="shared" si="17"/>
        <v>0</v>
      </c>
      <c r="H365" s="54"/>
      <c r="I365" s="54"/>
      <c r="J365" s="54"/>
      <c r="K365" s="54"/>
      <c r="L365" s="54"/>
      <c r="M365" s="54"/>
      <c r="N365" s="54"/>
      <c r="O365" s="54"/>
      <c r="P365" s="54"/>
      <c r="Q365" s="54"/>
      <c r="R365" s="54"/>
      <c r="S365" s="54"/>
      <c r="T365" s="54"/>
      <c r="U365" s="54"/>
      <c r="V365" s="54"/>
      <c r="W365" s="54"/>
      <c r="X365" s="54"/>
      <c r="Y365" s="54"/>
      <c r="Z365" s="54"/>
      <c r="AA365" s="54">
        <f t="shared" si="20"/>
        <v>0</v>
      </c>
      <c r="AB365" s="55"/>
      <c r="AC365" s="168"/>
      <c r="AD365" s="168"/>
      <c r="AE365" s="168"/>
      <c r="AF365" s="168"/>
      <c r="AG365" s="168"/>
      <c r="AH365" s="168"/>
      <c r="AI365" s="168"/>
      <c r="AJ365" s="168"/>
      <c r="AK365" s="168"/>
      <c r="AL365" s="168"/>
      <c r="AM365" s="168"/>
      <c r="AN365" s="168"/>
    </row>
    <row r="366" spans="1:40" s="16" customFormat="1" ht="10.199999999999999" hidden="1">
      <c r="A366" s="16">
        <v>1140225109</v>
      </c>
      <c r="B366" s="167" t="s">
        <v>567</v>
      </c>
      <c r="C366" s="54">
        <f>+VLOOKUP(A366,Clasificación!C:J,5,FALSE)</f>
        <v>0</v>
      </c>
      <c r="D366" s="54"/>
      <c r="E366" s="54"/>
      <c r="F366" s="54">
        <f>+VLOOKUP(A366,Clasificación!C:K,9,FALSE)</f>
        <v>0</v>
      </c>
      <c r="G366" s="54">
        <f t="shared" si="17"/>
        <v>0</v>
      </c>
      <c r="H366" s="54"/>
      <c r="I366" s="54"/>
      <c r="J366" s="54"/>
      <c r="K366" s="54"/>
      <c r="L366" s="54"/>
      <c r="M366" s="54"/>
      <c r="N366" s="54"/>
      <c r="O366" s="54"/>
      <c r="P366" s="54"/>
      <c r="Q366" s="54"/>
      <c r="R366" s="54"/>
      <c r="S366" s="54"/>
      <c r="T366" s="54"/>
      <c r="U366" s="54"/>
      <c r="V366" s="54"/>
      <c r="W366" s="54"/>
      <c r="X366" s="54"/>
      <c r="Y366" s="54"/>
      <c r="Z366" s="54"/>
      <c r="AA366" s="54">
        <f t="shared" si="20"/>
        <v>0</v>
      </c>
      <c r="AB366" s="55"/>
      <c r="AC366" s="168"/>
      <c r="AD366" s="168"/>
      <c r="AE366" s="168"/>
      <c r="AF366" s="168"/>
      <c r="AG366" s="168"/>
      <c r="AH366" s="168"/>
      <c r="AI366" s="168"/>
      <c r="AJ366" s="168"/>
      <c r="AK366" s="168"/>
      <c r="AL366" s="168"/>
      <c r="AM366" s="168"/>
      <c r="AN366" s="168"/>
    </row>
    <row r="367" spans="1:40" s="16" customFormat="1" ht="10.199999999999999" hidden="1">
      <c r="A367" s="16">
        <v>1140225110</v>
      </c>
      <c r="B367" s="167" t="s">
        <v>568</v>
      </c>
      <c r="C367" s="54">
        <f>+VLOOKUP(A367,Clasificación!C:J,5,FALSE)</f>
        <v>0</v>
      </c>
      <c r="D367" s="54"/>
      <c r="E367" s="54"/>
      <c r="F367" s="54">
        <f>+VLOOKUP(A367,Clasificación!C:K,9,FALSE)</f>
        <v>0</v>
      </c>
      <c r="G367" s="54">
        <f t="shared" si="17"/>
        <v>0</v>
      </c>
      <c r="H367" s="54"/>
      <c r="I367" s="54"/>
      <c r="J367" s="54"/>
      <c r="K367" s="54"/>
      <c r="L367" s="54"/>
      <c r="M367" s="54"/>
      <c r="N367" s="54"/>
      <c r="O367" s="54"/>
      <c r="P367" s="54"/>
      <c r="Q367" s="54"/>
      <c r="R367" s="54"/>
      <c r="S367" s="54"/>
      <c r="T367" s="54"/>
      <c r="U367" s="54"/>
      <c r="V367" s="54"/>
      <c r="W367" s="54"/>
      <c r="X367" s="54"/>
      <c r="Y367" s="54"/>
      <c r="Z367" s="54"/>
      <c r="AA367" s="54">
        <f t="shared" si="20"/>
        <v>0</v>
      </c>
      <c r="AB367" s="55"/>
      <c r="AC367" s="168"/>
      <c r="AD367" s="168"/>
      <c r="AE367" s="168"/>
      <c r="AF367" s="168"/>
      <c r="AG367" s="168"/>
      <c r="AH367" s="168"/>
      <c r="AI367" s="168"/>
      <c r="AJ367" s="168"/>
      <c r="AK367" s="168"/>
      <c r="AL367" s="168"/>
      <c r="AM367" s="168"/>
      <c r="AN367" s="168"/>
    </row>
    <row r="368" spans="1:40" s="16" customFormat="1" ht="10.199999999999999" hidden="1">
      <c r="A368" s="16">
        <v>1140225111</v>
      </c>
      <c r="B368" s="167" t="s">
        <v>569</v>
      </c>
      <c r="C368" s="54">
        <f>+VLOOKUP(A368,Clasificación!C:J,5,FALSE)</f>
        <v>0</v>
      </c>
      <c r="D368" s="54"/>
      <c r="E368" s="54"/>
      <c r="F368" s="54">
        <f>+VLOOKUP(A368,Clasificación!C:K,9,FALSE)</f>
        <v>0</v>
      </c>
      <c r="G368" s="54">
        <f t="shared" si="17"/>
        <v>0</v>
      </c>
      <c r="H368" s="54"/>
      <c r="I368" s="54"/>
      <c r="J368" s="54"/>
      <c r="K368" s="54"/>
      <c r="L368" s="54"/>
      <c r="M368" s="54"/>
      <c r="N368" s="54"/>
      <c r="O368" s="54"/>
      <c r="P368" s="54"/>
      <c r="Q368" s="54"/>
      <c r="R368" s="54"/>
      <c r="S368" s="54"/>
      <c r="T368" s="54"/>
      <c r="U368" s="54"/>
      <c r="V368" s="54"/>
      <c r="W368" s="54"/>
      <c r="X368" s="54"/>
      <c r="Y368" s="54"/>
      <c r="Z368" s="54"/>
      <c r="AA368" s="54">
        <f t="shared" si="20"/>
        <v>0</v>
      </c>
      <c r="AB368" s="55"/>
      <c r="AC368" s="168"/>
      <c r="AD368" s="168"/>
      <c r="AE368" s="168"/>
      <c r="AF368" s="168"/>
      <c r="AG368" s="168"/>
      <c r="AH368" s="168"/>
      <c r="AI368" s="168"/>
      <c r="AJ368" s="168"/>
      <c r="AK368" s="168"/>
      <c r="AL368" s="168"/>
      <c r="AM368" s="168"/>
      <c r="AN368" s="168"/>
    </row>
    <row r="369" spans="1:40" s="16" customFormat="1" ht="10.199999999999999" hidden="1">
      <c r="A369" s="16">
        <v>1140225112</v>
      </c>
      <c r="B369" s="167" t="s">
        <v>570</v>
      </c>
      <c r="C369" s="54">
        <f>+VLOOKUP(A369,Clasificación!C:J,5,FALSE)</f>
        <v>0</v>
      </c>
      <c r="D369" s="54"/>
      <c r="E369" s="54"/>
      <c r="F369" s="54">
        <f>+VLOOKUP(A369,Clasificación!C:K,9,FALSE)</f>
        <v>0</v>
      </c>
      <c r="G369" s="54">
        <f t="shared" si="17"/>
        <v>0</v>
      </c>
      <c r="H369" s="54"/>
      <c r="I369" s="54"/>
      <c r="J369" s="54"/>
      <c r="K369" s="54"/>
      <c r="L369" s="54"/>
      <c r="M369" s="54"/>
      <c r="N369" s="54"/>
      <c r="O369" s="54"/>
      <c r="P369" s="54"/>
      <c r="Q369" s="54"/>
      <c r="R369" s="54"/>
      <c r="S369" s="54"/>
      <c r="T369" s="54"/>
      <c r="U369" s="54"/>
      <c r="V369" s="54"/>
      <c r="W369" s="54"/>
      <c r="X369" s="54"/>
      <c r="Y369" s="54"/>
      <c r="Z369" s="54"/>
      <c r="AA369" s="54">
        <f t="shared" si="20"/>
        <v>0</v>
      </c>
      <c r="AB369" s="55"/>
      <c r="AC369" s="168"/>
      <c r="AD369" s="168"/>
      <c r="AE369" s="168"/>
      <c r="AF369" s="168"/>
      <c r="AG369" s="168"/>
      <c r="AH369" s="168"/>
      <c r="AI369" s="168"/>
      <c r="AJ369" s="168"/>
      <c r="AK369" s="168"/>
      <c r="AL369" s="168"/>
      <c r="AM369" s="168"/>
      <c r="AN369" s="168"/>
    </row>
    <row r="370" spans="1:40" s="16" customFormat="1" ht="10.199999999999999" hidden="1">
      <c r="A370" s="16">
        <v>1140225113</v>
      </c>
      <c r="B370" s="167" t="s">
        <v>571</v>
      </c>
      <c r="C370" s="54">
        <f>+VLOOKUP(A370,Clasificación!C:J,5,FALSE)</f>
        <v>0</v>
      </c>
      <c r="D370" s="54"/>
      <c r="E370" s="54"/>
      <c r="F370" s="54">
        <f>+VLOOKUP(A370,Clasificación!C:K,9,FALSE)</f>
        <v>0</v>
      </c>
      <c r="G370" s="54">
        <f t="shared" si="17"/>
        <v>0</v>
      </c>
      <c r="H370" s="54"/>
      <c r="I370" s="54"/>
      <c r="J370" s="54"/>
      <c r="K370" s="54"/>
      <c r="L370" s="54"/>
      <c r="M370" s="54"/>
      <c r="N370" s="54"/>
      <c r="O370" s="54"/>
      <c r="P370" s="54"/>
      <c r="Q370" s="54"/>
      <c r="R370" s="54"/>
      <c r="S370" s="54"/>
      <c r="T370" s="54"/>
      <c r="U370" s="54"/>
      <c r="V370" s="54"/>
      <c r="W370" s="54"/>
      <c r="X370" s="54"/>
      <c r="Y370" s="54"/>
      <c r="Z370" s="54"/>
      <c r="AA370" s="54">
        <f t="shared" si="20"/>
        <v>0</v>
      </c>
      <c r="AB370" s="55"/>
      <c r="AC370" s="168"/>
      <c r="AD370" s="168"/>
      <c r="AE370" s="168"/>
      <c r="AF370" s="168"/>
      <c r="AG370" s="168"/>
      <c r="AH370" s="168"/>
      <c r="AI370" s="168"/>
      <c r="AJ370" s="168"/>
      <c r="AK370" s="168"/>
      <c r="AL370" s="168"/>
      <c r="AM370" s="168"/>
      <c r="AN370" s="168"/>
    </row>
    <row r="371" spans="1:40" s="16" customFormat="1" ht="10.199999999999999" hidden="1">
      <c r="A371" s="16">
        <v>1140225114</v>
      </c>
      <c r="B371" s="167" t="s">
        <v>572</v>
      </c>
      <c r="C371" s="54">
        <f>+VLOOKUP(A371,Clasificación!C:J,5,FALSE)</f>
        <v>0</v>
      </c>
      <c r="D371" s="54"/>
      <c r="E371" s="54"/>
      <c r="F371" s="54">
        <f>+VLOOKUP(A371,Clasificación!C:K,9,FALSE)</f>
        <v>0</v>
      </c>
      <c r="G371" s="54">
        <f t="shared" si="17"/>
        <v>0</v>
      </c>
      <c r="H371" s="54"/>
      <c r="I371" s="54"/>
      <c r="J371" s="54"/>
      <c r="K371" s="54"/>
      <c r="L371" s="54"/>
      <c r="M371" s="54"/>
      <c r="N371" s="54"/>
      <c r="O371" s="54"/>
      <c r="P371" s="54"/>
      <c r="Q371" s="54"/>
      <c r="R371" s="54"/>
      <c r="S371" s="54"/>
      <c r="T371" s="54"/>
      <c r="U371" s="54"/>
      <c r="V371" s="54"/>
      <c r="W371" s="54"/>
      <c r="X371" s="54"/>
      <c r="Y371" s="54"/>
      <c r="Z371" s="54"/>
      <c r="AA371" s="54">
        <f t="shared" si="20"/>
        <v>0</v>
      </c>
      <c r="AB371" s="55"/>
      <c r="AC371" s="168"/>
      <c r="AD371" s="168"/>
      <c r="AE371" s="168"/>
      <c r="AF371" s="168"/>
      <c r="AG371" s="168"/>
      <c r="AH371" s="168"/>
      <c r="AI371" s="168"/>
      <c r="AJ371" s="168"/>
      <c r="AK371" s="168"/>
      <c r="AL371" s="168"/>
      <c r="AM371" s="168"/>
      <c r="AN371" s="168"/>
    </row>
    <row r="372" spans="1:40" s="16" customFormat="1" ht="10.199999999999999" hidden="1">
      <c r="A372" s="16">
        <v>1140225115</v>
      </c>
      <c r="B372" s="167" t="s">
        <v>573</v>
      </c>
      <c r="C372" s="54">
        <f>+VLOOKUP(A372,Clasificación!C:J,5,FALSE)</f>
        <v>0</v>
      </c>
      <c r="D372" s="54"/>
      <c r="E372" s="54"/>
      <c r="F372" s="54">
        <f>+VLOOKUP(A372,Clasificación!C:K,9,FALSE)</f>
        <v>0</v>
      </c>
      <c r="G372" s="54">
        <f t="shared" si="17"/>
        <v>0</v>
      </c>
      <c r="H372" s="54"/>
      <c r="I372" s="54"/>
      <c r="J372" s="54"/>
      <c r="K372" s="54"/>
      <c r="L372" s="54"/>
      <c r="M372" s="54"/>
      <c r="N372" s="54"/>
      <c r="O372" s="54"/>
      <c r="P372" s="54"/>
      <c r="Q372" s="54"/>
      <c r="R372" s="54"/>
      <c r="S372" s="54"/>
      <c r="T372" s="54"/>
      <c r="U372" s="54"/>
      <c r="V372" s="54"/>
      <c r="W372" s="54"/>
      <c r="X372" s="54"/>
      <c r="Y372" s="54"/>
      <c r="Z372" s="54"/>
      <c r="AA372" s="54">
        <f t="shared" si="20"/>
        <v>0</v>
      </c>
      <c r="AB372" s="55"/>
      <c r="AC372" s="168"/>
      <c r="AD372" s="168"/>
      <c r="AE372" s="168"/>
      <c r="AF372" s="168"/>
      <c r="AG372" s="168"/>
      <c r="AH372" s="168"/>
      <c r="AI372" s="168"/>
      <c r="AJ372" s="168"/>
      <c r="AK372" s="168"/>
      <c r="AL372" s="168"/>
      <c r="AM372" s="168"/>
      <c r="AN372" s="168"/>
    </row>
    <row r="373" spans="1:40" s="16" customFormat="1" ht="10.199999999999999" hidden="1">
      <c r="A373" s="16">
        <v>1140225116</v>
      </c>
      <c r="B373" s="167" t="s">
        <v>574</v>
      </c>
      <c r="C373" s="54">
        <f>+VLOOKUP(A373,Clasificación!C:J,5,FALSE)</f>
        <v>0</v>
      </c>
      <c r="D373" s="54"/>
      <c r="E373" s="54"/>
      <c r="F373" s="54">
        <f>+VLOOKUP(A373,Clasificación!C:K,9,FALSE)</f>
        <v>0</v>
      </c>
      <c r="G373" s="54">
        <f t="shared" si="17"/>
        <v>0</v>
      </c>
      <c r="H373" s="54"/>
      <c r="I373" s="54"/>
      <c r="J373" s="54"/>
      <c r="K373" s="54"/>
      <c r="L373" s="54"/>
      <c r="M373" s="54"/>
      <c r="N373" s="54"/>
      <c r="O373" s="54"/>
      <c r="P373" s="54"/>
      <c r="Q373" s="54"/>
      <c r="R373" s="54"/>
      <c r="S373" s="54"/>
      <c r="T373" s="54"/>
      <c r="U373" s="54"/>
      <c r="V373" s="54"/>
      <c r="W373" s="54"/>
      <c r="X373" s="54"/>
      <c r="Y373" s="54"/>
      <c r="Z373" s="54"/>
      <c r="AA373" s="54">
        <f t="shared" si="20"/>
        <v>0</v>
      </c>
      <c r="AB373" s="55"/>
      <c r="AC373" s="168"/>
      <c r="AD373" s="168"/>
      <c r="AE373" s="168"/>
      <c r="AF373" s="168"/>
      <c r="AG373" s="168"/>
      <c r="AH373" s="168"/>
      <c r="AI373" s="168"/>
      <c r="AJ373" s="168"/>
      <c r="AK373" s="168"/>
      <c r="AL373" s="168"/>
      <c r="AM373" s="168"/>
      <c r="AN373" s="168"/>
    </row>
    <row r="374" spans="1:40" s="16" customFormat="1" ht="10.199999999999999" hidden="1">
      <c r="A374" s="16">
        <v>1140225117</v>
      </c>
      <c r="B374" s="167" t="s">
        <v>575</v>
      </c>
      <c r="C374" s="54">
        <f>+VLOOKUP(A374,Clasificación!C:J,5,FALSE)</f>
        <v>0</v>
      </c>
      <c r="D374" s="54"/>
      <c r="E374" s="54"/>
      <c r="F374" s="54">
        <f>+VLOOKUP(A374,Clasificación!C:K,9,FALSE)</f>
        <v>0</v>
      </c>
      <c r="G374" s="54">
        <f t="shared" si="17"/>
        <v>0</v>
      </c>
      <c r="H374" s="54"/>
      <c r="I374" s="54"/>
      <c r="J374" s="54"/>
      <c r="K374" s="54"/>
      <c r="L374" s="54"/>
      <c r="M374" s="54"/>
      <c r="N374" s="54"/>
      <c r="O374" s="54"/>
      <c r="P374" s="54"/>
      <c r="Q374" s="54"/>
      <c r="R374" s="54"/>
      <c r="S374" s="54"/>
      <c r="T374" s="54"/>
      <c r="U374" s="54"/>
      <c r="V374" s="54"/>
      <c r="W374" s="54"/>
      <c r="X374" s="54"/>
      <c r="Y374" s="54"/>
      <c r="Z374" s="54"/>
      <c r="AA374" s="54">
        <f t="shared" si="20"/>
        <v>0</v>
      </c>
      <c r="AB374" s="55"/>
      <c r="AC374" s="168"/>
      <c r="AD374" s="168"/>
      <c r="AE374" s="168"/>
      <c r="AF374" s="168"/>
      <c r="AG374" s="168"/>
      <c r="AH374" s="168"/>
      <c r="AI374" s="168"/>
      <c r="AJ374" s="168"/>
      <c r="AK374" s="168"/>
      <c r="AL374" s="168"/>
      <c r="AM374" s="168"/>
      <c r="AN374" s="168"/>
    </row>
    <row r="375" spans="1:40" s="16" customFormat="1" ht="10.199999999999999" hidden="1">
      <c r="A375" s="16">
        <v>1140225118</v>
      </c>
      <c r="B375" s="167" t="s">
        <v>576</v>
      </c>
      <c r="C375" s="54">
        <f>+VLOOKUP(A375,Clasificación!C:J,5,FALSE)</f>
        <v>0</v>
      </c>
      <c r="D375" s="54"/>
      <c r="E375" s="54"/>
      <c r="F375" s="54">
        <f>+VLOOKUP(A375,Clasificación!C:K,9,FALSE)</f>
        <v>0</v>
      </c>
      <c r="G375" s="54">
        <f t="shared" si="17"/>
        <v>0</v>
      </c>
      <c r="H375" s="54"/>
      <c r="I375" s="54"/>
      <c r="J375" s="54"/>
      <c r="K375" s="54"/>
      <c r="L375" s="54"/>
      <c r="M375" s="54"/>
      <c r="N375" s="54"/>
      <c r="O375" s="54"/>
      <c r="P375" s="54"/>
      <c r="Q375" s="54"/>
      <c r="R375" s="54"/>
      <c r="S375" s="54"/>
      <c r="T375" s="54"/>
      <c r="U375" s="54"/>
      <c r="V375" s="54"/>
      <c r="W375" s="54"/>
      <c r="X375" s="54"/>
      <c r="Y375" s="54"/>
      <c r="Z375" s="54"/>
      <c r="AA375" s="54">
        <f t="shared" si="20"/>
        <v>0</v>
      </c>
      <c r="AB375" s="55"/>
      <c r="AC375" s="168"/>
      <c r="AD375" s="168"/>
      <c r="AE375" s="168"/>
      <c r="AF375" s="168"/>
      <c r="AG375" s="168"/>
      <c r="AH375" s="168"/>
      <c r="AI375" s="168"/>
      <c r="AJ375" s="168"/>
      <c r="AK375" s="168"/>
      <c r="AL375" s="168"/>
      <c r="AM375" s="168"/>
      <c r="AN375" s="168"/>
    </row>
    <row r="376" spans="1:40" s="16" customFormat="1" ht="10.199999999999999" hidden="1">
      <c r="A376" s="16">
        <v>1140225119</v>
      </c>
      <c r="B376" s="167" t="s">
        <v>577</v>
      </c>
      <c r="C376" s="54">
        <f>+VLOOKUP(A376,Clasificación!C:J,5,FALSE)</f>
        <v>0</v>
      </c>
      <c r="D376" s="54"/>
      <c r="E376" s="54"/>
      <c r="F376" s="54">
        <f>+VLOOKUP(A376,Clasificación!C:K,9,FALSE)</f>
        <v>0</v>
      </c>
      <c r="G376" s="54">
        <f t="shared" si="17"/>
        <v>0</v>
      </c>
      <c r="H376" s="54"/>
      <c r="I376" s="54"/>
      <c r="J376" s="54"/>
      <c r="K376" s="54"/>
      <c r="L376" s="54"/>
      <c r="M376" s="54"/>
      <c r="N376" s="54"/>
      <c r="O376" s="54"/>
      <c r="P376" s="54"/>
      <c r="Q376" s="54"/>
      <c r="R376" s="54"/>
      <c r="S376" s="54"/>
      <c r="T376" s="54"/>
      <c r="U376" s="54"/>
      <c r="V376" s="54"/>
      <c r="W376" s="54"/>
      <c r="X376" s="54"/>
      <c r="Y376" s="54"/>
      <c r="Z376" s="54"/>
      <c r="AA376" s="54">
        <f t="shared" si="20"/>
        <v>0</v>
      </c>
      <c r="AB376" s="55"/>
      <c r="AC376" s="168"/>
      <c r="AD376" s="168"/>
      <c r="AE376" s="168"/>
      <c r="AF376" s="168"/>
      <c r="AG376" s="168"/>
      <c r="AH376" s="168"/>
      <c r="AI376" s="168"/>
      <c r="AJ376" s="168"/>
      <c r="AK376" s="168"/>
      <c r="AL376" s="168"/>
      <c r="AM376" s="168"/>
      <c r="AN376" s="168"/>
    </row>
    <row r="377" spans="1:40" s="16" customFormat="1" ht="10.199999999999999" hidden="1">
      <c r="A377" s="16">
        <v>1140225120</v>
      </c>
      <c r="B377" s="167" t="s">
        <v>578</v>
      </c>
      <c r="C377" s="54">
        <f>+VLOOKUP(A377,Clasificación!C:J,5,FALSE)</f>
        <v>0</v>
      </c>
      <c r="D377" s="54"/>
      <c r="E377" s="54"/>
      <c r="F377" s="54">
        <f>+VLOOKUP(A377,Clasificación!C:K,9,FALSE)</f>
        <v>0</v>
      </c>
      <c r="G377" s="54">
        <f t="shared" si="17"/>
        <v>0</v>
      </c>
      <c r="H377" s="54"/>
      <c r="I377" s="54"/>
      <c r="J377" s="54"/>
      <c r="K377" s="54"/>
      <c r="L377" s="54"/>
      <c r="M377" s="54"/>
      <c r="N377" s="54"/>
      <c r="O377" s="54"/>
      <c r="P377" s="54"/>
      <c r="Q377" s="54"/>
      <c r="R377" s="54"/>
      <c r="S377" s="54"/>
      <c r="T377" s="54"/>
      <c r="U377" s="54"/>
      <c r="V377" s="54"/>
      <c r="W377" s="54"/>
      <c r="X377" s="54"/>
      <c r="Y377" s="54"/>
      <c r="Z377" s="54"/>
      <c r="AA377" s="54">
        <f t="shared" si="20"/>
        <v>0</v>
      </c>
      <c r="AB377" s="55"/>
      <c r="AC377" s="168"/>
      <c r="AD377" s="168"/>
      <c r="AE377" s="168"/>
      <c r="AF377" s="168"/>
      <c r="AG377" s="168"/>
      <c r="AH377" s="168"/>
      <c r="AI377" s="168"/>
      <c r="AJ377" s="168"/>
      <c r="AK377" s="168"/>
      <c r="AL377" s="168"/>
      <c r="AM377" s="168"/>
      <c r="AN377" s="168"/>
    </row>
    <row r="378" spans="1:40" s="16" customFormat="1" ht="10.199999999999999" hidden="1">
      <c r="A378" s="16">
        <v>1140225121</v>
      </c>
      <c r="B378" s="167" t="s">
        <v>579</v>
      </c>
      <c r="C378" s="54">
        <f>+VLOOKUP(A378,Clasificación!C:J,5,FALSE)</f>
        <v>0</v>
      </c>
      <c r="D378" s="54"/>
      <c r="E378" s="54"/>
      <c r="F378" s="54">
        <f>+VLOOKUP(A378,Clasificación!C:K,9,FALSE)</f>
        <v>0</v>
      </c>
      <c r="G378" s="54">
        <f t="shared" si="17"/>
        <v>0</v>
      </c>
      <c r="H378" s="54"/>
      <c r="I378" s="54"/>
      <c r="J378" s="54"/>
      <c r="K378" s="54"/>
      <c r="L378" s="54"/>
      <c r="M378" s="54"/>
      <c r="N378" s="54"/>
      <c r="O378" s="54"/>
      <c r="P378" s="54"/>
      <c r="Q378" s="54"/>
      <c r="R378" s="54"/>
      <c r="S378" s="54"/>
      <c r="T378" s="54"/>
      <c r="U378" s="54"/>
      <c r="V378" s="54"/>
      <c r="W378" s="54"/>
      <c r="X378" s="54"/>
      <c r="Y378" s="54"/>
      <c r="Z378" s="54"/>
      <c r="AA378" s="54">
        <f t="shared" si="20"/>
        <v>0</v>
      </c>
      <c r="AB378" s="55"/>
      <c r="AC378" s="168"/>
      <c r="AD378" s="168"/>
      <c r="AE378" s="168"/>
      <c r="AF378" s="168"/>
      <c r="AG378" s="168"/>
      <c r="AH378" s="168"/>
      <c r="AI378" s="168"/>
      <c r="AJ378" s="168"/>
      <c r="AK378" s="168"/>
      <c r="AL378" s="168"/>
      <c r="AM378" s="168"/>
      <c r="AN378" s="168"/>
    </row>
    <row r="379" spans="1:40" s="16" customFormat="1" ht="10.199999999999999" hidden="1">
      <c r="A379" s="16">
        <v>1140225122</v>
      </c>
      <c r="B379" s="167" t="s">
        <v>580</v>
      </c>
      <c r="C379" s="54">
        <f>+VLOOKUP(A379,Clasificación!C:J,5,FALSE)</f>
        <v>0</v>
      </c>
      <c r="D379" s="54"/>
      <c r="E379" s="54"/>
      <c r="F379" s="54">
        <f>+VLOOKUP(A379,Clasificación!C:K,9,FALSE)</f>
        <v>0</v>
      </c>
      <c r="G379" s="54">
        <f t="shared" si="17"/>
        <v>0</v>
      </c>
      <c r="H379" s="54"/>
      <c r="I379" s="54"/>
      <c r="J379" s="54"/>
      <c r="K379" s="54"/>
      <c r="L379" s="54"/>
      <c r="M379" s="54"/>
      <c r="N379" s="54"/>
      <c r="O379" s="54"/>
      <c r="P379" s="54"/>
      <c r="Q379" s="54"/>
      <c r="R379" s="54"/>
      <c r="S379" s="54"/>
      <c r="T379" s="54"/>
      <c r="U379" s="54"/>
      <c r="V379" s="54"/>
      <c r="W379" s="54"/>
      <c r="X379" s="54"/>
      <c r="Y379" s="54"/>
      <c r="Z379" s="54"/>
      <c r="AA379" s="54">
        <f t="shared" si="20"/>
        <v>0</v>
      </c>
      <c r="AB379" s="55"/>
      <c r="AC379" s="168"/>
      <c r="AD379" s="168"/>
      <c r="AE379" s="168"/>
      <c r="AF379" s="168"/>
      <c r="AG379" s="168"/>
      <c r="AH379" s="168"/>
      <c r="AI379" s="168"/>
      <c r="AJ379" s="168"/>
      <c r="AK379" s="168"/>
      <c r="AL379" s="168"/>
      <c r="AM379" s="168"/>
      <c r="AN379" s="168"/>
    </row>
    <row r="380" spans="1:40" s="16" customFormat="1" ht="10.199999999999999" hidden="1">
      <c r="A380" s="16">
        <v>1140225123</v>
      </c>
      <c r="B380" s="167" t="s">
        <v>581</v>
      </c>
      <c r="C380" s="54">
        <f>+VLOOKUP(A380,Clasificación!C:J,5,FALSE)</f>
        <v>0</v>
      </c>
      <c r="D380" s="54"/>
      <c r="E380" s="54"/>
      <c r="F380" s="54">
        <f>+VLOOKUP(A380,Clasificación!C:K,9,FALSE)</f>
        <v>0</v>
      </c>
      <c r="G380" s="54">
        <f t="shared" si="17"/>
        <v>0</v>
      </c>
      <c r="H380" s="54"/>
      <c r="I380" s="54"/>
      <c r="J380" s="54"/>
      <c r="K380" s="54"/>
      <c r="L380" s="54"/>
      <c r="M380" s="54"/>
      <c r="N380" s="54"/>
      <c r="O380" s="54"/>
      <c r="P380" s="54"/>
      <c r="Q380" s="54"/>
      <c r="R380" s="54"/>
      <c r="S380" s="54"/>
      <c r="T380" s="54"/>
      <c r="U380" s="54"/>
      <c r="V380" s="54"/>
      <c r="W380" s="54"/>
      <c r="X380" s="54"/>
      <c r="Y380" s="54"/>
      <c r="Z380" s="54"/>
      <c r="AA380" s="54">
        <f t="shared" si="20"/>
        <v>0</v>
      </c>
      <c r="AB380" s="55"/>
      <c r="AC380" s="168"/>
      <c r="AD380" s="168"/>
      <c r="AE380" s="168"/>
      <c r="AF380" s="168"/>
      <c r="AG380" s="168"/>
      <c r="AH380" s="168"/>
      <c r="AI380" s="168"/>
      <c r="AJ380" s="168"/>
      <c r="AK380" s="168"/>
      <c r="AL380" s="168"/>
      <c r="AM380" s="168"/>
      <c r="AN380" s="168"/>
    </row>
    <row r="381" spans="1:40" s="16" customFormat="1" ht="10.199999999999999" hidden="1">
      <c r="A381" s="16">
        <v>1140225124</v>
      </c>
      <c r="B381" s="167" t="s">
        <v>582</v>
      </c>
      <c r="C381" s="54">
        <f>+VLOOKUP(A381,Clasificación!C:J,5,FALSE)</f>
        <v>0</v>
      </c>
      <c r="D381" s="54"/>
      <c r="E381" s="54"/>
      <c r="F381" s="54">
        <f>+VLOOKUP(A381,Clasificación!C:K,9,FALSE)</f>
        <v>0</v>
      </c>
      <c r="G381" s="54">
        <f t="shared" si="17"/>
        <v>0</v>
      </c>
      <c r="H381" s="54"/>
      <c r="I381" s="54"/>
      <c r="J381" s="54"/>
      <c r="K381" s="54"/>
      <c r="L381" s="54"/>
      <c r="M381" s="54"/>
      <c r="N381" s="54"/>
      <c r="O381" s="54"/>
      <c r="P381" s="54"/>
      <c r="Q381" s="54"/>
      <c r="R381" s="54"/>
      <c r="S381" s="54"/>
      <c r="T381" s="54"/>
      <c r="U381" s="54"/>
      <c r="V381" s="54"/>
      <c r="W381" s="54"/>
      <c r="X381" s="54"/>
      <c r="Y381" s="54"/>
      <c r="Z381" s="54"/>
      <c r="AA381" s="54">
        <f t="shared" si="20"/>
        <v>0</v>
      </c>
      <c r="AB381" s="55"/>
      <c r="AC381" s="168"/>
      <c r="AD381" s="168"/>
      <c r="AE381" s="168"/>
      <c r="AF381" s="168"/>
      <c r="AG381" s="168"/>
      <c r="AH381" s="168"/>
      <c r="AI381" s="168"/>
      <c r="AJ381" s="168"/>
      <c r="AK381" s="168"/>
      <c r="AL381" s="168"/>
      <c r="AM381" s="168"/>
      <c r="AN381" s="168"/>
    </row>
    <row r="382" spans="1:40" s="16" customFormat="1" ht="10.199999999999999" hidden="1">
      <c r="A382" s="16">
        <v>1140225125</v>
      </c>
      <c r="B382" s="167" t="s">
        <v>583</v>
      </c>
      <c r="C382" s="54">
        <f>+VLOOKUP(A382,Clasificación!C:J,5,FALSE)</f>
        <v>0</v>
      </c>
      <c r="D382" s="54"/>
      <c r="E382" s="54"/>
      <c r="F382" s="54">
        <f>+VLOOKUP(A382,Clasificación!C:K,9,FALSE)</f>
        <v>0</v>
      </c>
      <c r="G382" s="54">
        <f t="shared" si="17"/>
        <v>0</v>
      </c>
      <c r="H382" s="54"/>
      <c r="I382" s="54"/>
      <c r="J382" s="54"/>
      <c r="K382" s="54"/>
      <c r="L382" s="54"/>
      <c r="M382" s="54"/>
      <c r="N382" s="54"/>
      <c r="O382" s="54"/>
      <c r="P382" s="54"/>
      <c r="Q382" s="54"/>
      <c r="R382" s="54"/>
      <c r="S382" s="54"/>
      <c r="T382" s="54"/>
      <c r="U382" s="54"/>
      <c r="V382" s="54"/>
      <c r="W382" s="54"/>
      <c r="X382" s="54"/>
      <c r="Y382" s="54"/>
      <c r="Z382" s="54"/>
      <c r="AA382" s="54">
        <f t="shared" si="20"/>
        <v>0</v>
      </c>
      <c r="AB382" s="55"/>
      <c r="AC382" s="168"/>
      <c r="AD382" s="168"/>
      <c r="AE382" s="168"/>
      <c r="AF382" s="168"/>
      <c r="AG382" s="168"/>
      <c r="AH382" s="168"/>
      <c r="AI382" s="168"/>
      <c r="AJ382" s="168"/>
      <c r="AK382" s="168"/>
      <c r="AL382" s="168"/>
      <c r="AM382" s="168"/>
      <c r="AN382" s="168"/>
    </row>
    <row r="383" spans="1:40" s="16" customFormat="1" ht="10.199999999999999" hidden="1">
      <c r="A383" s="16">
        <v>1140225126</v>
      </c>
      <c r="B383" s="167" t="s">
        <v>584</v>
      </c>
      <c r="C383" s="54">
        <f>+VLOOKUP(A383,Clasificación!C:J,5,FALSE)</f>
        <v>0</v>
      </c>
      <c r="D383" s="54"/>
      <c r="E383" s="54"/>
      <c r="F383" s="54">
        <f>+VLOOKUP(A383,Clasificación!C:K,9,FALSE)</f>
        <v>0</v>
      </c>
      <c r="G383" s="54">
        <f t="shared" si="17"/>
        <v>0</v>
      </c>
      <c r="H383" s="54"/>
      <c r="I383" s="54"/>
      <c r="J383" s="54"/>
      <c r="K383" s="54"/>
      <c r="L383" s="54"/>
      <c r="M383" s="54"/>
      <c r="N383" s="54"/>
      <c r="O383" s="54"/>
      <c r="P383" s="54"/>
      <c r="Q383" s="54"/>
      <c r="R383" s="54"/>
      <c r="S383" s="54"/>
      <c r="T383" s="54"/>
      <c r="U383" s="54"/>
      <c r="V383" s="54"/>
      <c r="W383" s="54"/>
      <c r="X383" s="54"/>
      <c r="Y383" s="54"/>
      <c r="Z383" s="54"/>
      <c r="AA383" s="54">
        <f t="shared" si="20"/>
        <v>0</v>
      </c>
      <c r="AB383" s="55"/>
      <c r="AC383" s="168"/>
      <c r="AD383" s="168"/>
      <c r="AE383" s="168"/>
      <c r="AF383" s="168"/>
      <c r="AG383" s="168"/>
      <c r="AH383" s="168"/>
      <c r="AI383" s="168"/>
      <c r="AJ383" s="168"/>
      <c r="AK383" s="168"/>
      <c r="AL383" s="168"/>
      <c r="AM383" s="168"/>
      <c r="AN383" s="168"/>
    </row>
    <row r="384" spans="1:40" s="16" customFormat="1" ht="10.199999999999999" hidden="1">
      <c r="A384" s="16">
        <v>1140225127</v>
      </c>
      <c r="B384" s="167" t="s">
        <v>585</v>
      </c>
      <c r="C384" s="54">
        <f>+VLOOKUP(A384,Clasificación!C:J,5,FALSE)</f>
        <v>0</v>
      </c>
      <c r="D384" s="54"/>
      <c r="E384" s="54"/>
      <c r="F384" s="54">
        <f>+VLOOKUP(A384,Clasificación!C:K,9,FALSE)</f>
        <v>0</v>
      </c>
      <c r="G384" s="54">
        <f t="shared" si="17"/>
        <v>0</v>
      </c>
      <c r="H384" s="54"/>
      <c r="I384" s="54"/>
      <c r="J384" s="54"/>
      <c r="K384" s="54"/>
      <c r="L384" s="54"/>
      <c r="M384" s="54"/>
      <c r="N384" s="54"/>
      <c r="O384" s="54"/>
      <c r="P384" s="54"/>
      <c r="Q384" s="54"/>
      <c r="R384" s="54"/>
      <c r="S384" s="54"/>
      <c r="T384" s="54"/>
      <c r="U384" s="54"/>
      <c r="V384" s="54"/>
      <c r="W384" s="54"/>
      <c r="X384" s="54"/>
      <c r="Y384" s="54"/>
      <c r="Z384" s="54"/>
      <c r="AA384" s="54">
        <f t="shared" si="20"/>
        <v>0</v>
      </c>
      <c r="AB384" s="55"/>
      <c r="AC384" s="168"/>
      <c r="AD384" s="168"/>
      <c r="AE384" s="168"/>
      <c r="AF384" s="168"/>
      <c r="AG384" s="168"/>
      <c r="AH384" s="168"/>
      <c r="AI384" s="168"/>
      <c r="AJ384" s="168"/>
      <c r="AK384" s="168"/>
      <c r="AL384" s="168"/>
      <c r="AM384" s="168"/>
      <c r="AN384" s="168"/>
    </row>
    <row r="385" spans="1:40" s="16" customFormat="1" ht="10.199999999999999" hidden="1">
      <c r="A385" s="16">
        <v>1140225128</v>
      </c>
      <c r="B385" s="167" t="s">
        <v>586</v>
      </c>
      <c r="C385" s="54">
        <f>+VLOOKUP(A385,Clasificación!C:J,5,FALSE)</f>
        <v>0</v>
      </c>
      <c r="D385" s="54"/>
      <c r="E385" s="54"/>
      <c r="F385" s="54">
        <f>+VLOOKUP(A385,Clasificación!C:K,9,FALSE)</f>
        <v>0</v>
      </c>
      <c r="G385" s="54">
        <f t="shared" si="17"/>
        <v>0</v>
      </c>
      <c r="H385" s="54"/>
      <c r="I385" s="54"/>
      <c r="J385" s="54"/>
      <c r="K385" s="54"/>
      <c r="L385" s="54"/>
      <c r="M385" s="54"/>
      <c r="N385" s="54"/>
      <c r="O385" s="54"/>
      <c r="P385" s="54"/>
      <c r="Q385" s="54"/>
      <c r="R385" s="54"/>
      <c r="S385" s="54"/>
      <c r="T385" s="54"/>
      <c r="U385" s="54"/>
      <c r="V385" s="54"/>
      <c r="W385" s="54"/>
      <c r="X385" s="54"/>
      <c r="Y385" s="54"/>
      <c r="Z385" s="54"/>
      <c r="AA385" s="54">
        <f t="shared" si="20"/>
        <v>0</v>
      </c>
      <c r="AB385" s="55"/>
      <c r="AC385" s="168"/>
      <c r="AD385" s="168"/>
      <c r="AE385" s="168"/>
      <c r="AF385" s="168"/>
      <c r="AG385" s="168"/>
      <c r="AH385" s="168"/>
      <c r="AI385" s="168"/>
      <c r="AJ385" s="168"/>
      <c r="AK385" s="168"/>
      <c r="AL385" s="168"/>
      <c r="AM385" s="168"/>
      <c r="AN385" s="168"/>
    </row>
    <row r="386" spans="1:40" s="16" customFormat="1" ht="10.199999999999999" hidden="1">
      <c r="A386" s="16">
        <v>1140225129</v>
      </c>
      <c r="B386" s="167" t="s">
        <v>587</v>
      </c>
      <c r="C386" s="54">
        <f>+VLOOKUP(A386,Clasificación!C:J,5,FALSE)</f>
        <v>0</v>
      </c>
      <c r="D386" s="54"/>
      <c r="E386" s="54"/>
      <c r="F386" s="54">
        <f>+VLOOKUP(A386,Clasificación!C:K,9,FALSE)</f>
        <v>0</v>
      </c>
      <c r="G386" s="54">
        <f t="shared" si="17"/>
        <v>0</v>
      </c>
      <c r="H386" s="54"/>
      <c r="I386" s="54"/>
      <c r="J386" s="54"/>
      <c r="K386" s="54"/>
      <c r="L386" s="54"/>
      <c r="M386" s="54"/>
      <c r="N386" s="54"/>
      <c r="O386" s="54"/>
      <c r="P386" s="54"/>
      <c r="Q386" s="54"/>
      <c r="R386" s="54"/>
      <c r="S386" s="54"/>
      <c r="T386" s="54"/>
      <c r="U386" s="54"/>
      <c r="V386" s="54"/>
      <c r="W386" s="54"/>
      <c r="X386" s="54"/>
      <c r="Y386" s="54"/>
      <c r="Z386" s="54"/>
      <c r="AA386" s="54">
        <f t="shared" si="20"/>
        <v>0</v>
      </c>
      <c r="AB386" s="55"/>
      <c r="AC386" s="168"/>
      <c r="AD386" s="168"/>
      <c r="AE386" s="168"/>
      <c r="AF386" s="168"/>
      <c r="AG386" s="168"/>
      <c r="AH386" s="168"/>
      <c r="AI386" s="168"/>
      <c r="AJ386" s="168"/>
      <c r="AK386" s="168"/>
      <c r="AL386" s="168"/>
      <c r="AM386" s="168"/>
      <c r="AN386" s="168"/>
    </row>
    <row r="387" spans="1:40" s="16" customFormat="1" ht="10.199999999999999" hidden="1">
      <c r="A387" s="16">
        <v>1140225130</v>
      </c>
      <c r="B387" s="167" t="s">
        <v>588</v>
      </c>
      <c r="C387" s="54">
        <f>+VLOOKUP(A387,Clasificación!C:J,5,FALSE)</f>
        <v>0</v>
      </c>
      <c r="D387" s="54"/>
      <c r="E387" s="54"/>
      <c r="F387" s="54">
        <f>+VLOOKUP(A387,Clasificación!C:K,9,FALSE)</f>
        <v>0</v>
      </c>
      <c r="G387" s="54">
        <f t="shared" si="17"/>
        <v>0</v>
      </c>
      <c r="H387" s="54"/>
      <c r="I387" s="54"/>
      <c r="J387" s="54"/>
      <c r="K387" s="54"/>
      <c r="L387" s="54"/>
      <c r="M387" s="54"/>
      <c r="N387" s="54"/>
      <c r="O387" s="54"/>
      <c r="P387" s="54"/>
      <c r="Q387" s="54"/>
      <c r="R387" s="54"/>
      <c r="S387" s="54"/>
      <c r="T387" s="54"/>
      <c r="U387" s="54"/>
      <c r="V387" s="54"/>
      <c r="W387" s="54"/>
      <c r="X387" s="54"/>
      <c r="Y387" s="54"/>
      <c r="Z387" s="54"/>
      <c r="AA387" s="54">
        <f t="shared" si="20"/>
        <v>0</v>
      </c>
      <c r="AB387" s="55"/>
      <c r="AC387" s="168"/>
      <c r="AD387" s="168"/>
      <c r="AE387" s="168"/>
      <c r="AF387" s="168"/>
      <c r="AG387" s="168"/>
      <c r="AH387" s="168"/>
      <c r="AI387" s="168"/>
      <c r="AJ387" s="168"/>
      <c r="AK387" s="168"/>
      <c r="AL387" s="168"/>
      <c r="AM387" s="168"/>
      <c r="AN387" s="168"/>
    </row>
    <row r="388" spans="1:40" s="16" customFormat="1" ht="10.199999999999999" hidden="1">
      <c r="A388" s="16">
        <v>114023</v>
      </c>
      <c r="B388" s="167" t="s">
        <v>589</v>
      </c>
      <c r="C388" s="54">
        <f>+VLOOKUP(A388,Clasificación!C:J,5,FALSE)</f>
        <v>0</v>
      </c>
      <c r="D388" s="54"/>
      <c r="E388" s="54"/>
      <c r="F388" s="54">
        <f>+VLOOKUP(A388,Clasificación!C:K,9,FALSE)</f>
        <v>0</v>
      </c>
      <c r="G388" s="54">
        <f t="shared" si="17"/>
        <v>0</v>
      </c>
      <c r="H388" s="54"/>
      <c r="I388" s="54"/>
      <c r="J388" s="54"/>
      <c r="K388" s="54"/>
      <c r="L388" s="54"/>
      <c r="M388" s="54"/>
      <c r="N388" s="54"/>
      <c r="O388" s="54"/>
      <c r="P388" s="54"/>
      <c r="Q388" s="54"/>
      <c r="R388" s="54"/>
      <c r="S388" s="54"/>
      <c r="T388" s="54"/>
      <c r="U388" s="54"/>
      <c r="V388" s="54"/>
      <c r="W388" s="54"/>
      <c r="X388" s="54"/>
      <c r="Y388" s="54"/>
      <c r="Z388" s="54"/>
      <c r="AA388" s="54">
        <f t="shared" si="20"/>
        <v>0</v>
      </c>
      <c r="AB388" s="55"/>
      <c r="AC388" s="168"/>
      <c r="AD388" s="168"/>
      <c r="AE388" s="168"/>
      <c r="AF388" s="168"/>
      <c r="AG388" s="168"/>
      <c r="AH388" s="168"/>
      <c r="AI388" s="168"/>
      <c r="AJ388" s="168"/>
      <c r="AK388" s="168"/>
      <c r="AL388" s="168"/>
      <c r="AM388" s="168"/>
      <c r="AN388" s="168"/>
    </row>
    <row r="389" spans="1:40" s="16" customFormat="1" ht="10.199999999999999" hidden="1">
      <c r="A389" s="16">
        <v>1140231</v>
      </c>
      <c r="B389" s="167" t="s">
        <v>590</v>
      </c>
      <c r="C389" s="54">
        <f>+VLOOKUP(A389,Clasificación!C:J,5,FALSE)</f>
        <v>0</v>
      </c>
      <c r="D389" s="54"/>
      <c r="E389" s="54"/>
      <c r="F389" s="54">
        <f>+VLOOKUP(A389,Clasificación!C:K,9,FALSE)</f>
        <v>0</v>
      </c>
      <c r="G389" s="54">
        <f t="shared" si="17"/>
        <v>0</v>
      </c>
      <c r="H389" s="54"/>
      <c r="I389" s="54"/>
      <c r="J389" s="54"/>
      <c r="K389" s="54"/>
      <c r="L389" s="54"/>
      <c r="M389" s="54"/>
      <c r="N389" s="54"/>
      <c r="O389" s="54"/>
      <c r="P389" s="54"/>
      <c r="Q389" s="54"/>
      <c r="R389" s="54"/>
      <c r="S389" s="54"/>
      <c r="T389" s="54"/>
      <c r="U389" s="54"/>
      <c r="V389" s="54"/>
      <c r="W389" s="54"/>
      <c r="X389" s="54"/>
      <c r="Y389" s="54"/>
      <c r="Z389" s="54"/>
      <c r="AA389" s="54">
        <f t="shared" si="20"/>
        <v>0</v>
      </c>
      <c r="AB389" s="55"/>
      <c r="AC389" s="168"/>
      <c r="AD389" s="168"/>
      <c r="AE389" s="168"/>
      <c r="AF389" s="168"/>
      <c r="AG389" s="168"/>
      <c r="AH389" s="168"/>
      <c r="AI389" s="168"/>
      <c r="AJ389" s="168"/>
      <c r="AK389" s="168"/>
      <c r="AL389" s="168"/>
      <c r="AM389" s="168"/>
      <c r="AN389" s="168"/>
    </row>
    <row r="390" spans="1:40" s="16" customFormat="1" ht="10.199999999999999" hidden="1">
      <c r="A390" s="16">
        <v>11402311</v>
      </c>
      <c r="B390" s="167" t="s">
        <v>452</v>
      </c>
      <c r="C390" s="54">
        <f>+VLOOKUP(A390,Clasificación!C:J,5,FALSE)</f>
        <v>0</v>
      </c>
      <c r="D390" s="54"/>
      <c r="E390" s="54"/>
      <c r="F390" s="54">
        <f>+VLOOKUP(A390,Clasificación!C:K,9,FALSE)</f>
        <v>0</v>
      </c>
      <c r="G390" s="54">
        <f t="shared" si="17"/>
        <v>0</v>
      </c>
      <c r="H390" s="54"/>
      <c r="I390" s="54"/>
      <c r="J390" s="54"/>
      <c r="K390" s="54"/>
      <c r="L390" s="54"/>
      <c r="M390" s="54"/>
      <c r="N390" s="54"/>
      <c r="O390" s="54"/>
      <c r="P390" s="54"/>
      <c r="Q390" s="54"/>
      <c r="R390" s="54"/>
      <c r="S390" s="54"/>
      <c r="T390" s="54"/>
      <c r="U390" s="54"/>
      <c r="V390" s="54"/>
      <c r="W390" s="54"/>
      <c r="X390" s="54"/>
      <c r="Y390" s="54"/>
      <c r="Z390" s="54"/>
      <c r="AA390" s="54">
        <f t="shared" si="20"/>
        <v>0</v>
      </c>
      <c r="AB390" s="55"/>
      <c r="AC390" s="168"/>
      <c r="AD390" s="168"/>
      <c r="AE390" s="168"/>
      <c r="AF390" s="168"/>
      <c r="AG390" s="168"/>
      <c r="AH390" s="168"/>
      <c r="AI390" s="168"/>
      <c r="AJ390" s="168"/>
      <c r="AK390" s="168"/>
      <c r="AL390" s="168"/>
      <c r="AM390" s="168"/>
      <c r="AN390" s="168"/>
    </row>
    <row r="391" spans="1:40" s="16" customFormat="1" ht="10.199999999999999" hidden="1">
      <c r="A391" s="16">
        <v>1140231101</v>
      </c>
      <c r="B391" s="167" t="s">
        <v>268</v>
      </c>
      <c r="C391" s="54">
        <f>+VLOOKUP(A391,Clasificación!C:J,5,FALSE)</f>
        <v>0</v>
      </c>
      <c r="D391" s="54"/>
      <c r="E391" s="54"/>
      <c r="F391" s="54">
        <f>+VLOOKUP(A391,Clasificación!C:K,9,FALSE)</f>
        <v>0</v>
      </c>
      <c r="G391" s="54">
        <f t="shared" si="17"/>
        <v>0</v>
      </c>
      <c r="H391" s="54"/>
      <c r="I391" s="54"/>
      <c r="J391" s="54"/>
      <c r="K391" s="54"/>
      <c r="L391" s="54"/>
      <c r="M391" s="54"/>
      <c r="N391" s="54"/>
      <c r="O391" s="54"/>
      <c r="P391" s="54"/>
      <c r="Q391" s="54"/>
      <c r="R391" s="54"/>
      <c r="S391" s="54"/>
      <c r="T391" s="54"/>
      <c r="U391" s="54"/>
      <c r="V391" s="54"/>
      <c r="W391" s="54"/>
      <c r="X391" s="54"/>
      <c r="Y391" s="54"/>
      <c r="Z391" s="54"/>
      <c r="AA391" s="54">
        <f t="shared" si="20"/>
        <v>0</v>
      </c>
      <c r="AB391" s="55"/>
      <c r="AC391" s="168"/>
      <c r="AD391" s="168"/>
      <c r="AE391" s="168"/>
      <c r="AF391" s="168"/>
      <c r="AG391" s="168"/>
      <c r="AH391" s="168"/>
      <c r="AI391" s="168"/>
      <c r="AJ391" s="168"/>
      <c r="AK391" s="168"/>
      <c r="AL391" s="168"/>
      <c r="AM391" s="168"/>
      <c r="AN391" s="168"/>
    </row>
    <row r="392" spans="1:40" s="16" customFormat="1" ht="10.199999999999999" hidden="1">
      <c r="A392" s="16">
        <v>1140231102</v>
      </c>
      <c r="B392" s="167" t="s">
        <v>453</v>
      </c>
      <c r="C392" s="54">
        <f>+VLOOKUP(A392,Clasificación!C:J,5,FALSE)</f>
        <v>0</v>
      </c>
      <c r="D392" s="54"/>
      <c r="E392" s="54"/>
      <c r="F392" s="54">
        <f>+VLOOKUP(A392,Clasificación!C:K,9,FALSE)</f>
        <v>0</v>
      </c>
      <c r="G392" s="54">
        <f t="shared" si="17"/>
        <v>0</v>
      </c>
      <c r="H392" s="54"/>
      <c r="I392" s="54"/>
      <c r="J392" s="54"/>
      <c r="K392" s="54"/>
      <c r="L392" s="54"/>
      <c r="M392" s="54"/>
      <c r="N392" s="54"/>
      <c r="O392" s="54"/>
      <c r="P392" s="54"/>
      <c r="Q392" s="54"/>
      <c r="R392" s="54"/>
      <c r="S392" s="54"/>
      <c r="T392" s="54"/>
      <c r="U392" s="54"/>
      <c r="V392" s="54"/>
      <c r="W392" s="54"/>
      <c r="X392" s="54"/>
      <c r="Y392" s="54"/>
      <c r="Z392" s="54"/>
      <c r="AA392" s="54">
        <f t="shared" si="20"/>
        <v>0</v>
      </c>
      <c r="AB392" s="55"/>
      <c r="AC392" s="168"/>
      <c r="AD392" s="168"/>
      <c r="AE392" s="168"/>
      <c r="AF392" s="168"/>
      <c r="AG392" s="168"/>
      <c r="AH392" s="168"/>
      <c r="AI392" s="168"/>
      <c r="AJ392" s="168"/>
      <c r="AK392" s="168"/>
      <c r="AL392" s="168"/>
      <c r="AM392" s="168"/>
      <c r="AN392" s="168"/>
    </row>
    <row r="393" spans="1:40" s="16" customFormat="1" ht="10.199999999999999" hidden="1">
      <c r="A393" s="16">
        <v>11402312</v>
      </c>
      <c r="B393" s="167" t="s">
        <v>454</v>
      </c>
      <c r="C393" s="54">
        <f>+VLOOKUP(A393,Clasificación!C:J,5,FALSE)</f>
        <v>0</v>
      </c>
      <c r="D393" s="54"/>
      <c r="E393" s="54"/>
      <c r="F393" s="54">
        <f>+VLOOKUP(A393,Clasificación!C:K,9,FALSE)</f>
        <v>0</v>
      </c>
      <c r="G393" s="54">
        <f t="shared" ref="G393:G462" si="21">C393+D393-E393-F393</f>
        <v>0</v>
      </c>
      <c r="H393" s="54"/>
      <c r="I393" s="54"/>
      <c r="J393" s="54"/>
      <c r="K393" s="54"/>
      <c r="L393" s="54"/>
      <c r="M393" s="54"/>
      <c r="N393" s="54"/>
      <c r="O393" s="54"/>
      <c r="P393" s="54"/>
      <c r="Q393" s="54"/>
      <c r="R393" s="54"/>
      <c r="S393" s="54"/>
      <c r="T393" s="54"/>
      <c r="U393" s="54"/>
      <c r="V393" s="54"/>
      <c r="W393" s="54"/>
      <c r="X393" s="54"/>
      <c r="Y393" s="54"/>
      <c r="Z393" s="54"/>
      <c r="AA393" s="54">
        <f t="shared" si="20"/>
        <v>0</v>
      </c>
      <c r="AB393" s="55"/>
      <c r="AC393" s="168"/>
      <c r="AD393" s="168"/>
      <c r="AE393" s="168"/>
      <c r="AF393" s="168"/>
      <c r="AG393" s="168"/>
      <c r="AH393" s="168"/>
      <c r="AI393" s="168"/>
      <c r="AJ393" s="168"/>
      <c r="AK393" s="168"/>
      <c r="AL393" s="168"/>
      <c r="AM393" s="168"/>
      <c r="AN393" s="168"/>
    </row>
    <row r="394" spans="1:40" s="16" customFormat="1" ht="10.199999999999999" hidden="1">
      <c r="A394" s="16">
        <v>1140231201</v>
      </c>
      <c r="B394" s="167" t="s">
        <v>455</v>
      </c>
      <c r="C394" s="54">
        <f>+VLOOKUP(A394,Clasificación!C:J,5,FALSE)</f>
        <v>0</v>
      </c>
      <c r="D394" s="54"/>
      <c r="E394" s="54"/>
      <c r="F394" s="54">
        <f>+VLOOKUP(A394,Clasificación!C:K,9,FALSE)</f>
        <v>0</v>
      </c>
      <c r="G394" s="54">
        <f t="shared" si="21"/>
        <v>0</v>
      </c>
      <c r="H394" s="54"/>
      <c r="I394" s="54"/>
      <c r="J394" s="54"/>
      <c r="K394" s="54"/>
      <c r="L394" s="54"/>
      <c r="M394" s="54"/>
      <c r="N394" s="54"/>
      <c r="O394" s="54"/>
      <c r="P394" s="54"/>
      <c r="Q394" s="54"/>
      <c r="R394" s="54"/>
      <c r="S394" s="54"/>
      <c r="T394" s="54"/>
      <c r="U394" s="54"/>
      <c r="V394" s="54"/>
      <c r="W394" s="54"/>
      <c r="X394" s="54"/>
      <c r="Y394" s="54"/>
      <c r="Z394" s="54"/>
      <c r="AA394" s="54">
        <f t="shared" si="20"/>
        <v>0</v>
      </c>
      <c r="AB394" s="55"/>
      <c r="AC394" s="168"/>
      <c r="AD394" s="168"/>
      <c r="AE394" s="168"/>
      <c r="AF394" s="168"/>
      <c r="AG394" s="168"/>
      <c r="AH394" s="168"/>
      <c r="AI394" s="168"/>
      <c r="AJ394" s="168"/>
      <c r="AK394" s="168"/>
      <c r="AL394" s="168"/>
      <c r="AM394" s="168"/>
      <c r="AN394" s="168"/>
    </row>
    <row r="395" spans="1:40" s="16" customFormat="1" ht="10.199999999999999" hidden="1">
      <c r="A395" s="16">
        <v>1140231202</v>
      </c>
      <c r="B395" s="167" t="s">
        <v>456</v>
      </c>
      <c r="C395" s="54">
        <f>+VLOOKUP(A395,Clasificación!C:J,5,FALSE)</f>
        <v>0</v>
      </c>
      <c r="D395" s="54"/>
      <c r="E395" s="54"/>
      <c r="F395" s="54">
        <f>+VLOOKUP(A395,Clasificación!C:K,9,FALSE)</f>
        <v>0</v>
      </c>
      <c r="G395" s="54">
        <f t="shared" si="21"/>
        <v>0</v>
      </c>
      <c r="H395" s="54"/>
      <c r="I395" s="54"/>
      <c r="J395" s="54"/>
      <c r="K395" s="54"/>
      <c r="L395" s="54"/>
      <c r="M395" s="54"/>
      <c r="N395" s="54"/>
      <c r="O395" s="54"/>
      <c r="P395" s="54"/>
      <c r="Q395" s="54"/>
      <c r="R395" s="54"/>
      <c r="S395" s="54"/>
      <c r="T395" s="54"/>
      <c r="U395" s="54"/>
      <c r="V395" s="54"/>
      <c r="W395" s="54"/>
      <c r="X395" s="54"/>
      <c r="Y395" s="54"/>
      <c r="Z395" s="54"/>
      <c r="AA395" s="54">
        <f t="shared" si="20"/>
        <v>0</v>
      </c>
      <c r="AB395" s="55"/>
      <c r="AC395" s="168"/>
      <c r="AD395" s="168"/>
      <c r="AE395" s="168"/>
      <c r="AF395" s="168"/>
      <c r="AG395" s="168"/>
      <c r="AH395" s="168"/>
      <c r="AI395" s="168"/>
      <c r="AJ395" s="168"/>
      <c r="AK395" s="168"/>
      <c r="AL395" s="168"/>
      <c r="AM395" s="168"/>
      <c r="AN395" s="168"/>
    </row>
    <row r="396" spans="1:40" s="16" customFormat="1" ht="10.199999999999999" hidden="1">
      <c r="A396" s="16">
        <v>11402313</v>
      </c>
      <c r="B396" s="167" t="s">
        <v>457</v>
      </c>
      <c r="C396" s="54">
        <f>+VLOOKUP(A396,Clasificación!C:J,5,FALSE)</f>
        <v>0</v>
      </c>
      <c r="D396" s="54"/>
      <c r="E396" s="54"/>
      <c r="F396" s="54">
        <f>+VLOOKUP(A396,Clasificación!C:K,9,FALSE)</f>
        <v>0</v>
      </c>
      <c r="G396" s="54">
        <f t="shared" si="21"/>
        <v>0</v>
      </c>
      <c r="H396" s="54"/>
      <c r="I396" s="54"/>
      <c r="J396" s="54"/>
      <c r="K396" s="54"/>
      <c r="L396" s="54"/>
      <c r="M396" s="54"/>
      <c r="N396" s="54"/>
      <c r="O396" s="54"/>
      <c r="P396" s="54"/>
      <c r="Q396" s="54"/>
      <c r="R396" s="54"/>
      <c r="S396" s="54"/>
      <c r="T396" s="54"/>
      <c r="U396" s="54"/>
      <c r="V396" s="54"/>
      <c r="W396" s="54"/>
      <c r="X396" s="54"/>
      <c r="Y396" s="54"/>
      <c r="Z396" s="54"/>
      <c r="AA396" s="54">
        <f t="shared" si="20"/>
        <v>0</v>
      </c>
      <c r="AB396" s="55"/>
      <c r="AC396" s="168"/>
      <c r="AD396" s="168"/>
      <c r="AE396" s="168"/>
      <c r="AF396" s="168"/>
      <c r="AG396" s="168"/>
      <c r="AH396" s="168"/>
      <c r="AI396" s="168"/>
      <c r="AJ396" s="168"/>
      <c r="AK396" s="168"/>
      <c r="AL396" s="168"/>
      <c r="AM396" s="168"/>
      <c r="AN396" s="168"/>
    </row>
    <row r="397" spans="1:40" s="16" customFormat="1" ht="10.199999999999999" hidden="1">
      <c r="A397" s="16">
        <v>1140231301</v>
      </c>
      <c r="B397" s="167" t="s">
        <v>458</v>
      </c>
      <c r="C397" s="54">
        <f>+VLOOKUP(A397,Clasificación!C:J,5,FALSE)</f>
        <v>0</v>
      </c>
      <c r="D397" s="54"/>
      <c r="E397" s="54"/>
      <c r="F397" s="54">
        <f>+VLOOKUP(A397,Clasificación!C:K,9,FALSE)</f>
        <v>0</v>
      </c>
      <c r="G397" s="54">
        <f t="shared" si="21"/>
        <v>0</v>
      </c>
      <c r="H397" s="54"/>
      <c r="I397" s="54"/>
      <c r="J397" s="54"/>
      <c r="K397" s="54"/>
      <c r="L397" s="54"/>
      <c r="M397" s="54"/>
      <c r="N397" s="54"/>
      <c r="O397" s="54"/>
      <c r="P397" s="54"/>
      <c r="Q397" s="54"/>
      <c r="R397" s="54"/>
      <c r="S397" s="54"/>
      <c r="T397" s="54"/>
      <c r="U397" s="54"/>
      <c r="V397" s="54"/>
      <c r="W397" s="54"/>
      <c r="X397" s="54"/>
      <c r="Y397" s="54"/>
      <c r="Z397" s="54"/>
      <c r="AA397" s="54">
        <f t="shared" ref="AA397:AA468" si="22">SUM(G397:Z397)</f>
        <v>0</v>
      </c>
      <c r="AB397" s="55"/>
      <c r="AC397" s="168"/>
      <c r="AD397" s="168"/>
      <c r="AE397" s="168"/>
      <c r="AF397" s="168"/>
      <c r="AG397" s="168"/>
      <c r="AH397" s="168"/>
      <c r="AI397" s="168"/>
      <c r="AJ397" s="168"/>
      <c r="AK397" s="168"/>
      <c r="AL397" s="168"/>
      <c r="AM397" s="168"/>
      <c r="AN397" s="168"/>
    </row>
    <row r="398" spans="1:40" s="16" customFormat="1" ht="10.199999999999999" hidden="1">
      <c r="A398" s="16">
        <v>1140231302</v>
      </c>
      <c r="B398" s="167" t="s">
        <v>459</v>
      </c>
      <c r="C398" s="54">
        <f>+VLOOKUP(A398,Clasificación!C:J,5,FALSE)</f>
        <v>0</v>
      </c>
      <c r="D398" s="54"/>
      <c r="E398" s="54"/>
      <c r="F398" s="54">
        <f>+VLOOKUP(A398,Clasificación!C:K,9,FALSE)</f>
        <v>0</v>
      </c>
      <c r="G398" s="54">
        <f t="shared" si="21"/>
        <v>0</v>
      </c>
      <c r="H398" s="54"/>
      <c r="I398" s="54"/>
      <c r="J398" s="54"/>
      <c r="K398" s="54"/>
      <c r="L398" s="54"/>
      <c r="M398" s="54"/>
      <c r="N398" s="54"/>
      <c r="O398" s="54"/>
      <c r="P398" s="54"/>
      <c r="Q398" s="54"/>
      <c r="R398" s="54"/>
      <c r="S398" s="54"/>
      <c r="T398" s="54"/>
      <c r="U398" s="54"/>
      <c r="V398" s="54"/>
      <c r="W398" s="54"/>
      <c r="X398" s="54"/>
      <c r="Y398" s="54"/>
      <c r="Z398" s="54"/>
      <c r="AA398" s="54">
        <f t="shared" si="22"/>
        <v>0</v>
      </c>
      <c r="AB398" s="55"/>
      <c r="AC398" s="168"/>
      <c r="AD398" s="168"/>
      <c r="AE398" s="168"/>
      <c r="AF398" s="168"/>
      <c r="AG398" s="168"/>
      <c r="AH398" s="168"/>
      <c r="AI398" s="168"/>
      <c r="AJ398" s="168"/>
      <c r="AK398" s="168"/>
      <c r="AL398" s="168"/>
      <c r="AM398" s="168"/>
      <c r="AN398" s="168"/>
    </row>
    <row r="399" spans="1:40" s="16" customFormat="1" ht="10.199999999999999" hidden="1">
      <c r="A399" s="16">
        <v>11402314</v>
      </c>
      <c r="B399" s="167" t="s">
        <v>49</v>
      </c>
      <c r="C399" s="54">
        <f>+VLOOKUP(A399,Clasificación!C:J,5,FALSE)</f>
        <v>0</v>
      </c>
      <c r="D399" s="54"/>
      <c r="E399" s="54"/>
      <c r="F399" s="54">
        <f>+VLOOKUP(A399,Clasificación!C:K,9,FALSE)</f>
        <v>0</v>
      </c>
      <c r="G399" s="54">
        <f t="shared" si="21"/>
        <v>0</v>
      </c>
      <c r="H399" s="54"/>
      <c r="I399" s="54"/>
      <c r="J399" s="54"/>
      <c r="K399" s="54"/>
      <c r="L399" s="54"/>
      <c r="M399" s="54"/>
      <c r="N399" s="54"/>
      <c r="O399" s="54"/>
      <c r="P399" s="54"/>
      <c r="Q399" s="54"/>
      <c r="R399" s="54"/>
      <c r="S399" s="54"/>
      <c r="T399" s="54"/>
      <c r="U399" s="54"/>
      <c r="V399" s="54"/>
      <c r="W399" s="54"/>
      <c r="X399" s="54"/>
      <c r="Y399" s="54"/>
      <c r="Z399" s="54"/>
      <c r="AA399" s="54">
        <f t="shared" si="22"/>
        <v>0</v>
      </c>
      <c r="AB399" s="55"/>
      <c r="AC399" s="168"/>
      <c r="AD399" s="168"/>
      <c r="AE399" s="168"/>
      <c r="AF399" s="168"/>
      <c r="AG399" s="168"/>
      <c r="AH399" s="168"/>
      <c r="AI399" s="168"/>
      <c r="AJ399" s="168"/>
      <c r="AK399" s="168"/>
      <c r="AL399" s="168"/>
      <c r="AM399" s="168"/>
      <c r="AN399" s="168"/>
    </row>
    <row r="400" spans="1:40" s="16" customFormat="1" ht="10.199999999999999" hidden="1">
      <c r="A400" s="16">
        <v>1140231401</v>
      </c>
      <c r="B400" s="167" t="s">
        <v>249</v>
      </c>
      <c r="C400" s="54">
        <f>+VLOOKUP(A400,Clasificación!C:J,5,FALSE)</f>
        <v>0</v>
      </c>
      <c r="D400" s="54"/>
      <c r="E400" s="54"/>
      <c r="F400" s="54">
        <f>+VLOOKUP(A400,Clasificación!C:K,9,FALSE)</f>
        <v>0</v>
      </c>
      <c r="G400" s="54">
        <f t="shared" si="21"/>
        <v>0</v>
      </c>
      <c r="H400" s="54"/>
      <c r="I400" s="54"/>
      <c r="J400" s="54"/>
      <c r="K400" s="54"/>
      <c r="L400" s="54"/>
      <c r="M400" s="54"/>
      <c r="N400" s="54"/>
      <c r="O400" s="54"/>
      <c r="P400" s="54"/>
      <c r="Q400" s="54"/>
      <c r="R400" s="54"/>
      <c r="S400" s="54"/>
      <c r="T400" s="54"/>
      <c r="U400" s="54"/>
      <c r="V400" s="54"/>
      <c r="W400" s="54"/>
      <c r="X400" s="54"/>
      <c r="Y400" s="54"/>
      <c r="Z400" s="54"/>
      <c r="AA400" s="54">
        <f t="shared" si="22"/>
        <v>0</v>
      </c>
      <c r="AB400" s="55"/>
      <c r="AC400" s="168"/>
      <c r="AD400" s="168"/>
      <c r="AE400" s="168"/>
      <c r="AF400" s="168"/>
      <c r="AG400" s="168"/>
      <c r="AH400" s="168"/>
      <c r="AI400" s="168"/>
      <c r="AJ400" s="168"/>
      <c r="AK400" s="168"/>
      <c r="AL400" s="168"/>
      <c r="AM400" s="168"/>
      <c r="AN400" s="168"/>
    </row>
    <row r="401" spans="1:40" s="16" customFormat="1" ht="10.199999999999999" hidden="1">
      <c r="A401" s="16">
        <v>1140231402</v>
      </c>
      <c r="B401" s="167" t="s">
        <v>250</v>
      </c>
      <c r="C401" s="54">
        <f>+VLOOKUP(A401,Clasificación!C:J,5,FALSE)</f>
        <v>0</v>
      </c>
      <c r="D401" s="54"/>
      <c r="E401" s="54"/>
      <c r="F401" s="54">
        <f>+VLOOKUP(A401,Clasificación!C:K,9,FALSE)</f>
        <v>0</v>
      </c>
      <c r="G401" s="54">
        <f t="shared" si="21"/>
        <v>0</v>
      </c>
      <c r="H401" s="54"/>
      <c r="I401" s="54"/>
      <c r="J401" s="54"/>
      <c r="K401" s="54"/>
      <c r="L401" s="54"/>
      <c r="M401" s="54"/>
      <c r="N401" s="54"/>
      <c r="O401" s="54"/>
      <c r="P401" s="54"/>
      <c r="Q401" s="54"/>
      <c r="R401" s="54"/>
      <c r="S401" s="54"/>
      <c r="T401" s="54"/>
      <c r="U401" s="54"/>
      <c r="V401" s="54"/>
      <c r="W401" s="54"/>
      <c r="X401" s="54"/>
      <c r="Y401" s="54"/>
      <c r="Z401" s="54"/>
      <c r="AA401" s="54">
        <f t="shared" si="22"/>
        <v>0</v>
      </c>
      <c r="AB401" s="55"/>
      <c r="AC401" s="168"/>
      <c r="AD401" s="168"/>
      <c r="AE401" s="168"/>
      <c r="AF401" s="168"/>
      <c r="AG401" s="168"/>
      <c r="AH401" s="168"/>
      <c r="AI401" s="168"/>
      <c r="AJ401" s="168"/>
      <c r="AK401" s="168"/>
      <c r="AL401" s="168"/>
      <c r="AM401" s="168"/>
      <c r="AN401" s="168"/>
    </row>
    <row r="402" spans="1:40" s="16" customFormat="1" ht="10.199999999999999" hidden="1">
      <c r="A402" s="16">
        <v>11403</v>
      </c>
      <c r="B402" s="167" t="s">
        <v>95</v>
      </c>
      <c r="C402" s="54">
        <f>+VLOOKUP(A402,Clasificación!C:J,5,FALSE)</f>
        <v>0</v>
      </c>
      <c r="D402" s="54"/>
      <c r="E402" s="54"/>
      <c r="F402" s="54">
        <f>+VLOOKUP(A402,Clasificación!C:K,9,FALSE)</f>
        <v>0</v>
      </c>
      <c r="G402" s="54">
        <f t="shared" si="21"/>
        <v>0</v>
      </c>
      <c r="H402" s="54"/>
      <c r="I402" s="54"/>
      <c r="J402" s="54"/>
      <c r="K402" s="54"/>
      <c r="L402" s="54"/>
      <c r="M402" s="54"/>
      <c r="N402" s="54"/>
      <c r="O402" s="54"/>
      <c r="P402" s="54"/>
      <c r="Q402" s="54"/>
      <c r="R402" s="54"/>
      <c r="S402" s="54"/>
      <c r="T402" s="54"/>
      <c r="U402" s="54"/>
      <c r="V402" s="54"/>
      <c r="W402" s="54"/>
      <c r="X402" s="54"/>
      <c r="Y402" s="54"/>
      <c r="Z402" s="54"/>
      <c r="AA402" s="54">
        <f t="shared" si="22"/>
        <v>0</v>
      </c>
      <c r="AB402" s="55"/>
      <c r="AC402" s="168"/>
      <c r="AD402" s="168"/>
      <c r="AE402" s="168"/>
      <c r="AF402" s="168"/>
      <c r="AG402" s="168"/>
      <c r="AH402" s="168"/>
      <c r="AI402" s="168"/>
      <c r="AJ402" s="168"/>
      <c r="AK402" s="168"/>
      <c r="AL402" s="168"/>
      <c r="AM402" s="168"/>
      <c r="AN402" s="168"/>
    </row>
    <row r="403" spans="1:40" s="16" customFormat="1" ht="10.199999999999999" hidden="1">
      <c r="A403" s="16">
        <v>114031</v>
      </c>
      <c r="B403" s="167" t="s">
        <v>324</v>
      </c>
      <c r="C403" s="54">
        <f>+VLOOKUP(A403,Clasificación!C:J,5,FALSE)</f>
        <v>0</v>
      </c>
      <c r="D403" s="54"/>
      <c r="E403" s="54"/>
      <c r="F403" s="54">
        <f>+VLOOKUP(A403,Clasificación!C:K,9,FALSE)</f>
        <v>0</v>
      </c>
      <c r="G403" s="54">
        <f t="shared" si="21"/>
        <v>0</v>
      </c>
      <c r="H403" s="54"/>
      <c r="I403" s="54"/>
      <c r="J403" s="54"/>
      <c r="K403" s="54"/>
      <c r="L403" s="54"/>
      <c r="M403" s="54"/>
      <c r="N403" s="54"/>
      <c r="O403" s="54"/>
      <c r="P403" s="54"/>
      <c r="Q403" s="54"/>
      <c r="R403" s="54"/>
      <c r="S403" s="54"/>
      <c r="T403" s="54"/>
      <c r="U403" s="54"/>
      <c r="V403" s="54"/>
      <c r="W403" s="54"/>
      <c r="X403" s="54"/>
      <c r="Y403" s="54"/>
      <c r="Z403" s="54"/>
      <c r="AA403" s="54">
        <f t="shared" si="22"/>
        <v>0</v>
      </c>
      <c r="AB403" s="55"/>
      <c r="AC403" s="168"/>
      <c r="AD403" s="168"/>
      <c r="AE403" s="168"/>
      <c r="AF403" s="168"/>
      <c r="AG403" s="168"/>
      <c r="AH403" s="168"/>
      <c r="AI403" s="168"/>
      <c r="AJ403" s="168"/>
      <c r="AK403" s="168"/>
      <c r="AL403" s="168"/>
      <c r="AM403" s="168"/>
      <c r="AN403" s="168"/>
    </row>
    <row r="404" spans="1:40" s="16" customFormat="1" ht="10.199999999999999" hidden="1">
      <c r="A404" s="16">
        <v>1140311</v>
      </c>
      <c r="B404" s="167" t="s">
        <v>591</v>
      </c>
      <c r="C404" s="54">
        <f>+VLOOKUP(A404,Clasificación!C:J,5,FALSE)</f>
        <v>0</v>
      </c>
      <c r="D404" s="54"/>
      <c r="E404" s="54"/>
      <c r="F404" s="54">
        <f>+VLOOKUP(A404,Clasificación!C:K,9,FALSE)</f>
        <v>0</v>
      </c>
      <c r="G404" s="54">
        <f t="shared" si="21"/>
        <v>0</v>
      </c>
      <c r="H404" s="54"/>
      <c r="I404" s="54"/>
      <c r="J404" s="54"/>
      <c r="K404" s="54"/>
      <c r="L404" s="54"/>
      <c r="M404" s="54"/>
      <c r="N404" s="54"/>
      <c r="O404" s="54"/>
      <c r="P404" s="54"/>
      <c r="Q404" s="54"/>
      <c r="R404" s="54"/>
      <c r="S404" s="54"/>
      <c r="T404" s="54"/>
      <c r="U404" s="54"/>
      <c r="V404" s="54"/>
      <c r="W404" s="54"/>
      <c r="X404" s="54"/>
      <c r="Y404" s="54"/>
      <c r="Z404" s="54"/>
      <c r="AA404" s="54">
        <f t="shared" si="22"/>
        <v>0</v>
      </c>
      <c r="AB404" s="55"/>
      <c r="AC404" s="168"/>
      <c r="AD404" s="168"/>
      <c r="AE404" s="168"/>
      <c r="AF404" s="168"/>
      <c r="AG404" s="168"/>
      <c r="AH404" s="168"/>
      <c r="AI404" s="168"/>
      <c r="AJ404" s="168"/>
      <c r="AK404" s="168"/>
      <c r="AL404" s="168"/>
      <c r="AM404" s="168"/>
      <c r="AN404" s="168"/>
    </row>
    <row r="405" spans="1:40" s="16" customFormat="1" ht="10.199999999999999" hidden="1">
      <c r="A405" s="16">
        <v>11403111</v>
      </c>
      <c r="B405" s="167" t="s">
        <v>592</v>
      </c>
      <c r="C405" s="54">
        <f>+VLOOKUP(A405,Clasificación!C:J,5,FALSE)</f>
        <v>0</v>
      </c>
      <c r="D405" s="54"/>
      <c r="E405" s="54"/>
      <c r="F405" s="54">
        <f>+VLOOKUP(A405,Clasificación!C:K,9,FALSE)</f>
        <v>0</v>
      </c>
      <c r="G405" s="54">
        <f t="shared" si="21"/>
        <v>0</v>
      </c>
      <c r="H405" s="54"/>
      <c r="I405" s="54"/>
      <c r="J405" s="54"/>
      <c r="K405" s="54"/>
      <c r="L405" s="54"/>
      <c r="M405" s="54"/>
      <c r="N405" s="54"/>
      <c r="O405" s="54"/>
      <c r="P405" s="54"/>
      <c r="Q405" s="54"/>
      <c r="R405" s="54"/>
      <c r="S405" s="54"/>
      <c r="T405" s="54"/>
      <c r="U405" s="54"/>
      <c r="V405" s="54"/>
      <c r="W405" s="54"/>
      <c r="X405" s="54"/>
      <c r="Y405" s="54"/>
      <c r="Z405" s="54"/>
      <c r="AA405" s="54">
        <f t="shared" si="22"/>
        <v>0</v>
      </c>
      <c r="AB405" s="55"/>
      <c r="AC405" s="168"/>
      <c r="AD405" s="168"/>
      <c r="AE405" s="168"/>
      <c r="AF405" s="168"/>
      <c r="AG405" s="168"/>
      <c r="AH405" s="168"/>
      <c r="AI405" s="168"/>
      <c r="AJ405" s="168"/>
      <c r="AK405" s="168"/>
      <c r="AL405" s="168"/>
      <c r="AM405" s="168"/>
      <c r="AN405" s="168"/>
    </row>
    <row r="406" spans="1:40" s="16" customFormat="1" ht="10.199999999999999" hidden="1">
      <c r="A406" s="16">
        <v>1140311101</v>
      </c>
      <c r="B406" s="167" t="s">
        <v>593</v>
      </c>
      <c r="C406" s="54">
        <f>+VLOOKUP(A406,Clasificación!C:J,5,FALSE)</f>
        <v>700000000</v>
      </c>
      <c r="D406" s="54"/>
      <c r="E406" s="54"/>
      <c r="F406" s="54">
        <f>+VLOOKUP(A406,Clasificación!C:K,9,FALSE)</f>
        <v>0</v>
      </c>
      <c r="G406" s="54">
        <f t="shared" si="21"/>
        <v>700000000</v>
      </c>
      <c r="H406" s="54"/>
      <c r="I406" s="54"/>
      <c r="J406" s="54"/>
      <c r="K406" s="54"/>
      <c r="L406" s="54"/>
      <c r="M406" s="54"/>
      <c r="N406" s="54"/>
      <c r="O406" s="54"/>
      <c r="P406" s="54"/>
      <c r="Q406" s="54"/>
      <c r="R406" s="54"/>
      <c r="S406" s="54">
        <f>-G406</f>
        <v>-700000000</v>
      </c>
      <c r="T406" s="54"/>
      <c r="U406" s="54"/>
      <c r="V406" s="54"/>
      <c r="W406" s="54"/>
      <c r="X406" s="54"/>
      <c r="Y406" s="54"/>
      <c r="Z406" s="54"/>
      <c r="AA406" s="54">
        <f t="shared" si="22"/>
        <v>0</v>
      </c>
      <c r="AB406" s="55"/>
      <c r="AC406" s="168"/>
      <c r="AD406" s="168"/>
      <c r="AE406" s="168"/>
      <c r="AF406" s="168"/>
      <c r="AG406" s="168"/>
      <c r="AH406" s="168"/>
      <c r="AI406" s="168"/>
      <c r="AJ406" s="168"/>
      <c r="AK406" s="168"/>
      <c r="AL406" s="168"/>
      <c r="AM406" s="168"/>
      <c r="AN406" s="168"/>
    </row>
    <row r="407" spans="1:40" s="16" customFormat="1" ht="10.199999999999999" hidden="1">
      <c r="A407" s="16">
        <v>1140311102</v>
      </c>
      <c r="B407" s="167" t="s">
        <v>594</v>
      </c>
      <c r="C407" s="54">
        <f>+VLOOKUP(A407,Clasificación!C:J,5,FALSE)</f>
        <v>8055190000</v>
      </c>
      <c r="D407" s="54"/>
      <c r="E407" s="54"/>
      <c r="F407" s="54">
        <f>+VLOOKUP(A407,Clasificación!C:K,9,FALSE)</f>
        <v>0</v>
      </c>
      <c r="G407" s="54">
        <f t="shared" si="21"/>
        <v>8055190000</v>
      </c>
      <c r="H407" s="54"/>
      <c r="I407" s="54"/>
      <c r="J407" s="54"/>
      <c r="L407" s="54"/>
      <c r="M407" s="54"/>
      <c r="N407" s="54"/>
      <c r="P407" s="54"/>
      <c r="Q407" s="54"/>
      <c r="R407" s="54"/>
      <c r="S407" s="54">
        <f>-G407</f>
        <v>-8055190000</v>
      </c>
      <c r="T407" s="54"/>
      <c r="U407" s="54"/>
      <c r="V407" s="54"/>
      <c r="W407" s="54"/>
      <c r="X407" s="54"/>
      <c r="Y407" s="54"/>
      <c r="Z407" s="54"/>
      <c r="AA407" s="54">
        <f t="shared" si="22"/>
        <v>0</v>
      </c>
      <c r="AB407" s="55"/>
      <c r="AC407" s="168"/>
      <c r="AD407" s="168"/>
      <c r="AE407" s="168"/>
      <c r="AF407" s="168"/>
      <c r="AG407" s="168"/>
      <c r="AH407" s="168"/>
      <c r="AI407" s="168"/>
      <c r="AJ407" s="168"/>
      <c r="AK407" s="168"/>
      <c r="AL407" s="168"/>
      <c r="AM407" s="168"/>
      <c r="AN407" s="168"/>
    </row>
    <row r="408" spans="1:40" s="16" customFormat="1" ht="10.199999999999999" hidden="1">
      <c r="A408" s="16">
        <v>11403112</v>
      </c>
      <c r="B408" s="167" t="s">
        <v>1133</v>
      </c>
      <c r="C408" s="54">
        <f>+VLOOKUP(A408,Clasificación!C:J,5,FALSE)</f>
        <v>0</v>
      </c>
      <c r="D408" s="54"/>
      <c r="E408" s="54"/>
      <c r="F408" s="54">
        <f>+VLOOKUP(A408,Clasificación!C:K,9,FALSE)</f>
        <v>0</v>
      </c>
      <c r="G408" s="54">
        <f t="shared" si="21"/>
        <v>0</v>
      </c>
      <c r="H408" s="54"/>
      <c r="I408" s="54"/>
      <c r="J408" s="54"/>
      <c r="K408" s="54"/>
      <c r="L408" s="54"/>
      <c r="M408" s="54"/>
      <c r="N408" s="54"/>
      <c r="O408" s="54"/>
      <c r="P408" s="54"/>
      <c r="Q408" s="54"/>
      <c r="R408" s="54"/>
      <c r="S408" s="54"/>
      <c r="T408" s="54"/>
      <c r="U408" s="54"/>
      <c r="V408" s="54"/>
      <c r="W408" s="54"/>
      <c r="X408" s="54"/>
      <c r="Y408" s="54"/>
      <c r="Z408" s="54"/>
      <c r="AA408" s="54">
        <f t="shared" si="22"/>
        <v>0</v>
      </c>
      <c r="AB408" s="55"/>
      <c r="AC408" s="168"/>
      <c r="AD408" s="168"/>
      <c r="AE408" s="168"/>
      <c r="AF408" s="168"/>
      <c r="AG408" s="168"/>
      <c r="AH408" s="168"/>
      <c r="AI408" s="168"/>
      <c r="AJ408" s="168"/>
      <c r="AK408" s="168"/>
      <c r="AL408" s="168"/>
      <c r="AM408" s="168"/>
      <c r="AN408" s="168"/>
    </row>
    <row r="409" spans="1:40" s="16" customFormat="1" ht="10.199999999999999" hidden="1">
      <c r="A409" s="16">
        <v>1140311201</v>
      </c>
      <c r="B409" s="167" t="s">
        <v>1133</v>
      </c>
      <c r="C409" s="54">
        <f>+VLOOKUP(A409,Clasificación!C:J,5,FALSE)</f>
        <v>118673973</v>
      </c>
      <c r="D409" s="54"/>
      <c r="E409" s="54"/>
      <c r="F409" s="54">
        <f>+VLOOKUP(A409,Clasificación!C:K,9,FALSE)</f>
        <v>0</v>
      </c>
      <c r="G409" s="54">
        <f t="shared" si="21"/>
        <v>118673973</v>
      </c>
      <c r="H409" s="54"/>
      <c r="I409" s="54"/>
      <c r="J409" s="54"/>
      <c r="K409" s="54"/>
      <c r="L409" s="54"/>
      <c r="M409" s="54"/>
      <c r="N409" s="54"/>
      <c r="O409" s="54"/>
      <c r="P409" s="54"/>
      <c r="Q409" s="54"/>
      <c r="R409" s="54"/>
      <c r="S409" s="54"/>
      <c r="T409" s="54">
        <f>-G409</f>
        <v>-118673973</v>
      </c>
      <c r="U409" s="54"/>
      <c r="V409" s="54"/>
      <c r="W409" s="54"/>
      <c r="X409" s="54"/>
      <c r="Y409" s="54"/>
      <c r="Z409" s="54"/>
      <c r="AA409" s="54">
        <f t="shared" si="22"/>
        <v>0</v>
      </c>
      <c r="AB409" s="55"/>
      <c r="AC409" s="168"/>
      <c r="AD409" s="168"/>
      <c r="AE409" s="168"/>
      <c r="AF409" s="168"/>
      <c r="AG409" s="168"/>
      <c r="AH409" s="168"/>
      <c r="AI409" s="168"/>
      <c r="AJ409" s="168"/>
      <c r="AK409" s="168"/>
      <c r="AL409" s="168"/>
      <c r="AM409" s="168"/>
      <c r="AN409" s="168"/>
    </row>
    <row r="410" spans="1:40" s="16" customFormat="1" ht="10.199999999999999" hidden="1">
      <c r="A410" s="16">
        <v>1140311202</v>
      </c>
      <c r="B410" s="167" t="s">
        <v>1259</v>
      </c>
      <c r="C410" s="54">
        <f>+VLOOKUP(A410,Clasificación!C:J,5,FALSE)</f>
        <v>3354442177</v>
      </c>
      <c r="D410" s="54"/>
      <c r="E410" s="54"/>
      <c r="F410" s="54">
        <f>+VLOOKUP(A410,Clasificación!C:K,9,FALSE)</f>
        <v>0</v>
      </c>
      <c r="G410" s="54">
        <f t="shared" si="21"/>
        <v>3354442177</v>
      </c>
      <c r="H410" s="54"/>
      <c r="I410" s="54"/>
      <c r="J410" s="54"/>
      <c r="K410" s="54"/>
      <c r="L410" s="54"/>
      <c r="M410" s="54"/>
      <c r="N410" s="54"/>
      <c r="O410" s="54"/>
      <c r="P410" s="54"/>
      <c r="Q410" s="54"/>
      <c r="R410" s="54"/>
      <c r="S410" s="54"/>
      <c r="T410" s="54">
        <f>-G410</f>
        <v>-3354442177</v>
      </c>
      <c r="U410" s="54"/>
      <c r="V410" s="54"/>
      <c r="W410" s="54"/>
      <c r="X410" s="54"/>
      <c r="Y410" s="54"/>
      <c r="Z410" s="54"/>
      <c r="AA410" s="54">
        <f t="shared" si="22"/>
        <v>0</v>
      </c>
      <c r="AB410" s="55"/>
      <c r="AC410" s="168"/>
      <c r="AD410" s="168"/>
      <c r="AE410" s="168"/>
      <c r="AF410" s="168"/>
      <c r="AG410" s="168"/>
      <c r="AH410" s="168"/>
      <c r="AI410" s="168"/>
      <c r="AJ410" s="168"/>
      <c r="AK410" s="168"/>
      <c r="AL410" s="168"/>
      <c r="AM410" s="168"/>
      <c r="AN410" s="168"/>
    </row>
    <row r="411" spans="1:40" s="16" customFormat="1" ht="10.199999999999999" hidden="1">
      <c r="A411" s="16">
        <v>11403113</v>
      </c>
      <c r="B411" s="167" t="s">
        <v>1134</v>
      </c>
      <c r="C411" s="54">
        <f>+VLOOKUP(A411,Clasificación!C:J,5,FALSE)</f>
        <v>0</v>
      </c>
      <c r="D411" s="54"/>
      <c r="E411" s="54"/>
      <c r="F411" s="54">
        <f>+VLOOKUP(A411,Clasificación!C:K,9,FALSE)</f>
        <v>0</v>
      </c>
      <c r="G411" s="54">
        <f t="shared" si="21"/>
        <v>0</v>
      </c>
      <c r="H411" s="54"/>
      <c r="I411" s="54"/>
      <c r="J411" s="54"/>
      <c r="K411" s="54"/>
      <c r="L411" s="54"/>
      <c r="M411" s="54"/>
      <c r="N411" s="54"/>
      <c r="O411" s="54"/>
      <c r="P411" s="54"/>
      <c r="Q411" s="54"/>
      <c r="R411" s="54"/>
      <c r="S411" s="54"/>
      <c r="T411" s="54"/>
      <c r="U411" s="54"/>
      <c r="V411" s="54"/>
      <c r="W411" s="54"/>
      <c r="X411" s="54"/>
      <c r="Y411" s="54"/>
      <c r="Z411" s="54"/>
      <c r="AA411" s="54">
        <f t="shared" si="22"/>
        <v>0</v>
      </c>
      <c r="AB411" s="55"/>
      <c r="AC411" s="168"/>
      <c r="AD411" s="168"/>
      <c r="AE411" s="168"/>
      <c r="AF411" s="168"/>
      <c r="AG411" s="168"/>
      <c r="AH411" s="168"/>
      <c r="AI411" s="168"/>
      <c r="AJ411" s="168"/>
      <c r="AK411" s="168"/>
      <c r="AL411" s="168"/>
      <c r="AM411" s="168"/>
      <c r="AN411" s="168"/>
    </row>
    <row r="412" spans="1:40" s="16" customFormat="1" ht="10.199999999999999" hidden="1">
      <c r="A412" s="16">
        <v>1140311301</v>
      </c>
      <c r="B412" s="167" t="s">
        <v>1134</v>
      </c>
      <c r="C412" s="54">
        <f>+VLOOKUP(A412,Clasificación!C:J,5,FALSE)</f>
        <v>-105795890</v>
      </c>
      <c r="D412" s="54"/>
      <c r="E412" s="54"/>
      <c r="F412" s="54">
        <f>+VLOOKUP(A412,Clasificación!C:K,9,FALSE)</f>
        <v>0</v>
      </c>
      <c r="G412" s="54">
        <f t="shared" si="21"/>
        <v>-105795890</v>
      </c>
      <c r="H412" s="54"/>
      <c r="I412" s="54"/>
      <c r="J412" s="54"/>
      <c r="K412" s="54"/>
      <c r="L412" s="54"/>
      <c r="M412" s="54"/>
      <c r="N412" s="54"/>
      <c r="O412" s="54"/>
      <c r="P412" s="54"/>
      <c r="Q412" s="54"/>
      <c r="R412" s="54"/>
      <c r="S412" s="54"/>
      <c r="T412" s="54">
        <f>-G412</f>
        <v>105795890</v>
      </c>
      <c r="U412" s="54"/>
      <c r="V412" s="54"/>
      <c r="W412" s="54"/>
      <c r="X412" s="54"/>
      <c r="Y412" s="54"/>
      <c r="Z412" s="54"/>
      <c r="AA412" s="54">
        <f t="shared" si="22"/>
        <v>0</v>
      </c>
      <c r="AB412" s="55"/>
      <c r="AC412" s="168"/>
      <c r="AD412" s="168"/>
      <c r="AE412" s="168"/>
      <c r="AF412" s="168"/>
      <c r="AG412" s="168"/>
      <c r="AH412" s="168"/>
      <c r="AI412" s="168"/>
      <c r="AJ412" s="168"/>
      <c r="AK412" s="168"/>
      <c r="AL412" s="168"/>
      <c r="AM412" s="168"/>
      <c r="AN412" s="168"/>
    </row>
    <row r="413" spans="1:40" s="16" customFormat="1" ht="10.199999999999999" hidden="1">
      <c r="A413" s="16">
        <v>1140311302</v>
      </c>
      <c r="B413" s="167" t="s">
        <v>1260</v>
      </c>
      <c r="C413" s="54">
        <f>+VLOOKUP(A413,Clasificación!C:J,5,FALSE)</f>
        <v>-3256305578</v>
      </c>
      <c r="D413" s="54"/>
      <c r="E413" s="54"/>
      <c r="F413" s="54">
        <f>+VLOOKUP(A413,Clasificación!C:K,9,FALSE)</f>
        <v>0</v>
      </c>
      <c r="G413" s="54">
        <f t="shared" si="21"/>
        <v>-3256305578</v>
      </c>
      <c r="H413" s="54"/>
      <c r="I413" s="54"/>
      <c r="J413" s="54"/>
      <c r="K413" s="54"/>
      <c r="L413" s="54"/>
      <c r="M413" s="54"/>
      <c r="N413" s="54"/>
      <c r="O413" s="54"/>
      <c r="P413" s="54"/>
      <c r="Q413" s="54"/>
      <c r="R413" s="54"/>
      <c r="S413" s="54"/>
      <c r="T413" s="54">
        <f>-G413</f>
        <v>3256305578</v>
      </c>
      <c r="U413" s="54"/>
      <c r="V413" s="54"/>
      <c r="W413" s="54"/>
      <c r="X413" s="54"/>
      <c r="Y413" s="54"/>
      <c r="Z413" s="54"/>
      <c r="AA413" s="54">
        <f t="shared" si="22"/>
        <v>0</v>
      </c>
      <c r="AB413" s="55"/>
      <c r="AC413" s="168"/>
      <c r="AD413" s="168"/>
      <c r="AE413" s="168"/>
      <c r="AF413" s="168"/>
      <c r="AG413" s="168"/>
      <c r="AH413" s="168"/>
      <c r="AI413" s="168"/>
      <c r="AJ413" s="168"/>
      <c r="AK413" s="168"/>
      <c r="AL413" s="168"/>
      <c r="AM413" s="168"/>
      <c r="AN413" s="168"/>
    </row>
    <row r="414" spans="1:40" s="16" customFormat="1" ht="10.199999999999999" hidden="1">
      <c r="A414" s="16">
        <v>11403114</v>
      </c>
      <c r="B414" s="167" t="s">
        <v>1261</v>
      </c>
      <c r="C414" s="54">
        <f>+VLOOKUP(A414,Clasificación!C:J,5,FALSE)</f>
        <v>0</v>
      </c>
      <c r="D414" s="54"/>
      <c r="E414" s="54"/>
      <c r="F414" s="54">
        <f>+VLOOKUP(A414,Clasificación!C:K,9,FALSE)</f>
        <v>0</v>
      </c>
      <c r="G414" s="54">
        <f t="shared" si="21"/>
        <v>0</v>
      </c>
      <c r="H414" s="54"/>
      <c r="I414" s="54"/>
      <c r="J414" s="54"/>
      <c r="K414" s="54"/>
      <c r="L414" s="54"/>
      <c r="M414" s="54"/>
      <c r="N414" s="54"/>
      <c r="O414" s="54"/>
      <c r="P414" s="54"/>
      <c r="Q414" s="54"/>
      <c r="R414" s="54"/>
      <c r="S414" s="54"/>
      <c r="T414" s="54"/>
      <c r="U414" s="54"/>
      <c r="V414" s="54"/>
      <c r="W414" s="54"/>
      <c r="X414" s="54"/>
      <c r="Y414" s="54"/>
      <c r="Z414" s="54"/>
      <c r="AA414" s="54">
        <f t="shared" si="22"/>
        <v>0</v>
      </c>
      <c r="AB414" s="55"/>
      <c r="AC414" s="168"/>
      <c r="AD414" s="168"/>
      <c r="AE414" s="168"/>
      <c r="AF414" s="168"/>
      <c r="AG414" s="168"/>
      <c r="AH414" s="168"/>
      <c r="AI414" s="168"/>
      <c r="AJ414" s="168"/>
      <c r="AK414" s="168"/>
      <c r="AL414" s="168"/>
      <c r="AM414" s="168"/>
      <c r="AN414" s="168"/>
    </row>
    <row r="415" spans="1:40" s="16" customFormat="1" ht="10.199999999999999" hidden="1">
      <c r="A415" s="16">
        <v>1140311402</v>
      </c>
      <c r="B415" s="167" t="s">
        <v>1262</v>
      </c>
      <c r="C415" s="54">
        <f>+VLOOKUP(A415,Clasificación!C:J,5,FALSE)</f>
        <v>32063171</v>
      </c>
      <c r="D415" s="54"/>
      <c r="E415" s="54"/>
      <c r="F415" s="54">
        <f>+VLOOKUP(A415,Clasificación!C:K,9,FALSE)</f>
        <v>0</v>
      </c>
      <c r="G415" s="54">
        <f t="shared" si="21"/>
        <v>32063171</v>
      </c>
      <c r="H415" s="54"/>
      <c r="I415" s="54"/>
      <c r="J415" s="54"/>
      <c r="K415" s="54"/>
      <c r="L415" s="54"/>
      <c r="M415" s="54"/>
      <c r="N415" s="54"/>
      <c r="O415" s="54"/>
      <c r="P415" s="54"/>
      <c r="Q415" s="54"/>
      <c r="R415" s="54"/>
      <c r="S415" s="54">
        <f>-G415</f>
        <v>-32063171</v>
      </c>
      <c r="T415" s="54"/>
      <c r="U415" s="54"/>
      <c r="V415" s="54"/>
      <c r="W415" s="54"/>
      <c r="X415" s="54"/>
      <c r="Y415" s="54"/>
      <c r="Z415" s="54"/>
      <c r="AA415" s="54">
        <f t="shared" si="22"/>
        <v>0</v>
      </c>
      <c r="AB415" s="55"/>
      <c r="AC415" s="168"/>
      <c r="AD415" s="168"/>
      <c r="AE415" s="168"/>
      <c r="AF415" s="168"/>
      <c r="AG415" s="168"/>
      <c r="AH415" s="168"/>
      <c r="AI415" s="168"/>
      <c r="AJ415" s="168"/>
      <c r="AK415" s="168"/>
      <c r="AL415" s="168"/>
      <c r="AM415" s="168"/>
      <c r="AN415" s="168"/>
    </row>
    <row r="416" spans="1:40" s="16" customFormat="1" ht="10.199999999999999" hidden="1">
      <c r="A416" s="16">
        <v>11403115</v>
      </c>
      <c r="B416" s="167" t="s">
        <v>1342</v>
      </c>
      <c r="C416" s="54">
        <f>+VLOOKUP(A416,Clasificación!C:J,5,FALSE)</f>
        <v>0</v>
      </c>
      <c r="D416" s="54"/>
      <c r="E416" s="54"/>
      <c r="F416" s="54">
        <f>+VLOOKUP(A416,Clasificación!C:K,9,FALSE)</f>
        <v>0</v>
      </c>
      <c r="G416" s="54">
        <f t="shared" si="21"/>
        <v>0</v>
      </c>
      <c r="H416" s="54"/>
      <c r="I416" s="54"/>
      <c r="J416" s="54"/>
      <c r="L416" s="54"/>
      <c r="M416" s="54"/>
      <c r="N416" s="54"/>
      <c r="P416" s="54"/>
      <c r="Q416" s="54"/>
      <c r="R416" s="54"/>
      <c r="S416" s="54"/>
      <c r="T416" s="54"/>
      <c r="U416" s="54"/>
      <c r="V416" s="54"/>
      <c r="W416" s="54"/>
      <c r="X416" s="54"/>
      <c r="Y416" s="54"/>
      <c r="Z416" s="54"/>
      <c r="AA416" s="54">
        <f t="shared" si="22"/>
        <v>0</v>
      </c>
      <c r="AB416" s="55"/>
      <c r="AC416" s="168"/>
      <c r="AD416" s="168"/>
      <c r="AE416" s="168"/>
      <c r="AF416" s="168"/>
      <c r="AG416" s="168"/>
      <c r="AH416" s="168"/>
      <c r="AI416" s="168"/>
      <c r="AJ416" s="168"/>
      <c r="AK416" s="168"/>
      <c r="AL416" s="168"/>
      <c r="AM416" s="168"/>
      <c r="AN416" s="168"/>
    </row>
    <row r="417" spans="1:40" s="16" customFormat="1" ht="10.199999999999999" hidden="1">
      <c r="A417" s="16">
        <v>1140311501</v>
      </c>
      <c r="B417" s="167" t="s">
        <v>1475</v>
      </c>
      <c r="C417" s="54">
        <f>+VLOOKUP(A417,Clasificación!C:J,5,FALSE)</f>
        <v>-47</v>
      </c>
      <c r="D417" s="54"/>
      <c r="E417" s="54"/>
      <c r="F417" s="54">
        <f>+VLOOKUP(A417,Clasificación!C:K,9,FALSE)</f>
        <v>0</v>
      </c>
      <c r="G417" s="54">
        <f t="shared" ref="G417" si="23">C417+D417-E417-F417</f>
        <v>-47</v>
      </c>
      <c r="H417" s="54"/>
      <c r="I417" s="54"/>
      <c r="J417" s="54"/>
      <c r="K417" s="54"/>
      <c r="L417" s="54"/>
      <c r="M417" s="54"/>
      <c r="N417" s="54"/>
      <c r="O417" s="54"/>
      <c r="P417" s="54"/>
      <c r="Q417" s="54"/>
      <c r="R417" s="54"/>
      <c r="S417" s="54">
        <f>-G417</f>
        <v>47</v>
      </c>
      <c r="T417" s="54"/>
      <c r="U417" s="54"/>
      <c r="V417" s="54"/>
      <c r="W417" s="54"/>
      <c r="X417" s="54"/>
      <c r="Y417" s="54"/>
      <c r="Z417" s="54"/>
      <c r="AA417" s="54">
        <f t="shared" ref="AA417" si="24">SUM(G417:Z417)</f>
        <v>0</v>
      </c>
      <c r="AB417" s="55"/>
      <c r="AC417" s="168"/>
      <c r="AD417" s="168"/>
      <c r="AE417" s="168"/>
      <c r="AF417" s="168"/>
      <c r="AG417" s="168"/>
      <c r="AH417" s="168"/>
      <c r="AI417" s="168"/>
      <c r="AJ417" s="168"/>
      <c r="AK417" s="168"/>
      <c r="AL417" s="168"/>
      <c r="AM417" s="168"/>
      <c r="AN417" s="168"/>
    </row>
    <row r="418" spans="1:40" s="16" customFormat="1" ht="10.199999999999999" hidden="1">
      <c r="A418" s="16">
        <v>1140311502</v>
      </c>
      <c r="B418" s="167" t="s">
        <v>1343</v>
      </c>
      <c r="C418" s="54">
        <f>+VLOOKUP(A418,Clasificación!C:J,5,FALSE)</f>
        <v>-1611.4</v>
      </c>
      <c r="D418" s="54"/>
      <c r="E418" s="54"/>
      <c r="F418" s="54">
        <f>+VLOOKUP(A418,Clasificación!C:K,9,FALSE)</f>
        <v>0</v>
      </c>
      <c r="G418" s="54">
        <f t="shared" si="21"/>
        <v>-1611.4</v>
      </c>
      <c r="H418" s="54"/>
      <c r="I418" s="54"/>
      <c r="J418" s="54"/>
      <c r="K418" s="54"/>
      <c r="L418" s="54"/>
      <c r="M418" s="54"/>
      <c r="N418" s="54"/>
      <c r="O418" s="54"/>
      <c r="P418" s="54"/>
      <c r="Q418" s="54"/>
      <c r="R418" s="54"/>
      <c r="S418" s="54">
        <f>-G418</f>
        <v>1611.4</v>
      </c>
      <c r="T418" s="54"/>
      <c r="U418" s="54"/>
      <c r="V418" s="54"/>
      <c r="W418" s="54"/>
      <c r="X418" s="54"/>
      <c r="Y418" s="54"/>
      <c r="Z418" s="54"/>
      <c r="AA418" s="54">
        <f t="shared" si="22"/>
        <v>0</v>
      </c>
      <c r="AB418" s="55"/>
      <c r="AC418" s="168"/>
      <c r="AD418" s="168"/>
      <c r="AE418" s="168"/>
      <c r="AF418" s="168"/>
      <c r="AG418" s="168"/>
      <c r="AH418" s="168"/>
      <c r="AI418" s="168"/>
      <c r="AJ418" s="168"/>
      <c r="AK418" s="168"/>
      <c r="AL418" s="168"/>
      <c r="AM418" s="168"/>
      <c r="AN418" s="168"/>
    </row>
    <row r="419" spans="1:40" s="16" customFormat="1" ht="10.199999999999999" hidden="1">
      <c r="A419" s="16">
        <v>1140312</v>
      </c>
      <c r="B419" s="167" t="s">
        <v>325</v>
      </c>
      <c r="C419" s="54">
        <f>+VLOOKUP(A419,Clasificación!C:J,5,FALSE)</f>
        <v>0</v>
      </c>
      <c r="D419" s="54"/>
      <c r="E419" s="54"/>
      <c r="F419" s="54">
        <f>+VLOOKUP(A419,Clasificación!C:K,9,FALSE)</f>
        <v>0</v>
      </c>
      <c r="G419" s="54">
        <f t="shared" si="21"/>
        <v>0</v>
      </c>
      <c r="H419" s="54"/>
      <c r="I419" s="54"/>
      <c r="J419" s="54"/>
      <c r="K419" s="54"/>
      <c r="L419" s="54"/>
      <c r="M419" s="54"/>
      <c r="N419" s="54"/>
      <c r="O419" s="54"/>
      <c r="P419" s="54"/>
      <c r="Q419" s="54"/>
      <c r="R419" s="54"/>
      <c r="S419" s="54"/>
      <c r="T419" s="54"/>
      <c r="U419" s="54"/>
      <c r="V419" s="54"/>
      <c r="W419" s="54"/>
      <c r="X419" s="54"/>
      <c r="Y419" s="54"/>
      <c r="Z419" s="54"/>
      <c r="AA419" s="54">
        <f t="shared" si="22"/>
        <v>0</v>
      </c>
      <c r="AB419" s="55"/>
      <c r="AC419" s="168"/>
      <c r="AD419" s="168"/>
      <c r="AE419" s="168"/>
      <c r="AF419" s="168"/>
      <c r="AG419" s="168"/>
      <c r="AH419" s="168"/>
      <c r="AI419" s="168"/>
      <c r="AJ419" s="168"/>
      <c r="AK419" s="168"/>
      <c r="AL419" s="168"/>
      <c r="AM419" s="168"/>
      <c r="AN419" s="168"/>
    </row>
    <row r="420" spans="1:40" s="16" customFormat="1" ht="10.199999999999999" hidden="1">
      <c r="A420" s="16">
        <v>11403121</v>
      </c>
      <c r="B420" s="167" t="s">
        <v>325</v>
      </c>
      <c r="C420" s="54">
        <f>+VLOOKUP(A420,Clasificación!C:J,5,FALSE)</f>
        <v>0</v>
      </c>
      <c r="D420" s="54"/>
      <c r="E420" s="54"/>
      <c r="F420" s="54">
        <f>+VLOOKUP(A420,Clasificación!C:K,9,FALSE)</f>
        <v>0</v>
      </c>
      <c r="G420" s="54">
        <f t="shared" si="21"/>
        <v>0</v>
      </c>
      <c r="H420" s="54"/>
      <c r="I420" s="54"/>
      <c r="J420" s="54"/>
      <c r="K420" s="54"/>
      <c r="L420" s="54"/>
      <c r="M420" s="54"/>
      <c r="N420" s="54"/>
      <c r="O420" s="54"/>
      <c r="P420" s="54"/>
      <c r="Q420" s="54"/>
      <c r="R420" s="54"/>
      <c r="S420" s="54"/>
      <c r="T420" s="54"/>
      <c r="U420" s="54"/>
      <c r="V420" s="54"/>
      <c r="W420" s="54"/>
      <c r="X420" s="54"/>
      <c r="Y420" s="54"/>
      <c r="Z420" s="54"/>
      <c r="AA420" s="54">
        <f t="shared" si="22"/>
        <v>0</v>
      </c>
      <c r="AB420" s="55"/>
      <c r="AC420" s="168"/>
      <c r="AD420" s="168"/>
      <c r="AE420" s="168"/>
      <c r="AF420" s="168"/>
      <c r="AG420" s="168"/>
      <c r="AH420" s="168"/>
      <c r="AI420" s="168"/>
      <c r="AJ420" s="168"/>
      <c r="AK420" s="168"/>
      <c r="AL420" s="168"/>
      <c r="AM420" s="168"/>
      <c r="AN420" s="168"/>
    </row>
    <row r="421" spans="1:40" s="16" customFormat="1" ht="10.199999999999999" hidden="1">
      <c r="A421" s="16">
        <v>1140312101</v>
      </c>
      <c r="B421" s="167" t="s">
        <v>455</v>
      </c>
      <c r="C421" s="54">
        <f>+VLOOKUP(A421,Clasificación!C:J,5,FALSE)</f>
        <v>0</v>
      </c>
      <c r="D421" s="54"/>
      <c r="E421" s="54"/>
      <c r="F421" s="54">
        <f>+VLOOKUP(A421,Clasificación!C:K,9,FALSE)</f>
        <v>0</v>
      </c>
      <c r="G421" s="54">
        <f t="shared" si="21"/>
        <v>0</v>
      </c>
      <c r="H421" s="54"/>
      <c r="I421" s="54"/>
      <c r="J421" s="54"/>
      <c r="K421" s="54"/>
      <c r="L421" s="54"/>
      <c r="M421" s="54"/>
      <c r="N421" s="54"/>
      <c r="O421" s="54"/>
      <c r="P421" s="54"/>
      <c r="Q421" s="54"/>
      <c r="R421" s="54"/>
      <c r="S421" s="54"/>
      <c r="T421" s="54"/>
      <c r="U421" s="54"/>
      <c r="V421" s="54"/>
      <c r="W421" s="54"/>
      <c r="X421" s="54"/>
      <c r="Y421" s="54"/>
      <c r="Z421" s="54"/>
      <c r="AA421" s="54">
        <f t="shared" si="22"/>
        <v>0</v>
      </c>
      <c r="AB421" s="55"/>
      <c r="AC421" s="168"/>
      <c r="AD421" s="168"/>
      <c r="AE421" s="168"/>
      <c r="AF421" s="168"/>
      <c r="AG421" s="168"/>
      <c r="AH421" s="168"/>
      <c r="AI421" s="168"/>
      <c r="AJ421" s="168"/>
      <c r="AK421" s="168"/>
      <c r="AL421" s="168"/>
      <c r="AM421" s="168"/>
      <c r="AN421" s="168"/>
    </row>
    <row r="422" spans="1:40" s="16" customFormat="1" ht="10.199999999999999" hidden="1">
      <c r="A422" s="16">
        <v>1140312102</v>
      </c>
      <c r="B422" s="167" t="s">
        <v>456</v>
      </c>
      <c r="C422" s="54">
        <f>+VLOOKUP(A422,Clasificación!C:J,5,FALSE)</f>
        <v>0</v>
      </c>
      <c r="D422" s="54"/>
      <c r="E422" s="54"/>
      <c r="F422" s="54">
        <f>+VLOOKUP(A422,Clasificación!C:K,9,FALSE)</f>
        <v>0</v>
      </c>
      <c r="G422" s="54">
        <f t="shared" si="21"/>
        <v>0</v>
      </c>
      <c r="H422" s="54"/>
      <c r="I422" s="54"/>
      <c r="J422" s="54"/>
      <c r="K422" s="54"/>
      <c r="L422" s="54"/>
      <c r="M422" s="54"/>
      <c r="N422" s="54"/>
      <c r="O422" s="54"/>
      <c r="P422" s="54"/>
      <c r="Q422" s="54"/>
      <c r="R422" s="54"/>
      <c r="S422" s="54"/>
      <c r="T422" s="54"/>
      <c r="U422" s="54"/>
      <c r="V422" s="54"/>
      <c r="W422" s="54"/>
      <c r="X422" s="54"/>
      <c r="Y422" s="54"/>
      <c r="Z422" s="54"/>
      <c r="AA422" s="54">
        <f t="shared" si="22"/>
        <v>0</v>
      </c>
      <c r="AB422" s="55"/>
      <c r="AC422" s="168"/>
      <c r="AD422" s="168"/>
      <c r="AE422" s="168"/>
      <c r="AF422" s="168"/>
      <c r="AG422" s="168"/>
      <c r="AH422" s="168"/>
      <c r="AI422" s="168"/>
      <c r="AJ422" s="168"/>
      <c r="AK422" s="168"/>
      <c r="AL422" s="168"/>
      <c r="AM422" s="168"/>
      <c r="AN422" s="168"/>
    </row>
    <row r="423" spans="1:40" s="16" customFormat="1" ht="10.199999999999999" hidden="1">
      <c r="A423" s="16">
        <v>1140312103</v>
      </c>
      <c r="B423" s="167" t="s">
        <v>458</v>
      </c>
      <c r="C423" s="54">
        <f>+VLOOKUP(A423,Clasificación!C:J,5,FALSE)</f>
        <v>0</v>
      </c>
      <c r="D423" s="54"/>
      <c r="E423" s="54"/>
      <c r="F423" s="54">
        <f>+VLOOKUP(A423,Clasificación!C:K,9,FALSE)</f>
        <v>0</v>
      </c>
      <c r="G423" s="54">
        <f t="shared" si="21"/>
        <v>0</v>
      </c>
      <c r="H423" s="54"/>
      <c r="I423" s="54"/>
      <c r="J423" s="54"/>
      <c r="K423" s="54"/>
      <c r="L423" s="54"/>
      <c r="M423" s="54"/>
      <c r="N423" s="54"/>
      <c r="O423" s="54"/>
      <c r="P423" s="54"/>
      <c r="Q423" s="54"/>
      <c r="R423" s="54"/>
      <c r="S423" s="54"/>
      <c r="T423" s="54"/>
      <c r="U423" s="54"/>
      <c r="V423" s="54"/>
      <c r="W423" s="54"/>
      <c r="X423" s="54"/>
      <c r="Y423" s="54"/>
      <c r="Z423" s="54"/>
      <c r="AA423" s="54">
        <f t="shared" si="22"/>
        <v>0</v>
      </c>
      <c r="AB423" s="55"/>
      <c r="AC423" s="168"/>
      <c r="AD423" s="168"/>
      <c r="AE423" s="168"/>
      <c r="AF423" s="168"/>
      <c r="AG423" s="168"/>
      <c r="AH423" s="168"/>
      <c r="AI423" s="168"/>
      <c r="AJ423" s="168"/>
      <c r="AK423" s="168"/>
      <c r="AL423" s="168"/>
      <c r="AM423" s="168"/>
      <c r="AN423" s="168"/>
    </row>
    <row r="424" spans="1:40" s="16" customFormat="1" ht="10.199999999999999" hidden="1">
      <c r="A424" s="16">
        <v>1140312104</v>
      </c>
      <c r="B424" s="167" t="s">
        <v>459</v>
      </c>
      <c r="C424" s="54">
        <f>+VLOOKUP(A424,Clasificación!C:J,5,FALSE)</f>
        <v>0</v>
      </c>
      <c r="D424" s="54"/>
      <c r="E424" s="54"/>
      <c r="F424" s="54">
        <f>+VLOOKUP(A424,Clasificación!C:K,9,FALSE)</f>
        <v>0</v>
      </c>
      <c r="G424" s="54">
        <f t="shared" si="21"/>
        <v>0</v>
      </c>
      <c r="H424" s="54"/>
      <c r="I424" s="54"/>
      <c r="J424" s="54"/>
      <c r="K424" s="54"/>
      <c r="L424" s="54"/>
      <c r="M424" s="54"/>
      <c r="N424" s="54"/>
      <c r="O424" s="54"/>
      <c r="P424" s="54"/>
      <c r="Q424" s="54"/>
      <c r="R424" s="54"/>
      <c r="S424" s="54"/>
      <c r="T424" s="54"/>
      <c r="U424" s="54"/>
      <c r="V424" s="54"/>
      <c r="W424" s="54"/>
      <c r="X424" s="54"/>
      <c r="Y424" s="54"/>
      <c r="Z424" s="54"/>
      <c r="AA424" s="54">
        <f t="shared" si="22"/>
        <v>0</v>
      </c>
      <c r="AB424" s="55"/>
      <c r="AC424" s="168"/>
      <c r="AD424" s="168"/>
      <c r="AE424" s="168"/>
      <c r="AF424" s="168"/>
      <c r="AG424" s="168"/>
      <c r="AH424" s="168"/>
      <c r="AI424" s="168"/>
      <c r="AJ424" s="168"/>
      <c r="AK424" s="168"/>
      <c r="AL424" s="168"/>
      <c r="AM424" s="168"/>
      <c r="AN424" s="168"/>
    </row>
    <row r="425" spans="1:40" s="16" customFormat="1" ht="10.199999999999999" hidden="1">
      <c r="A425" s="16">
        <v>1140312105</v>
      </c>
      <c r="B425" s="167" t="s">
        <v>249</v>
      </c>
      <c r="C425" s="54">
        <f>+VLOOKUP(A425,Clasificación!C:J,5,FALSE)</f>
        <v>0</v>
      </c>
      <c r="D425" s="54"/>
      <c r="E425" s="54"/>
      <c r="F425" s="54">
        <f>+VLOOKUP(A425,Clasificación!C:K,9,FALSE)</f>
        <v>0</v>
      </c>
      <c r="G425" s="54">
        <f t="shared" si="21"/>
        <v>0</v>
      </c>
      <c r="H425" s="54"/>
      <c r="I425" s="54"/>
      <c r="J425" s="54"/>
      <c r="K425" s="54"/>
      <c r="L425" s="54"/>
      <c r="M425" s="54"/>
      <c r="N425" s="54"/>
      <c r="O425" s="54"/>
      <c r="P425" s="54"/>
      <c r="Q425" s="54"/>
      <c r="R425" s="54"/>
      <c r="S425" s="54"/>
      <c r="T425" s="54"/>
      <c r="U425" s="54"/>
      <c r="V425" s="54"/>
      <c r="W425" s="54"/>
      <c r="X425" s="54"/>
      <c r="Y425" s="54"/>
      <c r="Z425" s="54"/>
      <c r="AA425" s="54">
        <f t="shared" si="22"/>
        <v>0</v>
      </c>
      <c r="AB425" s="55"/>
      <c r="AC425" s="168"/>
      <c r="AD425" s="168"/>
      <c r="AE425" s="168"/>
      <c r="AF425" s="168"/>
      <c r="AG425" s="168"/>
      <c r="AH425" s="168"/>
      <c r="AI425" s="168"/>
      <c r="AJ425" s="168"/>
      <c r="AK425" s="168"/>
      <c r="AL425" s="168"/>
      <c r="AM425" s="168"/>
      <c r="AN425" s="168"/>
    </row>
    <row r="426" spans="1:40" s="16" customFormat="1" ht="10.199999999999999" hidden="1">
      <c r="A426" s="16">
        <v>1140312106</v>
      </c>
      <c r="B426" s="167" t="s">
        <v>250</v>
      </c>
      <c r="C426" s="54">
        <f>+VLOOKUP(A426,Clasificación!C:J,5,FALSE)</f>
        <v>0</v>
      </c>
      <c r="D426" s="54"/>
      <c r="E426" s="54"/>
      <c r="F426" s="54">
        <f>+VLOOKUP(A426,Clasificación!C:K,9,FALSE)</f>
        <v>0</v>
      </c>
      <c r="G426" s="54">
        <f t="shared" si="21"/>
        <v>0</v>
      </c>
      <c r="H426" s="54"/>
      <c r="I426" s="54"/>
      <c r="J426" s="54"/>
      <c r="K426" s="54"/>
      <c r="L426" s="54"/>
      <c r="M426" s="54"/>
      <c r="N426" s="54"/>
      <c r="O426" s="54"/>
      <c r="P426" s="54"/>
      <c r="Q426" s="54"/>
      <c r="R426" s="54"/>
      <c r="S426" s="54"/>
      <c r="T426" s="54"/>
      <c r="U426" s="54"/>
      <c r="V426" s="54"/>
      <c r="W426" s="54"/>
      <c r="X426" s="54"/>
      <c r="Y426" s="54"/>
      <c r="Z426" s="54"/>
      <c r="AA426" s="54">
        <f t="shared" si="22"/>
        <v>0</v>
      </c>
      <c r="AB426" s="55"/>
      <c r="AC426" s="168"/>
      <c r="AD426" s="168"/>
      <c r="AE426" s="168"/>
      <c r="AF426" s="168"/>
      <c r="AG426" s="168"/>
      <c r="AH426" s="168"/>
      <c r="AI426" s="168"/>
      <c r="AJ426" s="168"/>
      <c r="AK426" s="168"/>
      <c r="AL426" s="168"/>
      <c r="AM426" s="168"/>
      <c r="AN426" s="168"/>
    </row>
    <row r="427" spans="1:40" s="16" customFormat="1" ht="10.199999999999999" hidden="1">
      <c r="A427" s="16">
        <v>1140312107</v>
      </c>
      <c r="B427" s="167" t="s">
        <v>251</v>
      </c>
      <c r="C427" s="54">
        <f>+VLOOKUP(A427,Clasificación!C:J,5,FALSE)</f>
        <v>0</v>
      </c>
      <c r="D427" s="54"/>
      <c r="E427" s="54"/>
      <c r="F427" s="54">
        <f>+VLOOKUP(A427,Clasificación!C:K,9,FALSE)</f>
        <v>0</v>
      </c>
      <c r="G427" s="54">
        <f t="shared" si="21"/>
        <v>0</v>
      </c>
      <c r="H427" s="54"/>
      <c r="I427" s="54"/>
      <c r="J427" s="54"/>
      <c r="K427" s="54"/>
      <c r="L427" s="54"/>
      <c r="M427" s="54"/>
      <c r="N427" s="54"/>
      <c r="O427" s="54"/>
      <c r="P427" s="54"/>
      <c r="Q427" s="54"/>
      <c r="R427" s="54"/>
      <c r="S427" s="54"/>
      <c r="T427" s="54"/>
      <c r="U427" s="54"/>
      <c r="V427" s="54"/>
      <c r="W427" s="54"/>
      <c r="X427" s="54"/>
      <c r="Y427" s="54"/>
      <c r="Z427" s="54"/>
      <c r="AA427" s="54">
        <f t="shared" si="22"/>
        <v>0</v>
      </c>
      <c r="AB427" s="55"/>
      <c r="AC427" s="168"/>
      <c r="AD427" s="168"/>
      <c r="AE427" s="168"/>
      <c r="AF427" s="168"/>
      <c r="AG427" s="168"/>
      <c r="AH427" s="168"/>
      <c r="AI427" s="168"/>
      <c r="AJ427" s="168"/>
      <c r="AK427" s="168"/>
      <c r="AL427" s="168"/>
      <c r="AM427" s="168"/>
      <c r="AN427" s="168"/>
    </row>
    <row r="428" spans="1:40" s="16" customFormat="1" ht="10.199999999999999" hidden="1">
      <c r="A428" s="16">
        <v>1140312108</v>
      </c>
      <c r="B428" s="167" t="s">
        <v>252</v>
      </c>
      <c r="C428" s="54">
        <f>+VLOOKUP(A428,Clasificación!C:J,5,FALSE)</f>
        <v>0</v>
      </c>
      <c r="D428" s="54"/>
      <c r="E428" s="54"/>
      <c r="F428" s="54">
        <f>+VLOOKUP(A428,Clasificación!C:K,9,FALSE)</f>
        <v>0</v>
      </c>
      <c r="G428" s="54">
        <f t="shared" si="21"/>
        <v>0</v>
      </c>
      <c r="H428" s="54"/>
      <c r="I428" s="54"/>
      <c r="J428" s="54"/>
      <c r="K428" s="54"/>
      <c r="L428" s="54"/>
      <c r="M428" s="54"/>
      <c r="N428" s="54"/>
      <c r="O428" s="54"/>
      <c r="P428" s="54"/>
      <c r="Q428" s="54"/>
      <c r="R428" s="54"/>
      <c r="S428" s="54"/>
      <c r="T428" s="54"/>
      <c r="U428" s="54"/>
      <c r="V428" s="54"/>
      <c r="W428" s="54"/>
      <c r="X428" s="54"/>
      <c r="Y428" s="54"/>
      <c r="Z428" s="54"/>
      <c r="AA428" s="54">
        <f t="shared" si="22"/>
        <v>0</v>
      </c>
      <c r="AB428" s="55"/>
      <c r="AC428" s="168"/>
      <c r="AD428" s="168"/>
      <c r="AE428" s="168"/>
      <c r="AF428" s="168"/>
      <c r="AG428" s="168"/>
      <c r="AH428" s="168"/>
      <c r="AI428" s="168"/>
      <c r="AJ428" s="168"/>
      <c r="AK428" s="168"/>
      <c r="AL428" s="168"/>
      <c r="AM428" s="168"/>
      <c r="AN428" s="168"/>
    </row>
    <row r="429" spans="1:40" s="16" customFormat="1" ht="10.199999999999999" hidden="1">
      <c r="A429" s="16">
        <v>1140312109</v>
      </c>
      <c r="B429" s="167" t="s">
        <v>461</v>
      </c>
      <c r="C429" s="54">
        <f>+VLOOKUP(A429,Clasificación!C:J,5,FALSE)</f>
        <v>0</v>
      </c>
      <c r="D429" s="54"/>
      <c r="E429" s="54"/>
      <c r="F429" s="54">
        <f>+VLOOKUP(A429,Clasificación!C:K,9,FALSE)</f>
        <v>0</v>
      </c>
      <c r="G429" s="54">
        <f t="shared" si="21"/>
        <v>0</v>
      </c>
      <c r="H429" s="54"/>
      <c r="I429" s="54"/>
      <c r="J429" s="54"/>
      <c r="K429" s="54"/>
      <c r="L429" s="54"/>
      <c r="M429" s="54"/>
      <c r="N429" s="54"/>
      <c r="O429" s="54"/>
      <c r="P429" s="54"/>
      <c r="Q429" s="54"/>
      <c r="R429" s="54"/>
      <c r="S429" s="54"/>
      <c r="T429" s="54"/>
      <c r="U429" s="54"/>
      <c r="V429" s="54"/>
      <c r="W429" s="54"/>
      <c r="X429" s="54"/>
      <c r="Y429" s="54"/>
      <c r="Z429" s="54"/>
      <c r="AA429" s="54">
        <f t="shared" si="22"/>
        <v>0</v>
      </c>
      <c r="AB429" s="55"/>
      <c r="AC429" s="168"/>
      <c r="AD429" s="168"/>
      <c r="AE429" s="168"/>
      <c r="AF429" s="168"/>
      <c r="AG429" s="168"/>
      <c r="AH429" s="168"/>
      <c r="AI429" s="168"/>
      <c r="AJ429" s="168"/>
      <c r="AK429" s="168"/>
      <c r="AL429" s="168"/>
      <c r="AM429" s="168"/>
      <c r="AN429" s="168"/>
    </row>
    <row r="430" spans="1:40" s="16" customFormat="1" ht="10.199999999999999" hidden="1">
      <c r="A430" s="16">
        <v>1140312110</v>
      </c>
      <c r="B430" s="167" t="s">
        <v>462</v>
      </c>
      <c r="C430" s="54">
        <f>+VLOOKUP(A430,Clasificación!C:J,5,FALSE)</f>
        <v>0</v>
      </c>
      <c r="D430" s="54"/>
      <c r="E430" s="54"/>
      <c r="F430" s="54">
        <f>+VLOOKUP(A430,Clasificación!C:K,9,FALSE)</f>
        <v>0</v>
      </c>
      <c r="G430" s="54">
        <f t="shared" si="21"/>
        <v>0</v>
      </c>
      <c r="H430" s="54"/>
      <c r="I430" s="54"/>
      <c r="J430" s="54"/>
      <c r="K430" s="54"/>
      <c r="L430" s="54"/>
      <c r="M430" s="54"/>
      <c r="N430" s="54"/>
      <c r="O430" s="54"/>
      <c r="P430" s="54"/>
      <c r="Q430" s="54"/>
      <c r="R430" s="54"/>
      <c r="S430" s="54"/>
      <c r="T430" s="54"/>
      <c r="U430" s="54"/>
      <c r="V430" s="54"/>
      <c r="W430" s="54"/>
      <c r="X430" s="54"/>
      <c r="Y430" s="54"/>
      <c r="Z430" s="54"/>
      <c r="AA430" s="54">
        <f t="shared" si="22"/>
        <v>0</v>
      </c>
      <c r="AB430" s="55"/>
      <c r="AC430" s="168"/>
      <c r="AD430" s="168"/>
      <c r="AE430" s="168"/>
      <c r="AF430" s="168"/>
      <c r="AG430" s="168"/>
      <c r="AH430" s="168"/>
      <c r="AI430" s="168"/>
      <c r="AJ430" s="168"/>
      <c r="AK430" s="168"/>
      <c r="AL430" s="168"/>
      <c r="AM430" s="168"/>
      <c r="AN430" s="168"/>
    </row>
    <row r="431" spans="1:40" s="16" customFormat="1" ht="10.199999999999999" hidden="1">
      <c r="A431" s="16">
        <v>1140312111</v>
      </c>
      <c r="B431" s="167" t="s">
        <v>464</v>
      </c>
      <c r="C431" s="54">
        <f>+VLOOKUP(A431,Clasificación!C:J,5,FALSE)</f>
        <v>0</v>
      </c>
      <c r="D431" s="54"/>
      <c r="E431" s="54"/>
      <c r="F431" s="54">
        <f>+VLOOKUP(A431,Clasificación!C:K,9,FALSE)</f>
        <v>0</v>
      </c>
      <c r="G431" s="54">
        <f t="shared" si="21"/>
        <v>0</v>
      </c>
      <c r="H431" s="54"/>
      <c r="I431" s="54"/>
      <c r="J431" s="54"/>
      <c r="K431" s="54"/>
      <c r="L431" s="54"/>
      <c r="M431" s="54"/>
      <c r="N431" s="54"/>
      <c r="O431" s="54"/>
      <c r="P431" s="54"/>
      <c r="Q431" s="54"/>
      <c r="R431" s="54"/>
      <c r="S431" s="54"/>
      <c r="T431" s="54"/>
      <c r="U431" s="54"/>
      <c r="V431" s="54"/>
      <c r="W431" s="54"/>
      <c r="X431" s="54"/>
      <c r="Y431" s="54"/>
      <c r="Z431" s="54"/>
      <c r="AA431" s="54">
        <f t="shared" si="22"/>
        <v>0</v>
      </c>
      <c r="AB431" s="55"/>
      <c r="AC431" s="168"/>
      <c r="AD431" s="168"/>
      <c r="AE431" s="168"/>
      <c r="AF431" s="168"/>
      <c r="AG431" s="168"/>
      <c r="AH431" s="168"/>
      <c r="AI431" s="168"/>
      <c r="AJ431" s="168"/>
      <c r="AK431" s="168"/>
      <c r="AL431" s="168"/>
      <c r="AM431" s="168"/>
      <c r="AN431" s="168"/>
    </row>
    <row r="432" spans="1:40" s="16" customFormat="1" ht="10.199999999999999" hidden="1">
      <c r="A432" s="16">
        <v>1140312112</v>
      </c>
      <c r="B432" s="167" t="s">
        <v>465</v>
      </c>
      <c r="C432" s="54">
        <f>+VLOOKUP(A432,Clasificación!C:J,5,FALSE)</f>
        <v>0</v>
      </c>
      <c r="D432" s="54"/>
      <c r="E432" s="54"/>
      <c r="F432" s="54">
        <f>+VLOOKUP(A432,Clasificación!C:K,9,FALSE)</f>
        <v>0</v>
      </c>
      <c r="G432" s="54">
        <f t="shared" si="21"/>
        <v>0</v>
      </c>
      <c r="H432" s="54"/>
      <c r="I432" s="54"/>
      <c r="J432" s="54"/>
      <c r="K432" s="54"/>
      <c r="L432" s="54"/>
      <c r="M432" s="54"/>
      <c r="N432" s="54"/>
      <c r="O432" s="54"/>
      <c r="P432" s="54"/>
      <c r="Q432" s="54"/>
      <c r="R432" s="54"/>
      <c r="S432" s="54"/>
      <c r="T432" s="54"/>
      <c r="U432" s="54"/>
      <c r="V432" s="54"/>
      <c r="W432" s="54"/>
      <c r="X432" s="54"/>
      <c r="Y432" s="54"/>
      <c r="Z432" s="54"/>
      <c r="AA432" s="54">
        <f t="shared" si="22"/>
        <v>0</v>
      </c>
      <c r="AB432" s="55"/>
      <c r="AC432" s="168"/>
      <c r="AD432" s="168"/>
      <c r="AE432" s="168"/>
      <c r="AF432" s="168"/>
      <c r="AG432" s="168"/>
      <c r="AH432" s="168"/>
      <c r="AI432" s="168"/>
      <c r="AJ432" s="168"/>
      <c r="AK432" s="168"/>
      <c r="AL432" s="168"/>
      <c r="AM432" s="168"/>
      <c r="AN432" s="168"/>
    </row>
    <row r="433" spans="1:40" s="16" customFormat="1" ht="10.199999999999999" hidden="1">
      <c r="A433" s="16">
        <v>1140312113</v>
      </c>
      <c r="B433" s="167" t="s">
        <v>595</v>
      </c>
      <c r="C433" s="54">
        <f>+VLOOKUP(A433,Clasificación!C:J,5,FALSE)</f>
        <v>0</v>
      </c>
      <c r="D433" s="54"/>
      <c r="E433" s="54"/>
      <c r="F433" s="54">
        <f>+VLOOKUP(A433,Clasificación!C:K,9,FALSE)</f>
        <v>0</v>
      </c>
      <c r="G433" s="54">
        <f t="shared" si="21"/>
        <v>0</v>
      </c>
      <c r="H433" s="54"/>
      <c r="I433" s="54"/>
      <c r="J433" s="54"/>
      <c r="K433" s="54"/>
      <c r="L433" s="54"/>
      <c r="M433" s="54"/>
      <c r="N433" s="54"/>
      <c r="O433" s="54"/>
      <c r="P433" s="54"/>
      <c r="Q433" s="54"/>
      <c r="R433" s="54"/>
      <c r="S433" s="54"/>
      <c r="T433" s="54"/>
      <c r="U433" s="54"/>
      <c r="V433" s="54"/>
      <c r="W433" s="54"/>
      <c r="X433" s="54"/>
      <c r="Y433" s="54"/>
      <c r="Z433" s="54"/>
      <c r="AA433" s="54">
        <f t="shared" si="22"/>
        <v>0</v>
      </c>
      <c r="AB433" s="55"/>
      <c r="AC433" s="168"/>
      <c r="AD433" s="168"/>
      <c r="AE433" s="168"/>
      <c r="AF433" s="168"/>
      <c r="AG433" s="168"/>
      <c r="AH433" s="168"/>
      <c r="AI433" s="168"/>
      <c r="AJ433" s="168"/>
      <c r="AK433" s="168"/>
      <c r="AL433" s="168"/>
      <c r="AM433" s="168"/>
      <c r="AN433" s="168"/>
    </row>
    <row r="434" spans="1:40" s="16" customFormat="1" ht="10.199999999999999" hidden="1">
      <c r="A434" s="16">
        <v>1140312114</v>
      </c>
      <c r="B434" s="167" t="s">
        <v>456</v>
      </c>
      <c r="C434" s="54">
        <f>+VLOOKUP(A434,Clasificación!C:J,5,FALSE)</f>
        <v>0</v>
      </c>
      <c r="D434" s="54"/>
      <c r="E434" s="54"/>
      <c r="F434" s="54">
        <f>+VLOOKUP(A434,Clasificación!C:K,9,FALSE)</f>
        <v>0</v>
      </c>
      <c r="G434" s="54">
        <f t="shared" si="21"/>
        <v>0</v>
      </c>
      <c r="H434" s="54"/>
      <c r="I434" s="54"/>
      <c r="J434" s="54"/>
      <c r="K434" s="54"/>
      <c r="L434" s="54"/>
      <c r="M434" s="54"/>
      <c r="N434" s="54"/>
      <c r="O434" s="54"/>
      <c r="P434" s="54"/>
      <c r="Q434" s="54"/>
      <c r="R434" s="54"/>
      <c r="S434" s="54"/>
      <c r="T434" s="54"/>
      <c r="U434" s="54"/>
      <c r="V434" s="54"/>
      <c r="W434" s="54"/>
      <c r="X434" s="54"/>
      <c r="Y434" s="54"/>
      <c r="Z434" s="54"/>
      <c r="AA434" s="54">
        <f t="shared" si="22"/>
        <v>0</v>
      </c>
      <c r="AB434" s="55"/>
      <c r="AC434" s="168"/>
      <c r="AD434" s="168"/>
      <c r="AE434" s="168"/>
      <c r="AF434" s="168"/>
      <c r="AG434" s="168"/>
      <c r="AH434" s="168"/>
      <c r="AI434" s="168"/>
      <c r="AJ434" s="168"/>
      <c r="AK434" s="168"/>
      <c r="AL434" s="168"/>
      <c r="AM434" s="168"/>
      <c r="AN434" s="168"/>
    </row>
    <row r="435" spans="1:40" s="16" customFormat="1" ht="10.199999999999999" hidden="1">
      <c r="A435" s="16">
        <v>1140312115</v>
      </c>
      <c r="B435" s="167" t="s">
        <v>458</v>
      </c>
      <c r="C435" s="54">
        <f>+VLOOKUP(A435,Clasificación!C:J,5,FALSE)</f>
        <v>0</v>
      </c>
      <c r="D435" s="54"/>
      <c r="E435" s="54"/>
      <c r="F435" s="54">
        <f>+VLOOKUP(A435,Clasificación!C:K,9,FALSE)</f>
        <v>0</v>
      </c>
      <c r="G435" s="54">
        <f t="shared" si="21"/>
        <v>0</v>
      </c>
      <c r="H435" s="54"/>
      <c r="I435" s="54"/>
      <c r="J435" s="54"/>
      <c r="K435" s="54"/>
      <c r="L435" s="54"/>
      <c r="M435" s="54"/>
      <c r="N435" s="54"/>
      <c r="O435" s="54"/>
      <c r="P435" s="54"/>
      <c r="Q435" s="54"/>
      <c r="R435" s="54"/>
      <c r="S435" s="54"/>
      <c r="T435" s="54"/>
      <c r="U435" s="54"/>
      <c r="V435" s="54"/>
      <c r="W435" s="54"/>
      <c r="X435" s="54"/>
      <c r="Y435" s="54"/>
      <c r="Z435" s="54"/>
      <c r="AA435" s="54">
        <f t="shared" si="22"/>
        <v>0</v>
      </c>
      <c r="AB435" s="55"/>
      <c r="AC435" s="168"/>
      <c r="AD435" s="168"/>
      <c r="AE435" s="168"/>
      <c r="AF435" s="168"/>
      <c r="AG435" s="168"/>
      <c r="AH435" s="168"/>
      <c r="AI435" s="168"/>
      <c r="AJ435" s="168"/>
      <c r="AK435" s="168"/>
      <c r="AL435" s="168"/>
      <c r="AM435" s="168"/>
      <c r="AN435" s="168"/>
    </row>
    <row r="436" spans="1:40" s="16" customFormat="1" ht="10.199999999999999" hidden="1">
      <c r="A436" s="16">
        <v>1140312116</v>
      </c>
      <c r="B436" s="167" t="s">
        <v>459</v>
      </c>
      <c r="C436" s="54">
        <f>+VLOOKUP(A436,Clasificación!C:J,5,FALSE)</f>
        <v>0</v>
      </c>
      <c r="D436" s="54"/>
      <c r="E436" s="54"/>
      <c r="F436" s="54">
        <f>+VLOOKUP(A436,Clasificación!C:K,9,FALSE)</f>
        <v>0</v>
      </c>
      <c r="G436" s="54">
        <f t="shared" si="21"/>
        <v>0</v>
      </c>
      <c r="H436" s="54"/>
      <c r="I436" s="54"/>
      <c r="J436" s="54"/>
      <c r="K436" s="54"/>
      <c r="L436" s="54"/>
      <c r="M436" s="54"/>
      <c r="N436" s="54"/>
      <c r="O436" s="54"/>
      <c r="P436" s="54"/>
      <c r="Q436" s="54"/>
      <c r="R436" s="54"/>
      <c r="S436" s="54"/>
      <c r="T436" s="54"/>
      <c r="U436" s="54"/>
      <c r="V436" s="54"/>
      <c r="W436" s="54"/>
      <c r="X436" s="54"/>
      <c r="Y436" s="54"/>
      <c r="Z436" s="54"/>
      <c r="AA436" s="54">
        <f t="shared" si="22"/>
        <v>0</v>
      </c>
      <c r="AB436" s="55"/>
      <c r="AC436" s="168"/>
      <c r="AD436" s="168"/>
      <c r="AE436" s="168"/>
      <c r="AF436" s="168"/>
      <c r="AG436" s="168"/>
      <c r="AH436" s="168"/>
      <c r="AI436" s="168"/>
      <c r="AJ436" s="168"/>
      <c r="AK436" s="168"/>
      <c r="AL436" s="168"/>
      <c r="AM436" s="168"/>
      <c r="AN436" s="168"/>
    </row>
    <row r="437" spans="1:40" s="16" customFormat="1" ht="10.199999999999999" hidden="1">
      <c r="A437" s="16">
        <v>1140312117</v>
      </c>
      <c r="B437" s="167" t="s">
        <v>281</v>
      </c>
      <c r="C437" s="54">
        <f>+VLOOKUP(A437,Clasificación!C:J,5,FALSE)</f>
        <v>0</v>
      </c>
      <c r="D437" s="54"/>
      <c r="E437" s="54"/>
      <c r="F437" s="54">
        <f>+VLOOKUP(A437,Clasificación!C:K,9,FALSE)</f>
        <v>0</v>
      </c>
      <c r="G437" s="54">
        <f t="shared" si="21"/>
        <v>0</v>
      </c>
      <c r="H437" s="54"/>
      <c r="I437" s="54"/>
      <c r="J437" s="54"/>
      <c r="K437" s="54"/>
      <c r="L437" s="54"/>
      <c r="M437" s="54"/>
      <c r="N437" s="54"/>
      <c r="O437" s="54"/>
      <c r="P437" s="54"/>
      <c r="Q437" s="54"/>
      <c r="R437" s="54"/>
      <c r="S437" s="54"/>
      <c r="T437" s="54"/>
      <c r="U437" s="54"/>
      <c r="V437" s="54"/>
      <c r="W437" s="54"/>
      <c r="X437" s="54"/>
      <c r="Y437" s="54"/>
      <c r="Z437" s="54"/>
      <c r="AA437" s="54">
        <f t="shared" si="22"/>
        <v>0</v>
      </c>
      <c r="AB437" s="55"/>
      <c r="AC437" s="168"/>
      <c r="AD437" s="168"/>
      <c r="AE437" s="168"/>
      <c r="AF437" s="168"/>
      <c r="AG437" s="168"/>
      <c r="AH437" s="168"/>
      <c r="AI437" s="168"/>
      <c r="AJ437" s="168"/>
      <c r="AK437" s="168"/>
      <c r="AL437" s="168"/>
      <c r="AM437" s="168"/>
      <c r="AN437" s="168"/>
    </row>
    <row r="438" spans="1:40" s="16" customFormat="1" ht="10.199999999999999" hidden="1">
      <c r="A438" s="16">
        <v>1140312118</v>
      </c>
      <c r="B438" s="167" t="s">
        <v>282</v>
      </c>
      <c r="C438" s="54">
        <f>+VLOOKUP(A438,Clasificación!C:J,5,FALSE)</f>
        <v>0</v>
      </c>
      <c r="D438" s="54"/>
      <c r="E438" s="54"/>
      <c r="F438" s="54">
        <f>+VLOOKUP(A438,Clasificación!C:K,9,FALSE)</f>
        <v>0</v>
      </c>
      <c r="G438" s="54">
        <f t="shared" si="21"/>
        <v>0</v>
      </c>
      <c r="H438" s="54"/>
      <c r="I438" s="54"/>
      <c r="J438" s="54"/>
      <c r="K438" s="54"/>
      <c r="L438" s="54"/>
      <c r="M438" s="54"/>
      <c r="N438" s="54"/>
      <c r="O438" s="54"/>
      <c r="P438" s="54"/>
      <c r="Q438" s="54"/>
      <c r="R438" s="54"/>
      <c r="S438" s="54"/>
      <c r="T438" s="54"/>
      <c r="U438" s="54"/>
      <c r="V438" s="54"/>
      <c r="W438" s="54"/>
      <c r="X438" s="54"/>
      <c r="Y438" s="54"/>
      <c r="Z438" s="54"/>
      <c r="AA438" s="54">
        <f t="shared" si="22"/>
        <v>0</v>
      </c>
      <c r="AB438" s="55"/>
      <c r="AC438" s="168"/>
      <c r="AD438" s="168"/>
      <c r="AE438" s="168"/>
      <c r="AF438" s="168"/>
      <c r="AG438" s="168"/>
      <c r="AH438" s="168"/>
      <c r="AI438" s="168"/>
      <c r="AJ438" s="168"/>
      <c r="AK438" s="168"/>
      <c r="AL438" s="168"/>
      <c r="AM438" s="168"/>
      <c r="AN438" s="168"/>
    </row>
    <row r="439" spans="1:40" s="16" customFormat="1" ht="10.199999999999999" hidden="1">
      <c r="A439" s="16">
        <v>1140312119</v>
      </c>
      <c r="B439" s="167" t="s">
        <v>251</v>
      </c>
      <c r="C439" s="54">
        <f>+VLOOKUP(A439,Clasificación!C:J,5,FALSE)</f>
        <v>0</v>
      </c>
      <c r="D439" s="54"/>
      <c r="E439" s="54"/>
      <c r="F439" s="54">
        <f>+VLOOKUP(A439,Clasificación!C:K,9,FALSE)</f>
        <v>0</v>
      </c>
      <c r="G439" s="54">
        <f t="shared" si="21"/>
        <v>0</v>
      </c>
      <c r="H439" s="54"/>
      <c r="I439" s="54"/>
      <c r="J439" s="54"/>
      <c r="K439" s="54"/>
      <c r="L439" s="54"/>
      <c r="M439" s="54"/>
      <c r="N439" s="54"/>
      <c r="O439" s="54"/>
      <c r="P439" s="54"/>
      <c r="Q439" s="54"/>
      <c r="R439" s="54"/>
      <c r="S439" s="54"/>
      <c r="T439" s="54"/>
      <c r="U439" s="54"/>
      <c r="V439" s="54"/>
      <c r="W439" s="54"/>
      <c r="X439" s="54"/>
      <c r="Y439" s="54"/>
      <c r="Z439" s="54"/>
      <c r="AA439" s="54">
        <f t="shared" si="22"/>
        <v>0</v>
      </c>
      <c r="AB439" s="55"/>
      <c r="AC439" s="168"/>
      <c r="AD439" s="168"/>
      <c r="AE439" s="168"/>
      <c r="AF439" s="168"/>
      <c r="AG439" s="168"/>
      <c r="AH439" s="168"/>
      <c r="AI439" s="168"/>
      <c r="AJ439" s="168"/>
      <c r="AK439" s="168"/>
      <c r="AL439" s="168"/>
      <c r="AM439" s="168"/>
      <c r="AN439" s="168"/>
    </row>
    <row r="440" spans="1:40" s="16" customFormat="1" ht="10.199999999999999" hidden="1">
      <c r="A440" s="16">
        <v>1140312120</v>
      </c>
      <c r="B440" s="167" t="s">
        <v>252</v>
      </c>
      <c r="C440" s="54">
        <f>+VLOOKUP(A440,Clasificación!C:J,5,FALSE)</f>
        <v>0</v>
      </c>
      <c r="D440" s="54"/>
      <c r="E440" s="54"/>
      <c r="F440" s="54">
        <f>+VLOOKUP(A440,Clasificación!C:K,9,FALSE)</f>
        <v>0</v>
      </c>
      <c r="G440" s="54">
        <f t="shared" si="21"/>
        <v>0</v>
      </c>
      <c r="H440" s="54"/>
      <c r="I440" s="54"/>
      <c r="J440" s="54"/>
      <c r="K440" s="54"/>
      <c r="L440" s="54"/>
      <c r="M440" s="54"/>
      <c r="N440" s="54"/>
      <c r="O440" s="54"/>
      <c r="P440" s="54"/>
      <c r="Q440" s="54"/>
      <c r="R440" s="54"/>
      <c r="S440" s="54"/>
      <c r="T440" s="54"/>
      <c r="U440" s="54"/>
      <c r="V440" s="54"/>
      <c r="W440" s="54"/>
      <c r="X440" s="54"/>
      <c r="Y440" s="54"/>
      <c r="Z440" s="54"/>
      <c r="AA440" s="54">
        <f t="shared" si="22"/>
        <v>0</v>
      </c>
      <c r="AB440" s="55"/>
      <c r="AC440" s="168"/>
      <c r="AD440" s="168"/>
      <c r="AE440" s="168"/>
      <c r="AF440" s="168"/>
      <c r="AG440" s="168"/>
      <c r="AH440" s="168"/>
      <c r="AI440" s="168"/>
      <c r="AJ440" s="168"/>
      <c r="AK440" s="168"/>
      <c r="AL440" s="168"/>
      <c r="AM440" s="168"/>
      <c r="AN440" s="168"/>
    </row>
    <row r="441" spans="1:40" s="16" customFormat="1" ht="10.199999999999999" hidden="1">
      <c r="A441" s="16">
        <v>1140312121</v>
      </c>
      <c r="B441" s="167" t="s">
        <v>596</v>
      </c>
      <c r="C441" s="54">
        <f>+VLOOKUP(A441,Clasificación!C:J,5,FALSE)</f>
        <v>0</v>
      </c>
      <c r="D441" s="54"/>
      <c r="E441" s="54"/>
      <c r="F441" s="54">
        <f>+VLOOKUP(A441,Clasificación!C:K,9,FALSE)</f>
        <v>0</v>
      </c>
      <c r="G441" s="54">
        <f t="shared" si="21"/>
        <v>0</v>
      </c>
      <c r="H441" s="54"/>
      <c r="I441" s="54"/>
      <c r="J441" s="54"/>
      <c r="K441" s="54"/>
      <c r="L441" s="54"/>
      <c r="M441" s="54"/>
      <c r="N441" s="54"/>
      <c r="O441" s="54"/>
      <c r="P441" s="54"/>
      <c r="Q441" s="54"/>
      <c r="R441" s="54"/>
      <c r="S441" s="54"/>
      <c r="T441" s="54"/>
      <c r="U441" s="54"/>
      <c r="V441" s="54"/>
      <c r="W441" s="54"/>
      <c r="X441" s="54"/>
      <c r="Y441" s="54"/>
      <c r="Z441" s="54"/>
      <c r="AA441" s="54">
        <f t="shared" si="22"/>
        <v>0</v>
      </c>
      <c r="AB441" s="55"/>
      <c r="AC441" s="168"/>
      <c r="AD441" s="168"/>
      <c r="AE441" s="168"/>
      <c r="AF441" s="168"/>
      <c r="AG441" s="168"/>
      <c r="AH441" s="168"/>
      <c r="AI441" s="168"/>
      <c r="AJ441" s="168"/>
      <c r="AK441" s="168"/>
      <c r="AL441" s="168"/>
      <c r="AM441" s="168"/>
      <c r="AN441" s="168"/>
    </row>
    <row r="442" spans="1:40" s="16" customFormat="1" ht="10.199999999999999" hidden="1">
      <c r="A442" s="16">
        <v>1140312122</v>
      </c>
      <c r="B442" s="167" t="s">
        <v>597</v>
      </c>
      <c r="C442" s="54">
        <f>+VLOOKUP(A442,Clasificación!C:J,5,FALSE)</f>
        <v>0</v>
      </c>
      <c r="D442" s="54"/>
      <c r="E442" s="54"/>
      <c r="F442" s="54">
        <f>+VLOOKUP(A442,Clasificación!C:K,9,FALSE)</f>
        <v>0</v>
      </c>
      <c r="G442" s="54">
        <f t="shared" si="21"/>
        <v>0</v>
      </c>
      <c r="H442" s="54"/>
      <c r="I442" s="54"/>
      <c r="J442" s="54"/>
      <c r="K442" s="54"/>
      <c r="L442" s="54"/>
      <c r="M442" s="54"/>
      <c r="N442" s="54"/>
      <c r="O442" s="54"/>
      <c r="P442" s="54"/>
      <c r="Q442" s="54"/>
      <c r="R442" s="54"/>
      <c r="S442" s="54"/>
      <c r="T442" s="54"/>
      <c r="U442" s="54"/>
      <c r="V442" s="54"/>
      <c r="W442" s="54"/>
      <c r="X442" s="54"/>
      <c r="Y442" s="54"/>
      <c r="Z442" s="54"/>
      <c r="AA442" s="54">
        <f t="shared" si="22"/>
        <v>0</v>
      </c>
      <c r="AB442" s="55"/>
      <c r="AC442" s="168"/>
      <c r="AD442" s="168"/>
      <c r="AE442" s="168"/>
      <c r="AF442" s="168"/>
      <c r="AG442" s="168"/>
      <c r="AH442" s="168"/>
      <c r="AI442" s="168"/>
      <c r="AJ442" s="168"/>
      <c r="AK442" s="168"/>
      <c r="AL442" s="168"/>
      <c r="AM442" s="168"/>
      <c r="AN442" s="168"/>
    </row>
    <row r="443" spans="1:40" s="16" customFormat="1" ht="10.199999999999999" hidden="1">
      <c r="A443" s="16">
        <v>1140312123</v>
      </c>
      <c r="B443" s="167" t="s">
        <v>464</v>
      </c>
      <c r="C443" s="54">
        <f>+VLOOKUP(A443,Clasificación!C:J,5,FALSE)</f>
        <v>0</v>
      </c>
      <c r="D443" s="54"/>
      <c r="E443" s="54"/>
      <c r="F443" s="54">
        <f>+VLOOKUP(A443,Clasificación!C:K,9,FALSE)</f>
        <v>0</v>
      </c>
      <c r="G443" s="54">
        <f t="shared" si="21"/>
        <v>0</v>
      </c>
      <c r="H443" s="54"/>
      <c r="I443" s="54"/>
      <c r="J443" s="54"/>
      <c r="K443" s="54"/>
      <c r="L443" s="54"/>
      <c r="M443" s="54"/>
      <c r="N443" s="54"/>
      <c r="O443" s="54"/>
      <c r="P443" s="54"/>
      <c r="Q443" s="54"/>
      <c r="R443" s="54"/>
      <c r="S443" s="54"/>
      <c r="T443" s="54"/>
      <c r="U443" s="54"/>
      <c r="V443" s="54"/>
      <c r="W443" s="54"/>
      <c r="X443" s="54"/>
      <c r="Y443" s="54"/>
      <c r="Z443" s="54"/>
      <c r="AA443" s="54">
        <f t="shared" si="22"/>
        <v>0</v>
      </c>
      <c r="AB443" s="55"/>
      <c r="AC443" s="168"/>
      <c r="AD443" s="168"/>
      <c r="AE443" s="168"/>
      <c r="AF443" s="168"/>
      <c r="AG443" s="168"/>
      <c r="AH443" s="168"/>
      <c r="AI443" s="168"/>
      <c r="AJ443" s="168"/>
      <c r="AK443" s="168"/>
      <c r="AL443" s="168"/>
      <c r="AM443" s="168"/>
      <c r="AN443" s="168"/>
    </row>
    <row r="444" spans="1:40" s="16" customFormat="1" ht="10.199999999999999" hidden="1">
      <c r="A444" s="16">
        <v>1140312124</v>
      </c>
      <c r="B444" s="167" t="s">
        <v>465</v>
      </c>
      <c r="C444" s="54">
        <f>+VLOOKUP(A444,Clasificación!C:J,5,FALSE)</f>
        <v>0</v>
      </c>
      <c r="D444" s="54"/>
      <c r="E444" s="54"/>
      <c r="F444" s="54">
        <f>+VLOOKUP(A444,Clasificación!C:K,9,FALSE)</f>
        <v>0</v>
      </c>
      <c r="G444" s="54">
        <f t="shared" si="21"/>
        <v>0</v>
      </c>
      <c r="H444" s="54"/>
      <c r="I444" s="54"/>
      <c r="J444" s="54"/>
      <c r="K444" s="54"/>
      <c r="L444" s="54"/>
      <c r="M444" s="54"/>
      <c r="N444" s="54"/>
      <c r="O444" s="54"/>
      <c r="P444" s="54"/>
      <c r="Q444" s="54"/>
      <c r="R444" s="54"/>
      <c r="S444" s="54"/>
      <c r="T444" s="54"/>
      <c r="U444" s="54"/>
      <c r="V444" s="54"/>
      <c r="W444" s="54"/>
      <c r="X444" s="54"/>
      <c r="Y444" s="54"/>
      <c r="Z444" s="54"/>
      <c r="AA444" s="54">
        <f t="shared" si="22"/>
        <v>0</v>
      </c>
      <c r="AB444" s="55"/>
      <c r="AC444" s="168"/>
      <c r="AD444" s="168"/>
      <c r="AE444" s="168"/>
      <c r="AF444" s="168"/>
      <c r="AG444" s="168"/>
      <c r="AH444" s="168"/>
      <c r="AI444" s="168"/>
      <c r="AJ444" s="168"/>
      <c r="AK444" s="168"/>
      <c r="AL444" s="168"/>
      <c r="AM444" s="168"/>
      <c r="AN444" s="168"/>
    </row>
    <row r="445" spans="1:40" s="16" customFormat="1" ht="10.199999999999999" hidden="1">
      <c r="A445" s="16">
        <v>1140312125</v>
      </c>
      <c r="B445" s="167" t="s">
        <v>268</v>
      </c>
      <c r="C445" s="54">
        <f>+VLOOKUP(A445,Clasificación!C:J,5,FALSE)</f>
        <v>0</v>
      </c>
      <c r="D445" s="54"/>
      <c r="E445" s="54"/>
      <c r="F445" s="54">
        <f>+VLOOKUP(A445,Clasificación!C:K,9,FALSE)</f>
        <v>0</v>
      </c>
      <c r="G445" s="54">
        <f t="shared" si="21"/>
        <v>0</v>
      </c>
      <c r="H445" s="54"/>
      <c r="I445" s="54"/>
      <c r="J445" s="54"/>
      <c r="K445" s="54"/>
      <c r="L445" s="54"/>
      <c r="M445" s="54"/>
      <c r="N445" s="54"/>
      <c r="O445" s="54"/>
      <c r="P445" s="54"/>
      <c r="Q445" s="54"/>
      <c r="R445" s="54"/>
      <c r="S445" s="54"/>
      <c r="T445" s="54"/>
      <c r="U445" s="54"/>
      <c r="V445" s="54"/>
      <c r="W445" s="54"/>
      <c r="X445" s="54"/>
      <c r="Y445" s="54"/>
      <c r="Z445" s="54"/>
      <c r="AA445" s="54">
        <f t="shared" si="22"/>
        <v>0</v>
      </c>
      <c r="AB445" s="55"/>
      <c r="AC445" s="168"/>
      <c r="AD445" s="168"/>
      <c r="AE445" s="168"/>
      <c r="AF445" s="168"/>
      <c r="AG445" s="168"/>
      <c r="AH445" s="168"/>
      <c r="AI445" s="168"/>
      <c r="AJ445" s="168"/>
      <c r="AK445" s="168"/>
      <c r="AL445" s="168"/>
      <c r="AM445" s="168"/>
      <c r="AN445" s="168"/>
    </row>
    <row r="446" spans="1:40" s="16" customFormat="1" ht="10.199999999999999" hidden="1">
      <c r="A446" s="16">
        <v>1140312126</v>
      </c>
      <c r="B446" s="167" t="s">
        <v>453</v>
      </c>
      <c r="C446" s="54">
        <f>+VLOOKUP(A446,Clasificación!C:J,5,FALSE)</f>
        <v>0</v>
      </c>
      <c r="D446" s="54"/>
      <c r="E446" s="54"/>
      <c r="F446" s="54">
        <f>+VLOOKUP(A446,Clasificación!C:K,9,FALSE)</f>
        <v>0</v>
      </c>
      <c r="G446" s="54">
        <f t="shared" si="21"/>
        <v>0</v>
      </c>
      <c r="H446" s="54"/>
      <c r="I446" s="54"/>
      <c r="J446" s="54"/>
      <c r="K446" s="54"/>
      <c r="L446" s="54"/>
      <c r="M446" s="54"/>
      <c r="N446" s="54"/>
      <c r="O446" s="54"/>
      <c r="P446" s="54"/>
      <c r="Q446" s="54"/>
      <c r="R446" s="54"/>
      <c r="S446" s="54"/>
      <c r="T446" s="54"/>
      <c r="U446" s="54"/>
      <c r="V446" s="54"/>
      <c r="W446" s="54"/>
      <c r="X446" s="54"/>
      <c r="Y446" s="54"/>
      <c r="Z446" s="54"/>
      <c r="AA446" s="54">
        <f t="shared" si="22"/>
        <v>0</v>
      </c>
      <c r="AB446" s="55"/>
      <c r="AC446" s="168"/>
      <c r="AD446" s="168"/>
      <c r="AE446" s="168"/>
      <c r="AF446" s="168"/>
      <c r="AG446" s="168"/>
      <c r="AH446" s="168"/>
      <c r="AI446" s="168"/>
      <c r="AJ446" s="168"/>
      <c r="AK446" s="168"/>
      <c r="AL446" s="168"/>
      <c r="AM446" s="168"/>
      <c r="AN446" s="168"/>
    </row>
    <row r="447" spans="1:40" s="16" customFormat="1" ht="10.199999999999999" hidden="1">
      <c r="A447" s="16">
        <v>11403122</v>
      </c>
      <c r="B447" s="167" t="s">
        <v>598</v>
      </c>
      <c r="C447" s="54">
        <f>+VLOOKUP(A447,Clasificación!C:J,5,FALSE)</f>
        <v>0</v>
      </c>
      <c r="D447" s="54"/>
      <c r="E447" s="54"/>
      <c r="F447" s="54">
        <f>+VLOOKUP(A447,Clasificación!C:K,9,FALSE)</f>
        <v>0</v>
      </c>
      <c r="G447" s="54">
        <f t="shared" si="21"/>
        <v>0</v>
      </c>
      <c r="H447" s="54"/>
      <c r="I447" s="54"/>
      <c r="J447" s="54"/>
      <c r="K447" s="54"/>
      <c r="L447" s="54"/>
      <c r="M447" s="54"/>
      <c r="N447" s="54"/>
      <c r="O447" s="54"/>
      <c r="P447" s="54"/>
      <c r="Q447" s="54"/>
      <c r="R447" s="54"/>
      <c r="S447" s="54"/>
      <c r="T447" s="54"/>
      <c r="U447" s="54"/>
      <c r="V447" s="54"/>
      <c r="W447" s="54"/>
      <c r="X447" s="54"/>
      <c r="Y447" s="54"/>
      <c r="Z447" s="54"/>
      <c r="AA447" s="54">
        <f t="shared" si="22"/>
        <v>0</v>
      </c>
      <c r="AB447" s="55"/>
      <c r="AC447" s="168"/>
      <c r="AD447" s="168"/>
      <c r="AE447" s="168"/>
      <c r="AF447" s="168"/>
      <c r="AG447" s="168"/>
      <c r="AH447" s="168"/>
      <c r="AI447" s="168"/>
      <c r="AJ447" s="168"/>
      <c r="AK447" s="168"/>
      <c r="AL447" s="168"/>
      <c r="AM447" s="168"/>
      <c r="AN447" s="168"/>
    </row>
    <row r="448" spans="1:40" s="16" customFormat="1" ht="10.199999999999999" hidden="1">
      <c r="A448" s="16">
        <v>1140312201</v>
      </c>
      <c r="B448" s="167" t="s">
        <v>598</v>
      </c>
      <c r="C448" s="54">
        <f>+VLOOKUP(A448,Clasificación!C:J,5,FALSE)</f>
        <v>0</v>
      </c>
      <c r="D448" s="54"/>
      <c r="E448" s="54"/>
      <c r="F448" s="54">
        <f>+VLOOKUP(A448,Clasificación!C:K,9,FALSE)</f>
        <v>0</v>
      </c>
      <c r="G448" s="54">
        <f t="shared" si="21"/>
        <v>0</v>
      </c>
      <c r="H448" s="54"/>
      <c r="I448" s="54"/>
      <c r="J448" s="54"/>
      <c r="K448" s="54"/>
      <c r="L448" s="54"/>
      <c r="M448" s="54"/>
      <c r="N448" s="54"/>
      <c r="O448" s="54"/>
      <c r="P448" s="54"/>
      <c r="Q448" s="54"/>
      <c r="R448" s="54"/>
      <c r="S448" s="54"/>
      <c r="T448" s="54"/>
      <c r="U448" s="54"/>
      <c r="V448" s="54"/>
      <c r="W448" s="54"/>
      <c r="X448" s="54"/>
      <c r="Y448" s="54"/>
      <c r="Z448" s="54"/>
      <c r="AA448" s="54">
        <f t="shared" si="22"/>
        <v>0</v>
      </c>
      <c r="AB448" s="55"/>
      <c r="AC448" s="168"/>
      <c r="AD448" s="168"/>
      <c r="AE448" s="168"/>
      <c r="AF448" s="168"/>
      <c r="AG448" s="168"/>
      <c r="AH448" s="168"/>
      <c r="AI448" s="168"/>
      <c r="AJ448" s="168"/>
      <c r="AK448" s="168"/>
      <c r="AL448" s="168"/>
      <c r="AM448" s="168"/>
      <c r="AN448" s="168"/>
    </row>
    <row r="449" spans="1:40" s="16" customFormat="1" ht="10.199999999999999" hidden="1">
      <c r="A449" s="16">
        <v>1140312202</v>
      </c>
      <c r="B449" s="167" t="s">
        <v>598</v>
      </c>
      <c r="C449" s="54">
        <f>+VLOOKUP(A449,Clasificación!C:J,5,FALSE)</f>
        <v>0</v>
      </c>
      <c r="D449" s="54"/>
      <c r="E449" s="54"/>
      <c r="F449" s="54">
        <f>+VLOOKUP(A449,Clasificación!C:K,9,FALSE)</f>
        <v>0</v>
      </c>
      <c r="G449" s="54">
        <f t="shared" si="21"/>
        <v>0</v>
      </c>
      <c r="H449" s="54"/>
      <c r="I449" s="54"/>
      <c r="J449" s="54"/>
      <c r="K449" s="54"/>
      <c r="L449" s="54"/>
      <c r="M449" s="54"/>
      <c r="N449" s="54"/>
      <c r="O449" s="54"/>
      <c r="P449" s="54"/>
      <c r="Q449" s="54"/>
      <c r="R449" s="54"/>
      <c r="S449" s="54"/>
      <c r="T449" s="54"/>
      <c r="U449" s="54"/>
      <c r="V449" s="54"/>
      <c r="W449" s="54"/>
      <c r="X449" s="54"/>
      <c r="Y449" s="54"/>
      <c r="Z449" s="54"/>
      <c r="AA449" s="54">
        <f t="shared" si="22"/>
        <v>0</v>
      </c>
      <c r="AB449" s="55"/>
      <c r="AC449" s="168"/>
      <c r="AD449" s="168"/>
      <c r="AE449" s="168"/>
      <c r="AF449" s="168"/>
      <c r="AG449" s="168"/>
      <c r="AH449" s="168"/>
      <c r="AI449" s="168"/>
      <c r="AJ449" s="168"/>
      <c r="AK449" s="168"/>
      <c r="AL449" s="168"/>
      <c r="AM449" s="168"/>
      <c r="AN449" s="168"/>
    </row>
    <row r="450" spans="1:40" s="16" customFormat="1" ht="10.199999999999999" hidden="1">
      <c r="A450" s="16">
        <v>11403123</v>
      </c>
      <c r="B450" s="167" t="s">
        <v>269</v>
      </c>
      <c r="C450" s="54">
        <f>+VLOOKUP(A450,Clasificación!C:J,5,FALSE)</f>
        <v>0</v>
      </c>
      <c r="D450" s="54"/>
      <c r="E450" s="54"/>
      <c r="F450" s="54">
        <f>+VLOOKUP(A450,Clasificación!C:K,9,FALSE)</f>
        <v>0</v>
      </c>
      <c r="G450" s="54">
        <f t="shared" si="21"/>
        <v>0</v>
      </c>
      <c r="H450" s="54"/>
      <c r="I450" s="54"/>
      <c r="J450" s="54"/>
      <c r="K450" s="54"/>
      <c r="L450" s="54"/>
      <c r="M450" s="54"/>
      <c r="N450" s="54"/>
      <c r="O450" s="54"/>
      <c r="P450" s="54"/>
      <c r="Q450" s="54"/>
      <c r="R450" s="54"/>
      <c r="S450" s="54"/>
      <c r="T450" s="54"/>
      <c r="U450" s="54"/>
      <c r="V450" s="54"/>
      <c r="W450" s="54"/>
      <c r="X450" s="54"/>
      <c r="Y450" s="54"/>
      <c r="Z450" s="54"/>
      <c r="AA450" s="54">
        <f t="shared" si="22"/>
        <v>0</v>
      </c>
      <c r="AB450" s="55"/>
      <c r="AC450" s="168"/>
      <c r="AD450" s="168"/>
      <c r="AE450" s="168"/>
      <c r="AF450" s="168"/>
      <c r="AG450" s="168"/>
      <c r="AH450" s="168"/>
      <c r="AI450" s="168"/>
      <c r="AJ450" s="168"/>
      <c r="AK450" s="168"/>
      <c r="AL450" s="168"/>
      <c r="AM450" s="168"/>
      <c r="AN450" s="168"/>
    </row>
    <row r="451" spans="1:40" s="16" customFormat="1" ht="10.199999999999999" hidden="1">
      <c r="A451" s="16">
        <v>1140312301</v>
      </c>
      <c r="B451" s="167" t="s">
        <v>269</v>
      </c>
      <c r="C451" s="54">
        <f>+VLOOKUP(A451,Clasificación!C:J,5,FALSE)</f>
        <v>0</v>
      </c>
      <c r="D451" s="54"/>
      <c r="E451" s="54"/>
      <c r="F451" s="54">
        <f>+VLOOKUP(A451,Clasificación!C:K,9,FALSE)</f>
        <v>0</v>
      </c>
      <c r="G451" s="54">
        <f t="shared" si="21"/>
        <v>0</v>
      </c>
      <c r="H451" s="54"/>
      <c r="I451" s="54"/>
      <c r="J451" s="54"/>
      <c r="K451" s="54"/>
      <c r="L451" s="54"/>
      <c r="M451" s="54"/>
      <c r="N451" s="54"/>
      <c r="O451" s="54"/>
      <c r="P451" s="54"/>
      <c r="Q451" s="54"/>
      <c r="R451" s="54"/>
      <c r="S451" s="54"/>
      <c r="T451" s="54"/>
      <c r="U451" s="54"/>
      <c r="V451" s="54"/>
      <c r="W451" s="54"/>
      <c r="X451" s="54"/>
      <c r="Y451" s="54"/>
      <c r="Z451" s="54"/>
      <c r="AA451" s="54">
        <f t="shared" si="22"/>
        <v>0</v>
      </c>
      <c r="AB451" s="55"/>
      <c r="AC451" s="168"/>
      <c r="AD451" s="168"/>
      <c r="AE451" s="168"/>
      <c r="AF451" s="168"/>
      <c r="AG451" s="168"/>
      <c r="AH451" s="168"/>
      <c r="AI451" s="168"/>
      <c r="AJ451" s="168"/>
      <c r="AK451" s="168"/>
      <c r="AL451" s="168"/>
      <c r="AM451" s="168"/>
      <c r="AN451" s="168"/>
    </row>
    <row r="452" spans="1:40" s="16" customFormat="1" ht="10.199999999999999" hidden="1">
      <c r="A452" s="16">
        <v>1140312302</v>
      </c>
      <c r="B452" s="167" t="s">
        <v>269</v>
      </c>
      <c r="C452" s="54">
        <f>+VLOOKUP(A452,Clasificación!C:J,5,FALSE)</f>
        <v>0</v>
      </c>
      <c r="D452" s="54"/>
      <c r="E452" s="54"/>
      <c r="F452" s="54">
        <f>+VLOOKUP(A452,Clasificación!C:K,9,FALSE)</f>
        <v>0</v>
      </c>
      <c r="G452" s="54">
        <f t="shared" si="21"/>
        <v>0</v>
      </c>
      <c r="H452" s="54"/>
      <c r="I452" s="54"/>
      <c r="J452" s="54"/>
      <c r="K452" s="54"/>
      <c r="L452" s="54"/>
      <c r="M452" s="54"/>
      <c r="N452" s="54"/>
      <c r="O452" s="54"/>
      <c r="P452" s="54"/>
      <c r="Q452" s="54"/>
      <c r="R452" s="54"/>
      <c r="S452" s="54"/>
      <c r="T452" s="54"/>
      <c r="U452" s="54"/>
      <c r="V452" s="54"/>
      <c r="W452" s="54"/>
      <c r="X452" s="54"/>
      <c r="Y452" s="54"/>
      <c r="Z452" s="54"/>
      <c r="AA452" s="54">
        <f t="shared" si="22"/>
        <v>0</v>
      </c>
      <c r="AB452" s="55"/>
      <c r="AC452" s="168"/>
      <c r="AD452" s="168"/>
      <c r="AE452" s="168"/>
      <c r="AF452" s="168"/>
      <c r="AG452" s="168"/>
      <c r="AH452" s="168"/>
      <c r="AI452" s="168"/>
      <c r="AJ452" s="168"/>
      <c r="AK452" s="168"/>
      <c r="AL452" s="168"/>
      <c r="AM452" s="168"/>
      <c r="AN452" s="168"/>
    </row>
    <row r="453" spans="1:40" s="16" customFormat="1" ht="10.199999999999999" hidden="1">
      <c r="A453" s="16">
        <v>11404</v>
      </c>
      <c r="B453" s="167" t="s">
        <v>1476</v>
      </c>
      <c r="C453" s="54">
        <f>+VLOOKUP(A453,Clasificación!C:J,5,FALSE)</f>
        <v>0</v>
      </c>
      <c r="D453" s="54"/>
      <c r="E453" s="54"/>
      <c r="F453" s="54">
        <f>+VLOOKUP(A453,Clasificación!C:K,9,FALSE)</f>
        <v>0</v>
      </c>
      <c r="G453" s="54">
        <f t="shared" ref="G453:G457" si="25">C453+D453-E453-F453</f>
        <v>0</v>
      </c>
      <c r="H453" s="54"/>
      <c r="I453" s="54"/>
      <c r="J453" s="54"/>
      <c r="K453" s="54"/>
      <c r="L453" s="54"/>
      <c r="M453" s="54"/>
      <c r="N453" s="54"/>
      <c r="O453" s="54"/>
      <c r="P453" s="54"/>
      <c r="Q453" s="54"/>
      <c r="R453" s="54"/>
      <c r="S453" s="54"/>
      <c r="T453" s="54"/>
      <c r="U453" s="54"/>
      <c r="V453" s="54"/>
      <c r="W453" s="54"/>
      <c r="X453" s="54"/>
      <c r="Y453" s="54"/>
      <c r="Z453" s="54"/>
      <c r="AA453" s="54">
        <f t="shared" ref="AA453:AA456" si="26">SUM(G453:Z453)</f>
        <v>0</v>
      </c>
      <c r="AB453" s="55"/>
      <c r="AC453" s="168"/>
      <c r="AD453" s="168"/>
      <c r="AE453" s="168"/>
      <c r="AF453" s="168"/>
      <c r="AG453" s="168"/>
      <c r="AH453" s="168"/>
      <c r="AI453" s="168"/>
      <c r="AJ453" s="168"/>
      <c r="AK453" s="168"/>
      <c r="AL453" s="168"/>
      <c r="AM453" s="168"/>
      <c r="AN453" s="168"/>
    </row>
    <row r="454" spans="1:40" s="16" customFormat="1" ht="10.199999999999999" hidden="1">
      <c r="A454" s="16">
        <v>114041</v>
      </c>
      <c r="B454" s="167" t="s">
        <v>1477</v>
      </c>
      <c r="C454" s="54">
        <f>+VLOOKUP(A454,Clasificación!C:J,5,FALSE)</f>
        <v>0</v>
      </c>
      <c r="D454" s="54"/>
      <c r="E454" s="54"/>
      <c r="F454" s="54">
        <f>+VLOOKUP(A454,Clasificación!C:K,9,FALSE)</f>
        <v>0</v>
      </c>
      <c r="G454" s="54">
        <f t="shared" si="25"/>
        <v>0</v>
      </c>
      <c r="H454" s="54"/>
      <c r="I454" s="54"/>
      <c r="J454" s="54"/>
      <c r="K454" s="54"/>
      <c r="L454" s="54"/>
      <c r="M454" s="54"/>
      <c r="N454" s="54"/>
      <c r="O454" s="54"/>
      <c r="P454" s="54"/>
      <c r="Q454" s="54"/>
      <c r="R454" s="54"/>
      <c r="S454" s="54"/>
      <c r="T454" s="54"/>
      <c r="U454" s="54"/>
      <c r="V454" s="54"/>
      <c r="W454" s="54"/>
      <c r="X454" s="54"/>
      <c r="Y454" s="54"/>
      <c r="Z454" s="54"/>
      <c r="AA454" s="54">
        <f t="shared" si="26"/>
        <v>0</v>
      </c>
      <c r="AB454" s="55"/>
      <c r="AC454" s="168"/>
      <c r="AD454" s="168"/>
      <c r="AE454" s="168"/>
      <c r="AF454" s="168"/>
      <c r="AG454" s="168"/>
      <c r="AH454" s="168"/>
      <c r="AI454" s="168"/>
      <c r="AJ454" s="168"/>
      <c r="AK454" s="168"/>
      <c r="AL454" s="168"/>
      <c r="AM454" s="168"/>
      <c r="AN454" s="168"/>
    </row>
    <row r="455" spans="1:40" s="16" customFormat="1" ht="10.199999999999999" hidden="1">
      <c r="A455" s="16">
        <v>1140411</v>
      </c>
      <c r="B455" s="167" t="s">
        <v>1478</v>
      </c>
      <c r="C455" s="54">
        <f>+VLOOKUP(A455,Clasificación!C:J,5,FALSE)</f>
        <v>0</v>
      </c>
      <c r="D455" s="54"/>
      <c r="E455" s="54"/>
      <c r="F455" s="54">
        <f>+VLOOKUP(A455,Clasificación!C:K,9,FALSE)</f>
        <v>0</v>
      </c>
      <c r="G455" s="54">
        <f t="shared" si="25"/>
        <v>0</v>
      </c>
      <c r="H455" s="54"/>
      <c r="I455" s="54"/>
      <c r="J455" s="54"/>
      <c r="K455" s="54"/>
      <c r="L455" s="54"/>
      <c r="M455" s="54"/>
      <c r="N455" s="54"/>
      <c r="O455" s="54"/>
      <c r="P455" s="54"/>
      <c r="Q455" s="54"/>
      <c r="R455" s="54"/>
      <c r="S455" s="54"/>
      <c r="T455" s="54"/>
      <c r="U455" s="54"/>
      <c r="V455" s="54"/>
      <c r="W455" s="54"/>
      <c r="X455" s="54"/>
      <c r="Y455" s="54"/>
      <c r="Z455" s="54"/>
      <c r="AA455" s="54">
        <f t="shared" si="26"/>
        <v>0</v>
      </c>
      <c r="AB455" s="55"/>
      <c r="AC455" s="168"/>
      <c r="AD455" s="168"/>
      <c r="AE455" s="168"/>
      <c r="AF455" s="168"/>
      <c r="AG455" s="168"/>
      <c r="AH455" s="168"/>
      <c r="AI455" s="168"/>
      <c r="AJ455" s="168"/>
      <c r="AK455" s="168"/>
      <c r="AL455" s="168"/>
      <c r="AM455" s="168"/>
      <c r="AN455" s="168"/>
    </row>
    <row r="456" spans="1:40" s="16" customFormat="1" ht="10.199999999999999" hidden="1">
      <c r="A456" s="16">
        <v>11404111</v>
      </c>
      <c r="B456" s="167" t="s">
        <v>1479</v>
      </c>
      <c r="C456" s="54">
        <f>+VLOOKUP(A456,Clasificación!C:J,5,FALSE)</f>
        <v>0</v>
      </c>
      <c r="D456" s="54"/>
      <c r="E456" s="54"/>
      <c r="F456" s="54">
        <f>+VLOOKUP(A456,Clasificación!C:K,9,FALSE)</f>
        <v>0</v>
      </c>
      <c r="G456" s="54">
        <f t="shared" si="25"/>
        <v>0</v>
      </c>
      <c r="H456" s="54"/>
      <c r="I456" s="54"/>
      <c r="J456" s="54"/>
      <c r="K456" s="54"/>
      <c r="L456" s="54"/>
      <c r="M456" s="54"/>
      <c r="N456" s="54"/>
      <c r="O456" s="54"/>
      <c r="P456" s="54"/>
      <c r="Q456" s="54"/>
      <c r="R456" s="54"/>
      <c r="S456" s="54"/>
      <c r="T456" s="54"/>
      <c r="U456" s="54"/>
      <c r="V456" s="54"/>
      <c r="W456" s="54"/>
      <c r="X456" s="54"/>
      <c r="Y456" s="54"/>
      <c r="Z456" s="54"/>
      <c r="AA456" s="54">
        <f t="shared" si="26"/>
        <v>0</v>
      </c>
      <c r="AB456" s="55"/>
      <c r="AC456" s="168"/>
      <c r="AD456" s="168"/>
      <c r="AE456" s="168"/>
      <c r="AF456" s="168"/>
      <c r="AG456" s="168"/>
      <c r="AH456" s="168"/>
      <c r="AI456" s="168"/>
      <c r="AJ456" s="168"/>
      <c r="AK456" s="168"/>
      <c r="AL456" s="168"/>
      <c r="AM456" s="168"/>
      <c r="AN456" s="168"/>
    </row>
    <row r="457" spans="1:40" s="251" customFormat="1" ht="10.199999999999999" hidden="1">
      <c r="A457" s="251">
        <v>1140411101</v>
      </c>
      <c r="B457" s="244" t="s">
        <v>1480</v>
      </c>
      <c r="C457" s="248">
        <f>+VLOOKUP(A457,Clasificación!C:J,5,FALSE)</f>
        <v>6613529000</v>
      </c>
      <c r="D457" s="248"/>
      <c r="E457" s="248">
        <f>+C457</f>
        <v>6613529000</v>
      </c>
      <c r="F457" s="248">
        <f>+VLOOKUP(A457,Clasificación!C:K,9,FALSE)</f>
        <v>0</v>
      </c>
      <c r="G457" s="248">
        <f t="shared" si="25"/>
        <v>0</v>
      </c>
      <c r="H457" s="248"/>
      <c r="I457" s="248"/>
      <c r="J457" s="248"/>
      <c r="K457" s="248"/>
      <c r="L457" s="248"/>
      <c r="M457" s="248"/>
      <c r="N457" s="248"/>
      <c r="O457" s="248"/>
      <c r="P457" s="248"/>
      <c r="Q457" s="248"/>
      <c r="R457" s="248"/>
      <c r="S457" s="248"/>
      <c r="T457" s="248"/>
      <c r="U457" s="248"/>
      <c r="V457" s="248"/>
      <c r="W457" s="248">
        <f>-G457</f>
        <v>0</v>
      </c>
      <c r="X457" s="248"/>
      <c r="Y457" s="248"/>
      <c r="Z457" s="248"/>
      <c r="AA457" s="248">
        <f>SUM(G457:Z457)</f>
        <v>0</v>
      </c>
      <c r="AB457" s="242"/>
      <c r="AC457" s="246"/>
      <c r="AD457" s="246"/>
      <c r="AE457" s="246"/>
      <c r="AF457" s="246"/>
      <c r="AG457" s="246"/>
      <c r="AH457" s="246"/>
      <c r="AI457" s="246"/>
      <c r="AJ457" s="246"/>
      <c r="AK457" s="246"/>
      <c r="AL457" s="246"/>
      <c r="AM457" s="246"/>
      <c r="AN457" s="246"/>
    </row>
    <row r="458" spans="1:40" s="16" customFormat="1" ht="10.199999999999999" hidden="1">
      <c r="A458" s="16">
        <v>119</v>
      </c>
      <c r="B458" s="167" t="s">
        <v>599</v>
      </c>
      <c r="C458" s="54">
        <f>+VLOOKUP(A458,Clasificación!C:J,5,FALSE)</f>
        <v>0</v>
      </c>
      <c r="D458" s="54"/>
      <c r="E458" s="54"/>
      <c r="F458" s="54">
        <f>+VLOOKUP(A458,Clasificación!C:K,9,FALSE)</f>
        <v>0</v>
      </c>
      <c r="G458" s="54">
        <f t="shared" si="21"/>
        <v>0</v>
      </c>
      <c r="H458" s="54"/>
      <c r="I458" s="54"/>
      <c r="J458" s="54"/>
      <c r="K458" s="54"/>
      <c r="L458" s="54"/>
      <c r="M458" s="54"/>
      <c r="N458" s="54"/>
      <c r="O458" s="54"/>
      <c r="P458" s="54"/>
      <c r="Q458" s="54"/>
      <c r="R458" s="54"/>
      <c r="S458" s="54"/>
      <c r="T458" s="54"/>
      <c r="U458" s="54"/>
      <c r="V458" s="54"/>
      <c r="W458" s="54"/>
      <c r="X458" s="54"/>
      <c r="Y458" s="54"/>
      <c r="Z458" s="54"/>
      <c r="AA458" s="54">
        <f t="shared" si="22"/>
        <v>0</v>
      </c>
      <c r="AB458" s="55"/>
      <c r="AC458" s="168"/>
      <c r="AD458" s="168"/>
      <c r="AE458" s="168"/>
      <c r="AF458" s="168"/>
      <c r="AG458" s="168"/>
      <c r="AH458" s="168"/>
      <c r="AI458" s="168"/>
      <c r="AJ458" s="168"/>
      <c r="AK458" s="168"/>
      <c r="AL458" s="168"/>
      <c r="AM458" s="168"/>
      <c r="AN458" s="168"/>
    </row>
    <row r="459" spans="1:40" s="16" customFormat="1" ht="10.199999999999999" hidden="1">
      <c r="A459" s="16">
        <v>11901</v>
      </c>
      <c r="B459" s="167" t="s">
        <v>600</v>
      </c>
      <c r="C459" s="54">
        <f>+VLOOKUP(A459,Clasificación!C:J,5,FALSE)</f>
        <v>0</v>
      </c>
      <c r="D459" s="54"/>
      <c r="E459" s="54"/>
      <c r="F459" s="54">
        <f>+VLOOKUP(A459,Clasificación!C:K,9,FALSE)</f>
        <v>0</v>
      </c>
      <c r="G459" s="54">
        <f t="shared" si="21"/>
        <v>0</v>
      </c>
      <c r="H459" s="54"/>
      <c r="I459" s="54"/>
      <c r="J459" s="54"/>
      <c r="K459" s="54"/>
      <c r="L459" s="54"/>
      <c r="M459" s="54"/>
      <c r="N459" s="54"/>
      <c r="O459" s="54"/>
      <c r="P459" s="54"/>
      <c r="Q459" s="54"/>
      <c r="R459" s="54"/>
      <c r="S459" s="54"/>
      <c r="T459" s="54"/>
      <c r="U459" s="54"/>
      <c r="V459" s="54"/>
      <c r="W459" s="54"/>
      <c r="X459" s="54"/>
      <c r="Y459" s="54"/>
      <c r="Z459" s="54"/>
      <c r="AA459" s="54">
        <f t="shared" si="22"/>
        <v>0</v>
      </c>
      <c r="AB459" s="55"/>
      <c r="AC459" s="168"/>
      <c r="AD459" s="168"/>
      <c r="AE459" s="168"/>
      <c r="AF459" s="168"/>
      <c r="AG459" s="168"/>
      <c r="AH459" s="168"/>
      <c r="AI459" s="168"/>
      <c r="AJ459" s="168"/>
      <c r="AK459" s="168"/>
      <c r="AL459" s="168"/>
      <c r="AM459" s="168"/>
      <c r="AN459" s="168"/>
    </row>
    <row r="460" spans="1:40" s="16" customFormat="1" ht="10.199999999999999" hidden="1">
      <c r="A460" s="16">
        <v>119011</v>
      </c>
      <c r="B460" s="167" t="s">
        <v>600</v>
      </c>
      <c r="C460" s="54">
        <f>+VLOOKUP(A460,Clasificación!C:J,5,FALSE)</f>
        <v>0</v>
      </c>
      <c r="D460" s="54"/>
      <c r="E460" s="54"/>
      <c r="F460" s="54">
        <f>+VLOOKUP(A460,Clasificación!C:K,9,FALSE)</f>
        <v>0</v>
      </c>
      <c r="G460" s="54">
        <f t="shared" si="21"/>
        <v>0</v>
      </c>
      <c r="H460" s="54"/>
      <c r="I460" s="54"/>
      <c r="J460" s="54"/>
      <c r="K460" s="54"/>
      <c r="L460" s="54"/>
      <c r="M460" s="54"/>
      <c r="N460" s="54"/>
      <c r="O460" s="54"/>
      <c r="P460" s="54"/>
      <c r="Q460" s="54"/>
      <c r="R460" s="54"/>
      <c r="S460" s="54"/>
      <c r="T460" s="54"/>
      <c r="U460" s="54"/>
      <c r="V460" s="54"/>
      <c r="W460" s="54"/>
      <c r="X460" s="54"/>
      <c r="Y460" s="54"/>
      <c r="Z460" s="54"/>
      <c r="AA460" s="54">
        <f t="shared" si="22"/>
        <v>0</v>
      </c>
      <c r="AB460" s="55"/>
      <c r="AC460" s="168"/>
      <c r="AD460" s="168"/>
      <c r="AE460" s="168"/>
      <c r="AF460" s="168"/>
      <c r="AG460" s="168"/>
      <c r="AH460" s="168"/>
      <c r="AI460" s="168"/>
      <c r="AJ460" s="168"/>
      <c r="AK460" s="168"/>
      <c r="AL460" s="168"/>
      <c r="AM460" s="168"/>
      <c r="AN460" s="168"/>
    </row>
    <row r="461" spans="1:40" s="16" customFormat="1" ht="10.199999999999999" hidden="1">
      <c r="A461" s="16">
        <v>1190111</v>
      </c>
      <c r="B461" s="167" t="s">
        <v>600</v>
      </c>
      <c r="C461" s="54">
        <f>+VLOOKUP(A461,Clasificación!C:J,5,FALSE)</f>
        <v>0</v>
      </c>
      <c r="D461" s="54"/>
      <c r="E461" s="54"/>
      <c r="F461" s="54">
        <f>+VLOOKUP(A461,Clasificación!C:K,9,FALSE)</f>
        <v>0</v>
      </c>
      <c r="G461" s="54">
        <f t="shared" si="21"/>
        <v>0</v>
      </c>
      <c r="H461" s="54"/>
      <c r="I461" s="54"/>
      <c r="J461" s="54"/>
      <c r="K461" s="54"/>
      <c r="L461" s="54"/>
      <c r="M461" s="54"/>
      <c r="N461" s="54"/>
      <c r="O461" s="54"/>
      <c r="P461" s="54"/>
      <c r="Q461" s="54"/>
      <c r="R461" s="54"/>
      <c r="S461" s="54"/>
      <c r="T461" s="54"/>
      <c r="U461" s="54"/>
      <c r="V461" s="54"/>
      <c r="W461" s="54"/>
      <c r="X461" s="54"/>
      <c r="Y461" s="54"/>
      <c r="Z461" s="54"/>
      <c r="AA461" s="54">
        <f t="shared" si="22"/>
        <v>0</v>
      </c>
      <c r="AB461" s="55"/>
      <c r="AC461" s="168"/>
      <c r="AD461" s="168"/>
      <c r="AE461" s="168"/>
      <c r="AF461" s="168"/>
      <c r="AG461" s="168"/>
      <c r="AH461" s="168"/>
      <c r="AI461" s="168"/>
      <c r="AJ461" s="168"/>
      <c r="AK461" s="168"/>
      <c r="AL461" s="168"/>
      <c r="AM461" s="168"/>
      <c r="AN461" s="168"/>
    </row>
    <row r="462" spans="1:40" s="16" customFormat="1" ht="10.199999999999999" hidden="1">
      <c r="A462" s="16">
        <v>11901111</v>
      </c>
      <c r="B462" s="167" t="s">
        <v>601</v>
      </c>
      <c r="C462" s="54">
        <f>+VLOOKUP(A462,Clasificación!C:J,5,FALSE)</f>
        <v>0</v>
      </c>
      <c r="D462" s="54"/>
      <c r="E462" s="54"/>
      <c r="F462" s="54">
        <f>+VLOOKUP(A462,Clasificación!C:K,9,FALSE)</f>
        <v>0</v>
      </c>
      <c r="G462" s="54">
        <f t="shared" si="21"/>
        <v>0</v>
      </c>
      <c r="H462" s="54"/>
      <c r="I462" s="54"/>
      <c r="J462" s="54"/>
      <c r="K462" s="54"/>
      <c r="L462" s="54"/>
      <c r="M462" s="54"/>
      <c r="N462" s="54"/>
      <c r="O462" s="54"/>
      <c r="P462" s="54"/>
      <c r="Q462" s="54"/>
      <c r="R462" s="54"/>
      <c r="S462" s="54"/>
      <c r="T462" s="54"/>
      <c r="U462" s="54"/>
      <c r="V462" s="54"/>
      <c r="W462" s="54"/>
      <c r="X462" s="54"/>
      <c r="Y462" s="54"/>
      <c r="Z462" s="54"/>
      <c r="AA462" s="54">
        <f t="shared" si="22"/>
        <v>0</v>
      </c>
      <c r="AB462" s="55"/>
      <c r="AC462" s="168"/>
      <c r="AD462" s="168"/>
      <c r="AE462" s="168"/>
      <c r="AF462" s="168"/>
      <c r="AG462" s="168"/>
      <c r="AH462" s="168"/>
      <c r="AI462" s="168"/>
      <c r="AJ462" s="168"/>
      <c r="AK462" s="168"/>
      <c r="AL462" s="168"/>
      <c r="AM462" s="168"/>
      <c r="AN462" s="168"/>
    </row>
    <row r="463" spans="1:40" s="16" customFormat="1" ht="10.199999999999999" hidden="1">
      <c r="A463" s="16">
        <v>1190111101</v>
      </c>
      <c r="B463" s="167" t="s">
        <v>602</v>
      </c>
      <c r="C463" s="54">
        <f>+VLOOKUP(A463,Clasificación!C:J,5,FALSE)</f>
        <v>0</v>
      </c>
      <c r="D463" s="54"/>
      <c r="E463" s="54"/>
      <c r="F463" s="54">
        <f>+VLOOKUP(A463,Clasificación!C:K,9,FALSE)</f>
        <v>0</v>
      </c>
      <c r="G463" s="54">
        <f t="shared" ref="G463:G529" si="27">C463+D463-E463-F463</f>
        <v>0</v>
      </c>
      <c r="H463" s="54"/>
      <c r="I463" s="54"/>
      <c r="J463" s="54"/>
      <c r="K463" s="54"/>
      <c r="L463" s="54"/>
      <c r="M463" s="54"/>
      <c r="N463" s="54"/>
      <c r="O463" s="54"/>
      <c r="P463" s="54"/>
      <c r="Q463" s="54"/>
      <c r="R463" s="54"/>
      <c r="S463" s="54"/>
      <c r="T463" s="54"/>
      <c r="U463" s="54"/>
      <c r="V463" s="54"/>
      <c r="W463" s="54"/>
      <c r="X463" s="54"/>
      <c r="Y463" s="54"/>
      <c r="Z463" s="54"/>
      <c r="AA463" s="54">
        <f t="shared" si="22"/>
        <v>0</v>
      </c>
      <c r="AB463" s="55"/>
      <c r="AC463" s="168"/>
      <c r="AD463" s="168"/>
      <c r="AE463" s="168"/>
      <c r="AF463" s="168"/>
      <c r="AG463" s="168"/>
      <c r="AH463" s="168"/>
      <c r="AI463" s="168"/>
      <c r="AJ463" s="168"/>
      <c r="AK463" s="168"/>
      <c r="AL463" s="168"/>
      <c r="AM463" s="168"/>
      <c r="AN463" s="168"/>
    </row>
    <row r="464" spans="1:40" s="16" customFormat="1" ht="10.199999999999999" hidden="1">
      <c r="A464" s="16">
        <v>1190111102</v>
      </c>
      <c r="B464" s="167" t="s">
        <v>603</v>
      </c>
      <c r="C464" s="54">
        <f>+VLOOKUP(A464,Clasificación!C:J,5,FALSE)</f>
        <v>0</v>
      </c>
      <c r="D464" s="54"/>
      <c r="E464" s="54"/>
      <c r="F464" s="54">
        <f>+VLOOKUP(A464,Clasificación!C:K,9,FALSE)</f>
        <v>0</v>
      </c>
      <c r="G464" s="54">
        <f t="shared" si="27"/>
        <v>0</v>
      </c>
      <c r="H464" s="54"/>
      <c r="I464" s="54"/>
      <c r="J464" s="54"/>
      <c r="K464" s="54"/>
      <c r="L464" s="54"/>
      <c r="M464" s="54"/>
      <c r="N464" s="54"/>
      <c r="O464" s="54"/>
      <c r="P464" s="54"/>
      <c r="Q464" s="54"/>
      <c r="R464" s="54"/>
      <c r="S464" s="54"/>
      <c r="T464" s="54"/>
      <c r="U464" s="54"/>
      <c r="V464" s="54"/>
      <c r="W464" s="54"/>
      <c r="X464" s="54"/>
      <c r="Y464" s="54"/>
      <c r="Z464" s="54"/>
      <c r="AA464" s="54">
        <f t="shared" si="22"/>
        <v>0</v>
      </c>
      <c r="AB464" s="55"/>
      <c r="AC464" s="168"/>
      <c r="AD464" s="168"/>
      <c r="AE464" s="168"/>
      <c r="AF464" s="168"/>
      <c r="AG464" s="168"/>
      <c r="AH464" s="168"/>
      <c r="AI464" s="168"/>
      <c r="AJ464" s="168"/>
      <c r="AK464" s="168"/>
      <c r="AL464" s="168"/>
      <c r="AM464" s="168"/>
      <c r="AN464" s="168"/>
    </row>
    <row r="465" spans="1:40" s="16" customFormat="1" ht="10.199999999999999" hidden="1">
      <c r="A465" s="16">
        <v>1190111103</v>
      </c>
      <c r="B465" s="167" t="s">
        <v>604</v>
      </c>
      <c r="C465" s="54">
        <f>+VLOOKUP(A465,Clasificación!C:J,5,FALSE)</f>
        <v>0</v>
      </c>
      <c r="D465" s="54"/>
      <c r="E465" s="54"/>
      <c r="F465" s="54">
        <f>+VLOOKUP(A465,Clasificación!C:K,9,FALSE)</f>
        <v>0</v>
      </c>
      <c r="G465" s="54">
        <f t="shared" si="27"/>
        <v>0</v>
      </c>
      <c r="H465" s="54"/>
      <c r="I465" s="54"/>
      <c r="J465" s="54"/>
      <c r="K465" s="54"/>
      <c r="L465" s="54"/>
      <c r="M465" s="54"/>
      <c r="N465" s="54"/>
      <c r="O465" s="54"/>
      <c r="P465" s="54"/>
      <c r="Q465" s="54"/>
      <c r="R465" s="54"/>
      <c r="S465" s="54"/>
      <c r="T465" s="54"/>
      <c r="U465" s="54"/>
      <c r="V465" s="54"/>
      <c r="W465" s="54"/>
      <c r="X465" s="54"/>
      <c r="Y465" s="54"/>
      <c r="Z465" s="54"/>
      <c r="AA465" s="54">
        <f t="shared" si="22"/>
        <v>0</v>
      </c>
      <c r="AB465" s="55"/>
      <c r="AC465" s="168"/>
      <c r="AD465" s="168"/>
      <c r="AE465" s="168"/>
      <c r="AF465" s="168"/>
      <c r="AG465" s="168"/>
      <c r="AH465" s="168"/>
      <c r="AI465" s="168"/>
      <c r="AJ465" s="168"/>
      <c r="AK465" s="168"/>
      <c r="AL465" s="168"/>
      <c r="AM465" s="168"/>
      <c r="AN465" s="168"/>
    </row>
    <row r="466" spans="1:40" s="16" customFormat="1" ht="10.199999999999999" hidden="1">
      <c r="A466" s="16">
        <v>11901112</v>
      </c>
      <c r="B466" s="167" t="s">
        <v>605</v>
      </c>
      <c r="C466" s="54">
        <f>+VLOOKUP(A466,Clasificación!C:J,5,FALSE)</f>
        <v>0</v>
      </c>
      <c r="D466" s="54"/>
      <c r="E466" s="54"/>
      <c r="F466" s="54">
        <f>+VLOOKUP(A466,Clasificación!C:K,9,FALSE)</f>
        <v>0</v>
      </c>
      <c r="G466" s="54">
        <f t="shared" si="27"/>
        <v>0</v>
      </c>
      <c r="H466" s="54"/>
      <c r="I466" s="54"/>
      <c r="J466" s="54"/>
      <c r="K466" s="54"/>
      <c r="L466" s="54"/>
      <c r="M466" s="54"/>
      <c r="N466" s="54"/>
      <c r="O466" s="54"/>
      <c r="P466" s="54"/>
      <c r="Q466" s="54"/>
      <c r="R466" s="54"/>
      <c r="S466" s="54"/>
      <c r="T466" s="54"/>
      <c r="U466" s="54"/>
      <c r="V466" s="54"/>
      <c r="W466" s="54"/>
      <c r="X466" s="54"/>
      <c r="Y466" s="54"/>
      <c r="Z466" s="54"/>
      <c r="AA466" s="54">
        <f t="shared" si="22"/>
        <v>0</v>
      </c>
      <c r="AB466" s="55"/>
      <c r="AC466" s="168"/>
      <c r="AD466" s="168"/>
      <c r="AE466" s="168"/>
      <c r="AF466" s="168"/>
      <c r="AG466" s="168"/>
      <c r="AH466" s="168"/>
      <c r="AI466" s="168"/>
      <c r="AJ466" s="168"/>
      <c r="AK466" s="168"/>
      <c r="AL466" s="168"/>
      <c r="AM466" s="168"/>
      <c r="AN466" s="168"/>
    </row>
    <row r="467" spans="1:40" s="16" customFormat="1" ht="10.199999999999999" hidden="1">
      <c r="A467" s="16">
        <v>1190111201</v>
      </c>
      <c r="B467" s="167" t="s">
        <v>606</v>
      </c>
      <c r="C467" s="54">
        <f>+VLOOKUP(A467,Clasificación!C:J,5,FALSE)</f>
        <v>0</v>
      </c>
      <c r="D467" s="54"/>
      <c r="E467" s="54"/>
      <c r="F467" s="54">
        <f>+VLOOKUP(A467,Clasificación!C:K,9,FALSE)</f>
        <v>0</v>
      </c>
      <c r="G467" s="54">
        <f t="shared" si="27"/>
        <v>0</v>
      </c>
      <c r="H467" s="54"/>
      <c r="I467" s="54"/>
      <c r="J467" s="54"/>
      <c r="K467" s="54"/>
      <c r="L467" s="54"/>
      <c r="M467" s="54"/>
      <c r="N467" s="54"/>
      <c r="O467" s="54"/>
      <c r="P467" s="54"/>
      <c r="Q467" s="54"/>
      <c r="R467" s="54"/>
      <c r="S467" s="54"/>
      <c r="T467" s="54"/>
      <c r="U467" s="54"/>
      <c r="V467" s="54"/>
      <c r="W467" s="54"/>
      <c r="X467" s="54"/>
      <c r="Y467" s="54"/>
      <c r="Z467" s="54"/>
      <c r="AA467" s="54">
        <f t="shared" si="22"/>
        <v>0</v>
      </c>
      <c r="AB467" s="55"/>
      <c r="AC467" s="168"/>
      <c r="AD467" s="168"/>
      <c r="AE467" s="168"/>
      <c r="AF467" s="168"/>
      <c r="AG467" s="168"/>
      <c r="AH467" s="168"/>
      <c r="AI467" s="168"/>
      <c r="AJ467" s="168"/>
      <c r="AK467" s="168"/>
      <c r="AL467" s="168"/>
      <c r="AM467" s="168"/>
      <c r="AN467" s="168"/>
    </row>
    <row r="468" spans="1:40" s="16" customFormat="1" ht="10.199999999999999" hidden="1">
      <c r="A468" s="16">
        <v>1190111202</v>
      </c>
      <c r="B468" s="167" t="s">
        <v>607</v>
      </c>
      <c r="C468" s="54">
        <f>+VLOOKUP(A468,Clasificación!C:J,5,FALSE)</f>
        <v>0</v>
      </c>
      <c r="D468" s="54"/>
      <c r="E468" s="54"/>
      <c r="F468" s="54">
        <f>+VLOOKUP(A468,Clasificación!C:K,9,FALSE)</f>
        <v>0</v>
      </c>
      <c r="G468" s="54">
        <f t="shared" si="27"/>
        <v>0</v>
      </c>
      <c r="H468" s="54"/>
      <c r="I468" s="54"/>
      <c r="J468" s="54"/>
      <c r="K468" s="54"/>
      <c r="L468" s="54"/>
      <c r="M468" s="54"/>
      <c r="N468" s="54"/>
      <c r="O468" s="54"/>
      <c r="P468" s="54"/>
      <c r="Q468" s="54"/>
      <c r="R468" s="54"/>
      <c r="S468" s="54"/>
      <c r="T468" s="54"/>
      <c r="U468" s="54"/>
      <c r="V468" s="54"/>
      <c r="W468" s="54"/>
      <c r="X468" s="54"/>
      <c r="Y468" s="54"/>
      <c r="Z468" s="54"/>
      <c r="AA468" s="54">
        <f t="shared" si="22"/>
        <v>0</v>
      </c>
      <c r="AB468" s="55"/>
      <c r="AC468" s="168"/>
      <c r="AD468" s="168"/>
      <c r="AE468" s="168"/>
      <c r="AF468" s="168"/>
      <c r="AG468" s="168"/>
      <c r="AH468" s="168"/>
      <c r="AI468" s="168"/>
      <c r="AJ468" s="168"/>
      <c r="AK468" s="168"/>
      <c r="AL468" s="168"/>
      <c r="AM468" s="168"/>
      <c r="AN468" s="168"/>
    </row>
    <row r="469" spans="1:40" s="16" customFormat="1" ht="10.199999999999999" hidden="1">
      <c r="A469" s="16">
        <v>1190111203</v>
      </c>
      <c r="B469" s="167" t="s">
        <v>608</v>
      </c>
      <c r="C469" s="54">
        <f>+VLOOKUP(A469,Clasificación!C:J,5,FALSE)</f>
        <v>0</v>
      </c>
      <c r="D469" s="54"/>
      <c r="E469" s="54"/>
      <c r="F469" s="54">
        <f>+VLOOKUP(A469,Clasificación!C:K,9,FALSE)</f>
        <v>0</v>
      </c>
      <c r="G469" s="54">
        <f t="shared" si="27"/>
        <v>0</v>
      </c>
      <c r="H469" s="54"/>
      <c r="I469" s="54"/>
      <c r="J469" s="54"/>
      <c r="K469" s="54"/>
      <c r="L469" s="54"/>
      <c r="M469" s="54"/>
      <c r="N469" s="54"/>
      <c r="O469" s="54"/>
      <c r="P469" s="54"/>
      <c r="Q469" s="54"/>
      <c r="R469" s="54"/>
      <c r="S469" s="54"/>
      <c r="T469" s="54"/>
      <c r="U469" s="54"/>
      <c r="V469" s="54"/>
      <c r="W469" s="54"/>
      <c r="X469" s="54"/>
      <c r="Y469" s="54"/>
      <c r="Z469" s="54"/>
      <c r="AA469" s="54">
        <f t="shared" ref="AA469:AA535" si="28">SUM(G469:Z469)</f>
        <v>0</v>
      </c>
      <c r="AB469" s="55"/>
      <c r="AC469" s="168"/>
      <c r="AD469" s="168"/>
      <c r="AE469" s="168"/>
      <c r="AF469" s="168"/>
      <c r="AG469" s="168"/>
      <c r="AH469" s="168"/>
      <c r="AI469" s="168"/>
      <c r="AJ469" s="168"/>
      <c r="AK469" s="168"/>
      <c r="AL469" s="168"/>
      <c r="AM469" s="168"/>
      <c r="AN469" s="168"/>
    </row>
    <row r="470" spans="1:40" s="16" customFormat="1" ht="10.199999999999999" hidden="1">
      <c r="A470" s="16">
        <v>1190111204</v>
      </c>
      <c r="B470" s="167" t="s">
        <v>609</v>
      </c>
      <c r="C470" s="54">
        <f>+VLOOKUP(A470,Clasificación!C:J,5,FALSE)</f>
        <v>0</v>
      </c>
      <c r="D470" s="54"/>
      <c r="E470" s="54"/>
      <c r="F470" s="54">
        <f>+VLOOKUP(A470,Clasificación!C:K,9,FALSE)</f>
        <v>0</v>
      </c>
      <c r="G470" s="54">
        <f t="shared" si="27"/>
        <v>0</v>
      </c>
      <c r="H470" s="54"/>
      <c r="I470" s="54"/>
      <c r="J470" s="54"/>
      <c r="K470" s="54"/>
      <c r="L470" s="54"/>
      <c r="M470" s="54"/>
      <c r="N470" s="54"/>
      <c r="O470" s="54"/>
      <c r="P470" s="54"/>
      <c r="Q470" s="54"/>
      <c r="R470" s="54"/>
      <c r="S470" s="54"/>
      <c r="T470" s="54"/>
      <c r="U470" s="54"/>
      <c r="V470" s="54"/>
      <c r="W470" s="54"/>
      <c r="X470" s="54"/>
      <c r="Y470" s="54"/>
      <c r="Z470" s="54"/>
      <c r="AA470" s="54">
        <f t="shared" si="28"/>
        <v>0</v>
      </c>
      <c r="AB470" s="55"/>
      <c r="AC470" s="168"/>
      <c r="AD470" s="168"/>
      <c r="AE470" s="168"/>
      <c r="AF470" s="168"/>
      <c r="AG470" s="168"/>
      <c r="AH470" s="168"/>
      <c r="AI470" s="168"/>
      <c r="AJ470" s="168"/>
      <c r="AK470" s="168"/>
      <c r="AL470" s="168"/>
      <c r="AM470" s="168"/>
      <c r="AN470" s="168"/>
    </row>
    <row r="471" spans="1:40" s="16" customFormat="1" ht="10.199999999999999" hidden="1">
      <c r="A471" s="16">
        <v>1190111205</v>
      </c>
      <c r="B471" s="167" t="s">
        <v>610</v>
      </c>
      <c r="C471" s="54">
        <f>+VLOOKUP(A471,Clasificación!C:J,5,FALSE)</f>
        <v>0</v>
      </c>
      <c r="D471" s="54"/>
      <c r="E471" s="54"/>
      <c r="F471" s="54">
        <f>+VLOOKUP(A471,Clasificación!C:K,9,FALSE)</f>
        <v>0</v>
      </c>
      <c r="G471" s="54">
        <f t="shared" si="27"/>
        <v>0</v>
      </c>
      <c r="H471" s="54"/>
      <c r="I471" s="54"/>
      <c r="J471" s="54"/>
      <c r="K471" s="54"/>
      <c r="L471" s="54"/>
      <c r="M471" s="54"/>
      <c r="N471" s="54"/>
      <c r="O471" s="54"/>
      <c r="P471" s="54"/>
      <c r="Q471" s="54"/>
      <c r="R471" s="54"/>
      <c r="S471" s="54"/>
      <c r="T471" s="54"/>
      <c r="U471" s="54"/>
      <c r="V471" s="54"/>
      <c r="W471" s="54"/>
      <c r="X471" s="54"/>
      <c r="Y471" s="54"/>
      <c r="Z471" s="54"/>
      <c r="AA471" s="54">
        <f t="shared" si="28"/>
        <v>0</v>
      </c>
      <c r="AB471" s="55"/>
      <c r="AC471" s="168"/>
      <c r="AD471" s="168"/>
      <c r="AE471" s="168"/>
      <c r="AF471" s="168"/>
      <c r="AG471" s="168"/>
      <c r="AH471" s="168"/>
      <c r="AI471" s="168"/>
      <c r="AJ471" s="168"/>
      <c r="AK471" s="168"/>
      <c r="AL471" s="168"/>
      <c r="AM471" s="168"/>
      <c r="AN471" s="168"/>
    </row>
    <row r="472" spans="1:40" s="16" customFormat="1" ht="10.199999999999999" hidden="1">
      <c r="A472" s="16">
        <v>1190111206</v>
      </c>
      <c r="B472" s="167" t="s">
        <v>611</v>
      </c>
      <c r="C472" s="54">
        <f>+VLOOKUP(A472,Clasificación!C:J,5,FALSE)</f>
        <v>0</v>
      </c>
      <c r="D472" s="54"/>
      <c r="E472" s="54"/>
      <c r="F472" s="54">
        <f>+VLOOKUP(A472,Clasificación!C:K,9,FALSE)</f>
        <v>0</v>
      </c>
      <c r="G472" s="54">
        <f t="shared" si="27"/>
        <v>0</v>
      </c>
      <c r="H472" s="54"/>
      <c r="I472" s="54"/>
      <c r="J472" s="54"/>
      <c r="K472" s="54"/>
      <c r="L472" s="54"/>
      <c r="M472" s="54"/>
      <c r="N472" s="54"/>
      <c r="O472" s="54"/>
      <c r="P472" s="54"/>
      <c r="Q472" s="54"/>
      <c r="R472" s="54"/>
      <c r="S472" s="54"/>
      <c r="T472" s="54"/>
      <c r="U472" s="54"/>
      <c r="V472" s="54"/>
      <c r="W472" s="54"/>
      <c r="X472" s="54"/>
      <c r="Y472" s="54"/>
      <c r="Z472" s="54"/>
      <c r="AA472" s="54">
        <f t="shared" si="28"/>
        <v>0</v>
      </c>
      <c r="AB472" s="55"/>
      <c r="AC472" s="168"/>
      <c r="AD472" s="168"/>
      <c r="AE472" s="168"/>
      <c r="AF472" s="168"/>
      <c r="AG472" s="168"/>
      <c r="AH472" s="168"/>
      <c r="AI472" s="168"/>
      <c r="AJ472" s="168"/>
      <c r="AK472" s="168"/>
      <c r="AL472" s="168"/>
      <c r="AM472" s="168"/>
      <c r="AN472" s="168"/>
    </row>
    <row r="473" spans="1:40" s="16" customFormat="1" ht="10.199999999999999" hidden="1">
      <c r="A473" s="16">
        <v>11901113</v>
      </c>
      <c r="B473" s="167" t="s">
        <v>964</v>
      </c>
      <c r="C473" s="54">
        <f>+VLOOKUP(A473,Clasificación!C:J,5,FALSE)</f>
        <v>0</v>
      </c>
      <c r="D473" s="54"/>
      <c r="E473" s="54"/>
      <c r="F473" s="54">
        <f>+VLOOKUP(A473,Clasificación!C:K,9,FALSE)</f>
        <v>0</v>
      </c>
      <c r="G473" s="54">
        <f t="shared" si="27"/>
        <v>0</v>
      </c>
      <c r="H473" s="54"/>
      <c r="I473" s="54"/>
      <c r="J473" s="54"/>
      <c r="K473" s="54"/>
      <c r="L473" s="54"/>
      <c r="M473" s="54"/>
      <c r="N473" s="54"/>
      <c r="O473" s="54"/>
      <c r="P473" s="54"/>
      <c r="Q473" s="54"/>
      <c r="R473" s="54"/>
      <c r="S473" s="54"/>
      <c r="T473" s="54"/>
      <c r="U473" s="54"/>
      <c r="V473" s="54"/>
      <c r="W473" s="54"/>
      <c r="X473" s="54"/>
      <c r="Y473" s="54"/>
      <c r="Z473" s="54"/>
      <c r="AA473" s="54">
        <f t="shared" si="28"/>
        <v>0</v>
      </c>
      <c r="AB473" s="55"/>
      <c r="AC473" s="168"/>
      <c r="AD473" s="168"/>
      <c r="AE473" s="168"/>
      <c r="AF473" s="168"/>
      <c r="AG473" s="168"/>
      <c r="AH473" s="168"/>
      <c r="AI473" s="168"/>
      <c r="AJ473" s="168"/>
      <c r="AK473" s="168"/>
      <c r="AL473" s="168"/>
      <c r="AM473" s="168"/>
      <c r="AN473" s="168"/>
    </row>
    <row r="474" spans="1:40" s="16" customFormat="1" ht="10.199999999999999">
      <c r="A474" s="16">
        <v>1190111302</v>
      </c>
      <c r="B474" s="167" t="s">
        <v>1013</v>
      </c>
      <c r="C474" s="54">
        <f>+VLOOKUP(A474,Clasificación!C:J,5,FALSE)</f>
        <v>0</v>
      </c>
      <c r="D474" s="54"/>
      <c r="E474" s="54"/>
      <c r="F474" s="54">
        <f>+VLOOKUP(A474,Clasificación!C:K,9,FALSE)</f>
        <v>0</v>
      </c>
      <c r="G474" s="54">
        <f t="shared" si="27"/>
        <v>0</v>
      </c>
      <c r="H474" s="54"/>
      <c r="I474" s="54"/>
      <c r="J474" s="54"/>
      <c r="K474" s="54"/>
      <c r="L474" s="54">
        <f>-G474</f>
        <v>0</v>
      </c>
      <c r="M474" s="54"/>
      <c r="N474" s="54"/>
      <c r="O474" s="54"/>
      <c r="P474" s="54"/>
      <c r="Q474" s="54"/>
      <c r="R474" s="54"/>
      <c r="S474" s="54"/>
      <c r="T474" s="54"/>
      <c r="U474" s="54"/>
      <c r="V474" s="54"/>
      <c r="W474" s="54"/>
      <c r="X474" s="54"/>
      <c r="Y474" s="54"/>
      <c r="Z474" s="54"/>
      <c r="AA474" s="54">
        <f t="shared" si="28"/>
        <v>0</v>
      </c>
      <c r="AB474" s="55"/>
      <c r="AC474" s="168"/>
      <c r="AD474" s="168"/>
      <c r="AE474" s="168"/>
      <c r="AF474" s="168"/>
      <c r="AG474" s="168"/>
      <c r="AH474" s="168"/>
      <c r="AI474" s="168"/>
      <c r="AJ474" s="168"/>
      <c r="AK474" s="168"/>
      <c r="AL474" s="168"/>
      <c r="AM474" s="168"/>
      <c r="AN474" s="168"/>
    </row>
    <row r="475" spans="1:40" s="16" customFormat="1" ht="10.199999999999999" hidden="1">
      <c r="A475" s="16">
        <v>11901114</v>
      </c>
      <c r="B475" s="167" t="s">
        <v>1075</v>
      </c>
      <c r="C475" s="54">
        <f>+VLOOKUP(A475,Clasificación!C:J,5,FALSE)</f>
        <v>0</v>
      </c>
      <c r="D475" s="54"/>
      <c r="E475" s="54"/>
      <c r="F475" s="54">
        <f>+VLOOKUP(A475,Clasificación!C:K,9,FALSE)</f>
        <v>0</v>
      </c>
      <c r="G475" s="54">
        <f t="shared" si="27"/>
        <v>0</v>
      </c>
      <c r="H475" s="54"/>
      <c r="I475" s="54"/>
      <c r="J475" s="54"/>
      <c r="K475" s="54"/>
      <c r="L475" s="54"/>
      <c r="M475" s="54"/>
      <c r="N475" s="54"/>
      <c r="O475" s="54"/>
      <c r="P475" s="54"/>
      <c r="Q475" s="54"/>
      <c r="R475" s="54"/>
      <c r="S475" s="54"/>
      <c r="T475" s="54"/>
      <c r="U475" s="54"/>
      <c r="V475" s="54"/>
      <c r="W475" s="54"/>
      <c r="X475" s="54"/>
      <c r="Y475" s="54"/>
      <c r="Z475" s="54"/>
      <c r="AA475" s="54">
        <f t="shared" si="28"/>
        <v>0</v>
      </c>
      <c r="AB475" s="55"/>
      <c r="AC475" s="168"/>
      <c r="AD475" s="168"/>
      <c r="AE475" s="168"/>
      <c r="AF475" s="168"/>
      <c r="AG475" s="168"/>
      <c r="AH475" s="168"/>
      <c r="AI475" s="168"/>
      <c r="AJ475" s="168"/>
      <c r="AK475" s="168"/>
      <c r="AL475" s="168"/>
      <c r="AM475" s="168"/>
      <c r="AN475" s="168"/>
    </row>
    <row r="476" spans="1:40" s="16" customFormat="1" ht="10.199999999999999">
      <c r="A476" s="16">
        <v>1190111401</v>
      </c>
      <c r="B476" s="167" t="s">
        <v>1076</v>
      </c>
      <c r="C476" s="54">
        <f>+VLOOKUP(A476,Clasificación!C:J,5,FALSE)</f>
        <v>0</v>
      </c>
      <c r="D476" s="54"/>
      <c r="E476" s="54"/>
      <c r="F476" s="54">
        <f>+VLOOKUP(A476,Clasificación!C:K,9,FALSE)</f>
        <v>0</v>
      </c>
      <c r="G476" s="54">
        <f t="shared" si="27"/>
        <v>0</v>
      </c>
      <c r="H476" s="54"/>
      <c r="I476" s="54"/>
      <c r="J476" s="54"/>
      <c r="K476" s="54"/>
      <c r="L476" s="54">
        <f>-G476</f>
        <v>0</v>
      </c>
      <c r="M476" s="54"/>
      <c r="N476" s="54"/>
      <c r="O476" s="54"/>
      <c r="P476" s="54"/>
      <c r="Q476" s="54"/>
      <c r="R476" s="54"/>
      <c r="S476" s="54"/>
      <c r="T476" s="54"/>
      <c r="U476" s="54"/>
      <c r="V476" s="54"/>
      <c r="W476" s="54"/>
      <c r="X476" s="54"/>
      <c r="Y476" s="54"/>
      <c r="Z476" s="54"/>
      <c r="AA476" s="54">
        <f t="shared" si="28"/>
        <v>0</v>
      </c>
      <c r="AB476" s="55"/>
      <c r="AC476" s="168"/>
      <c r="AD476" s="168"/>
      <c r="AE476" s="168"/>
      <c r="AF476" s="168"/>
      <c r="AG476" s="168"/>
      <c r="AH476" s="168"/>
      <c r="AI476" s="168"/>
      <c r="AJ476" s="168"/>
      <c r="AK476" s="168"/>
      <c r="AL476" s="168"/>
      <c r="AM476" s="168"/>
      <c r="AN476" s="168"/>
    </row>
    <row r="477" spans="1:40" s="16" customFormat="1" ht="10.199999999999999">
      <c r="A477" s="16">
        <v>1190111403</v>
      </c>
      <c r="B477" s="167" t="s">
        <v>1481</v>
      </c>
      <c r="C477" s="54">
        <f>+VLOOKUP(A477,Clasificación!C:J,5,FALSE)</f>
        <v>580469</v>
      </c>
      <c r="D477" s="54"/>
      <c r="E477" s="54"/>
      <c r="F477" s="54">
        <f>+VLOOKUP(A477,Clasificación!C:K,9,FALSE)</f>
        <v>0</v>
      </c>
      <c r="G477" s="54">
        <f t="shared" ref="G477" si="29">C477+D477-E477-F477</f>
        <v>580469</v>
      </c>
      <c r="H477" s="54"/>
      <c r="I477" s="54"/>
      <c r="J477" s="54"/>
      <c r="K477" s="54"/>
      <c r="L477" s="54">
        <f>-G477</f>
        <v>-580469</v>
      </c>
      <c r="M477" s="54"/>
      <c r="N477" s="54"/>
      <c r="O477" s="54"/>
      <c r="P477" s="54"/>
      <c r="Q477" s="54"/>
      <c r="R477" s="54"/>
      <c r="S477" s="54"/>
      <c r="T477" s="54"/>
      <c r="U477" s="54"/>
      <c r="V477" s="54"/>
      <c r="W477" s="54"/>
      <c r="X477" s="54"/>
      <c r="Y477" s="54"/>
      <c r="Z477" s="54"/>
      <c r="AA477" s="54">
        <f t="shared" ref="AA477" si="30">SUM(G477:Z477)</f>
        <v>0</v>
      </c>
      <c r="AB477" s="55"/>
      <c r="AC477" s="168"/>
      <c r="AD477" s="168"/>
      <c r="AE477" s="168"/>
      <c r="AF477" s="168"/>
      <c r="AG477" s="168"/>
      <c r="AH477" s="168"/>
      <c r="AI477" s="168"/>
      <c r="AJ477" s="168"/>
      <c r="AK477" s="168"/>
      <c r="AL477" s="168"/>
      <c r="AM477" s="168"/>
      <c r="AN477" s="168"/>
    </row>
    <row r="478" spans="1:40" s="16" customFormat="1" ht="10.199999999999999">
      <c r="A478" s="16">
        <v>1190111404</v>
      </c>
      <c r="B478" s="167" t="s">
        <v>1175</v>
      </c>
      <c r="C478" s="54">
        <f>+VLOOKUP(A478,Clasificación!C:J,5,FALSE)</f>
        <v>0</v>
      </c>
      <c r="D478" s="54"/>
      <c r="E478" s="54"/>
      <c r="F478" s="54">
        <f>+VLOOKUP(A478,Clasificación!C:K,9,FALSE)</f>
        <v>93889248.400000006</v>
      </c>
      <c r="G478" s="54">
        <f t="shared" si="27"/>
        <v>-93889248.400000006</v>
      </c>
      <c r="H478" s="54"/>
      <c r="I478" s="54"/>
      <c r="J478" s="54"/>
      <c r="K478" s="54"/>
      <c r="L478" s="54">
        <f>-G478</f>
        <v>93889248.400000006</v>
      </c>
      <c r="M478" s="54"/>
      <c r="N478" s="54"/>
      <c r="O478" s="54"/>
      <c r="P478" s="54"/>
      <c r="Q478" s="54"/>
      <c r="R478" s="54"/>
      <c r="S478" s="54"/>
      <c r="T478" s="54"/>
      <c r="U478" s="54"/>
      <c r="V478" s="54"/>
      <c r="W478" s="54"/>
      <c r="X478" s="54"/>
      <c r="Y478" s="54"/>
      <c r="Z478" s="54"/>
      <c r="AA478" s="54">
        <f t="shared" si="28"/>
        <v>0</v>
      </c>
      <c r="AB478" s="55"/>
      <c r="AC478" s="168"/>
      <c r="AD478" s="168"/>
      <c r="AE478" s="168"/>
      <c r="AF478" s="168"/>
      <c r="AG478" s="168"/>
      <c r="AH478" s="168"/>
      <c r="AI478" s="168"/>
      <c r="AJ478" s="168"/>
      <c r="AK478" s="168"/>
      <c r="AL478" s="168"/>
      <c r="AM478" s="168"/>
      <c r="AN478" s="168"/>
    </row>
    <row r="479" spans="1:40" s="322" customFormat="1" ht="10.199999999999999">
      <c r="A479" s="322">
        <v>1190111406</v>
      </c>
      <c r="B479" s="323" t="s">
        <v>1482</v>
      </c>
      <c r="C479" s="324">
        <f>+VLOOKUP(A479,Clasificación!C:J,5,FALSE)</f>
        <v>11864221</v>
      </c>
      <c r="D479" s="324"/>
      <c r="E479" s="324"/>
      <c r="F479" s="324">
        <f>+VLOOKUP(A479,Clasificación!C:K,9,FALSE)</f>
        <v>0</v>
      </c>
      <c r="G479" s="324">
        <f t="shared" si="27"/>
        <v>11864221</v>
      </c>
      <c r="H479" s="324"/>
      <c r="I479" s="324"/>
      <c r="J479" s="324"/>
      <c r="K479" s="324"/>
      <c r="L479" s="324">
        <f>-G479</f>
        <v>-11864221</v>
      </c>
      <c r="M479" s="324"/>
      <c r="N479" s="324"/>
      <c r="O479" s="324"/>
      <c r="P479" s="324"/>
      <c r="Q479" s="324"/>
      <c r="R479" s="324"/>
      <c r="S479" s="324"/>
      <c r="T479" s="324"/>
      <c r="U479" s="324"/>
      <c r="V479" s="324"/>
      <c r="W479" s="324"/>
      <c r="X479" s="324"/>
      <c r="Y479" s="324"/>
      <c r="Z479" s="324"/>
      <c r="AA479" s="324">
        <f t="shared" si="28"/>
        <v>0</v>
      </c>
      <c r="AB479" s="325"/>
      <c r="AC479" s="326"/>
      <c r="AD479" s="326"/>
      <c r="AE479" s="326"/>
      <c r="AF479" s="326"/>
      <c r="AG479" s="326"/>
      <c r="AH479" s="326"/>
      <c r="AI479" s="326"/>
      <c r="AJ479" s="326"/>
      <c r="AK479" s="326"/>
      <c r="AL479" s="326"/>
      <c r="AM479" s="326"/>
      <c r="AN479" s="326"/>
    </row>
    <row r="480" spans="1:40" s="322" customFormat="1" ht="10.199999999999999">
      <c r="A480" s="322">
        <v>1190111407</v>
      </c>
      <c r="B480" s="323" t="s">
        <v>1483</v>
      </c>
      <c r="C480" s="324">
        <f>+VLOOKUP(A480,Clasificación!C:J,5,FALSE)</f>
        <v>4900035</v>
      </c>
      <c r="D480" s="324"/>
      <c r="E480" s="324"/>
      <c r="F480" s="324">
        <f>+VLOOKUP(A480,Clasificación!C:K,9,FALSE)</f>
        <v>0</v>
      </c>
      <c r="G480" s="324">
        <f t="shared" si="27"/>
        <v>4900035</v>
      </c>
      <c r="H480" s="324"/>
      <c r="I480" s="324"/>
      <c r="J480" s="324"/>
      <c r="K480" s="324"/>
      <c r="L480" s="324">
        <f>-G480</f>
        <v>-4900035</v>
      </c>
      <c r="M480" s="324"/>
      <c r="N480" s="324"/>
      <c r="O480" s="324"/>
      <c r="P480" s="324"/>
      <c r="Q480" s="324"/>
      <c r="R480" s="324"/>
      <c r="S480" s="324"/>
      <c r="T480" s="324"/>
      <c r="U480" s="324"/>
      <c r="V480" s="324"/>
      <c r="W480" s="324"/>
      <c r="X480" s="324"/>
      <c r="Y480" s="324"/>
      <c r="Z480" s="324"/>
      <c r="AA480" s="324">
        <f t="shared" si="28"/>
        <v>0</v>
      </c>
      <c r="AB480" s="325"/>
      <c r="AC480" s="326"/>
      <c r="AD480" s="326"/>
      <c r="AE480" s="326"/>
      <c r="AF480" s="326"/>
      <c r="AG480" s="326"/>
      <c r="AH480" s="326"/>
      <c r="AI480" s="326"/>
      <c r="AJ480" s="326"/>
      <c r="AK480" s="326"/>
      <c r="AL480" s="326"/>
      <c r="AM480" s="326"/>
      <c r="AN480" s="326"/>
    </row>
    <row r="481" spans="1:40" s="16" customFormat="1" ht="10.199999999999999" hidden="1">
      <c r="A481" s="16">
        <v>12</v>
      </c>
      <c r="B481" s="167" t="s">
        <v>7</v>
      </c>
      <c r="C481" s="54">
        <f>+VLOOKUP(A481,Clasificación!C:J,5,FALSE)</f>
        <v>0</v>
      </c>
      <c r="D481" s="54"/>
      <c r="E481" s="54"/>
      <c r="F481" s="54">
        <f>+VLOOKUP(A481,Clasificación!C:K,9,FALSE)</f>
        <v>0</v>
      </c>
      <c r="G481" s="54">
        <f t="shared" si="27"/>
        <v>0</v>
      </c>
      <c r="H481" s="54"/>
      <c r="I481" s="54"/>
      <c r="J481" s="54"/>
      <c r="K481" s="54"/>
      <c r="L481" s="54"/>
      <c r="M481" s="54"/>
      <c r="N481" s="54"/>
      <c r="O481" s="54"/>
      <c r="P481" s="54"/>
      <c r="Q481" s="54"/>
      <c r="R481" s="54"/>
      <c r="S481" s="54"/>
      <c r="T481" s="54"/>
      <c r="U481" s="54"/>
      <c r="V481" s="54"/>
      <c r="W481" s="54"/>
      <c r="X481" s="54"/>
      <c r="Y481" s="54"/>
      <c r="Z481" s="54"/>
      <c r="AA481" s="54">
        <f t="shared" si="28"/>
        <v>0</v>
      </c>
      <c r="AB481" s="55"/>
      <c r="AC481" s="168"/>
      <c r="AD481" s="168"/>
      <c r="AE481" s="168"/>
      <c r="AF481" s="168"/>
      <c r="AG481" s="168"/>
      <c r="AH481" s="168"/>
      <c r="AI481" s="168"/>
      <c r="AJ481" s="168"/>
      <c r="AK481" s="168"/>
      <c r="AL481" s="168"/>
      <c r="AM481" s="168"/>
      <c r="AN481" s="168"/>
    </row>
    <row r="482" spans="1:40" s="16" customFormat="1" ht="10.199999999999999" hidden="1">
      <c r="A482" s="16">
        <v>121</v>
      </c>
      <c r="B482" s="167" t="s">
        <v>98</v>
      </c>
      <c r="C482" s="54">
        <f>+VLOOKUP(A482,Clasificación!C:J,5,FALSE)</f>
        <v>0</v>
      </c>
      <c r="D482" s="54"/>
      <c r="E482" s="54"/>
      <c r="F482" s="54">
        <f>+VLOOKUP(A482,Clasificación!C:K,9,FALSE)</f>
        <v>0</v>
      </c>
      <c r="G482" s="54">
        <f t="shared" si="27"/>
        <v>0</v>
      </c>
      <c r="H482" s="54"/>
      <c r="I482" s="54"/>
      <c r="J482" s="54"/>
      <c r="K482" s="54"/>
      <c r="L482" s="54"/>
      <c r="M482" s="54"/>
      <c r="N482" s="54"/>
      <c r="O482" s="54"/>
      <c r="P482" s="54"/>
      <c r="Q482" s="54"/>
      <c r="R482" s="54"/>
      <c r="S482" s="54"/>
      <c r="T482" s="54"/>
      <c r="U482" s="54"/>
      <c r="V482" s="54"/>
      <c r="W482" s="54"/>
      <c r="X482" s="54"/>
      <c r="Y482" s="54"/>
      <c r="Z482" s="54"/>
      <c r="AA482" s="54">
        <f t="shared" si="28"/>
        <v>0</v>
      </c>
      <c r="AB482" s="55"/>
      <c r="AC482" s="168"/>
      <c r="AD482" s="168"/>
      <c r="AE482" s="168"/>
      <c r="AF482" s="168"/>
      <c r="AG482" s="168"/>
      <c r="AH482" s="168"/>
      <c r="AI482" s="168"/>
      <c r="AJ482" s="168"/>
      <c r="AK482" s="168"/>
      <c r="AL482" s="168"/>
      <c r="AM482" s="168"/>
      <c r="AN482" s="168"/>
    </row>
    <row r="483" spans="1:40" s="16" customFormat="1" ht="10.199999999999999" hidden="1">
      <c r="A483" s="16">
        <v>12101</v>
      </c>
      <c r="B483" s="167" t="s">
        <v>58</v>
      </c>
      <c r="C483" s="54">
        <f>+VLOOKUP(A483,Clasificación!C:J,5,FALSE)</f>
        <v>0</v>
      </c>
      <c r="D483" s="54"/>
      <c r="E483" s="54"/>
      <c r="F483" s="54">
        <f>+VLOOKUP(A483,Clasificación!C:K,9,FALSE)</f>
        <v>0</v>
      </c>
      <c r="G483" s="54">
        <f t="shared" si="27"/>
        <v>0</v>
      </c>
      <c r="H483" s="54"/>
      <c r="I483" s="54"/>
      <c r="J483" s="54"/>
      <c r="K483" s="54"/>
      <c r="L483" s="54"/>
      <c r="M483" s="54"/>
      <c r="N483" s="54"/>
      <c r="O483" s="54"/>
      <c r="P483" s="54"/>
      <c r="Q483" s="54"/>
      <c r="R483" s="54"/>
      <c r="S483" s="54"/>
      <c r="T483" s="54"/>
      <c r="U483" s="54"/>
      <c r="V483" s="54"/>
      <c r="W483" s="54"/>
      <c r="X483" s="54"/>
      <c r="Y483" s="54"/>
      <c r="Z483" s="54"/>
      <c r="AA483" s="54">
        <f t="shared" si="28"/>
        <v>0</v>
      </c>
      <c r="AB483" s="55"/>
      <c r="AC483" s="168"/>
      <c r="AD483" s="168"/>
      <c r="AE483" s="168"/>
      <c r="AF483" s="168"/>
      <c r="AG483" s="168"/>
      <c r="AH483" s="168"/>
      <c r="AI483" s="168"/>
      <c r="AJ483" s="168"/>
      <c r="AK483" s="168"/>
      <c r="AL483" s="168"/>
      <c r="AM483" s="168"/>
      <c r="AN483" s="168"/>
    </row>
    <row r="484" spans="1:40" s="16" customFormat="1" ht="10.199999999999999" hidden="1">
      <c r="A484" s="16">
        <v>121011</v>
      </c>
      <c r="B484" s="167" t="s">
        <v>446</v>
      </c>
      <c r="C484" s="54">
        <f>+VLOOKUP(A484,Clasificación!C:J,5,FALSE)</f>
        <v>0</v>
      </c>
      <c r="D484" s="54"/>
      <c r="E484" s="54"/>
      <c r="F484" s="54">
        <f>+VLOOKUP(A484,Clasificación!C:K,9,FALSE)</f>
        <v>0</v>
      </c>
      <c r="G484" s="54">
        <f t="shared" si="27"/>
        <v>0</v>
      </c>
      <c r="H484" s="54"/>
      <c r="I484" s="54"/>
      <c r="J484" s="54"/>
      <c r="K484" s="54"/>
      <c r="L484" s="54"/>
      <c r="M484" s="54"/>
      <c r="N484" s="54"/>
      <c r="O484" s="54"/>
      <c r="P484" s="54"/>
      <c r="Q484" s="54"/>
      <c r="R484" s="54"/>
      <c r="S484" s="54"/>
      <c r="T484" s="54"/>
      <c r="U484" s="54"/>
      <c r="V484" s="54"/>
      <c r="W484" s="54"/>
      <c r="X484" s="54"/>
      <c r="Y484" s="54"/>
      <c r="Z484" s="54"/>
      <c r="AA484" s="54">
        <f t="shared" si="28"/>
        <v>0</v>
      </c>
      <c r="AB484" s="55"/>
      <c r="AC484" s="168"/>
      <c r="AD484" s="168"/>
      <c r="AE484" s="168"/>
      <c r="AF484" s="168"/>
      <c r="AG484" s="168"/>
      <c r="AH484" s="168"/>
      <c r="AI484" s="168"/>
      <c r="AJ484" s="168"/>
      <c r="AK484" s="168"/>
      <c r="AL484" s="168"/>
      <c r="AM484" s="168"/>
      <c r="AN484" s="168"/>
    </row>
    <row r="485" spans="1:40" s="16" customFormat="1" ht="10.199999999999999" hidden="1">
      <c r="A485" s="16">
        <v>1210111</v>
      </c>
      <c r="B485" s="167" t="s">
        <v>314</v>
      </c>
      <c r="C485" s="54">
        <f>+VLOOKUP(A485,Clasificación!C:J,5,FALSE)</f>
        <v>0</v>
      </c>
      <c r="D485" s="54"/>
      <c r="E485" s="54"/>
      <c r="F485" s="54">
        <f>+VLOOKUP(A485,Clasificación!C:K,9,FALSE)</f>
        <v>0</v>
      </c>
      <c r="G485" s="54">
        <f t="shared" si="27"/>
        <v>0</v>
      </c>
      <c r="H485" s="54"/>
      <c r="I485" s="54"/>
      <c r="J485" s="54"/>
      <c r="K485" s="54"/>
      <c r="L485" s="54"/>
      <c r="M485" s="54"/>
      <c r="N485" s="54"/>
      <c r="O485" s="54"/>
      <c r="P485" s="54"/>
      <c r="Q485" s="54"/>
      <c r="R485" s="54"/>
      <c r="S485" s="54"/>
      <c r="T485" s="54"/>
      <c r="U485" s="54"/>
      <c r="V485" s="54"/>
      <c r="W485" s="54"/>
      <c r="X485" s="54"/>
      <c r="Y485" s="54"/>
      <c r="Z485" s="54"/>
      <c r="AA485" s="54">
        <f t="shared" si="28"/>
        <v>0</v>
      </c>
      <c r="AB485" s="55"/>
      <c r="AC485" s="168"/>
      <c r="AD485" s="168"/>
      <c r="AE485" s="168"/>
      <c r="AF485" s="168"/>
      <c r="AG485" s="168"/>
      <c r="AH485" s="168"/>
      <c r="AI485" s="168"/>
      <c r="AJ485" s="168"/>
      <c r="AK485" s="168"/>
      <c r="AL485" s="168"/>
      <c r="AM485" s="168"/>
      <c r="AN485" s="168"/>
    </row>
    <row r="486" spans="1:40" s="16" customFormat="1" ht="10.199999999999999" hidden="1">
      <c r="A486" s="16">
        <v>1210112</v>
      </c>
      <c r="B486" s="167" t="s">
        <v>315</v>
      </c>
      <c r="C486" s="54">
        <f>+VLOOKUP(A486,Clasificación!C:J,5,FALSE)</f>
        <v>0</v>
      </c>
      <c r="D486" s="54"/>
      <c r="E486" s="54"/>
      <c r="F486" s="54">
        <f>+VLOOKUP(A486,Clasificación!C:K,9,FALSE)</f>
        <v>0</v>
      </c>
      <c r="G486" s="54">
        <f t="shared" si="27"/>
        <v>0</v>
      </c>
      <c r="H486" s="54"/>
      <c r="I486" s="54"/>
      <c r="J486" s="54"/>
      <c r="K486" s="54"/>
      <c r="L486" s="54"/>
      <c r="M486" s="54"/>
      <c r="N486" s="54"/>
      <c r="O486" s="54"/>
      <c r="P486" s="54"/>
      <c r="Q486" s="54"/>
      <c r="R486" s="54"/>
      <c r="S486" s="54"/>
      <c r="T486" s="54"/>
      <c r="U486" s="54"/>
      <c r="V486" s="54"/>
      <c r="W486" s="54"/>
      <c r="X486" s="54"/>
      <c r="Y486" s="54"/>
      <c r="Z486" s="54"/>
      <c r="AA486" s="54">
        <f t="shared" si="28"/>
        <v>0</v>
      </c>
      <c r="AB486" s="55"/>
      <c r="AC486" s="168"/>
      <c r="AD486" s="168"/>
      <c r="AE486" s="168"/>
      <c r="AF486" s="168"/>
      <c r="AG486" s="168"/>
      <c r="AH486" s="168"/>
      <c r="AI486" s="168"/>
      <c r="AJ486" s="168"/>
      <c r="AK486" s="168"/>
      <c r="AL486" s="168"/>
      <c r="AM486" s="168"/>
      <c r="AN486" s="168"/>
    </row>
    <row r="487" spans="1:40" s="16" customFormat="1" ht="10.199999999999999" hidden="1">
      <c r="A487" s="16">
        <v>12101121</v>
      </c>
      <c r="B487" s="167" t="s">
        <v>88</v>
      </c>
      <c r="C487" s="54">
        <f>+VLOOKUP(A487,Clasificación!C:J,5,FALSE)</f>
        <v>0</v>
      </c>
      <c r="D487" s="54"/>
      <c r="E487" s="54"/>
      <c r="F487" s="54">
        <f>+VLOOKUP(A487,Clasificación!C:K,9,FALSE)</f>
        <v>0</v>
      </c>
      <c r="G487" s="54">
        <f t="shared" si="27"/>
        <v>0</v>
      </c>
      <c r="H487" s="54"/>
      <c r="I487" s="54"/>
      <c r="J487" s="54"/>
      <c r="K487" s="54"/>
      <c r="L487" s="54"/>
      <c r="M487" s="54"/>
      <c r="N487" s="54"/>
      <c r="O487" s="54"/>
      <c r="P487" s="54"/>
      <c r="Q487" s="54"/>
      <c r="R487" s="54"/>
      <c r="S487" s="54"/>
      <c r="T487" s="54"/>
      <c r="U487" s="54"/>
      <c r="V487" s="54"/>
      <c r="W487" s="54"/>
      <c r="X487" s="54"/>
      <c r="Y487" s="54"/>
      <c r="Z487" s="54"/>
      <c r="AA487" s="54">
        <f t="shared" si="28"/>
        <v>0</v>
      </c>
      <c r="AB487" s="55"/>
      <c r="AC487" s="168"/>
      <c r="AD487" s="168"/>
      <c r="AE487" s="168"/>
      <c r="AF487" s="168"/>
      <c r="AG487" s="168"/>
      <c r="AH487" s="168"/>
      <c r="AI487" s="168"/>
      <c r="AJ487" s="168"/>
      <c r="AK487" s="168"/>
      <c r="AL487" s="168"/>
      <c r="AM487" s="168"/>
      <c r="AN487" s="168"/>
    </row>
    <row r="488" spans="1:40" s="16" customFormat="1" ht="10.199999999999999" hidden="1">
      <c r="A488" s="16">
        <v>1210112101</v>
      </c>
      <c r="B488" s="167" t="s">
        <v>612</v>
      </c>
      <c r="C488" s="54">
        <f>+VLOOKUP(A488,Clasificación!C:J,5,FALSE)</f>
        <v>0</v>
      </c>
      <c r="D488" s="54"/>
      <c r="E488" s="54"/>
      <c r="F488" s="54">
        <f>+VLOOKUP(A488,Clasificación!C:K,9,FALSE)</f>
        <v>0</v>
      </c>
      <c r="G488" s="54">
        <f t="shared" si="27"/>
        <v>0</v>
      </c>
      <c r="H488" s="54"/>
      <c r="I488" s="54"/>
      <c r="J488" s="54"/>
      <c r="K488" s="54"/>
      <c r="L488" s="54"/>
      <c r="M488" s="54"/>
      <c r="N488" s="54"/>
      <c r="O488" s="54"/>
      <c r="P488" s="54"/>
      <c r="Q488" s="54"/>
      <c r="R488" s="54"/>
      <c r="S488" s="54"/>
      <c r="T488" s="54"/>
      <c r="U488" s="54"/>
      <c r="V488" s="54"/>
      <c r="W488" s="54"/>
      <c r="X488" s="54"/>
      <c r="Y488" s="54"/>
      <c r="Z488" s="54"/>
      <c r="AA488" s="54">
        <f t="shared" si="28"/>
        <v>0</v>
      </c>
      <c r="AB488" s="55"/>
      <c r="AC488" s="168"/>
      <c r="AD488" s="168"/>
      <c r="AE488" s="168"/>
      <c r="AF488" s="168"/>
      <c r="AG488" s="168"/>
      <c r="AH488" s="168"/>
      <c r="AI488" s="168"/>
      <c r="AJ488" s="168"/>
      <c r="AK488" s="168"/>
      <c r="AL488" s="168"/>
      <c r="AM488" s="168"/>
      <c r="AN488" s="168"/>
    </row>
    <row r="489" spans="1:40" s="16" customFormat="1" ht="10.199999999999999" hidden="1">
      <c r="A489" s="16">
        <v>1210113</v>
      </c>
      <c r="B489" s="167" t="s">
        <v>317</v>
      </c>
      <c r="C489" s="54">
        <f>+VLOOKUP(A489,Clasificación!C:J,5,FALSE)</f>
        <v>0</v>
      </c>
      <c r="D489" s="54"/>
      <c r="E489" s="54"/>
      <c r="F489" s="54">
        <f>+VLOOKUP(A489,Clasificación!C:K,9,FALSE)</f>
        <v>0</v>
      </c>
      <c r="G489" s="54">
        <f t="shared" si="27"/>
        <v>0</v>
      </c>
      <c r="H489" s="54"/>
      <c r="I489" s="54"/>
      <c r="J489" s="54"/>
      <c r="K489" s="54"/>
      <c r="L489" s="54"/>
      <c r="M489" s="54"/>
      <c r="N489" s="54"/>
      <c r="O489" s="54"/>
      <c r="P489" s="54"/>
      <c r="Q489" s="54"/>
      <c r="R489" s="54"/>
      <c r="S489" s="54"/>
      <c r="T489" s="54"/>
      <c r="U489" s="54"/>
      <c r="V489" s="54"/>
      <c r="W489" s="54"/>
      <c r="X489" s="54"/>
      <c r="Y489" s="54"/>
      <c r="Z489" s="54"/>
      <c r="AA489" s="54">
        <f t="shared" si="28"/>
        <v>0</v>
      </c>
      <c r="AB489" s="55"/>
      <c r="AC489" s="168"/>
      <c r="AD489" s="168"/>
      <c r="AE489" s="168"/>
      <c r="AF489" s="168"/>
      <c r="AG489" s="168"/>
      <c r="AH489" s="168"/>
      <c r="AI489" s="168"/>
      <c r="AJ489" s="168"/>
      <c r="AK489" s="168"/>
      <c r="AL489" s="168"/>
      <c r="AM489" s="168"/>
      <c r="AN489" s="168"/>
    </row>
    <row r="490" spans="1:40" s="16" customFormat="1" ht="10.199999999999999" hidden="1">
      <c r="A490" s="16">
        <v>1210114</v>
      </c>
      <c r="B490" s="167" t="s">
        <v>447</v>
      </c>
      <c r="C490" s="54">
        <f>+VLOOKUP(A490,Clasificación!C:J,5,FALSE)</f>
        <v>0</v>
      </c>
      <c r="D490" s="54"/>
      <c r="E490" s="54"/>
      <c r="F490" s="54">
        <f>+VLOOKUP(A490,Clasificación!C:K,9,FALSE)</f>
        <v>0</v>
      </c>
      <c r="G490" s="54">
        <f t="shared" si="27"/>
        <v>0</v>
      </c>
      <c r="H490" s="54"/>
      <c r="I490" s="54"/>
      <c r="J490" s="54"/>
      <c r="K490" s="54"/>
      <c r="L490" s="54"/>
      <c r="M490" s="54"/>
      <c r="N490" s="54"/>
      <c r="O490" s="54"/>
      <c r="P490" s="54"/>
      <c r="Q490" s="54"/>
      <c r="R490" s="54"/>
      <c r="S490" s="54"/>
      <c r="T490" s="54"/>
      <c r="U490" s="54"/>
      <c r="V490" s="54"/>
      <c r="W490" s="54"/>
      <c r="X490" s="54"/>
      <c r="Y490" s="54"/>
      <c r="Z490" s="54"/>
      <c r="AA490" s="54">
        <f t="shared" si="28"/>
        <v>0</v>
      </c>
      <c r="AB490" s="55"/>
      <c r="AC490" s="168"/>
      <c r="AD490" s="168"/>
      <c r="AE490" s="168"/>
      <c r="AF490" s="168"/>
      <c r="AG490" s="168"/>
      <c r="AH490" s="168"/>
      <c r="AI490" s="168"/>
      <c r="AJ490" s="168"/>
      <c r="AK490" s="168"/>
      <c r="AL490" s="168"/>
      <c r="AM490" s="168"/>
      <c r="AN490" s="168"/>
    </row>
    <row r="491" spans="1:40" s="16" customFormat="1" ht="10.199999999999999" hidden="1">
      <c r="A491" s="16">
        <v>1210115</v>
      </c>
      <c r="B491" s="167" t="s">
        <v>613</v>
      </c>
      <c r="C491" s="54">
        <f>+VLOOKUP(A491,Clasificación!C:J,5,FALSE)</f>
        <v>0</v>
      </c>
      <c r="D491" s="54"/>
      <c r="E491" s="54"/>
      <c r="F491" s="54">
        <f>+VLOOKUP(A491,Clasificación!C:K,9,FALSE)</f>
        <v>0</v>
      </c>
      <c r="G491" s="54">
        <f t="shared" si="27"/>
        <v>0</v>
      </c>
      <c r="H491" s="54"/>
      <c r="I491" s="54"/>
      <c r="J491" s="54"/>
      <c r="K491" s="54"/>
      <c r="L491" s="54"/>
      <c r="M491" s="54"/>
      <c r="N491" s="54"/>
      <c r="O491" s="54"/>
      <c r="P491" s="54"/>
      <c r="Q491" s="54"/>
      <c r="R491" s="54"/>
      <c r="S491" s="54"/>
      <c r="T491" s="54"/>
      <c r="U491" s="54"/>
      <c r="V491" s="54"/>
      <c r="W491" s="54"/>
      <c r="X491" s="54"/>
      <c r="Y491" s="54"/>
      <c r="Z491" s="54"/>
      <c r="AA491" s="54">
        <f t="shared" si="28"/>
        <v>0</v>
      </c>
      <c r="AB491" s="55"/>
      <c r="AC491" s="168"/>
      <c r="AD491" s="168"/>
      <c r="AE491" s="168"/>
      <c r="AF491" s="168"/>
      <c r="AG491" s="168"/>
      <c r="AH491" s="168"/>
      <c r="AI491" s="168"/>
      <c r="AJ491" s="168"/>
      <c r="AK491" s="168"/>
      <c r="AL491" s="168"/>
      <c r="AM491" s="168"/>
      <c r="AN491" s="168"/>
    </row>
    <row r="492" spans="1:40" s="16" customFormat="1" ht="10.199999999999999" hidden="1">
      <c r="A492" s="16">
        <v>1210116</v>
      </c>
      <c r="B492" s="167" t="s">
        <v>614</v>
      </c>
      <c r="C492" s="54">
        <f>+VLOOKUP(A492,Clasificación!C:J,5,FALSE)</f>
        <v>0</v>
      </c>
      <c r="D492" s="54"/>
      <c r="E492" s="54"/>
      <c r="F492" s="54">
        <f>+VLOOKUP(A492,Clasificación!C:K,9,FALSE)</f>
        <v>0</v>
      </c>
      <c r="G492" s="54">
        <f t="shared" si="27"/>
        <v>0</v>
      </c>
      <c r="H492" s="54"/>
      <c r="I492" s="54"/>
      <c r="J492" s="54"/>
      <c r="K492" s="54"/>
      <c r="L492" s="54"/>
      <c r="M492" s="54"/>
      <c r="N492" s="54"/>
      <c r="O492" s="54"/>
      <c r="P492" s="54"/>
      <c r="Q492" s="54"/>
      <c r="R492" s="54"/>
      <c r="S492" s="54"/>
      <c r="T492" s="54"/>
      <c r="U492" s="54"/>
      <c r="V492" s="54"/>
      <c r="W492" s="54"/>
      <c r="X492" s="54"/>
      <c r="Y492" s="54"/>
      <c r="Z492" s="54"/>
      <c r="AA492" s="54">
        <f t="shared" si="28"/>
        <v>0</v>
      </c>
      <c r="AB492" s="55"/>
      <c r="AC492" s="168"/>
      <c r="AD492" s="168"/>
      <c r="AE492" s="168"/>
      <c r="AF492" s="168"/>
      <c r="AG492" s="168"/>
      <c r="AH492" s="168"/>
      <c r="AI492" s="168"/>
      <c r="AJ492" s="168"/>
      <c r="AK492" s="168"/>
      <c r="AL492" s="168"/>
      <c r="AM492" s="168"/>
      <c r="AN492" s="168"/>
    </row>
    <row r="493" spans="1:40" s="16" customFormat="1" ht="10.199999999999999" hidden="1">
      <c r="A493" s="16">
        <v>1210117</v>
      </c>
      <c r="B493" s="167" t="s">
        <v>615</v>
      </c>
      <c r="C493" s="54">
        <f>+VLOOKUP(A493,Clasificación!C:J,5,FALSE)</f>
        <v>0</v>
      </c>
      <c r="D493" s="54"/>
      <c r="E493" s="54"/>
      <c r="F493" s="54">
        <f>+VLOOKUP(A493,Clasificación!C:K,9,FALSE)</f>
        <v>0</v>
      </c>
      <c r="G493" s="54">
        <f t="shared" si="27"/>
        <v>0</v>
      </c>
      <c r="H493" s="54"/>
      <c r="I493" s="54"/>
      <c r="J493" s="54"/>
      <c r="K493" s="54"/>
      <c r="L493" s="54"/>
      <c r="M493" s="54"/>
      <c r="N493" s="54"/>
      <c r="O493" s="54"/>
      <c r="P493" s="54"/>
      <c r="Q493" s="54"/>
      <c r="R493" s="54"/>
      <c r="S493" s="54"/>
      <c r="T493" s="54"/>
      <c r="U493" s="54"/>
      <c r="V493" s="54"/>
      <c r="W493" s="54"/>
      <c r="X493" s="54"/>
      <c r="Y493" s="54"/>
      <c r="Z493" s="54"/>
      <c r="AA493" s="54">
        <f t="shared" si="28"/>
        <v>0</v>
      </c>
      <c r="AB493" s="55"/>
      <c r="AC493" s="168"/>
      <c r="AD493" s="168"/>
      <c r="AE493" s="168"/>
      <c r="AF493" s="168"/>
      <c r="AG493" s="168"/>
      <c r="AH493" s="168"/>
      <c r="AI493" s="168"/>
      <c r="AJ493" s="168"/>
      <c r="AK493" s="168"/>
      <c r="AL493" s="168"/>
      <c r="AM493" s="168"/>
      <c r="AN493" s="168"/>
    </row>
    <row r="494" spans="1:40" s="16" customFormat="1" ht="10.199999999999999" hidden="1">
      <c r="A494" s="16">
        <v>1210118</v>
      </c>
      <c r="B494" s="167" t="s">
        <v>616</v>
      </c>
      <c r="C494" s="54">
        <f>+VLOOKUP(A494,Clasificación!C:J,5,FALSE)</f>
        <v>0</v>
      </c>
      <c r="D494" s="54"/>
      <c r="E494" s="54"/>
      <c r="F494" s="54">
        <f>+VLOOKUP(A494,Clasificación!C:K,9,FALSE)</f>
        <v>0</v>
      </c>
      <c r="G494" s="54">
        <f t="shared" si="27"/>
        <v>0</v>
      </c>
      <c r="H494" s="54"/>
      <c r="I494" s="54"/>
      <c r="J494" s="54"/>
      <c r="K494" s="54"/>
      <c r="L494" s="54"/>
      <c r="M494" s="54"/>
      <c r="N494" s="54"/>
      <c r="O494" s="54"/>
      <c r="P494" s="54"/>
      <c r="Q494" s="54"/>
      <c r="R494" s="54"/>
      <c r="S494" s="54"/>
      <c r="T494" s="54"/>
      <c r="U494" s="54"/>
      <c r="V494" s="54"/>
      <c r="W494" s="54"/>
      <c r="X494" s="54"/>
      <c r="Y494" s="54"/>
      <c r="Z494" s="54"/>
      <c r="AA494" s="54">
        <f t="shared" si="28"/>
        <v>0</v>
      </c>
      <c r="AB494" s="55"/>
      <c r="AC494" s="168"/>
      <c r="AD494" s="168"/>
      <c r="AE494" s="168"/>
      <c r="AF494" s="168"/>
      <c r="AG494" s="168"/>
      <c r="AH494" s="168"/>
      <c r="AI494" s="168"/>
      <c r="AJ494" s="168"/>
      <c r="AK494" s="168"/>
      <c r="AL494" s="168"/>
      <c r="AM494" s="168"/>
      <c r="AN494" s="168"/>
    </row>
    <row r="495" spans="1:40" s="16" customFormat="1" ht="10.199999999999999" hidden="1">
      <c r="A495" s="16">
        <v>121012</v>
      </c>
      <c r="B495" s="167" t="s">
        <v>450</v>
      </c>
      <c r="C495" s="54">
        <f>+VLOOKUP(A495,Clasificación!C:J,5,FALSE)</f>
        <v>0</v>
      </c>
      <c r="D495" s="54"/>
      <c r="E495" s="54"/>
      <c r="F495" s="54">
        <f>+VLOOKUP(A495,Clasificación!C:K,9,FALSE)</f>
        <v>0</v>
      </c>
      <c r="G495" s="54">
        <f t="shared" si="27"/>
        <v>0</v>
      </c>
      <c r="H495" s="54"/>
      <c r="I495" s="54"/>
      <c r="J495" s="54"/>
      <c r="K495" s="54"/>
      <c r="L495" s="54"/>
      <c r="M495" s="54"/>
      <c r="N495" s="54"/>
      <c r="O495" s="54"/>
      <c r="P495" s="54"/>
      <c r="Q495" s="54"/>
      <c r="R495" s="54"/>
      <c r="S495" s="54"/>
      <c r="T495" s="54"/>
      <c r="U495" s="54"/>
      <c r="V495" s="54"/>
      <c r="W495" s="54"/>
      <c r="X495" s="54"/>
      <c r="Y495" s="54"/>
      <c r="Z495" s="54"/>
      <c r="AA495" s="54">
        <f t="shared" si="28"/>
        <v>0</v>
      </c>
      <c r="AB495" s="55"/>
      <c r="AC495" s="168"/>
      <c r="AD495" s="168"/>
      <c r="AE495" s="168"/>
      <c r="AF495" s="168"/>
      <c r="AG495" s="168"/>
      <c r="AH495" s="168"/>
      <c r="AI495" s="168"/>
      <c r="AJ495" s="168"/>
      <c r="AK495" s="168"/>
      <c r="AL495" s="168"/>
      <c r="AM495" s="168"/>
      <c r="AN495" s="168"/>
    </row>
    <row r="496" spans="1:40" s="16" customFormat="1" ht="10.199999999999999" hidden="1">
      <c r="A496" s="16">
        <v>1210121</v>
      </c>
      <c r="B496" s="167" t="s">
        <v>314</v>
      </c>
      <c r="C496" s="54">
        <f>+VLOOKUP(A496,Clasificación!C:J,5,FALSE)</f>
        <v>0</v>
      </c>
      <c r="D496" s="54"/>
      <c r="E496" s="54"/>
      <c r="F496" s="54">
        <f>+VLOOKUP(A496,Clasificación!C:K,9,FALSE)</f>
        <v>0</v>
      </c>
      <c r="G496" s="54">
        <f t="shared" si="27"/>
        <v>0</v>
      </c>
      <c r="H496" s="54"/>
      <c r="I496" s="54"/>
      <c r="J496" s="54"/>
      <c r="K496" s="54"/>
      <c r="L496" s="54"/>
      <c r="M496" s="54"/>
      <c r="N496" s="54"/>
      <c r="O496" s="54"/>
      <c r="P496" s="54"/>
      <c r="Q496" s="54"/>
      <c r="R496" s="54"/>
      <c r="S496" s="54"/>
      <c r="T496" s="54"/>
      <c r="U496" s="54"/>
      <c r="V496" s="54"/>
      <c r="W496" s="54"/>
      <c r="X496" s="54"/>
      <c r="Y496" s="54"/>
      <c r="Z496" s="54"/>
      <c r="AA496" s="54">
        <f t="shared" si="28"/>
        <v>0</v>
      </c>
      <c r="AB496" s="55"/>
      <c r="AC496" s="168"/>
      <c r="AD496" s="168"/>
      <c r="AE496" s="168"/>
      <c r="AF496" s="168"/>
      <c r="AG496" s="168"/>
      <c r="AH496" s="168"/>
      <c r="AI496" s="168"/>
      <c r="AJ496" s="168"/>
      <c r="AK496" s="168"/>
      <c r="AL496" s="168"/>
      <c r="AM496" s="168"/>
      <c r="AN496" s="168"/>
    </row>
    <row r="497" spans="1:40" s="16" customFormat="1" ht="10.199999999999999" hidden="1">
      <c r="A497" s="16">
        <v>1210122</v>
      </c>
      <c r="B497" s="167" t="s">
        <v>315</v>
      </c>
      <c r="C497" s="54">
        <f>+VLOOKUP(A497,Clasificación!C:J,5,FALSE)</f>
        <v>0</v>
      </c>
      <c r="D497" s="54"/>
      <c r="E497" s="54"/>
      <c r="F497" s="54">
        <f>+VLOOKUP(A497,Clasificación!C:K,9,FALSE)</f>
        <v>0</v>
      </c>
      <c r="G497" s="54">
        <f t="shared" si="27"/>
        <v>0</v>
      </c>
      <c r="H497" s="54"/>
      <c r="I497" s="54"/>
      <c r="J497" s="54"/>
      <c r="K497" s="54"/>
      <c r="L497" s="54"/>
      <c r="M497" s="54"/>
      <c r="N497" s="54"/>
      <c r="O497" s="54"/>
      <c r="P497" s="54"/>
      <c r="Q497" s="54"/>
      <c r="R497" s="54"/>
      <c r="S497" s="54"/>
      <c r="T497" s="54"/>
      <c r="U497" s="54"/>
      <c r="V497" s="54"/>
      <c r="W497" s="54"/>
      <c r="X497" s="54"/>
      <c r="Y497" s="54"/>
      <c r="Z497" s="54"/>
      <c r="AA497" s="54">
        <f t="shared" si="28"/>
        <v>0</v>
      </c>
      <c r="AB497" s="55"/>
      <c r="AC497" s="168"/>
      <c r="AD497" s="168"/>
      <c r="AE497" s="168"/>
      <c r="AF497" s="168"/>
      <c r="AG497" s="168"/>
      <c r="AH497" s="168"/>
      <c r="AI497" s="168"/>
      <c r="AJ497" s="168"/>
      <c r="AK497" s="168"/>
      <c r="AL497" s="168"/>
      <c r="AM497" s="168"/>
      <c r="AN497" s="168"/>
    </row>
    <row r="498" spans="1:40" s="16" customFormat="1" ht="10.199999999999999" hidden="1">
      <c r="A498" s="16">
        <v>1210123</v>
      </c>
      <c r="B498" s="167" t="s">
        <v>317</v>
      </c>
      <c r="C498" s="54">
        <f>+VLOOKUP(A498,Clasificación!C:J,5,FALSE)</f>
        <v>0</v>
      </c>
      <c r="D498" s="54"/>
      <c r="E498" s="54"/>
      <c r="F498" s="54">
        <f>+VLOOKUP(A498,Clasificación!C:K,9,FALSE)</f>
        <v>0</v>
      </c>
      <c r="G498" s="54">
        <f t="shared" si="27"/>
        <v>0</v>
      </c>
      <c r="H498" s="54"/>
      <c r="I498" s="54"/>
      <c r="J498" s="54"/>
      <c r="K498" s="54"/>
      <c r="L498" s="54"/>
      <c r="M498" s="54"/>
      <c r="N498" s="54"/>
      <c r="O498" s="54"/>
      <c r="P498" s="54"/>
      <c r="Q498" s="54"/>
      <c r="R498" s="54"/>
      <c r="S498" s="54"/>
      <c r="T498" s="54"/>
      <c r="U498" s="54"/>
      <c r="V498" s="54"/>
      <c r="W498" s="54"/>
      <c r="X498" s="54"/>
      <c r="Y498" s="54"/>
      <c r="Z498" s="54"/>
      <c r="AA498" s="54">
        <f t="shared" si="28"/>
        <v>0</v>
      </c>
      <c r="AB498" s="55"/>
      <c r="AC498" s="168"/>
      <c r="AD498" s="168"/>
      <c r="AE498" s="168"/>
      <c r="AF498" s="168"/>
      <c r="AG498" s="168"/>
      <c r="AH498" s="168"/>
      <c r="AI498" s="168"/>
      <c r="AJ498" s="168"/>
      <c r="AK498" s="168"/>
      <c r="AL498" s="168"/>
      <c r="AM498" s="168"/>
      <c r="AN498" s="168"/>
    </row>
    <row r="499" spans="1:40" s="16" customFormat="1" ht="10.199999999999999" hidden="1">
      <c r="A499" s="16">
        <v>1210124</v>
      </c>
      <c r="B499" s="167" t="s">
        <v>447</v>
      </c>
      <c r="C499" s="54">
        <f>+VLOOKUP(A499,Clasificación!C:J,5,FALSE)</f>
        <v>0</v>
      </c>
      <c r="D499" s="54"/>
      <c r="E499" s="54"/>
      <c r="F499" s="54">
        <f>+VLOOKUP(A499,Clasificación!C:K,9,FALSE)</f>
        <v>0</v>
      </c>
      <c r="G499" s="54">
        <f t="shared" si="27"/>
        <v>0</v>
      </c>
      <c r="H499" s="54"/>
      <c r="I499" s="54"/>
      <c r="J499" s="54"/>
      <c r="K499" s="54"/>
      <c r="L499" s="54"/>
      <c r="M499" s="54"/>
      <c r="N499" s="54"/>
      <c r="O499" s="54"/>
      <c r="P499" s="54"/>
      <c r="Q499" s="54"/>
      <c r="R499" s="54"/>
      <c r="S499" s="54"/>
      <c r="T499" s="54"/>
      <c r="U499" s="54"/>
      <c r="V499" s="54"/>
      <c r="W499" s="54"/>
      <c r="X499" s="54"/>
      <c r="Y499" s="54"/>
      <c r="Z499" s="54"/>
      <c r="AA499" s="54">
        <f t="shared" si="28"/>
        <v>0</v>
      </c>
      <c r="AB499" s="55"/>
      <c r="AC499" s="168"/>
      <c r="AD499" s="168"/>
      <c r="AE499" s="168"/>
      <c r="AF499" s="168"/>
      <c r="AG499" s="168"/>
      <c r="AH499" s="168"/>
      <c r="AI499" s="168"/>
      <c r="AJ499" s="168"/>
      <c r="AK499" s="168"/>
      <c r="AL499" s="168"/>
      <c r="AM499" s="168"/>
      <c r="AN499" s="168"/>
    </row>
    <row r="500" spans="1:40" s="16" customFormat="1" ht="10.199999999999999" hidden="1">
      <c r="A500" s="16">
        <v>1210125</v>
      </c>
      <c r="B500" s="167" t="s">
        <v>448</v>
      </c>
      <c r="C500" s="54">
        <f>+VLOOKUP(A500,Clasificación!C:J,5,FALSE)</f>
        <v>0</v>
      </c>
      <c r="D500" s="54"/>
      <c r="E500" s="54"/>
      <c r="F500" s="54">
        <f>+VLOOKUP(A500,Clasificación!C:K,9,FALSE)</f>
        <v>0</v>
      </c>
      <c r="G500" s="54">
        <f t="shared" si="27"/>
        <v>0</v>
      </c>
      <c r="H500" s="54"/>
      <c r="I500" s="54"/>
      <c r="J500" s="54"/>
      <c r="K500" s="54"/>
      <c r="L500" s="54"/>
      <c r="M500" s="54"/>
      <c r="N500" s="54"/>
      <c r="O500" s="54"/>
      <c r="P500" s="54"/>
      <c r="Q500" s="54"/>
      <c r="R500" s="54"/>
      <c r="S500" s="54"/>
      <c r="T500" s="54"/>
      <c r="U500" s="54"/>
      <c r="V500" s="54"/>
      <c r="W500" s="54"/>
      <c r="X500" s="54"/>
      <c r="Y500" s="54"/>
      <c r="Z500" s="54"/>
      <c r="AA500" s="54">
        <f t="shared" si="28"/>
        <v>0</v>
      </c>
      <c r="AB500" s="55"/>
      <c r="AC500" s="168"/>
      <c r="AD500" s="168"/>
      <c r="AE500" s="168"/>
      <c r="AF500" s="168"/>
      <c r="AG500" s="168"/>
      <c r="AH500" s="168"/>
      <c r="AI500" s="168"/>
      <c r="AJ500" s="168"/>
      <c r="AK500" s="168"/>
      <c r="AL500" s="168"/>
      <c r="AM500" s="168"/>
      <c r="AN500" s="168"/>
    </row>
    <row r="501" spans="1:40" s="16" customFormat="1" ht="10.199999999999999" hidden="1">
      <c r="A501" s="16">
        <v>1210126</v>
      </c>
      <c r="B501" s="167" t="s">
        <v>558</v>
      </c>
      <c r="C501" s="54">
        <f>+VLOOKUP(A501,Clasificación!C:J,5,FALSE)</f>
        <v>0</v>
      </c>
      <c r="D501" s="54"/>
      <c r="E501" s="54"/>
      <c r="F501" s="54">
        <f>+VLOOKUP(A501,Clasificación!C:K,9,FALSE)</f>
        <v>0</v>
      </c>
      <c r="G501" s="54">
        <f t="shared" si="27"/>
        <v>0</v>
      </c>
      <c r="H501" s="54"/>
      <c r="I501" s="54"/>
      <c r="J501" s="54"/>
      <c r="K501" s="54"/>
      <c r="L501" s="54"/>
      <c r="M501" s="54"/>
      <c r="N501" s="54"/>
      <c r="O501" s="54"/>
      <c r="P501" s="54"/>
      <c r="Q501" s="54"/>
      <c r="R501" s="54"/>
      <c r="S501" s="54"/>
      <c r="T501" s="54"/>
      <c r="U501" s="54"/>
      <c r="V501" s="54"/>
      <c r="W501" s="54"/>
      <c r="X501" s="54"/>
      <c r="Y501" s="54"/>
      <c r="Z501" s="54"/>
      <c r="AA501" s="54">
        <f t="shared" si="28"/>
        <v>0</v>
      </c>
      <c r="AB501" s="55"/>
      <c r="AC501" s="168"/>
      <c r="AD501" s="168"/>
      <c r="AE501" s="168"/>
      <c r="AF501" s="168"/>
      <c r="AG501" s="168"/>
      <c r="AH501" s="168"/>
      <c r="AI501" s="168"/>
      <c r="AJ501" s="168"/>
      <c r="AK501" s="168"/>
      <c r="AL501" s="168"/>
      <c r="AM501" s="168"/>
      <c r="AN501" s="168"/>
    </row>
    <row r="502" spans="1:40" s="16" customFormat="1" ht="10.199999999999999" hidden="1">
      <c r="A502" s="16">
        <v>12102</v>
      </c>
      <c r="B502" s="167" t="s">
        <v>312</v>
      </c>
      <c r="C502" s="54">
        <f>+VLOOKUP(A502,Clasificación!C:J,5,FALSE)</f>
        <v>0</v>
      </c>
      <c r="D502" s="54"/>
      <c r="E502" s="54"/>
      <c r="F502" s="54">
        <f>+VLOOKUP(A502,Clasificación!C:K,9,FALSE)</f>
        <v>0</v>
      </c>
      <c r="G502" s="54">
        <f t="shared" si="27"/>
        <v>0</v>
      </c>
      <c r="H502" s="54"/>
      <c r="I502" s="54"/>
      <c r="J502" s="54"/>
      <c r="K502" s="54"/>
      <c r="L502" s="54"/>
      <c r="M502" s="54"/>
      <c r="N502" s="54"/>
      <c r="O502" s="54"/>
      <c r="P502" s="54"/>
      <c r="Q502" s="54"/>
      <c r="R502" s="54"/>
      <c r="S502" s="54"/>
      <c r="T502" s="54"/>
      <c r="U502" s="54"/>
      <c r="V502" s="54"/>
      <c r="W502" s="54"/>
      <c r="X502" s="54"/>
      <c r="Y502" s="54"/>
      <c r="Z502" s="54"/>
      <c r="AA502" s="54">
        <f t="shared" si="28"/>
        <v>0</v>
      </c>
      <c r="AB502" s="55"/>
      <c r="AC502" s="168"/>
      <c r="AD502" s="168"/>
      <c r="AE502" s="168"/>
      <c r="AF502" s="168"/>
      <c r="AG502" s="168"/>
      <c r="AH502" s="168"/>
      <c r="AI502" s="168"/>
      <c r="AJ502" s="168"/>
      <c r="AK502" s="168"/>
      <c r="AL502" s="168"/>
      <c r="AM502" s="168"/>
      <c r="AN502" s="168"/>
    </row>
    <row r="503" spans="1:40" s="16" customFormat="1" ht="10.199999999999999" hidden="1">
      <c r="A503" s="16">
        <v>121021</v>
      </c>
      <c r="B503" s="167" t="s">
        <v>313</v>
      </c>
      <c r="C503" s="54">
        <f>+VLOOKUP(A503,Clasificación!C:J,5,FALSE)</f>
        <v>0</v>
      </c>
      <c r="D503" s="54"/>
      <c r="E503" s="54"/>
      <c r="F503" s="54">
        <f>+VLOOKUP(A503,Clasificación!C:K,9,FALSE)</f>
        <v>0</v>
      </c>
      <c r="G503" s="54">
        <f t="shared" si="27"/>
        <v>0</v>
      </c>
      <c r="H503" s="54"/>
      <c r="I503" s="54"/>
      <c r="J503" s="54"/>
      <c r="K503" s="54"/>
      <c r="L503" s="54"/>
      <c r="M503" s="54"/>
      <c r="N503" s="54"/>
      <c r="O503" s="54"/>
      <c r="P503" s="54"/>
      <c r="Q503" s="54"/>
      <c r="R503" s="54"/>
      <c r="S503" s="54"/>
      <c r="T503" s="54"/>
      <c r="U503" s="54"/>
      <c r="V503" s="54"/>
      <c r="W503" s="54"/>
      <c r="X503" s="54"/>
      <c r="Y503" s="54"/>
      <c r="Z503" s="54"/>
      <c r="AA503" s="54">
        <f t="shared" si="28"/>
        <v>0</v>
      </c>
      <c r="AB503" s="55"/>
      <c r="AC503" s="168"/>
      <c r="AD503" s="168"/>
      <c r="AE503" s="168"/>
      <c r="AF503" s="168"/>
      <c r="AG503" s="168"/>
      <c r="AH503" s="168"/>
      <c r="AI503" s="168"/>
      <c r="AJ503" s="168"/>
      <c r="AK503" s="168"/>
      <c r="AL503" s="168"/>
      <c r="AM503" s="168"/>
      <c r="AN503" s="168"/>
    </row>
    <row r="504" spans="1:40" s="16" customFormat="1" ht="10.199999999999999" hidden="1">
      <c r="A504" s="16">
        <v>1210211</v>
      </c>
      <c r="B504" s="167" t="s">
        <v>451</v>
      </c>
      <c r="C504" s="54">
        <f>+VLOOKUP(A504,Clasificación!C:J,5,FALSE)</f>
        <v>0</v>
      </c>
      <c r="D504" s="54"/>
      <c r="E504" s="54"/>
      <c r="F504" s="54">
        <f>+VLOOKUP(A504,Clasificación!C:K,9,FALSE)</f>
        <v>0</v>
      </c>
      <c r="G504" s="54">
        <f t="shared" si="27"/>
        <v>0</v>
      </c>
      <c r="H504" s="54"/>
      <c r="I504" s="54"/>
      <c r="J504" s="54"/>
      <c r="K504" s="54"/>
      <c r="L504" s="54"/>
      <c r="M504" s="54"/>
      <c r="N504" s="54"/>
      <c r="O504" s="54"/>
      <c r="P504" s="54"/>
      <c r="Q504" s="54"/>
      <c r="R504" s="54"/>
      <c r="S504" s="54"/>
      <c r="T504" s="54"/>
      <c r="U504" s="54"/>
      <c r="V504" s="54"/>
      <c r="W504" s="54"/>
      <c r="X504" s="54"/>
      <c r="Y504" s="54"/>
      <c r="Z504" s="54"/>
      <c r="AA504" s="54">
        <f t="shared" si="28"/>
        <v>0</v>
      </c>
      <c r="AB504" s="55"/>
      <c r="AC504" s="168"/>
      <c r="AD504" s="168"/>
      <c r="AE504" s="168"/>
      <c r="AF504" s="168"/>
      <c r="AG504" s="168"/>
      <c r="AH504" s="168"/>
      <c r="AI504" s="168"/>
      <c r="AJ504" s="168"/>
      <c r="AK504" s="168"/>
      <c r="AL504" s="168"/>
      <c r="AM504" s="168"/>
      <c r="AN504" s="168"/>
    </row>
    <row r="505" spans="1:40" s="16" customFormat="1" ht="10.199999999999999" hidden="1">
      <c r="A505" s="16">
        <v>1210212</v>
      </c>
      <c r="B505" s="167" t="s">
        <v>314</v>
      </c>
      <c r="C505" s="54">
        <f>+VLOOKUP(A505,Clasificación!C:J,5,FALSE)</f>
        <v>0</v>
      </c>
      <c r="D505" s="54"/>
      <c r="E505" s="54"/>
      <c r="F505" s="54">
        <f>+VLOOKUP(A505,Clasificación!C:K,9,FALSE)</f>
        <v>0</v>
      </c>
      <c r="G505" s="54">
        <f t="shared" si="27"/>
        <v>0</v>
      </c>
      <c r="H505" s="54"/>
      <c r="I505" s="54"/>
      <c r="J505" s="54"/>
      <c r="K505" s="54"/>
      <c r="L505" s="54"/>
      <c r="M505" s="54"/>
      <c r="N505" s="54"/>
      <c r="O505" s="54"/>
      <c r="P505" s="54"/>
      <c r="Q505" s="54"/>
      <c r="R505" s="54"/>
      <c r="S505" s="54"/>
      <c r="T505" s="54"/>
      <c r="U505" s="54"/>
      <c r="V505" s="54"/>
      <c r="W505" s="54"/>
      <c r="X505" s="54"/>
      <c r="Y505" s="54"/>
      <c r="Z505" s="54"/>
      <c r="AA505" s="54">
        <f t="shared" si="28"/>
        <v>0</v>
      </c>
      <c r="AB505" s="55"/>
      <c r="AC505" s="168"/>
      <c r="AD505" s="168"/>
      <c r="AE505" s="168"/>
      <c r="AF505" s="168"/>
      <c r="AG505" s="168"/>
      <c r="AH505" s="168"/>
      <c r="AI505" s="168"/>
      <c r="AJ505" s="168"/>
      <c r="AK505" s="168"/>
      <c r="AL505" s="168"/>
      <c r="AM505" s="168"/>
      <c r="AN505" s="168"/>
    </row>
    <row r="506" spans="1:40" s="16" customFormat="1" ht="10.199999999999999" hidden="1">
      <c r="A506" s="16">
        <v>1210213</v>
      </c>
      <c r="B506" s="167" t="s">
        <v>315</v>
      </c>
      <c r="C506" s="54">
        <f>+VLOOKUP(A506,Clasificación!C:J,5,FALSE)</f>
        <v>0</v>
      </c>
      <c r="D506" s="54"/>
      <c r="E506" s="54"/>
      <c r="F506" s="54">
        <f>+VLOOKUP(A506,Clasificación!C:K,9,FALSE)</f>
        <v>0</v>
      </c>
      <c r="G506" s="54">
        <f t="shared" si="27"/>
        <v>0</v>
      </c>
      <c r="H506" s="54"/>
      <c r="I506" s="54"/>
      <c r="J506" s="54"/>
      <c r="K506" s="54"/>
      <c r="L506" s="54"/>
      <c r="M506" s="54"/>
      <c r="N506" s="54"/>
      <c r="O506" s="54"/>
      <c r="P506" s="54"/>
      <c r="Q506" s="54"/>
      <c r="R506" s="54"/>
      <c r="S506" s="54"/>
      <c r="T506" s="54"/>
      <c r="U506" s="54"/>
      <c r="V506" s="54"/>
      <c r="W506" s="54"/>
      <c r="X506" s="54"/>
      <c r="Y506" s="54"/>
      <c r="Z506" s="54"/>
      <c r="AA506" s="54">
        <f t="shared" si="28"/>
        <v>0</v>
      </c>
      <c r="AB506" s="55"/>
      <c r="AC506" s="168"/>
      <c r="AD506" s="168"/>
      <c r="AE506" s="168"/>
      <c r="AF506" s="168"/>
      <c r="AG506" s="168"/>
      <c r="AH506" s="168"/>
      <c r="AI506" s="168"/>
      <c r="AJ506" s="168"/>
      <c r="AK506" s="168"/>
      <c r="AL506" s="168"/>
      <c r="AM506" s="168"/>
      <c r="AN506" s="168"/>
    </row>
    <row r="507" spans="1:40" s="16" customFormat="1" ht="10.199999999999999" hidden="1">
      <c r="A507" s="16">
        <v>1210214</v>
      </c>
      <c r="B507" s="167" t="s">
        <v>317</v>
      </c>
      <c r="C507" s="54">
        <f>+VLOOKUP(A507,Clasificación!C:J,5,FALSE)</f>
        <v>0</v>
      </c>
      <c r="D507" s="54"/>
      <c r="E507" s="54"/>
      <c r="F507" s="54">
        <f>+VLOOKUP(A507,Clasificación!C:K,9,FALSE)</f>
        <v>0</v>
      </c>
      <c r="G507" s="54">
        <f t="shared" si="27"/>
        <v>0</v>
      </c>
      <c r="H507" s="54"/>
      <c r="I507" s="54"/>
      <c r="J507" s="54"/>
      <c r="K507" s="54"/>
      <c r="L507" s="54"/>
      <c r="M507" s="54"/>
      <c r="N507" s="54"/>
      <c r="O507" s="54"/>
      <c r="P507" s="54"/>
      <c r="Q507" s="54"/>
      <c r="R507" s="54"/>
      <c r="S507" s="54"/>
      <c r="T507" s="54"/>
      <c r="U507" s="54"/>
      <c r="V507" s="54"/>
      <c r="W507" s="54"/>
      <c r="X507" s="54"/>
      <c r="Y507" s="54"/>
      <c r="Z507" s="54"/>
      <c r="AA507" s="54">
        <f t="shared" si="28"/>
        <v>0</v>
      </c>
      <c r="AB507" s="55"/>
      <c r="AC507" s="168"/>
      <c r="AD507" s="168"/>
      <c r="AE507" s="168"/>
      <c r="AF507" s="168"/>
      <c r="AG507" s="168"/>
      <c r="AH507" s="168"/>
      <c r="AI507" s="168"/>
      <c r="AJ507" s="168"/>
      <c r="AK507" s="168"/>
      <c r="AL507" s="168"/>
      <c r="AM507" s="168"/>
      <c r="AN507" s="168"/>
    </row>
    <row r="508" spans="1:40" s="16" customFormat="1" ht="10.199999999999999" hidden="1">
      <c r="A508" s="16">
        <v>1210215</v>
      </c>
      <c r="B508" s="167" t="s">
        <v>472</v>
      </c>
      <c r="C508" s="54">
        <f>+VLOOKUP(A508,Clasificación!C:J,5,FALSE)</f>
        <v>0</v>
      </c>
      <c r="D508" s="54"/>
      <c r="E508" s="54"/>
      <c r="F508" s="54">
        <f>+VLOOKUP(A508,Clasificación!C:K,9,FALSE)</f>
        <v>0</v>
      </c>
      <c r="G508" s="54">
        <f t="shared" si="27"/>
        <v>0</v>
      </c>
      <c r="H508" s="54"/>
      <c r="I508" s="54"/>
      <c r="J508" s="54"/>
      <c r="K508" s="54"/>
      <c r="L508" s="54"/>
      <c r="M508" s="54"/>
      <c r="N508" s="54"/>
      <c r="O508" s="54"/>
      <c r="P508" s="54"/>
      <c r="Q508" s="54"/>
      <c r="R508" s="54"/>
      <c r="S508" s="54"/>
      <c r="T508" s="54"/>
      <c r="U508" s="54"/>
      <c r="V508" s="54"/>
      <c r="W508" s="54"/>
      <c r="X508" s="54"/>
      <c r="Y508" s="54"/>
      <c r="Z508" s="54"/>
      <c r="AA508" s="54">
        <f t="shared" si="28"/>
        <v>0</v>
      </c>
      <c r="AB508" s="55"/>
      <c r="AC508" s="168"/>
      <c r="AD508" s="168"/>
      <c r="AE508" s="168"/>
      <c r="AF508" s="168"/>
      <c r="AG508" s="168"/>
      <c r="AH508" s="168"/>
      <c r="AI508" s="168"/>
      <c r="AJ508" s="168"/>
      <c r="AK508" s="168"/>
      <c r="AL508" s="168"/>
      <c r="AM508" s="168"/>
      <c r="AN508" s="168"/>
    </row>
    <row r="509" spans="1:40" s="16" customFormat="1" ht="10.199999999999999" hidden="1">
      <c r="A509" s="16">
        <v>12102152</v>
      </c>
      <c r="B509" s="167" t="s">
        <v>1177</v>
      </c>
      <c r="C509" s="54">
        <f>+VLOOKUP(A509,Clasificación!C:J,5,FALSE)</f>
        <v>0</v>
      </c>
      <c r="D509" s="54"/>
      <c r="E509" s="54"/>
      <c r="F509" s="54">
        <f>+VLOOKUP(A509,Clasificación!C:K,9,FALSE)</f>
        <v>0</v>
      </c>
      <c r="G509" s="54">
        <f t="shared" si="27"/>
        <v>0</v>
      </c>
      <c r="H509" s="54"/>
      <c r="I509" s="54"/>
      <c r="J509" s="54"/>
      <c r="K509" s="54"/>
      <c r="L509" s="54"/>
      <c r="M509" s="54"/>
      <c r="N509" s="54"/>
      <c r="O509" s="54"/>
      <c r="P509" s="54"/>
      <c r="Q509" s="54"/>
      <c r="R509" s="54"/>
      <c r="S509" s="54"/>
      <c r="T509" s="54"/>
      <c r="U509" s="54"/>
      <c r="V509" s="54"/>
      <c r="W509" s="54"/>
      <c r="X509" s="54"/>
      <c r="Y509" s="54"/>
      <c r="Z509" s="54"/>
      <c r="AA509" s="54">
        <f t="shared" si="28"/>
        <v>0</v>
      </c>
      <c r="AB509" s="55"/>
      <c r="AC509" s="168"/>
      <c r="AD509" s="168"/>
      <c r="AE509" s="168"/>
      <c r="AF509" s="168"/>
      <c r="AG509" s="168"/>
      <c r="AH509" s="168"/>
      <c r="AI509" s="168"/>
      <c r="AJ509" s="168"/>
      <c r="AK509" s="168"/>
      <c r="AL509" s="168"/>
      <c r="AM509" s="168"/>
      <c r="AN509" s="168"/>
    </row>
    <row r="510" spans="1:40" s="16" customFormat="1" ht="10.199999999999999" hidden="1">
      <c r="A510" s="16">
        <v>1210215201</v>
      </c>
      <c r="B510" s="167" t="s">
        <v>1296</v>
      </c>
      <c r="C510" s="54">
        <f>+VLOOKUP(A510,Clasificación!C:J,5,FALSE)</f>
        <v>650000000</v>
      </c>
      <c r="D510" s="54"/>
      <c r="E510" s="54"/>
      <c r="F510" s="54">
        <f>+VLOOKUP(A510,Clasificación!C:K,9,FALSE)</f>
        <v>650000000</v>
      </c>
      <c r="G510" s="54">
        <f t="shared" si="27"/>
        <v>0</v>
      </c>
      <c r="H510" s="54"/>
      <c r="I510" s="54"/>
      <c r="J510" s="54"/>
      <c r="K510" s="54"/>
      <c r="L510" s="54"/>
      <c r="M510" s="54"/>
      <c r="N510" s="54"/>
      <c r="O510" s="54"/>
      <c r="P510" s="54"/>
      <c r="Q510" s="54"/>
      <c r="R510" s="54"/>
      <c r="S510" s="54"/>
      <c r="T510" s="54"/>
      <c r="U510" s="54"/>
      <c r="V510" s="54"/>
      <c r="W510" s="54"/>
      <c r="X510" s="54"/>
      <c r="Y510" s="54"/>
      <c r="Z510" s="54"/>
      <c r="AA510" s="54">
        <f t="shared" si="28"/>
        <v>0</v>
      </c>
      <c r="AB510" s="55"/>
      <c r="AC510" s="168"/>
      <c r="AD510" s="168"/>
      <c r="AE510" s="168"/>
      <c r="AF510" s="168"/>
      <c r="AG510" s="168"/>
      <c r="AH510" s="168"/>
      <c r="AI510" s="168"/>
      <c r="AJ510" s="168"/>
      <c r="AK510" s="168"/>
      <c r="AL510" s="168"/>
      <c r="AM510" s="168"/>
      <c r="AN510" s="168"/>
    </row>
    <row r="511" spans="1:40" s="16" customFormat="1" ht="10.199999999999999" hidden="1">
      <c r="A511" s="16">
        <v>1210215202</v>
      </c>
      <c r="B511" s="167" t="s">
        <v>1297</v>
      </c>
      <c r="C511" s="54">
        <f>+VLOOKUP(A511,Clasificación!C:J,5,FALSE)</f>
        <v>380018494</v>
      </c>
      <c r="D511" s="54"/>
      <c r="E511" s="54"/>
      <c r="F511" s="54">
        <f>+VLOOKUP(A511,Clasificación!C:K,9,FALSE)</f>
        <v>422152740</v>
      </c>
      <c r="G511" s="54">
        <f t="shared" si="27"/>
        <v>-42134246</v>
      </c>
      <c r="H511" s="54"/>
      <c r="I511" s="54"/>
      <c r="J511" s="54"/>
      <c r="K511" s="54"/>
      <c r="L511" s="54"/>
      <c r="M511" s="54"/>
      <c r="N511" s="54"/>
      <c r="O511" s="54"/>
      <c r="P511" s="54"/>
      <c r="R511" s="54"/>
      <c r="S511" s="54"/>
      <c r="T511" s="54">
        <f>-G511</f>
        <v>42134246</v>
      </c>
      <c r="U511" s="54"/>
      <c r="V511" s="54"/>
      <c r="W511" s="54"/>
      <c r="X511" s="54"/>
      <c r="Y511" s="54"/>
      <c r="Z511" s="54"/>
      <c r="AA511" s="54">
        <f t="shared" si="28"/>
        <v>0</v>
      </c>
      <c r="AB511" s="55"/>
      <c r="AC511" s="168"/>
      <c r="AD511" s="168"/>
      <c r="AE511" s="168"/>
      <c r="AF511" s="168"/>
      <c r="AG511" s="168"/>
      <c r="AH511" s="168"/>
      <c r="AI511" s="168"/>
      <c r="AJ511" s="168"/>
      <c r="AK511" s="168"/>
      <c r="AL511" s="168"/>
      <c r="AM511" s="168"/>
      <c r="AN511" s="168"/>
    </row>
    <row r="512" spans="1:40" s="16" customFormat="1" ht="10.199999999999999" hidden="1">
      <c r="A512" s="16">
        <v>1210215203</v>
      </c>
      <c r="B512" s="167" t="s">
        <v>1298</v>
      </c>
      <c r="C512" s="54">
        <f>+VLOOKUP(A512,Clasificación!C:J,5,FALSE)</f>
        <v>-364391781</v>
      </c>
      <c r="D512" s="54"/>
      <c r="E512" s="54"/>
      <c r="F512" s="54">
        <f>+VLOOKUP(A512,Clasificación!C:K,9,FALSE)</f>
        <v>-406641781</v>
      </c>
      <c r="G512" s="54">
        <f t="shared" si="27"/>
        <v>42250000</v>
      </c>
      <c r="H512" s="54"/>
      <c r="I512" s="54"/>
      <c r="J512" s="54"/>
      <c r="K512" s="54"/>
      <c r="L512" s="54"/>
      <c r="M512" s="54"/>
      <c r="N512" s="54"/>
      <c r="O512" s="54"/>
      <c r="P512" s="54"/>
      <c r="Q512" s="54"/>
      <c r="R512" s="54"/>
      <c r="S512" s="54"/>
      <c r="T512" s="54">
        <f>-G512</f>
        <v>-42250000</v>
      </c>
      <c r="U512" s="54"/>
      <c r="V512" s="54"/>
      <c r="W512" s="54"/>
      <c r="X512" s="54"/>
      <c r="Y512" s="54"/>
      <c r="Z512" s="54"/>
      <c r="AA512" s="54">
        <f t="shared" si="28"/>
        <v>0</v>
      </c>
      <c r="AB512" s="55"/>
      <c r="AC512" s="168"/>
      <c r="AD512" s="168"/>
      <c r="AE512" s="168"/>
      <c r="AF512" s="168"/>
      <c r="AG512" s="168"/>
      <c r="AH512" s="168"/>
      <c r="AI512" s="168"/>
      <c r="AJ512" s="168"/>
      <c r="AK512" s="168"/>
      <c r="AL512" s="168"/>
      <c r="AM512" s="168"/>
      <c r="AN512" s="168"/>
    </row>
    <row r="513" spans="1:40" s="16" customFormat="1" ht="10.199999999999999" hidden="1">
      <c r="A513" s="16">
        <v>1210215101</v>
      </c>
      <c r="B513" s="167" t="s">
        <v>1077</v>
      </c>
      <c r="C513" s="54">
        <f>+VLOOKUP(A513,Clasificación!C:J,5,FALSE)</f>
        <v>0</v>
      </c>
      <c r="D513" s="54"/>
      <c r="E513" s="54"/>
      <c r="F513" s="54">
        <f>+VLOOKUP(A513,Clasificación!C:K,9,FALSE)</f>
        <v>0</v>
      </c>
      <c r="G513" s="54">
        <f t="shared" si="27"/>
        <v>0</v>
      </c>
      <c r="H513" s="54"/>
      <c r="I513" s="54"/>
      <c r="J513" s="54"/>
      <c r="K513" s="54"/>
      <c r="L513" s="54"/>
      <c r="M513" s="54"/>
      <c r="N513" s="54"/>
      <c r="O513" s="54"/>
      <c r="P513" s="54"/>
      <c r="Q513" s="54"/>
      <c r="R513" s="54"/>
      <c r="S513" s="54"/>
      <c r="T513" s="54"/>
      <c r="U513" s="54"/>
      <c r="V513" s="54"/>
      <c r="W513" s="54"/>
      <c r="X513" s="54"/>
      <c r="Y513" s="54"/>
      <c r="Z513" s="54"/>
      <c r="AA513" s="54">
        <f t="shared" si="28"/>
        <v>0</v>
      </c>
      <c r="AB513" s="55"/>
      <c r="AC513" s="168"/>
      <c r="AD513" s="168"/>
      <c r="AE513" s="168"/>
      <c r="AF513" s="168"/>
      <c r="AG513" s="168"/>
      <c r="AH513" s="168"/>
      <c r="AI513" s="168"/>
      <c r="AJ513" s="168"/>
      <c r="AK513" s="168"/>
      <c r="AL513" s="168"/>
      <c r="AM513" s="168"/>
      <c r="AN513" s="168"/>
    </row>
    <row r="514" spans="1:40" s="16" customFormat="1" ht="10.199999999999999" hidden="1">
      <c r="A514" s="16">
        <v>1210215102</v>
      </c>
      <c r="B514" s="167" t="s">
        <v>260</v>
      </c>
      <c r="C514" s="54">
        <f>+VLOOKUP(A514,Clasificación!C:J,5,FALSE)</f>
        <v>0</v>
      </c>
      <c r="D514" s="54"/>
      <c r="E514" s="54"/>
      <c r="F514" s="54">
        <f>+VLOOKUP(A514,Clasificación!C:K,9,FALSE)</f>
        <v>0</v>
      </c>
      <c r="G514" s="54">
        <f t="shared" si="27"/>
        <v>0</v>
      </c>
      <c r="H514" s="54"/>
      <c r="I514" s="54"/>
      <c r="J514" s="54"/>
      <c r="K514" s="54"/>
      <c r="L514" s="54"/>
      <c r="M514" s="54"/>
      <c r="N514" s="54"/>
      <c r="O514" s="54"/>
      <c r="P514" s="54"/>
      <c r="Q514" s="54"/>
      <c r="R514" s="54"/>
      <c r="S514" s="54"/>
      <c r="T514" s="54"/>
      <c r="U514" s="54"/>
      <c r="V514" s="54"/>
      <c r="W514" s="54"/>
      <c r="X514" s="54"/>
      <c r="Y514" s="54"/>
      <c r="Z514" s="54"/>
      <c r="AA514" s="54">
        <f t="shared" si="28"/>
        <v>0</v>
      </c>
      <c r="AB514" s="55"/>
      <c r="AC514" s="168"/>
      <c r="AD514" s="168"/>
      <c r="AE514" s="168"/>
      <c r="AF514" s="168"/>
      <c r="AG514" s="168"/>
      <c r="AH514" s="168"/>
      <c r="AI514" s="168"/>
      <c r="AJ514" s="168"/>
      <c r="AK514" s="168"/>
      <c r="AL514" s="168"/>
      <c r="AM514" s="168"/>
      <c r="AN514" s="168"/>
    </row>
    <row r="515" spans="1:40" s="16" customFormat="1" ht="10.199999999999999" hidden="1">
      <c r="A515" s="16">
        <v>1210215103</v>
      </c>
      <c r="B515" s="167" t="s">
        <v>1078</v>
      </c>
      <c r="C515" s="54">
        <f>+VLOOKUP(A515,Clasificación!C:J,5,FALSE)</f>
        <v>0</v>
      </c>
      <c r="D515" s="54"/>
      <c r="E515" s="54"/>
      <c r="F515" s="54">
        <f>+VLOOKUP(A515,Clasificación!C:K,9,FALSE)</f>
        <v>0</v>
      </c>
      <c r="G515" s="54">
        <f t="shared" si="27"/>
        <v>0</v>
      </c>
      <c r="H515" s="54"/>
      <c r="I515" s="54"/>
      <c r="J515" s="54"/>
      <c r="K515" s="54"/>
      <c r="L515" s="54"/>
      <c r="M515" s="54"/>
      <c r="N515" s="54"/>
      <c r="O515" s="54"/>
      <c r="P515" s="54"/>
      <c r="Q515" s="54"/>
      <c r="R515" s="54"/>
      <c r="S515" s="54"/>
      <c r="T515" s="54"/>
      <c r="U515" s="54"/>
      <c r="V515" s="54"/>
      <c r="W515" s="54"/>
      <c r="X515" s="54"/>
      <c r="Y515" s="54"/>
      <c r="Z515" s="54"/>
      <c r="AA515" s="54">
        <f t="shared" si="28"/>
        <v>0</v>
      </c>
      <c r="AB515" s="55"/>
      <c r="AC515" s="168"/>
      <c r="AD515" s="168"/>
      <c r="AE515" s="168"/>
      <c r="AF515" s="168"/>
      <c r="AG515" s="168"/>
      <c r="AH515" s="168"/>
      <c r="AI515" s="168"/>
      <c r="AJ515" s="168"/>
      <c r="AK515" s="168"/>
      <c r="AL515" s="168"/>
      <c r="AM515" s="168"/>
      <c r="AN515" s="168"/>
    </row>
    <row r="516" spans="1:40" s="16" customFormat="1" ht="10.199999999999999" hidden="1">
      <c r="A516" s="16">
        <v>1210216</v>
      </c>
      <c r="B516" s="167" t="s">
        <v>447</v>
      </c>
      <c r="C516" s="54">
        <f>+VLOOKUP(A516,Clasificación!C:J,5,FALSE)</f>
        <v>0</v>
      </c>
      <c r="D516" s="54"/>
      <c r="E516" s="54"/>
      <c r="F516" s="54">
        <f>+VLOOKUP(A516,Clasificación!C:K,9,FALSE)</f>
        <v>0</v>
      </c>
      <c r="G516" s="54">
        <f t="shared" si="27"/>
        <v>0</v>
      </c>
      <c r="H516" s="54"/>
      <c r="I516" s="54"/>
      <c r="J516" s="54"/>
      <c r="K516" s="54"/>
      <c r="L516" s="54"/>
      <c r="M516" s="54"/>
      <c r="N516" s="54"/>
      <c r="O516" s="54"/>
      <c r="P516" s="54"/>
      <c r="Q516" s="54"/>
      <c r="R516" s="54"/>
      <c r="S516" s="54"/>
      <c r="T516" s="54"/>
      <c r="U516" s="54"/>
      <c r="V516" s="54"/>
      <c r="W516" s="54"/>
      <c r="X516" s="54"/>
      <c r="Y516" s="54"/>
      <c r="Z516" s="54"/>
      <c r="AA516" s="54">
        <f t="shared" si="28"/>
        <v>0</v>
      </c>
      <c r="AB516" s="55"/>
      <c r="AC516" s="168"/>
      <c r="AD516" s="168"/>
      <c r="AE516" s="168"/>
      <c r="AF516" s="168"/>
      <c r="AG516" s="168"/>
      <c r="AH516" s="168"/>
      <c r="AI516" s="168"/>
      <c r="AJ516" s="168"/>
      <c r="AK516" s="168"/>
      <c r="AL516" s="168"/>
      <c r="AM516" s="168"/>
      <c r="AN516" s="168"/>
    </row>
    <row r="517" spans="1:40" s="16" customFormat="1" ht="10.199999999999999" hidden="1">
      <c r="A517" s="16">
        <v>1210217</v>
      </c>
      <c r="B517" s="167" t="s">
        <v>318</v>
      </c>
      <c r="C517" s="54">
        <f>+VLOOKUP(A517,Clasificación!C:J,5,FALSE)</f>
        <v>0</v>
      </c>
      <c r="D517" s="54"/>
      <c r="E517" s="54"/>
      <c r="F517" s="54">
        <f>+VLOOKUP(A517,Clasificación!C:K,9,FALSE)</f>
        <v>0</v>
      </c>
      <c r="G517" s="54">
        <f t="shared" si="27"/>
        <v>0</v>
      </c>
      <c r="H517" s="54"/>
      <c r="I517" s="54"/>
      <c r="J517" s="54"/>
      <c r="K517" s="54"/>
      <c r="L517" s="54"/>
      <c r="M517" s="54"/>
      <c r="N517" s="54"/>
      <c r="O517" s="54"/>
      <c r="P517" s="54"/>
      <c r="Q517" s="54"/>
      <c r="R517" s="54"/>
      <c r="S517" s="54"/>
      <c r="T517" s="54"/>
      <c r="U517" s="54"/>
      <c r="V517" s="54"/>
      <c r="W517" s="54"/>
      <c r="X517" s="54"/>
      <c r="Y517" s="54"/>
      <c r="Z517" s="54"/>
      <c r="AA517" s="54">
        <f t="shared" si="28"/>
        <v>0</v>
      </c>
      <c r="AB517" s="55"/>
      <c r="AC517" s="168"/>
      <c r="AD517" s="168"/>
      <c r="AE517" s="168"/>
      <c r="AF517" s="168"/>
      <c r="AG517" s="168"/>
      <c r="AH517" s="168"/>
      <c r="AI517" s="168"/>
      <c r="AJ517" s="168"/>
      <c r="AK517" s="168"/>
      <c r="AL517" s="168"/>
      <c r="AM517" s="168"/>
      <c r="AN517" s="168"/>
    </row>
    <row r="518" spans="1:40" s="16" customFormat="1" ht="10.199999999999999" hidden="1">
      <c r="A518" s="16">
        <v>12102171</v>
      </c>
      <c r="B518" s="167" t="s">
        <v>341</v>
      </c>
      <c r="C518" s="54">
        <f>+VLOOKUP(A518,Clasificación!C:J,5,FALSE)</f>
        <v>0</v>
      </c>
      <c r="D518" s="54"/>
      <c r="E518" s="54"/>
      <c r="F518" s="54">
        <f>+VLOOKUP(A518,Clasificación!C:K,9,FALSE)</f>
        <v>0</v>
      </c>
      <c r="G518" s="54">
        <f t="shared" si="27"/>
        <v>0</v>
      </c>
      <c r="H518" s="54"/>
      <c r="I518" s="54"/>
      <c r="J518" s="54"/>
      <c r="K518" s="54"/>
      <c r="L518" s="54"/>
      <c r="M518" s="54"/>
      <c r="N518" s="54"/>
      <c r="O518" s="54"/>
      <c r="P518" s="54"/>
      <c r="Q518" s="54"/>
      <c r="R518" s="54"/>
      <c r="S518" s="54"/>
      <c r="T518" s="54"/>
      <c r="U518" s="54"/>
      <c r="V518" s="54"/>
      <c r="W518" s="54"/>
      <c r="X518" s="54"/>
      <c r="Y518" s="54"/>
      <c r="Z518" s="54"/>
      <c r="AA518" s="54">
        <f t="shared" si="28"/>
        <v>0</v>
      </c>
      <c r="AB518" s="55"/>
      <c r="AC518" s="168"/>
      <c r="AD518" s="168"/>
      <c r="AE518" s="168"/>
      <c r="AF518" s="168"/>
      <c r="AG518" s="168"/>
      <c r="AH518" s="168"/>
      <c r="AI518" s="168"/>
      <c r="AJ518" s="168"/>
      <c r="AK518" s="168"/>
      <c r="AL518" s="168"/>
      <c r="AM518" s="168"/>
      <c r="AN518" s="168"/>
    </row>
    <row r="519" spans="1:40" s="16" customFormat="1" ht="10.199999999999999" hidden="1">
      <c r="A519" s="16">
        <v>1210218</v>
      </c>
      <c r="B519" s="167" t="s">
        <v>321</v>
      </c>
      <c r="C519" s="54">
        <f>+VLOOKUP(A519,Clasificación!C:J,5,FALSE)</f>
        <v>0</v>
      </c>
      <c r="D519" s="54"/>
      <c r="E519" s="54"/>
      <c r="F519" s="54">
        <f>+VLOOKUP(A519,Clasificación!C:K,9,FALSE)</f>
        <v>0</v>
      </c>
      <c r="G519" s="54">
        <f t="shared" si="27"/>
        <v>0</v>
      </c>
      <c r="H519" s="54"/>
      <c r="I519" s="54"/>
      <c r="J519" s="54"/>
      <c r="K519" s="54"/>
      <c r="L519" s="54"/>
      <c r="M519" s="54"/>
      <c r="N519" s="54"/>
      <c r="O519" s="54"/>
      <c r="P519" s="54"/>
      <c r="Q519" s="54"/>
      <c r="R519" s="54"/>
      <c r="S519" s="54"/>
      <c r="T519" s="54"/>
      <c r="U519" s="54"/>
      <c r="V519" s="54"/>
      <c r="W519" s="54"/>
      <c r="X519" s="54"/>
      <c r="Y519" s="54"/>
      <c r="Z519" s="54"/>
      <c r="AA519" s="54">
        <f t="shared" si="28"/>
        <v>0</v>
      </c>
      <c r="AB519" s="55"/>
      <c r="AC519" s="168"/>
      <c r="AD519" s="168"/>
      <c r="AE519" s="168"/>
      <c r="AF519" s="168"/>
      <c r="AG519" s="168"/>
      <c r="AH519" s="168"/>
      <c r="AI519" s="168"/>
      <c r="AJ519" s="168"/>
      <c r="AK519" s="168"/>
      <c r="AL519" s="168"/>
      <c r="AM519" s="168"/>
      <c r="AN519" s="168"/>
    </row>
    <row r="520" spans="1:40" s="16" customFormat="1" ht="10.199999999999999" hidden="1">
      <c r="A520" s="16">
        <v>12102181</v>
      </c>
      <c r="B520" s="167" t="s">
        <v>322</v>
      </c>
      <c r="C520" s="54">
        <f>+VLOOKUP(A520,Clasificación!C:J,5,FALSE)</f>
        <v>0</v>
      </c>
      <c r="D520" s="54"/>
      <c r="E520" s="54"/>
      <c r="F520" s="54">
        <f>+VLOOKUP(A520,Clasificación!C:K,9,FALSE)</f>
        <v>0</v>
      </c>
      <c r="G520" s="54">
        <f t="shared" si="27"/>
        <v>0</v>
      </c>
      <c r="H520" s="54"/>
      <c r="I520" s="54"/>
      <c r="J520" s="54"/>
      <c r="K520" s="54"/>
      <c r="L520" s="54"/>
      <c r="M520" s="54"/>
      <c r="N520" s="54"/>
      <c r="O520" s="54"/>
      <c r="P520" s="54"/>
      <c r="Q520" s="54"/>
      <c r="R520" s="54"/>
      <c r="S520" s="54"/>
      <c r="T520" s="54"/>
      <c r="U520" s="54"/>
      <c r="V520" s="54"/>
      <c r="W520" s="54"/>
      <c r="X520" s="54"/>
      <c r="Y520" s="54"/>
      <c r="Z520" s="54"/>
      <c r="AA520" s="54">
        <f t="shared" si="28"/>
        <v>0</v>
      </c>
      <c r="AB520" s="55"/>
      <c r="AC520" s="168"/>
      <c r="AD520" s="168"/>
      <c r="AE520" s="168"/>
      <c r="AF520" s="168"/>
      <c r="AG520" s="168"/>
      <c r="AH520" s="168"/>
      <c r="AI520" s="168"/>
      <c r="AJ520" s="168"/>
      <c r="AK520" s="168"/>
      <c r="AL520" s="168"/>
      <c r="AM520" s="168"/>
      <c r="AN520" s="168"/>
    </row>
    <row r="521" spans="1:40" s="16" customFormat="1" ht="10.199999999999999" hidden="1">
      <c r="A521" s="16">
        <v>12102182</v>
      </c>
      <c r="B521" s="167" t="s">
        <v>323</v>
      </c>
      <c r="C521" s="54">
        <f>+VLOOKUP(A521,Clasificación!C:J,5,FALSE)</f>
        <v>0</v>
      </c>
      <c r="D521" s="54"/>
      <c r="E521" s="54"/>
      <c r="F521" s="54">
        <f>+VLOOKUP(A521,Clasificación!C:K,9,FALSE)</f>
        <v>0</v>
      </c>
      <c r="G521" s="54">
        <f t="shared" si="27"/>
        <v>0</v>
      </c>
      <c r="H521" s="54"/>
      <c r="I521" s="54"/>
      <c r="J521" s="54"/>
      <c r="K521" s="54"/>
      <c r="L521" s="54"/>
      <c r="M521" s="54"/>
      <c r="N521" s="54"/>
      <c r="O521" s="54"/>
      <c r="P521" s="54"/>
      <c r="Q521" s="54"/>
      <c r="R521" s="54"/>
      <c r="S521" s="54"/>
      <c r="T521" s="54"/>
      <c r="U521" s="54"/>
      <c r="V521" s="54"/>
      <c r="W521" s="54"/>
      <c r="X521" s="54"/>
      <c r="Y521" s="54"/>
      <c r="Z521" s="54"/>
      <c r="AA521" s="54">
        <f t="shared" si="28"/>
        <v>0</v>
      </c>
      <c r="AB521" s="55"/>
      <c r="AC521" s="168"/>
      <c r="AD521" s="168"/>
      <c r="AE521" s="168"/>
      <c r="AF521" s="168"/>
      <c r="AG521" s="168"/>
      <c r="AH521" s="168"/>
      <c r="AI521" s="168"/>
      <c r="AJ521" s="168"/>
      <c r="AK521" s="168"/>
      <c r="AL521" s="168"/>
      <c r="AM521" s="168"/>
      <c r="AN521" s="168"/>
    </row>
    <row r="522" spans="1:40" s="16" customFormat="1" ht="10.199999999999999" hidden="1">
      <c r="A522" s="16">
        <v>1210219</v>
      </c>
      <c r="B522" s="167" t="s">
        <v>558</v>
      </c>
      <c r="C522" s="54">
        <f>+VLOOKUP(A522,Clasificación!C:J,5,FALSE)</f>
        <v>0</v>
      </c>
      <c r="D522" s="54"/>
      <c r="E522" s="54"/>
      <c r="F522" s="54">
        <f>+VLOOKUP(A522,Clasificación!C:K,9,FALSE)</f>
        <v>0</v>
      </c>
      <c r="G522" s="54">
        <f t="shared" si="27"/>
        <v>0</v>
      </c>
      <c r="H522" s="54"/>
      <c r="I522" s="54"/>
      <c r="J522" s="54"/>
      <c r="K522" s="54"/>
      <c r="L522" s="54"/>
      <c r="M522" s="54"/>
      <c r="N522" s="54"/>
      <c r="O522" s="54"/>
      <c r="P522" s="54"/>
      <c r="Q522" s="54"/>
      <c r="R522" s="54"/>
      <c r="S522" s="54"/>
      <c r="T522" s="54"/>
      <c r="U522" s="54"/>
      <c r="V522" s="54"/>
      <c r="W522" s="54"/>
      <c r="X522" s="54"/>
      <c r="Y522" s="54"/>
      <c r="Z522" s="54"/>
      <c r="AA522" s="54">
        <f t="shared" si="28"/>
        <v>0</v>
      </c>
      <c r="AB522" s="55"/>
      <c r="AC522" s="168"/>
      <c r="AD522" s="168"/>
      <c r="AE522" s="168"/>
      <c r="AF522" s="168"/>
      <c r="AG522" s="168"/>
      <c r="AH522" s="168"/>
      <c r="AI522" s="168"/>
      <c r="AJ522" s="168"/>
      <c r="AK522" s="168"/>
      <c r="AL522" s="168"/>
      <c r="AM522" s="168"/>
      <c r="AN522" s="168"/>
    </row>
    <row r="523" spans="1:40" s="16" customFormat="1" ht="10.199999999999999" hidden="1">
      <c r="A523" s="16">
        <v>121022</v>
      </c>
      <c r="B523" s="167" t="s">
        <v>589</v>
      </c>
      <c r="C523" s="54">
        <f>+VLOOKUP(A523,Clasificación!C:J,5,FALSE)</f>
        <v>0</v>
      </c>
      <c r="D523" s="54"/>
      <c r="E523" s="54"/>
      <c r="F523" s="54">
        <f>+VLOOKUP(A523,Clasificación!C:K,9,FALSE)</f>
        <v>0</v>
      </c>
      <c r="G523" s="54">
        <f t="shared" si="27"/>
        <v>0</v>
      </c>
      <c r="H523" s="54"/>
      <c r="I523" s="54"/>
      <c r="J523" s="54"/>
      <c r="K523" s="54"/>
      <c r="L523" s="54"/>
      <c r="M523" s="54"/>
      <c r="N523" s="54"/>
      <c r="O523" s="54"/>
      <c r="P523" s="54"/>
      <c r="Q523" s="54"/>
      <c r="R523" s="54"/>
      <c r="S523" s="54"/>
      <c r="T523" s="54"/>
      <c r="U523" s="54"/>
      <c r="V523" s="54"/>
      <c r="W523" s="54"/>
      <c r="X523" s="54"/>
      <c r="Y523" s="54"/>
      <c r="Z523" s="54"/>
      <c r="AA523" s="54">
        <f t="shared" si="28"/>
        <v>0</v>
      </c>
      <c r="AB523" s="55"/>
      <c r="AC523" s="168"/>
      <c r="AD523" s="168"/>
      <c r="AE523" s="168"/>
      <c r="AF523" s="168"/>
      <c r="AG523" s="168"/>
      <c r="AH523" s="168"/>
      <c r="AI523" s="168"/>
      <c r="AJ523" s="168"/>
      <c r="AK523" s="168"/>
      <c r="AL523" s="168"/>
      <c r="AM523" s="168"/>
      <c r="AN523" s="168"/>
    </row>
    <row r="524" spans="1:40" s="16" customFormat="1" ht="10.199999999999999" hidden="1">
      <c r="A524" s="16">
        <v>1210221</v>
      </c>
      <c r="B524" s="167" t="s">
        <v>451</v>
      </c>
      <c r="C524" s="54">
        <f>+VLOOKUP(A524,Clasificación!C:J,5,FALSE)</f>
        <v>0</v>
      </c>
      <c r="D524" s="54"/>
      <c r="E524" s="54"/>
      <c r="F524" s="54">
        <f>+VLOOKUP(A524,Clasificación!C:K,9,FALSE)</f>
        <v>0</v>
      </c>
      <c r="G524" s="54">
        <f t="shared" si="27"/>
        <v>0</v>
      </c>
      <c r="H524" s="54"/>
      <c r="I524" s="54"/>
      <c r="J524" s="54"/>
      <c r="K524" s="54"/>
      <c r="L524" s="54"/>
      <c r="M524" s="54"/>
      <c r="N524" s="54"/>
      <c r="O524" s="54"/>
      <c r="P524" s="54"/>
      <c r="Q524" s="54"/>
      <c r="R524" s="54"/>
      <c r="S524" s="54"/>
      <c r="T524" s="54"/>
      <c r="U524" s="54"/>
      <c r="V524" s="54"/>
      <c r="W524" s="54"/>
      <c r="X524" s="54"/>
      <c r="Y524" s="54"/>
      <c r="Z524" s="54"/>
      <c r="AA524" s="54">
        <f t="shared" si="28"/>
        <v>0</v>
      </c>
      <c r="AB524" s="55"/>
      <c r="AC524" s="168"/>
      <c r="AD524" s="168"/>
      <c r="AE524" s="168"/>
      <c r="AF524" s="168"/>
      <c r="AG524" s="168"/>
      <c r="AH524" s="168"/>
      <c r="AI524" s="168"/>
      <c r="AJ524" s="168"/>
      <c r="AK524" s="168"/>
      <c r="AL524" s="168"/>
      <c r="AM524" s="168"/>
      <c r="AN524" s="168"/>
    </row>
    <row r="525" spans="1:40" s="16" customFormat="1" ht="10.199999999999999" hidden="1">
      <c r="A525" s="16">
        <v>1210222</v>
      </c>
      <c r="B525" s="167" t="s">
        <v>314</v>
      </c>
      <c r="C525" s="54">
        <f>+VLOOKUP(A525,Clasificación!C:J,5,FALSE)</f>
        <v>0</v>
      </c>
      <c r="D525" s="54"/>
      <c r="E525" s="54"/>
      <c r="F525" s="54">
        <f>+VLOOKUP(A525,Clasificación!C:K,9,FALSE)</f>
        <v>0</v>
      </c>
      <c r="G525" s="54">
        <f t="shared" si="27"/>
        <v>0</v>
      </c>
      <c r="H525" s="54"/>
      <c r="I525" s="54"/>
      <c r="J525" s="54"/>
      <c r="K525" s="54"/>
      <c r="L525" s="54"/>
      <c r="M525" s="54"/>
      <c r="N525" s="54"/>
      <c r="O525" s="54"/>
      <c r="P525" s="54"/>
      <c r="Q525" s="54"/>
      <c r="R525" s="54"/>
      <c r="S525" s="54"/>
      <c r="T525" s="54"/>
      <c r="U525" s="54"/>
      <c r="V525" s="54"/>
      <c r="W525" s="54"/>
      <c r="X525" s="54"/>
      <c r="Y525" s="54"/>
      <c r="Z525" s="54"/>
      <c r="AA525" s="54">
        <f t="shared" si="28"/>
        <v>0</v>
      </c>
      <c r="AB525" s="55"/>
      <c r="AC525" s="168"/>
      <c r="AD525" s="168"/>
      <c r="AE525" s="168"/>
      <c r="AF525" s="168"/>
      <c r="AG525" s="168"/>
      <c r="AH525" s="168"/>
      <c r="AI525" s="168"/>
      <c r="AJ525" s="168"/>
      <c r="AK525" s="168"/>
      <c r="AL525" s="168"/>
      <c r="AM525" s="168"/>
      <c r="AN525" s="168"/>
    </row>
    <row r="526" spans="1:40" s="16" customFormat="1" ht="10.199999999999999" hidden="1">
      <c r="A526" s="16">
        <v>1210223</v>
      </c>
      <c r="B526" s="167" t="s">
        <v>315</v>
      </c>
      <c r="C526" s="54">
        <f>+VLOOKUP(A526,Clasificación!C:J,5,FALSE)</f>
        <v>0</v>
      </c>
      <c r="D526" s="54"/>
      <c r="E526" s="54"/>
      <c r="F526" s="54">
        <f>+VLOOKUP(A526,Clasificación!C:K,9,FALSE)</f>
        <v>0</v>
      </c>
      <c r="G526" s="54">
        <f t="shared" si="27"/>
        <v>0</v>
      </c>
      <c r="H526" s="54"/>
      <c r="I526" s="54"/>
      <c r="J526" s="54"/>
      <c r="K526" s="54"/>
      <c r="L526" s="54"/>
      <c r="M526" s="54"/>
      <c r="N526" s="54"/>
      <c r="O526" s="54"/>
      <c r="P526" s="54"/>
      <c r="Q526" s="54"/>
      <c r="R526" s="54"/>
      <c r="S526" s="54"/>
      <c r="T526" s="54"/>
      <c r="U526" s="54"/>
      <c r="V526" s="54"/>
      <c r="W526" s="54"/>
      <c r="X526" s="54"/>
      <c r="Y526" s="54"/>
      <c r="Z526" s="54"/>
      <c r="AA526" s="54">
        <f t="shared" si="28"/>
        <v>0</v>
      </c>
      <c r="AB526" s="55"/>
      <c r="AC526" s="168"/>
      <c r="AD526" s="168"/>
      <c r="AE526" s="168"/>
      <c r="AF526" s="168"/>
      <c r="AG526" s="168"/>
      <c r="AH526" s="168"/>
      <c r="AI526" s="168"/>
      <c r="AJ526" s="168"/>
      <c r="AK526" s="168"/>
      <c r="AL526" s="168"/>
      <c r="AM526" s="168"/>
      <c r="AN526" s="168"/>
    </row>
    <row r="527" spans="1:40" s="16" customFormat="1" ht="10.199999999999999" hidden="1">
      <c r="A527" s="16">
        <v>1210224</v>
      </c>
      <c r="B527" s="167" t="s">
        <v>317</v>
      </c>
      <c r="C527" s="54">
        <f>+VLOOKUP(A527,Clasificación!C:J,5,FALSE)</f>
        <v>0</v>
      </c>
      <c r="D527" s="54"/>
      <c r="E527" s="54"/>
      <c r="F527" s="54">
        <f>+VLOOKUP(A527,Clasificación!C:K,9,FALSE)</f>
        <v>0</v>
      </c>
      <c r="G527" s="54">
        <f t="shared" si="27"/>
        <v>0</v>
      </c>
      <c r="H527" s="54"/>
      <c r="I527" s="54"/>
      <c r="J527" s="54"/>
      <c r="K527" s="54"/>
      <c r="L527" s="54"/>
      <c r="M527" s="54"/>
      <c r="N527" s="54"/>
      <c r="O527" s="54"/>
      <c r="P527" s="54"/>
      <c r="Q527" s="54"/>
      <c r="R527" s="54"/>
      <c r="S527" s="54"/>
      <c r="T527" s="54"/>
      <c r="U527" s="54"/>
      <c r="V527" s="54"/>
      <c r="W527" s="54"/>
      <c r="X527" s="54"/>
      <c r="Y527" s="54"/>
      <c r="Z527" s="54"/>
      <c r="AA527" s="54">
        <f t="shared" si="28"/>
        <v>0</v>
      </c>
      <c r="AB527" s="55"/>
      <c r="AC527" s="168"/>
      <c r="AD527" s="168"/>
      <c r="AE527" s="168"/>
      <c r="AF527" s="168"/>
      <c r="AG527" s="168"/>
      <c r="AH527" s="168"/>
      <c r="AI527" s="168"/>
      <c r="AJ527" s="168"/>
      <c r="AK527" s="168"/>
      <c r="AL527" s="168"/>
      <c r="AM527" s="168"/>
      <c r="AN527" s="168"/>
    </row>
    <row r="528" spans="1:40" s="16" customFormat="1" ht="10.199999999999999" hidden="1">
      <c r="A528" s="16">
        <v>1210225</v>
      </c>
      <c r="B528" s="167" t="s">
        <v>447</v>
      </c>
      <c r="C528" s="54">
        <f>+VLOOKUP(A528,Clasificación!C:J,5,FALSE)</f>
        <v>0</v>
      </c>
      <c r="D528" s="54"/>
      <c r="E528" s="54"/>
      <c r="F528" s="54">
        <f>+VLOOKUP(A528,Clasificación!C:K,9,FALSE)</f>
        <v>0</v>
      </c>
      <c r="G528" s="54">
        <f t="shared" si="27"/>
        <v>0</v>
      </c>
      <c r="H528" s="54"/>
      <c r="I528" s="54"/>
      <c r="J528" s="54"/>
      <c r="K528" s="54"/>
      <c r="L528" s="54"/>
      <c r="M528" s="54"/>
      <c r="N528" s="54"/>
      <c r="O528" s="54"/>
      <c r="P528" s="54"/>
      <c r="Q528" s="54"/>
      <c r="R528" s="54"/>
      <c r="S528" s="54"/>
      <c r="T528" s="54"/>
      <c r="U528" s="54"/>
      <c r="V528" s="54"/>
      <c r="W528" s="54"/>
      <c r="X528" s="54"/>
      <c r="Y528" s="54"/>
      <c r="Z528" s="54"/>
      <c r="AA528" s="54">
        <f t="shared" si="28"/>
        <v>0</v>
      </c>
      <c r="AB528" s="55"/>
      <c r="AC528" s="168"/>
      <c r="AD528" s="168"/>
      <c r="AE528" s="168"/>
      <c r="AF528" s="168"/>
      <c r="AG528" s="168"/>
      <c r="AH528" s="168"/>
      <c r="AI528" s="168"/>
      <c r="AJ528" s="168"/>
      <c r="AK528" s="168"/>
      <c r="AL528" s="168"/>
      <c r="AM528" s="168"/>
      <c r="AN528" s="168"/>
    </row>
    <row r="529" spans="1:40" s="16" customFormat="1" ht="10.199999999999999" hidden="1">
      <c r="A529" s="16">
        <v>1210226</v>
      </c>
      <c r="B529" s="167" t="s">
        <v>318</v>
      </c>
      <c r="C529" s="54">
        <f>+VLOOKUP(A529,Clasificación!C:J,5,FALSE)</f>
        <v>0</v>
      </c>
      <c r="D529" s="54"/>
      <c r="E529" s="54"/>
      <c r="F529" s="54">
        <f>+VLOOKUP(A529,Clasificación!C:K,9,FALSE)</f>
        <v>0</v>
      </c>
      <c r="G529" s="54">
        <f t="shared" si="27"/>
        <v>0</v>
      </c>
      <c r="H529" s="54"/>
      <c r="I529" s="54"/>
      <c r="J529" s="54"/>
      <c r="K529" s="54"/>
      <c r="L529" s="54"/>
      <c r="M529" s="54"/>
      <c r="N529" s="54"/>
      <c r="O529" s="54"/>
      <c r="P529" s="54"/>
      <c r="Q529" s="54"/>
      <c r="R529" s="54"/>
      <c r="S529" s="54"/>
      <c r="T529" s="54"/>
      <c r="U529" s="54"/>
      <c r="V529" s="54"/>
      <c r="W529" s="54"/>
      <c r="X529" s="54"/>
      <c r="Y529" s="54"/>
      <c r="Z529" s="54"/>
      <c r="AA529" s="54">
        <f t="shared" si="28"/>
        <v>0</v>
      </c>
      <c r="AB529" s="55"/>
      <c r="AC529" s="168"/>
      <c r="AD529" s="168"/>
      <c r="AE529" s="168"/>
      <c r="AF529" s="168"/>
      <c r="AG529" s="168"/>
      <c r="AH529" s="168"/>
      <c r="AI529" s="168"/>
      <c r="AJ529" s="168"/>
      <c r="AK529" s="168"/>
      <c r="AL529" s="168"/>
      <c r="AM529" s="168"/>
      <c r="AN529" s="168"/>
    </row>
    <row r="530" spans="1:40" s="16" customFormat="1" ht="10.199999999999999" hidden="1">
      <c r="A530" s="16">
        <v>1210227</v>
      </c>
      <c r="B530" s="167" t="s">
        <v>321</v>
      </c>
      <c r="C530" s="54">
        <f>+VLOOKUP(A530,Clasificación!C:J,5,FALSE)</f>
        <v>0</v>
      </c>
      <c r="D530" s="54"/>
      <c r="E530" s="54"/>
      <c r="F530" s="54">
        <f>+VLOOKUP(A530,Clasificación!C:K,9,FALSE)</f>
        <v>0</v>
      </c>
      <c r="G530" s="54">
        <f t="shared" ref="G530:G582" si="31">C530+D530-E530-F530</f>
        <v>0</v>
      </c>
      <c r="H530" s="54"/>
      <c r="I530" s="54"/>
      <c r="J530" s="54"/>
      <c r="K530" s="54"/>
      <c r="L530" s="54"/>
      <c r="M530" s="54"/>
      <c r="N530" s="54"/>
      <c r="O530" s="54"/>
      <c r="P530" s="54"/>
      <c r="Q530" s="54"/>
      <c r="R530" s="54"/>
      <c r="S530" s="54"/>
      <c r="T530" s="54"/>
      <c r="U530" s="54"/>
      <c r="V530" s="54"/>
      <c r="W530" s="54"/>
      <c r="X530" s="54"/>
      <c r="Y530" s="54"/>
      <c r="Z530" s="54"/>
      <c r="AA530" s="54">
        <f t="shared" si="28"/>
        <v>0</v>
      </c>
      <c r="AB530" s="55"/>
      <c r="AC530" s="168"/>
      <c r="AD530" s="168"/>
      <c r="AE530" s="168"/>
      <c r="AF530" s="168"/>
      <c r="AG530" s="168"/>
      <c r="AH530" s="168"/>
      <c r="AI530" s="168"/>
      <c r="AJ530" s="168"/>
      <c r="AK530" s="168"/>
      <c r="AL530" s="168"/>
      <c r="AM530" s="168"/>
      <c r="AN530" s="168"/>
    </row>
    <row r="531" spans="1:40" s="16" customFormat="1" ht="10.199999999999999" hidden="1">
      <c r="A531" s="16">
        <v>12102271</v>
      </c>
      <c r="B531" s="167" t="s">
        <v>322</v>
      </c>
      <c r="C531" s="54">
        <f>+VLOOKUP(A531,Clasificación!C:J,5,FALSE)</f>
        <v>0</v>
      </c>
      <c r="D531" s="54"/>
      <c r="E531" s="54"/>
      <c r="F531" s="54">
        <f>+VLOOKUP(A531,Clasificación!C:K,9,FALSE)</f>
        <v>0</v>
      </c>
      <c r="G531" s="54">
        <f t="shared" si="31"/>
        <v>0</v>
      </c>
      <c r="H531" s="54"/>
      <c r="I531" s="54"/>
      <c r="J531" s="54"/>
      <c r="K531" s="54"/>
      <c r="L531" s="54"/>
      <c r="M531" s="54"/>
      <c r="N531" s="54"/>
      <c r="O531" s="54"/>
      <c r="P531" s="54"/>
      <c r="Q531" s="54"/>
      <c r="R531" s="54"/>
      <c r="S531" s="54"/>
      <c r="T531" s="54"/>
      <c r="U531" s="54"/>
      <c r="V531" s="54"/>
      <c r="W531" s="54"/>
      <c r="X531" s="54"/>
      <c r="Y531" s="54"/>
      <c r="Z531" s="54"/>
      <c r="AA531" s="54">
        <f t="shared" si="28"/>
        <v>0</v>
      </c>
      <c r="AB531" s="55"/>
      <c r="AC531" s="168"/>
      <c r="AD531" s="168"/>
      <c r="AE531" s="168"/>
      <c r="AF531" s="168"/>
      <c r="AG531" s="168"/>
      <c r="AH531" s="168"/>
      <c r="AI531" s="168"/>
      <c r="AJ531" s="168"/>
      <c r="AK531" s="168"/>
      <c r="AL531" s="168"/>
      <c r="AM531" s="168"/>
      <c r="AN531" s="168"/>
    </row>
    <row r="532" spans="1:40" s="16" customFormat="1" ht="10.199999999999999" hidden="1">
      <c r="A532" s="16">
        <v>12102272</v>
      </c>
      <c r="B532" s="167" t="s">
        <v>323</v>
      </c>
      <c r="C532" s="54">
        <f>+VLOOKUP(A532,Clasificación!C:J,5,FALSE)</f>
        <v>0</v>
      </c>
      <c r="D532" s="54"/>
      <c r="E532" s="54"/>
      <c r="F532" s="54">
        <f>+VLOOKUP(A532,Clasificación!C:K,9,FALSE)</f>
        <v>0</v>
      </c>
      <c r="G532" s="54">
        <f t="shared" si="31"/>
        <v>0</v>
      </c>
      <c r="H532" s="54"/>
      <c r="I532" s="54"/>
      <c r="J532" s="54"/>
      <c r="K532" s="54"/>
      <c r="L532" s="54"/>
      <c r="M532" s="54"/>
      <c r="N532" s="54"/>
      <c r="O532" s="54"/>
      <c r="P532" s="54"/>
      <c r="Q532" s="54"/>
      <c r="R532" s="54"/>
      <c r="S532" s="54"/>
      <c r="T532" s="54"/>
      <c r="U532" s="54"/>
      <c r="V532" s="54"/>
      <c r="W532" s="54"/>
      <c r="X532" s="54"/>
      <c r="Y532" s="54"/>
      <c r="Z532" s="54"/>
      <c r="AA532" s="54">
        <f t="shared" si="28"/>
        <v>0</v>
      </c>
      <c r="AB532" s="55"/>
      <c r="AC532" s="168"/>
      <c r="AD532" s="168"/>
      <c r="AE532" s="168"/>
      <c r="AF532" s="168"/>
      <c r="AG532" s="168"/>
      <c r="AH532" s="168"/>
      <c r="AI532" s="168"/>
      <c r="AJ532" s="168"/>
      <c r="AK532" s="168"/>
      <c r="AL532" s="168"/>
      <c r="AM532" s="168"/>
      <c r="AN532" s="168"/>
    </row>
    <row r="533" spans="1:40" s="16" customFormat="1" ht="10.199999999999999" hidden="1">
      <c r="A533" s="16">
        <v>1210228</v>
      </c>
      <c r="B533" s="167" t="s">
        <v>558</v>
      </c>
      <c r="C533" s="54">
        <f>+VLOOKUP(A533,Clasificación!C:J,5,FALSE)</f>
        <v>0</v>
      </c>
      <c r="D533" s="54"/>
      <c r="E533" s="54"/>
      <c r="F533" s="54">
        <f>+VLOOKUP(A533,Clasificación!C:K,9,FALSE)</f>
        <v>0</v>
      </c>
      <c r="G533" s="54">
        <f t="shared" si="31"/>
        <v>0</v>
      </c>
      <c r="H533" s="54"/>
      <c r="I533" s="54"/>
      <c r="J533" s="54"/>
      <c r="K533" s="54"/>
      <c r="L533" s="54"/>
      <c r="M533" s="54"/>
      <c r="N533" s="54"/>
      <c r="O533" s="54"/>
      <c r="P533" s="54"/>
      <c r="Q533" s="54"/>
      <c r="R533" s="54"/>
      <c r="S533" s="54"/>
      <c r="T533" s="54"/>
      <c r="U533" s="54"/>
      <c r="V533" s="54"/>
      <c r="W533" s="54"/>
      <c r="X533" s="54"/>
      <c r="Y533" s="54"/>
      <c r="Z533" s="54"/>
      <c r="AA533" s="54">
        <f t="shared" si="28"/>
        <v>0</v>
      </c>
      <c r="AB533" s="55"/>
      <c r="AC533" s="168"/>
      <c r="AD533" s="168"/>
      <c r="AE533" s="168"/>
      <c r="AF533" s="168"/>
      <c r="AG533" s="168"/>
      <c r="AH533" s="168"/>
      <c r="AI533" s="168"/>
      <c r="AJ533" s="168"/>
      <c r="AK533" s="168"/>
      <c r="AL533" s="168"/>
      <c r="AM533" s="168"/>
      <c r="AN533" s="168"/>
    </row>
    <row r="534" spans="1:40" s="16" customFormat="1" ht="10.199999999999999" hidden="1">
      <c r="A534" s="16">
        <v>12103</v>
      </c>
      <c r="B534" s="167" t="s">
        <v>326</v>
      </c>
      <c r="C534" s="54">
        <f>+VLOOKUP(A534,Clasificación!C:J,5,FALSE)</f>
        <v>0</v>
      </c>
      <c r="D534" s="54"/>
      <c r="E534" s="54"/>
      <c r="F534" s="54">
        <f>+VLOOKUP(A534,Clasificación!C:K,9,FALSE)</f>
        <v>0</v>
      </c>
      <c r="G534" s="54">
        <f t="shared" si="31"/>
        <v>0</v>
      </c>
      <c r="H534" s="54"/>
      <c r="I534" s="54"/>
      <c r="J534" s="54"/>
      <c r="K534" s="54"/>
      <c r="L534" s="54"/>
      <c r="M534" s="54"/>
      <c r="N534" s="54"/>
      <c r="O534" s="54"/>
      <c r="P534" s="54"/>
      <c r="Q534" s="54"/>
      <c r="R534" s="54"/>
      <c r="S534" s="54"/>
      <c r="T534" s="54"/>
      <c r="U534" s="54"/>
      <c r="V534" s="54"/>
      <c r="W534" s="54"/>
      <c r="X534" s="54"/>
      <c r="Y534" s="54"/>
      <c r="Z534" s="54"/>
      <c r="AA534" s="54">
        <f t="shared" si="28"/>
        <v>0</v>
      </c>
      <c r="AB534" s="55"/>
      <c r="AC534" s="168"/>
      <c r="AD534" s="168"/>
      <c r="AE534" s="168"/>
      <c r="AF534" s="168"/>
      <c r="AG534" s="168"/>
      <c r="AH534" s="168"/>
      <c r="AI534" s="168"/>
      <c r="AJ534" s="168"/>
      <c r="AK534" s="168"/>
      <c r="AL534" s="168"/>
      <c r="AM534" s="168"/>
      <c r="AN534" s="168"/>
    </row>
    <row r="535" spans="1:40" s="16" customFormat="1" ht="10.199999999999999" hidden="1">
      <c r="A535" s="16">
        <v>121031</v>
      </c>
      <c r="B535" s="167" t="s">
        <v>326</v>
      </c>
      <c r="C535" s="54">
        <f>+VLOOKUP(A535,Clasificación!C:J,5,FALSE)</f>
        <v>0</v>
      </c>
      <c r="D535" s="54"/>
      <c r="E535" s="54"/>
      <c r="F535" s="54">
        <f>+VLOOKUP(A535,Clasificación!C:K,9,FALSE)</f>
        <v>0</v>
      </c>
      <c r="G535" s="54">
        <f t="shared" si="31"/>
        <v>0</v>
      </c>
      <c r="H535" s="54"/>
      <c r="I535" s="54"/>
      <c r="J535" s="54"/>
      <c r="K535" s="54"/>
      <c r="L535" s="54"/>
      <c r="M535" s="54"/>
      <c r="N535" s="54"/>
      <c r="O535" s="54"/>
      <c r="P535" s="54"/>
      <c r="Q535" s="54"/>
      <c r="R535" s="54"/>
      <c r="S535" s="54"/>
      <c r="T535" s="54"/>
      <c r="U535" s="54"/>
      <c r="V535" s="54"/>
      <c r="W535" s="54"/>
      <c r="X535" s="54"/>
      <c r="Y535" s="54"/>
      <c r="Z535" s="54"/>
      <c r="AA535" s="54">
        <f t="shared" si="28"/>
        <v>0</v>
      </c>
      <c r="AB535" s="55"/>
      <c r="AC535" s="168"/>
      <c r="AD535" s="168"/>
      <c r="AE535" s="168"/>
      <c r="AF535" s="168"/>
      <c r="AG535" s="168"/>
      <c r="AH535" s="168"/>
      <c r="AI535" s="168"/>
      <c r="AJ535" s="168"/>
      <c r="AK535" s="168"/>
      <c r="AL535" s="168"/>
      <c r="AM535" s="168"/>
      <c r="AN535" s="168"/>
    </row>
    <row r="536" spans="1:40" s="16" customFormat="1" ht="10.199999999999999" hidden="1">
      <c r="A536" s="16">
        <v>1210311</v>
      </c>
      <c r="B536" s="167" t="s">
        <v>326</v>
      </c>
      <c r="C536" s="54">
        <f>+VLOOKUP(A536,Clasificación!C:J,5,FALSE)</f>
        <v>0</v>
      </c>
      <c r="D536" s="54"/>
      <c r="E536" s="54"/>
      <c r="F536" s="54">
        <f>+VLOOKUP(A536,Clasificación!C:K,9,FALSE)</f>
        <v>0</v>
      </c>
      <c r="G536" s="54">
        <f t="shared" si="31"/>
        <v>0</v>
      </c>
      <c r="H536" s="54"/>
      <c r="I536" s="54"/>
      <c r="J536" s="54"/>
      <c r="K536" s="54"/>
      <c r="L536" s="54"/>
      <c r="M536" s="54"/>
      <c r="N536" s="54"/>
      <c r="O536" s="54"/>
      <c r="P536" s="54"/>
      <c r="Q536" s="54"/>
      <c r="R536" s="54"/>
      <c r="S536" s="54"/>
      <c r="T536" s="54"/>
      <c r="U536" s="54"/>
      <c r="V536" s="54"/>
      <c r="W536" s="54"/>
      <c r="X536" s="54"/>
      <c r="Y536" s="54"/>
      <c r="Z536" s="54"/>
      <c r="AA536" s="54">
        <f t="shared" ref="AA536:AA578" si="32">SUM(G536:Z536)</f>
        <v>0</v>
      </c>
      <c r="AB536" s="55"/>
      <c r="AC536" s="168"/>
      <c r="AD536" s="168"/>
      <c r="AE536" s="168"/>
      <c r="AF536" s="168"/>
      <c r="AG536" s="168"/>
      <c r="AH536" s="168"/>
      <c r="AI536" s="168"/>
      <c r="AJ536" s="168"/>
      <c r="AK536" s="168"/>
      <c r="AL536" s="168"/>
      <c r="AM536" s="168"/>
      <c r="AN536" s="168"/>
    </row>
    <row r="537" spans="1:40" s="16" customFormat="1" ht="10.199999999999999" hidden="1">
      <c r="A537" s="16">
        <v>12103111</v>
      </c>
      <c r="B537" s="167" t="s">
        <v>326</v>
      </c>
      <c r="C537" s="54">
        <f>+VLOOKUP(A537,Clasificación!C:J,5,FALSE)</f>
        <v>0</v>
      </c>
      <c r="D537" s="54"/>
      <c r="E537" s="54"/>
      <c r="F537" s="54">
        <f>+VLOOKUP(A537,Clasificación!C:K,9,FALSE)</f>
        <v>0</v>
      </c>
      <c r="G537" s="54">
        <f t="shared" si="31"/>
        <v>0</v>
      </c>
      <c r="H537" s="54"/>
      <c r="I537" s="54"/>
      <c r="J537" s="54"/>
      <c r="K537" s="54"/>
      <c r="L537" s="54"/>
      <c r="M537" s="54"/>
      <c r="N537" s="54"/>
      <c r="O537" s="54"/>
      <c r="P537" s="54"/>
      <c r="Q537" s="54"/>
      <c r="R537" s="54"/>
      <c r="S537" s="54"/>
      <c r="T537" s="54"/>
      <c r="U537" s="54"/>
      <c r="V537" s="54"/>
      <c r="W537" s="54"/>
      <c r="X537" s="54"/>
      <c r="Y537" s="54"/>
      <c r="Z537" s="54"/>
      <c r="AA537" s="54">
        <f t="shared" si="32"/>
        <v>0</v>
      </c>
      <c r="AB537" s="55"/>
      <c r="AC537" s="168"/>
      <c r="AD537" s="168"/>
      <c r="AE537" s="168"/>
      <c r="AF537" s="168"/>
      <c r="AG537" s="168"/>
      <c r="AH537" s="168"/>
      <c r="AI537" s="168"/>
      <c r="AJ537" s="168"/>
      <c r="AK537" s="168"/>
      <c r="AL537" s="168"/>
      <c r="AM537" s="168"/>
      <c r="AN537" s="168"/>
    </row>
    <row r="538" spans="1:40" s="16" customFormat="1" ht="10.199999999999999" hidden="1">
      <c r="A538" s="16">
        <v>1210311101</v>
      </c>
      <c r="B538" s="167" t="s">
        <v>270</v>
      </c>
      <c r="C538" s="54">
        <f>+VLOOKUP(A538,Clasificación!C:J,5,FALSE)</f>
        <v>262142322</v>
      </c>
      <c r="D538" s="54">
        <f>+E539</f>
        <v>637857678</v>
      </c>
      <c r="E538" s="54"/>
      <c r="F538" s="54">
        <f>+VLOOKUP(A538,Clasificación!C:K,9,FALSE)</f>
        <v>900000000</v>
      </c>
      <c r="G538" s="54">
        <f t="shared" si="31"/>
        <v>0</v>
      </c>
      <c r="H538" s="54"/>
      <c r="I538" s="54"/>
      <c r="J538" s="54"/>
      <c r="K538" s="54"/>
      <c r="L538" s="54"/>
      <c r="M538" s="54"/>
      <c r="N538" s="54"/>
      <c r="O538" s="54"/>
      <c r="P538" s="54"/>
      <c r="Q538" s="54"/>
      <c r="R538" s="54"/>
      <c r="S538" s="54"/>
      <c r="T538" s="54"/>
      <c r="U538" s="54"/>
      <c r="V538" s="54"/>
      <c r="W538" s="54"/>
      <c r="X538" s="54"/>
      <c r="Y538" s="54"/>
      <c r="Z538" s="54"/>
      <c r="AA538" s="54">
        <f t="shared" si="32"/>
        <v>0</v>
      </c>
      <c r="AB538" s="55"/>
      <c r="AC538" s="168"/>
      <c r="AD538" s="168"/>
      <c r="AE538" s="168"/>
      <c r="AF538" s="168"/>
      <c r="AG538" s="168"/>
      <c r="AH538" s="168"/>
      <c r="AI538" s="168"/>
      <c r="AJ538" s="168"/>
      <c r="AK538" s="168"/>
      <c r="AL538" s="168"/>
      <c r="AM538" s="168"/>
      <c r="AN538" s="168"/>
    </row>
    <row r="539" spans="1:40" s="16" customFormat="1" ht="10.199999999999999" hidden="1">
      <c r="A539" s="16">
        <v>1210311102</v>
      </c>
      <c r="B539" s="167" t="s">
        <v>1263</v>
      </c>
      <c r="C539" s="54">
        <f>+VLOOKUP(A539,Clasificación!C:J,5,FALSE)</f>
        <v>637857678</v>
      </c>
      <c r="D539" s="54"/>
      <c r="E539" s="54">
        <f>+C539</f>
        <v>637857678</v>
      </c>
      <c r="F539" s="54">
        <f>+VLOOKUP(A539,Clasificación!C:K,9,FALSE)</f>
        <v>0</v>
      </c>
      <c r="G539" s="54">
        <f t="shared" si="31"/>
        <v>0</v>
      </c>
      <c r="H539" s="54"/>
      <c r="I539" s="54"/>
      <c r="J539" s="54"/>
      <c r="K539" s="54"/>
      <c r="L539" s="54"/>
      <c r="M539" s="54"/>
      <c r="N539" s="54"/>
      <c r="O539" s="54"/>
      <c r="P539" s="54"/>
      <c r="Q539" s="54"/>
      <c r="R539" s="54"/>
      <c r="S539" s="54"/>
      <c r="T539" s="54"/>
      <c r="U539" s="54"/>
      <c r="V539" s="54"/>
      <c r="W539" s="54"/>
      <c r="X539" s="54"/>
      <c r="Y539" s="54"/>
      <c r="Z539" s="54"/>
      <c r="AA539" s="54">
        <f t="shared" si="32"/>
        <v>0</v>
      </c>
      <c r="AB539" s="55"/>
      <c r="AC539" s="168"/>
      <c r="AD539" s="168"/>
      <c r="AE539" s="168"/>
      <c r="AF539" s="168"/>
      <c r="AG539" s="168"/>
      <c r="AH539" s="168"/>
      <c r="AI539" s="168"/>
      <c r="AJ539" s="168"/>
      <c r="AK539" s="168"/>
      <c r="AL539" s="168"/>
      <c r="AM539" s="168"/>
      <c r="AN539" s="168"/>
    </row>
    <row r="540" spans="1:40" s="16" customFormat="1" ht="10.199999999999999" hidden="1">
      <c r="A540" s="16">
        <v>127</v>
      </c>
      <c r="B540" s="167" t="s">
        <v>617</v>
      </c>
      <c r="C540" s="54">
        <f>+VLOOKUP(A540,Clasificación!C:J,5,FALSE)</f>
        <v>0</v>
      </c>
      <c r="D540" s="54"/>
      <c r="E540" s="54"/>
      <c r="F540" s="54">
        <f>+VLOOKUP(A540,Clasificación!C:K,9,FALSE)</f>
        <v>0</v>
      </c>
      <c r="G540" s="54">
        <f t="shared" si="31"/>
        <v>0</v>
      </c>
      <c r="H540" s="54"/>
      <c r="I540" s="54"/>
      <c r="J540" s="54"/>
      <c r="K540" s="54"/>
      <c r="L540" s="54"/>
      <c r="M540" s="54"/>
      <c r="N540" s="54"/>
      <c r="O540" s="54"/>
      <c r="P540" s="54"/>
      <c r="Q540" s="54"/>
      <c r="R540" s="54"/>
      <c r="S540" s="54"/>
      <c r="T540" s="54"/>
      <c r="U540" s="54"/>
      <c r="V540" s="54"/>
      <c r="W540" s="54"/>
      <c r="X540" s="54"/>
      <c r="Y540" s="54"/>
      <c r="Z540" s="54"/>
      <c r="AA540" s="54">
        <f t="shared" si="32"/>
        <v>0</v>
      </c>
      <c r="AB540" s="55"/>
      <c r="AC540" s="168"/>
      <c r="AD540" s="168"/>
      <c r="AE540" s="168"/>
      <c r="AF540" s="168"/>
      <c r="AG540" s="168"/>
      <c r="AH540" s="168"/>
      <c r="AI540" s="168"/>
      <c r="AJ540" s="168"/>
      <c r="AK540" s="168"/>
      <c r="AL540" s="168"/>
      <c r="AM540" s="168"/>
      <c r="AN540" s="168"/>
    </row>
    <row r="541" spans="1:40" s="16" customFormat="1" ht="10.199999999999999" hidden="1">
      <c r="A541" s="16">
        <v>12701</v>
      </c>
      <c r="B541" s="167" t="s">
        <v>618</v>
      </c>
      <c r="C541" s="54">
        <f>+VLOOKUP(A541,Clasificación!C:J,5,FALSE)</f>
        <v>0</v>
      </c>
      <c r="D541" s="54"/>
      <c r="E541" s="54"/>
      <c r="F541" s="54">
        <f>+VLOOKUP(A541,Clasificación!C:K,9,FALSE)</f>
        <v>0</v>
      </c>
      <c r="G541" s="54">
        <f t="shared" si="31"/>
        <v>0</v>
      </c>
      <c r="H541" s="54"/>
      <c r="I541" s="54"/>
      <c r="J541" s="54"/>
      <c r="K541" s="54"/>
      <c r="L541" s="54"/>
      <c r="M541" s="54"/>
      <c r="N541" s="54"/>
      <c r="O541" s="54"/>
      <c r="P541" s="54"/>
      <c r="Q541" s="54"/>
      <c r="R541" s="54"/>
      <c r="S541" s="54"/>
      <c r="T541" s="54"/>
      <c r="U541" s="54"/>
      <c r="V541" s="54"/>
      <c r="W541" s="54"/>
      <c r="X541" s="54"/>
      <c r="Y541" s="54"/>
      <c r="Z541" s="54"/>
      <c r="AA541" s="54">
        <f t="shared" si="32"/>
        <v>0</v>
      </c>
      <c r="AB541" s="55"/>
      <c r="AC541" s="168"/>
      <c r="AD541" s="168"/>
      <c r="AE541" s="168"/>
      <c r="AF541" s="168"/>
      <c r="AG541" s="168"/>
      <c r="AH541" s="168"/>
      <c r="AI541" s="168"/>
      <c r="AJ541" s="168"/>
      <c r="AK541" s="168"/>
      <c r="AL541" s="168"/>
      <c r="AM541" s="168"/>
      <c r="AN541" s="168"/>
    </row>
    <row r="542" spans="1:40" s="16" customFormat="1" ht="10.199999999999999" hidden="1">
      <c r="A542" s="16">
        <v>127011</v>
      </c>
      <c r="B542" s="167" t="s">
        <v>619</v>
      </c>
      <c r="C542" s="54">
        <f>+VLOOKUP(A542,Clasificación!C:J,5,FALSE)</f>
        <v>0</v>
      </c>
      <c r="D542" s="54"/>
      <c r="E542" s="54"/>
      <c r="F542" s="54">
        <f>+VLOOKUP(A542,Clasificación!C:K,9,FALSE)</f>
        <v>0</v>
      </c>
      <c r="G542" s="54">
        <f t="shared" si="31"/>
        <v>0</v>
      </c>
      <c r="H542" s="54"/>
      <c r="I542" s="54"/>
      <c r="J542" s="54"/>
      <c r="K542" s="54"/>
      <c r="L542" s="54"/>
      <c r="M542" s="54"/>
      <c r="N542" s="54"/>
      <c r="O542" s="54"/>
      <c r="P542" s="54"/>
      <c r="Q542" s="54"/>
      <c r="R542" s="54"/>
      <c r="S542" s="54"/>
      <c r="T542" s="54"/>
      <c r="U542" s="54"/>
      <c r="V542" s="54"/>
      <c r="W542" s="54"/>
      <c r="X542" s="54"/>
      <c r="Y542" s="54"/>
      <c r="Z542" s="54"/>
      <c r="AA542" s="54">
        <f t="shared" si="32"/>
        <v>0</v>
      </c>
      <c r="AB542" s="55"/>
      <c r="AC542" s="168"/>
      <c r="AD542" s="168"/>
      <c r="AE542" s="168"/>
      <c r="AF542" s="168"/>
      <c r="AG542" s="168"/>
      <c r="AH542" s="168"/>
      <c r="AI542" s="168"/>
      <c r="AJ542" s="168"/>
      <c r="AK542" s="168"/>
      <c r="AL542" s="168"/>
      <c r="AM542" s="168"/>
      <c r="AN542" s="168"/>
    </row>
    <row r="543" spans="1:40" s="16" customFormat="1" ht="10.199999999999999" hidden="1">
      <c r="A543" s="16">
        <v>1270111</v>
      </c>
      <c r="B543" s="167" t="s">
        <v>620</v>
      </c>
      <c r="C543" s="54">
        <f>+VLOOKUP(A543,Clasificación!C:J,5,FALSE)</f>
        <v>0</v>
      </c>
      <c r="D543" s="54"/>
      <c r="E543" s="54"/>
      <c r="F543" s="54">
        <f>+VLOOKUP(A543,Clasificación!C:K,9,FALSE)</f>
        <v>0</v>
      </c>
      <c r="G543" s="54">
        <f t="shared" si="31"/>
        <v>0</v>
      </c>
      <c r="H543" s="54"/>
      <c r="I543" s="54"/>
      <c r="J543" s="54"/>
      <c r="K543" s="54"/>
      <c r="L543" s="54"/>
      <c r="M543" s="54"/>
      <c r="N543" s="54"/>
      <c r="O543" s="54"/>
      <c r="P543" s="54"/>
      <c r="Q543" s="54"/>
      <c r="R543" s="54"/>
      <c r="S543" s="54"/>
      <c r="T543" s="54"/>
      <c r="U543" s="54"/>
      <c r="V543" s="54"/>
      <c r="W543" s="54"/>
      <c r="X543" s="54"/>
      <c r="Y543" s="54"/>
      <c r="Z543" s="54"/>
      <c r="AA543" s="54">
        <f t="shared" si="32"/>
        <v>0</v>
      </c>
      <c r="AB543" s="55"/>
      <c r="AC543" s="168"/>
      <c r="AD543" s="168"/>
      <c r="AE543" s="168"/>
      <c r="AF543" s="168"/>
      <c r="AG543" s="168"/>
      <c r="AH543" s="168"/>
      <c r="AI543" s="168"/>
      <c r="AJ543" s="168"/>
      <c r="AK543" s="168"/>
      <c r="AL543" s="168"/>
      <c r="AM543" s="168"/>
      <c r="AN543" s="168"/>
    </row>
    <row r="544" spans="1:40" s="16" customFormat="1" ht="10.199999999999999" hidden="1">
      <c r="A544" s="16">
        <v>12701111</v>
      </c>
      <c r="B544" s="167" t="s">
        <v>620</v>
      </c>
      <c r="C544" s="54">
        <f>+VLOOKUP(A544,Clasificación!C:J,5,FALSE)</f>
        <v>0</v>
      </c>
      <c r="D544" s="54"/>
      <c r="E544" s="54"/>
      <c r="F544" s="54">
        <f>+VLOOKUP(A544,Clasificación!C:K,9,FALSE)</f>
        <v>0</v>
      </c>
      <c r="G544" s="54">
        <f t="shared" si="31"/>
        <v>0</v>
      </c>
      <c r="H544" s="54"/>
      <c r="I544" s="54"/>
      <c r="J544" s="54"/>
      <c r="K544" s="54"/>
      <c r="L544" s="54"/>
      <c r="M544" s="54"/>
      <c r="N544" s="54"/>
      <c r="O544" s="54"/>
      <c r="P544" s="54"/>
      <c r="Q544" s="54"/>
      <c r="R544" s="54"/>
      <c r="S544" s="54"/>
      <c r="T544" s="54"/>
      <c r="U544" s="54"/>
      <c r="V544" s="54"/>
      <c r="W544" s="54"/>
      <c r="X544" s="54"/>
      <c r="Y544" s="54"/>
      <c r="Z544" s="54"/>
      <c r="AA544" s="54">
        <f t="shared" si="32"/>
        <v>0</v>
      </c>
      <c r="AB544" s="55"/>
      <c r="AC544" s="168"/>
      <c r="AD544" s="168"/>
      <c r="AE544" s="168"/>
      <c r="AF544" s="168"/>
      <c r="AG544" s="168"/>
      <c r="AH544" s="168"/>
      <c r="AI544" s="168"/>
      <c r="AJ544" s="168"/>
      <c r="AK544" s="168"/>
      <c r="AL544" s="168"/>
      <c r="AM544" s="168"/>
      <c r="AN544" s="168"/>
    </row>
    <row r="545" spans="1:40" s="16" customFormat="1" ht="10.199999999999999" hidden="1">
      <c r="A545" s="16">
        <v>1270111101</v>
      </c>
      <c r="B545" s="167" t="s">
        <v>621</v>
      </c>
      <c r="C545" s="54">
        <f>+VLOOKUP(A545,Clasificación!C:J,5,FALSE)</f>
        <v>0</v>
      </c>
      <c r="D545" s="54"/>
      <c r="E545" s="54"/>
      <c r="F545" s="54">
        <f>+VLOOKUP(A545,Clasificación!C:K,9,FALSE)</f>
        <v>0</v>
      </c>
      <c r="G545" s="54">
        <f t="shared" si="31"/>
        <v>0</v>
      </c>
      <c r="H545" s="54"/>
      <c r="I545" s="54"/>
      <c r="J545" s="54"/>
      <c r="K545" s="54"/>
      <c r="L545" s="54"/>
      <c r="M545" s="54"/>
      <c r="N545" s="54"/>
      <c r="O545" s="54"/>
      <c r="P545" s="54"/>
      <c r="Q545" s="54"/>
      <c r="R545" s="54"/>
      <c r="S545" s="54"/>
      <c r="T545" s="54"/>
      <c r="U545" s="54"/>
      <c r="V545" s="54"/>
      <c r="W545" s="54"/>
      <c r="X545" s="54"/>
      <c r="Y545" s="54"/>
      <c r="Z545" s="54"/>
      <c r="AA545" s="54">
        <f t="shared" si="32"/>
        <v>0</v>
      </c>
      <c r="AB545" s="55"/>
      <c r="AC545" s="168"/>
      <c r="AD545" s="168"/>
      <c r="AE545" s="168"/>
      <c r="AF545" s="168"/>
      <c r="AG545" s="168"/>
      <c r="AH545" s="168"/>
      <c r="AI545" s="168"/>
      <c r="AJ545" s="168"/>
      <c r="AK545" s="168"/>
      <c r="AL545" s="168"/>
      <c r="AM545" s="168"/>
      <c r="AN545" s="168"/>
    </row>
    <row r="546" spans="1:40" s="16" customFormat="1" ht="10.199999999999999" hidden="1">
      <c r="A546" s="16">
        <v>1270111102</v>
      </c>
      <c r="B546" s="167" t="s">
        <v>99</v>
      </c>
      <c r="C546" s="54">
        <f>+VLOOKUP(A546,Clasificación!C:J,5,FALSE)</f>
        <v>0</v>
      </c>
      <c r="D546" s="54"/>
      <c r="E546" s="54"/>
      <c r="F546" s="54">
        <f>+VLOOKUP(A546,Clasificación!C:K,9,FALSE)</f>
        <v>0</v>
      </c>
      <c r="G546" s="54">
        <f t="shared" si="31"/>
        <v>0</v>
      </c>
      <c r="H546" s="54"/>
      <c r="I546" s="54"/>
      <c r="J546" s="54"/>
      <c r="K546" s="54"/>
      <c r="L546" s="54"/>
      <c r="M546" s="54"/>
      <c r="N546" s="54"/>
      <c r="O546" s="54"/>
      <c r="P546" s="54"/>
      <c r="Q546" s="54"/>
      <c r="R546" s="54"/>
      <c r="S546" s="54"/>
      <c r="T546" s="54"/>
      <c r="U546" s="54"/>
      <c r="V546" s="54"/>
      <c r="W546" s="54"/>
      <c r="X546" s="54"/>
      <c r="Y546" s="54"/>
      <c r="Z546" s="54"/>
      <c r="AA546" s="54">
        <f t="shared" si="32"/>
        <v>0</v>
      </c>
      <c r="AB546" s="55"/>
      <c r="AC546" s="168"/>
      <c r="AD546" s="168"/>
      <c r="AE546" s="168"/>
      <c r="AF546" s="168"/>
      <c r="AG546" s="168"/>
      <c r="AH546" s="168"/>
      <c r="AI546" s="168"/>
      <c r="AJ546" s="168"/>
      <c r="AK546" s="168"/>
      <c r="AL546" s="168"/>
      <c r="AM546" s="168"/>
      <c r="AN546" s="168"/>
    </row>
    <row r="547" spans="1:40" s="16" customFormat="1" ht="10.199999999999999" hidden="1">
      <c r="A547" s="16">
        <v>1270111103</v>
      </c>
      <c r="B547" s="167" t="s">
        <v>622</v>
      </c>
      <c r="C547" s="54">
        <f>+VLOOKUP(A547,Clasificación!C:J,5,FALSE)</f>
        <v>0</v>
      </c>
      <c r="D547" s="54"/>
      <c r="E547" s="54"/>
      <c r="F547" s="54">
        <f>+VLOOKUP(A547,Clasificación!C:K,9,FALSE)</f>
        <v>0</v>
      </c>
      <c r="G547" s="54">
        <f t="shared" si="31"/>
        <v>0</v>
      </c>
      <c r="H547" s="54"/>
      <c r="I547" s="54"/>
      <c r="J547" s="54"/>
      <c r="K547" s="54"/>
      <c r="L547" s="54"/>
      <c r="M547" s="54"/>
      <c r="N547" s="54"/>
      <c r="O547" s="54"/>
      <c r="P547" s="54"/>
      <c r="Q547" s="54"/>
      <c r="R547" s="54"/>
      <c r="S547" s="54"/>
      <c r="T547" s="54"/>
      <c r="U547" s="54"/>
      <c r="V547" s="54"/>
      <c r="W547" s="54"/>
      <c r="X547" s="54"/>
      <c r="Y547" s="54"/>
      <c r="Z547" s="54"/>
      <c r="AA547" s="54">
        <f t="shared" si="32"/>
        <v>0</v>
      </c>
      <c r="AB547" s="55"/>
      <c r="AC547" s="168"/>
      <c r="AD547" s="168"/>
      <c r="AE547" s="168"/>
      <c r="AF547" s="168"/>
      <c r="AG547" s="168"/>
      <c r="AH547" s="168"/>
      <c r="AI547" s="168"/>
      <c r="AJ547" s="168"/>
      <c r="AK547" s="168"/>
      <c r="AL547" s="168"/>
      <c r="AM547" s="168"/>
      <c r="AN547" s="168"/>
    </row>
    <row r="548" spans="1:40" s="16" customFormat="1" ht="10.199999999999999" hidden="1">
      <c r="A548" s="16">
        <v>1270111104</v>
      </c>
      <c r="B548" s="167" t="s">
        <v>623</v>
      </c>
      <c r="C548" s="54">
        <f>+VLOOKUP(A548,Clasificación!C:J,5,FALSE)</f>
        <v>0</v>
      </c>
      <c r="D548" s="54"/>
      <c r="E548" s="54"/>
      <c r="F548" s="54">
        <f>+VLOOKUP(A548,Clasificación!C:K,9,FALSE)</f>
        <v>0</v>
      </c>
      <c r="G548" s="54">
        <f t="shared" si="31"/>
        <v>0</v>
      </c>
      <c r="H548" s="54"/>
      <c r="I548" s="54"/>
      <c r="J548" s="54"/>
      <c r="K548" s="54"/>
      <c r="L548" s="54"/>
      <c r="M548" s="54"/>
      <c r="N548" s="54"/>
      <c r="O548" s="54"/>
      <c r="P548" s="54"/>
      <c r="Q548" s="54"/>
      <c r="R548" s="54"/>
      <c r="S548" s="54"/>
      <c r="T548" s="54"/>
      <c r="U548" s="54"/>
      <c r="V548" s="54"/>
      <c r="W548" s="54"/>
      <c r="X548" s="54"/>
      <c r="Y548" s="54"/>
      <c r="Z548" s="54"/>
      <c r="AA548" s="54">
        <f t="shared" si="32"/>
        <v>0</v>
      </c>
      <c r="AB548" s="55"/>
      <c r="AC548" s="168"/>
      <c r="AD548" s="168"/>
      <c r="AE548" s="168"/>
      <c r="AF548" s="168"/>
      <c r="AG548" s="168"/>
      <c r="AH548" s="168"/>
      <c r="AI548" s="168"/>
      <c r="AJ548" s="168"/>
      <c r="AK548" s="168"/>
      <c r="AL548" s="168"/>
      <c r="AM548" s="168"/>
      <c r="AN548" s="168"/>
    </row>
    <row r="549" spans="1:40" s="16" customFormat="1" ht="10.199999999999999" hidden="1">
      <c r="A549" s="16">
        <v>1270111105</v>
      </c>
      <c r="B549" s="167" t="s">
        <v>187</v>
      </c>
      <c r="C549" s="54">
        <f>+VLOOKUP(A549,Clasificación!C:J,5,FALSE)</f>
        <v>0</v>
      </c>
      <c r="D549" s="54"/>
      <c r="E549" s="54"/>
      <c r="F549" s="54">
        <f>+VLOOKUP(A549,Clasificación!C:K,9,FALSE)</f>
        <v>0</v>
      </c>
      <c r="G549" s="54">
        <f t="shared" si="31"/>
        <v>0</v>
      </c>
      <c r="H549" s="54"/>
      <c r="I549" s="54"/>
      <c r="J549" s="54"/>
      <c r="K549" s="54"/>
      <c r="L549" s="54"/>
      <c r="M549" s="54"/>
      <c r="N549" s="54"/>
      <c r="O549" s="54"/>
      <c r="P549" s="54"/>
      <c r="Q549" s="54"/>
      <c r="R549" s="54"/>
      <c r="S549" s="54"/>
      <c r="T549" s="54"/>
      <c r="U549" s="54"/>
      <c r="V549" s="54"/>
      <c r="W549" s="54"/>
      <c r="X549" s="54"/>
      <c r="Y549" s="54"/>
      <c r="Z549" s="54"/>
      <c r="AA549" s="54">
        <f t="shared" si="32"/>
        <v>0</v>
      </c>
      <c r="AB549" s="55"/>
      <c r="AC549" s="168"/>
      <c r="AD549" s="168"/>
      <c r="AE549" s="168"/>
      <c r="AF549" s="168"/>
      <c r="AG549" s="168"/>
      <c r="AH549" s="168"/>
      <c r="AI549" s="168"/>
      <c r="AJ549" s="168"/>
      <c r="AK549" s="168"/>
      <c r="AL549" s="168"/>
      <c r="AM549" s="168"/>
      <c r="AN549" s="168"/>
    </row>
    <row r="550" spans="1:40" s="16" customFormat="1" ht="10.199999999999999" hidden="1">
      <c r="A550" s="16">
        <v>1270111106</v>
      </c>
      <c r="B550" s="167" t="s">
        <v>624</v>
      </c>
      <c r="C550" s="54">
        <f>+VLOOKUP(A550,Clasificación!C:J,5,FALSE)</f>
        <v>0</v>
      </c>
      <c r="D550" s="54"/>
      <c r="E550" s="54"/>
      <c r="F550" s="54">
        <f>+VLOOKUP(A550,Clasificación!C:K,9,FALSE)</f>
        <v>0</v>
      </c>
      <c r="G550" s="54">
        <f t="shared" si="31"/>
        <v>0</v>
      </c>
      <c r="H550" s="54"/>
      <c r="I550" s="54"/>
      <c r="J550" s="54"/>
      <c r="K550" s="54"/>
      <c r="L550" s="54"/>
      <c r="M550" s="54"/>
      <c r="N550" s="54"/>
      <c r="O550" s="54"/>
      <c r="P550" s="54"/>
      <c r="Q550" s="54"/>
      <c r="R550" s="54"/>
      <c r="S550" s="54"/>
      <c r="T550" s="54"/>
      <c r="U550" s="54"/>
      <c r="V550" s="54"/>
      <c r="W550" s="54"/>
      <c r="X550" s="54"/>
      <c r="Y550" s="54"/>
      <c r="Z550" s="54"/>
      <c r="AA550" s="54">
        <f t="shared" si="32"/>
        <v>0</v>
      </c>
      <c r="AB550" s="55"/>
      <c r="AC550" s="168"/>
      <c r="AD550" s="168"/>
      <c r="AE550" s="168"/>
      <c r="AF550" s="168"/>
      <c r="AG550" s="168"/>
      <c r="AH550" s="168"/>
      <c r="AI550" s="168"/>
      <c r="AJ550" s="168"/>
      <c r="AK550" s="168"/>
      <c r="AL550" s="168"/>
      <c r="AM550" s="168"/>
      <c r="AN550" s="168"/>
    </row>
    <row r="551" spans="1:40" s="16" customFormat="1" ht="10.199999999999999" hidden="1">
      <c r="A551" s="16">
        <v>1270112</v>
      </c>
      <c r="B551" s="167" t="s">
        <v>625</v>
      </c>
      <c r="C551" s="54">
        <f>+VLOOKUP(A551,Clasificación!C:J,5,FALSE)</f>
        <v>0</v>
      </c>
      <c r="D551" s="54"/>
      <c r="E551" s="54"/>
      <c r="F551" s="54">
        <f>+VLOOKUP(A551,Clasificación!C:K,9,FALSE)</f>
        <v>0</v>
      </c>
      <c r="G551" s="54">
        <f t="shared" si="31"/>
        <v>0</v>
      </c>
      <c r="H551" s="54"/>
      <c r="I551" s="54"/>
      <c r="J551" s="54"/>
      <c r="K551" s="54"/>
      <c r="L551" s="54"/>
      <c r="M551" s="54"/>
      <c r="N551" s="54"/>
      <c r="O551" s="54"/>
      <c r="P551" s="54"/>
      <c r="Q551" s="54"/>
      <c r="R551" s="54"/>
      <c r="S551" s="54"/>
      <c r="T551" s="54"/>
      <c r="U551" s="54"/>
      <c r="V551" s="54"/>
      <c r="W551" s="54"/>
      <c r="X551" s="54"/>
      <c r="Y551" s="54"/>
      <c r="Z551" s="54"/>
      <c r="AA551" s="54">
        <f t="shared" si="32"/>
        <v>0</v>
      </c>
      <c r="AB551" s="55"/>
      <c r="AC551" s="168"/>
      <c r="AD551" s="168"/>
      <c r="AE551" s="168"/>
      <c r="AF551" s="168"/>
      <c r="AG551" s="168"/>
      <c r="AH551" s="168"/>
      <c r="AI551" s="168"/>
      <c r="AJ551" s="168"/>
      <c r="AK551" s="168"/>
      <c r="AL551" s="168"/>
      <c r="AM551" s="168"/>
      <c r="AN551" s="168"/>
    </row>
    <row r="552" spans="1:40" s="16" customFormat="1" ht="10.199999999999999" hidden="1">
      <c r="A552" s="16">
        <v>12701121</v>
      </c>
      <c r="B552" s="167" t="s">
        <v>625</v>
      </c>
      <c r="C552" s="54">
        <f>+VLOOKUP(A552,Clasificación!C:J,5,FALSE)</f>
        <v>0</v>
      </c>
      <c r="D552" s="54"/>
      <c r="E552" s="54"/>
      <c r="F552" s="54">
        <f>+VLOOKUP(A552,Clasificación!C:K,9,FALSE)</f>
        <v>0</v>
      </c>
      <c r="G552" s="54">
        <f t="shared" si="31"/>
        <v>0</v>
      </c>
      <c r="H552" s="54"/>
      <c r="I552" s="54"/>
      <c r="J552" s="54"/>
      <c r="K552" s="54"/>
      <c r="L552" s="54"/>
      <c r="M552" s="54"/>
      <c r="N552" s="54"/>
      <c r="O552" s="54"/>
      <c r="P552" s="54"/>
      <c r="Q552" s="54"/>
      <c r="R552" s="54"/>
      <c r="S552" s="54"/>
      <c r="T552" s="54"/>
      <c r="U552" s="54"/>
      <c r="V552" s="54"/>
      <c r="W552" s="54"/>
      <c r="X552" s="54"/>
      <c r="Y552" s="54"/>
      <c r="Z552" s="54"/>
      <c r="AA552" s="54">
        <f t="shared" si="32"/>
        <v>0</v>
      </c>
      <c r="AB552" s="55"/>
      <c r="AC552" s="168"/>
      <c r="AD552" s="168"/>
      <c r="AE552" s="168"/>
      <c r="AF552" s="168"/>
      <c r="AG552" s="168"/>
      <c r="AH552" s="168"/>
      <c r="AI552" s="168"/>
      <c r="AJ552" s="168"/>
      <c r="AK552" s="168"/>
      <c r="AL552" s="168"/>
      <c r="AM552" s="168"/>
      <c r="AN552" s="168"/>
    </row>
    <row r="553" spans="1:40" s="16" customFormat="1" ht="10.199999999999999" hidden="1">
      <c r="A553" s="16">
        <v>1270112101</v>
      </c>
      <c r="B553" s="167" t="s">
        <v>626</v>
      </c>
      <c r="C553" s="54">
        <f>+VLOOKUP(A553,Clasificación!C:J,5,FALSE)</f>
        <v>0</v>
      </c>
      <c r="D553" s="54"/>
      <c r="E553" s="54"/>
      <c r="F553" s="54">
        <f>+VLOOKUP(A553,Clasificación!C:K,9,FALSE)</f>
        <v>0</v>
      </c>
      <c r="G553" s="54">
        <f t="shared" si="31"/>
        <v>0</v>
      </c>
      <c r="H553" s="54"/>
      <c r="I553" s="54"/>
      <c r="J553" s="54"/>
      <c r="K553" s="54"/>
      <c r="L553" s="54"/>
      <c r="M553" s="54"/>
      <c r="N553" s="54"/>
      <c r="O553" s="54"/>
      <c r="P553" s="54"/>
      <c r="Q553" s="54"/>
      <c r="R553" s="54"/>
      <c r="S553" s="54"/>
      <c r="T553" s="54"/>
      <c r="U553" s="54"/>
      <c r="V553" s="54"/>
      <c r="W553" s="54"/>
      <c r="X553" s="54"/>
      <c r="Y553" s="54"/>
      <c r="Z553" s="54"/>
      <c r="AA553" s="54">
        <f t="shared" si="32"/>
        <v>0</v>
      </c>
      <c r="AB553" s="55"/>
      <c r="AC553" s="168"/>
      <c r="AD553" s="168"/>
      <c r="AE553" s="168"/>
      <c r="AF553" s="168"/>
      <c r="AG553" s="168"/>
      <c r="AH553" s="168"/>
      <c r="AI553" s="168"/>
      <c r="AJ553" s="168"/>
      <c r="AK553" s="168"/>
      <c r="AL553" s="168"/>
      <c r="AM553" s="168"/>
      <c r="AN553" s="168"/>
    </row>
    <row r="554" spans="1:40" s="16" customFormat="1" ht="10.199999999999999" hidden="1">
      <c r="A554" s="16">
        <v>1270112102</v>
      </c>
      <c r="B554" s="167" t="s">
        <v>627</v>
      </c>
      <c r="C554" s="54">
        <f>+VLOOKUP(A554,Clasificación!C:J,5,FALSE)</f>
        <v>0</v>
      </c>
      <c r="D554" s="54"/>
      <c r="E554" s="54"/>
      <c r="F554" s="54">
        <f>+VLOOKUP(A554,Clasificación!C:K,9,FALSE)</f>
        <v>0</v>
      </c>
      <c r="G554" s="54">
        <f t="shared" si="31"/>
        <v>0</v>
      </c>
      <c r="H554" s="54"/>
      <c r="I554" s="54"/>
      <c r="J554" s="54"/>
      <c r="K554" s="54"/>
      <c r="L554" s="54"/>
      <c r="M554" s="54"/>
      <c r="N554" s="54"/>
      <c r="O554" s="54"/>
      <c r="P554" s="54"/>
      <c r="Q554" s="54"/>
      <c r="R554" s="54"/>
      <c r="S554" s="54"/>
      <c r="T554" s="54"/>
      <c r="U554" s="54"/>
      <c r="V554" s="54"/>
      <c r="W554" s="54"/>
      <c r="X554" s="54"/>
      <c r="Y554" s="54"/>
      <c r="Z554" s="54"/>
      <c r="AA554" s="54">
        <f t="shared" si="32"/>
        <v>0</v>
      </c>
      <c r="AB554" s="55"/>
      <c r="AC554" s="168"/>
      <c r="AD554" s="168"/>
      <c r="AE554" s="168"/>
      <c r="AF554" s="168"/>
      <c r="AG554" s="168"/>
      <c r="AH554" s="168"/>
      <c r="AI554" s="168"/>
      <c r="AJ554" s="168"/>
      <c r="AK554" s="168"/>
      <c r="AL554" s="168"/>
      <c r="AM554" s="168"/>
      <c r="AN554" s="168"/>
    </row>
    <row r="555" spans="1:40" s="16" customFormat="1" ht="10.199999999999999" hidden="1">
      <c r="A555" s="16">
        <v>1270112103</v>
      </c>
      <c r="B555" s="167" t="s">
        <v>628</v>
      </c>
      <c r="C555" s="54">
        <f>+VLOOKUP(A555,Clasificación!C:J,5,FALSE)</f>
        <v>0</v>
      </c>
      <c r="D555" s="54"/>
      <c r="E555" s="54"/>
      <c r="F555" s="54">
        <f>+VLOOKUP(A555,Clasificación!C:K,9,FALSE)</f>
        <v>0</v>
      </c>
      <c r="G555" s="54">
        <f t="shared" si="31"/>
        <v>0</v>
      </c>
      <c r="H555" s="54"/>
      <c r="I555" s="54"/>
      <c r="J555" s="54"/>
      <c r="K555" s="54"/>
      <c r="L555" s="54"/>
      <c r="M555" s="54"/>
      <c r="N555" s="54"/>
      <c r="O555" s="54"/>
      <c r="P555" s="54"/>
      <c r="Q555" s="54"/>
      <c r="R555" s="54"/>
      <c r="S555" s="54"/>
      <c r="T555" s="54"/>
      <c r="U555" s="54"/>
      <c r="V555" s="54"/>
      <c r="W555" s="54"/>
      <c r="X555" s="54"/>
      <c r="Y555" s="54"/>
      <c r="Z555" s="54"/>
      <c r="AA555" s="54">
        <f t="shared" si="32"/>
        <v>0</v>
      </c>
      <c r="AB555" s="55"/>
      <c r="AC555" s="168"/>
      <c r="AD555" s="168"/>
      <c r="AE555" s="168"/>
      <c r="AF555" s="168"/>
      <c r="AG555" s="168"/>
      <c r="AH555" s="168"/>
      <c r="AI555" s="168"/>
      <c r="AJ555" s="168"/>
      <c r="AK555" s="168"/>
      <c r="AL555" s="168"/>
      <c r="AM555" s="168"/>
      <c r="AN555" s="168"/>
    </row>
    <row r="556" spans="1:40" s="16" customFormat="1" ht="10.199999999999999" hidden="1">
      <c r="A556" s="16">
        <v>1270112104</v>
      </c>
      <c r="B556" s="167" t="s">
        <v>629</v>
      </c>
      <c r="C556" s="54">
        <f>+VLOOKUP(A556,Clasificación!C:J,5,FALSE)</f>
        <v>0</v>
      </c>
      <c r="D556" s="54"/>
      <c r="E556" s="54"/>
      <c r="F556" s="54">
        <f>+VLOOKUP(A556,Clasificación!C:K,9,FALSE)</f>
        <v>0</v>
      </c>
      <c r="G556" s="54">
        <f t="shared" si="31"/>
        <v>0</v>
      </c>
      <c r="H556" s="54"/>
      <c r="I556" s="54"/>
      <c r="J556" s="54"/>
      <c r="K556" s="54"/>
      <c r="L556" s="54"/>
      <c r="M556" s="54"/>
      <c r="N556" s="54"/>
      <c r="O556" s="54"/>
      <c r="P556" s="54"/>
      <c r="Q556" s="54"/>
      <c r="R556" s="54"/>
      <c r="S556" s="54"/>
      <c r="T556" s="54"/>
      <c r="U556" s="54"/>
      <c r="V556" s="54"/>
      <c r="W556" s="54"/>
      <c r="X556" s="54"/>
      <c r="Y556" s="54"/>
      <c r="Z556" s="54"/>
      <c r="AA556" s="54">
        <f t="shared" si="32"/>
        <v>0</v>
      </c>
      <c r="AB556" s="55"/>
      <c r="AC556" s="168"/>
      <c r="AD556" s="168"/>
      <c r="AE556" s="168"/>
      <c r="AF556" s="168"/>
      <c r="AG556" s="168"/>
      <c r="AH556" s="168"/>
      <c r="AI556" s="168"/>
      <c r="AJ556" s="168"/>
      <c r="AK556" s="168"/>
      <c r="AL556" s="168"/>
      <c r="AM556" s="168"/>
      <c r="AN556" s="168"/>
    </row>
    <row r="557" spans="1:40" s="16" customFormat="1" ht="10.199999999999999" hidden="1">
      <c r="A557" s="16">
        <v>1270112105</v>
      </c>
      <c r="B557" s="167" t="s">
        <v>630</v>
      </c>
      <c r="C557" s="54">
        <f>+VLOOKUP(A557,Clasificación!C:J,5,FALSE)</f>
        <v>0</v>
      </c>
      <c r="D557" s="54"/>
      <c r="E557" s="54"/>
      <c r="F557" s="54">
        <f>+VLOOKUP(A557,Clasificación!C:K,9,FALSE)</f>
        <v>0</v>
      </c>
      <c r="G557" s="54">
        <f t="shared" si="31"/>
        <v>0</v>
      </c>
      <c r="H557" s="54"/>
      <c r="I557" s="54"/>
      <c r="J557" s="54"/>
      <c r="K557" s="54"/>
      <c r="L557" s="54"/>
      <c r="M557" s="54"/>
      <c r="N557" s="54"/>
      <c r="O557" s="54"/>
      <c r="P557" s="54"/>
      <c r="Q557" s="54"/>
      <c r="R557" s="54"/>
      <c r="S557" s="54"/>
      <c r="T557" s="54"/>
      <c r="U557" s="54"/>
      <c r="V557" s="54"/>
      <c r="W557" s="54"/>
      <c r="X557" s="54"/>
      <c r="Y557" s="54"/>
      <c r="Z557" s="54"/>
      <c r="AA557" s="54">
        <f t="shared" si="32"/>
        <v>0</v>
      </c>
      <c r="AB557" s="55"/>
      <c r="AC557" s="168"/>
      <c r="AD557" s="168"/>
      <c r="AE557" s="168"/>
      <c r="AF557" s="168"/>
      <c r="AG557" s="168"/>
      <c r="AH557" s="168"/>
      <c r="AI557" s="168"/>
      <c r="AJ557" s="168"/>
      <c r="AK557" s="168"/>
      <c r="AL557" s="168"/>
      <c r="AM557" s="168"/>
      <c r="AN557" s="168"/>
    </row>
    <row r="558" spans="1:40" s="16" customFormat="1" ht="10.199999999999999" hidden="1">
      <c r="A558" s="16">
        <v>128</v>
      </c>
      <c r="B558" s="167" t="s">
        <v>631</v>
      </c>
      <c r="C558" s="54">
        <f>+VLOOKUP(A558,Clasificación!C:J,5,FALSE)</f>
        <v>0</v>
      </c>
      <c r="D558" s="54"/>
      <c r="E558" s="54"/>
      <c r="F558" s="54">
        <f>+VLOOKUP(A558,Clasificación!C:K,9,FALSE)</f>
        <v>0</v>
      </c>
      <c r="G558" s="54">
        <f t="shared" si="31"/>
        <v>0</v>
      </c>
      <c r="H558" s="54"/>
      <c r="I558" s="54"/>
      <c r="J558" s="54"/>
      <c r="K558" s="54"/>
      <c r="L558" s="54"/>
      <c r="M558" s="54"/>
      <c r="N558" s="54"/>
      <c r="O558" s="54"/>
      <c r="P558" s="54"/>
      <c r="Q558" s="54"/>
      <c r="R558" s="54"/>
      <c r="S558" s="54"/>
      <c r="T558" s="54"/>
      <c r="U558" s="54"/>
      <c r="V558" s="54"/>
      <c r="W558" s="54"/>
      <c r="X558" s="54"/>
      <c r="Y558" s="54"/>
      <c r="Z558" s="54"/>
      <c r="AA558" s="54">
        <f t="shared" si="32"/>
        <v>0</v>
      </c>
      <c r="AB558" s="55"/>
      <c r="AC558" s="168"/>
      <c r="AD558" s="168"/>
      <c r="AE558" s="168"/>
      <c r="AF558" s="168"/>
      <c r="AG558" s="168"/>
      <c r="AH558" s="168"/>
      <c r="AI558" s="168"/>
      <c r="AJ558" s="168"/>
      <c r="AK558" s="168"/>
      <c r="AL558" s="168"/>
      <c r="AM558" s="168"/>
      <c r="AN558" s="168"/>
    </row>
    <row r="559" spans="1:40" s="16" customFormat="1" ht="10.199999999999999" hidden="1">
      <c r="A559" s="16">
        <v>12801</v>
      </c>
      <c r="B559" s="167" t="s">
        <v>632</v>
      </c>
      <c r="C559" s="54">
        <f>+VLOOKUP(A559,Clasificación!C:J,5,FALSE)</f>
        <v>0</v>
      </c>
      <c r="D559" s="54"/>
      <c r="E559" s="54"/>
      <c r="F559" s="54">
        <f>+VLOOKUP(A559,Clasificación!C:K,9,FALSE)</f>
        <v>0</v>
      </c>
      <c r="G559" s="54">
        <f t="shared" si="31"/>
        <v>0</v>
      </c>
      <c r="H559" s="54"/>
      <c r="I559" s="54"/>
      <c r="J559" s="54"/>
      <c r="K559" s="54"/>
      <c r="L559" s="54"/>
      <c r="M559" s="54"/>
      <c r="N559" s="54"/>
      <c r="O559" s="54"/>
      <c r="P559" s="54"/>
      <c r="Q559" s="54"/>
      <c r="R559" s="54"/>
      <c r="S559" s="54"/>
      <c r="T559" s="54"/>
      <c r="U559" s="54"/>
      <c r="V559" s="54"/>
      <c r="W559" s="54"/>
      <c r="X559" s="54"/>
      <c r="Y559" s="54"/>
      <c r="Z559" s="54"/>
      <c r="AA559" s="54">
        <f t="shared" si="32"/>
        <v>0</v>
      </c>
      <c r="AB559" s="55"/>
      <c r="AC559" s="168"/>
      <c r="AD559" s="168"/>
      <c r="AE559" s="168"/>
      <c r="AF559" s="168"/>
      <c r="AG559" s="168"/>
      <c r="AH559" s="168"/>
      <c r="AI559" s="168"/>
      <c r="AJ559" s="168"/>
      <c r="AK559" s="168"/>
      <c r="AL559" s="168"/>
      <c r="AM559" s="168"/>
      <c r="AN559" s="168"/>
    </row>
    <row r="560" spans="1:40" s="16" customFormat="1" ht="10.199999999999999" hidden="1">
      <c r="A560" s="16">
        <v>128011</v>
      </c>
      <c r="B560" s="167" t="s">
        <v>632</v>
      </c>
      <c r="C560" s="54">
        <f>+VLOOKUP(A560,Clasificación!C:J,5,FALSE)</f>
        <v>0</v>
      </c>
      <c r="D560" s="54"/>
      <c r="E560" s="54"/>
      <c r="F560" s="54">
        <f>+VLOOKUP(A560,Clasificación!C:K,9,FALSE)</f>
        <v>0</v>
      </c>
      <c r="G560" s="54">
        <f t="shared" si="31"/>
        <v>0</v>
      </c>
      <c r="H560" s="54"/>
      <c r="I560" s="54"/>
      <c r="J560" s="54"/>
      <c r="K560" s="54"/>
      <c r="L560" s="54"/>
      <c r="M560" s="54"/>
      <c r="N560" s="54"/>
      <c r="O560" s="54"/>
      <c r="P560" s="54"/>
      <c r="Q560" s="54"/>
      <c r="R560" s="54"/>
      <c r="S560" s="54"/>
      <c r="T560" s="54"/>
      <c r="U560" s="54"/>
      <c r="V560" s="54"/>
      <c r="W560" s="54"/>
      <c r="X560" s="54"/>
      <c r="Y560" s="54"/>
      <c r="Z560" s="54"/>
      <c r="AA560" s="54">
        <f t="shared" si="32"/>
        <v>0</v>
      </c>
      <c r="AB560" s="55"/>
      <c r="AC560" s="168"/>
      <c r="AD560" s="168"/>
      <c r="AE560" s="168"/>
      <c r="AF560" s="168"/>
      <c r="AG560" s="168"/>
      <c r="AH560" s="168"/>
      <c r="AI560" s="168"/>
      <c r="AJ560" s="168"/>
      <c r="AK560" s="168"/>
      <c r="AL560" s="168"/>
      <c r="AM560" s="168"/>
      <c r="AN560" s="168"/>
    </row>
    <row r="561" spans="1:40" s="16" customFormat="1" ht="10.199999999999999" hidden="1">
      <c r="A561" s="16">
        <v>1280111</v>
      </c>
      <c r="B561" s="167" t="s">
        <v>172</v>
      </c>
      <c r="C561" s="54">
        <f>+VLOOKUP(A561,Clasificación!C:J,5,FALSE)</f>
        <v>0</v>
      </c>
      <c r="D561" s="54"/>
      <c r="E561" s="54"/>
      <c r="F561" s="54">
        <f>+VLOOKUP(A561,Clasificación!C:K,9,FALSE)</f>
        <v>0</v>
      </c>
      <c r="G561" s="54">
        <f t="shared" si="31"/>
        <v>0</v>
      </c>
      <c r="H561" s="54"/>
      <c r="I561" s="54"/>
      <c r="J561" s="54"/>
      <c r="K561" s="54"/>
      <c r="L561" s="54"/>
      <c r="M561" s="54"/>
      <c r="N561" s="54"/>
      <c r="O561" s="54"/>
      <c r="P561" s="54"/>
      <c r="Q561" s="54"/>
      <c r="R561" s="54"/>
      <c r="S561" s="54"/>
      <c r="T561" s="54"/>
      <c r="U561" s="54"/>
      <c r="V561" s="54"/>
      <c r="W561" s="54"/>
      <c r="X561" s="54"/>
      <c r="Y561" s="54"/>
      <c r="Z561" s="54"/>
      <c r="AA561" s="54">
        <f t="shared" si="32"/>
        <v>0</v>
      </c>
      <c r="AB561" s="55"/>
      <c r="AC561" s="168"/>
      <c r="AD561" s="168"/>
      <c r="AE561" s="168"/>
      <c r="AF561" s="168"/>
      <c r="AG561" s="168"/>
      <c r="AH561" s="168"/>
      <c r="AI561" s="168"/>
      <c r="AJ561" s="168"/>
      <c r="AK561" s="168"/>
      <c r="AL561" s="168"/>
      <c r="AM561" s="168"/>
      <c r="AN561" s="168"/>
    </row>
    <row r="562" spans="1:40" s="16" customFormat="1" ht="10.199999999999999" hidden="1">
      <c r="A562" s="16">
        <v>12801111</v>
      </c>
      <c r="B562" s="167" t="s">
        <v>63</v>
      </c>
      <c r="C562" s="54">
        <f>+VLOOKUP(A562,Clasificación!C:J,5,FALSE)</f>
        <v>0</v>
      </c>
      <c r="D562" s="54"/>
      <c r="E562" s="54"/>
      <c r="F562" s="54">
        <f>+VLOOKUP(A562,Clasificación!C:K,9,FALSE)</f>
        <v>0</v>
      </c>
      <c r="G562" s="54">
        <f t="shared" si="31"/>
        <v>0</v>
      </c>
      <c r="H562" s="54"/>
      <c r="I562" s="54"/>
      <c r="J562" s="54"/>
      <c r="K562" s="54"/>
      <c r="L562" s="54"/>
      <c r="M562" s="54"/>
      <c r="N562" s="54"/>
      <c r="O562" s="54"/>
      <c r="P562" s="54"/>
      <c r="Q562" s="54"/>
      <c r="R562" s="54"/>
      <c r="S562" s="54"/>
      <c r="T562" s="54"/>
      <c r="U562" s="54"/>
      <c r="V562" s="54"/>
      <c r="W562" s="54"/>
      <c r="X562" s="54"/>
      <c r="Y562" s="54"/>
      <c r="Z562" s="54"/>
      <c r="AA562" s="54">
        <f t="shared" si="32"/>
        <v>0</v>
      </c>
      <c r="AB562" s="55"/>
      <c r="AC562" s="168"/>
      <c r="AD562" s="168"/>
      <c r="AE562" s="168"/>
      <c r="AF562" s="168"/>
      <c r="AG562" s="168"/>
      <c r="AH562" s="168"/>
      <c r="AI562" s="168"/>
      <c r="AJ562" s="168"/>
      <c r="AK562" s="168"/>
      <c r="AL562" s="168"/>
      <c r="AM562" s="168"/>
      <c r="AN562" s="168"/>
    </row>
    <row r="563" spans="1:40" s="16" customFormat="1" ht="10.199999999999999" hidden="1">
      <c r="A563" s="16">
        <v>1280111101</v>
      </c>
      <c r="B563" s="167" t="s">
        <v>633</v>
      </c>
      <c r="C563" s="54">
        <f>+VLOOKUP(A563,Clasificación!C:J,5,FALSE)</f>
        <v>481164166</v>
      </c>
      <c r="D563" s="54"/>
      <c r="E563" s="54"/>
      <c r="F563" s="54">
        <f>+VLOOKUP(A563,Clasificación!C:K,9,FALSE)</f>
        <v>481164166</v>
      </c>
      <c r="G563" s="54">
        <f t="shared" si="31"/>
        <v>0</v>
      </c>
      <c r="H563" s="54"/>
      <c r="I563" s="54"/>
      <c r="J563" s="54"/>
      <c r="K563" s="54"/>
      <c r="L563" s="54"/>
      <c r="M563" s="54"/>
      <c r="N563" s="54"/>
      <c r="O563" s="54"/>
      <c r="P563" s="54"/>
      <c r="Q563" s="54"/>
      <c r="R563" s="54"/>
      <c r="S563" s="54"/>
      <c r="T563" s="54"/>
      <c r="U563" s="54"/>
      <c r="V563" s="54"/>
      <c r="W563" s="54"/>
      <c r="X563" s="54"/>
      <c r="Y563" s="54"/>
      <c r="Z563" s="54"/>
      <c r="AA563" s="54">
        <f t="shared" si="32"/>
        <v>0</v>
      </c>
      <c r="AB563" s="55"/>
      <c r="AC563" s="168"/>
      <c r="AD563" s="168"/>
      <c r="AE563" s="168"/>
      <c r="AF563" s="168"/>
      <c r="AG563" s="168"/>
      <c r="AH563" s="168"/>
      <c r="AI563" s="168"/>
      <c r="AJ563" s="168"/>
      <c r="AK563" s="168"/>
      <c r="AL563" s="168"/>
      <c r="AM563" s="168"/>
      <c r="AN563" s="168"/>
    </row>
    <row r="564" spans="1:40" s="16" customFormat="1" ht="10.199999999999999">
      <c r="A564" s="16">
        <v>1280111102</v>
      </c>
      <c r="B564" s="167" t="s">
        <v>634</v>
      </c>
      <c r="C564" s="54">
        <f>+VLOOKUP(A564,Clasificación!C:J,5,FALSE)</f>
        <v>944323200</v>
      </c>
      <c r="D564" s="54"/>
      <c r="E564" s="54"/>
      <c r="F564" s="54">
        <f>+VLOOKUP(A564,Clasificación!C:K,9,FALSE)</f>
        <v>0</v>
      </c>
      <c r="G564" s="54">
        <f t="shared" si="31"/>
        <v>944323200</v>
      </c>
      <c r="H564" s="54"/>
      <c r="I564" s="54"/>
      <c r="J564" s="54"/>
      <c r="K564" s="54"/>
      <c r="L564" s="54">
        <f>-G564</f>
        <v>-944323200</v>
      </c>
      <c r="M564" s="54"/>
      <c r="N564" s="54"/>
      <c r="O564" s="54"/>
      <c r="P564" s="54"/>
      <c r="Q564" s="54"/>
      <c r="R564" s="54"/>
      <c r="S564" s="54"/>
      <c r="T564" s="54"/>
      <c r="U564" s="54"/>
      <c r="V564" s="54"/>
      <c r="W564" s="54"/>
      <c r="X564" s="54"/>
      <c r="Y564" s="54"/>
      <c r="Z564" s="54"/>
      <c r="AA564" s="54">
        <f t="shared" si="32"/>
        <v>0</v>
      </c>
      <c r="AB564" s="55"/>
      <c r="AC564" s="168"/>
      <c r="AD564" s="168"/>
      <c r="AE564" s="168"/>
      <c r="AF564" s="168"/>
      <c r="AG564" s="168"/>
      <c r="AH564" s="168"/>
      <c r="AI564" s="168"/>
      <c r="AJ564" s="168"/>
      <c r="AK564" s="168"/>
      <c r="AL564" s="168"/>
      <c r="AM564" s="168"/>
      <c r="AN564" s="168"/>
    </row>
    <row r="565" spans="1:40" s="16" customFormat="1" ht="10.199999999999999" hidden="1">
      <c r="A565" s="16">
        <v>1280112</v>
      </c>
      <c r="B565" s="167" t="s">
        <v>1182</v>
      </c>
      <c r="C565" s="54">
        <f>+VLOOKUP(A565,Clasificación!C:J,5,FALSE)</f>
        <v>0</v>
      </c>
      <c r="D565" s="54"/>
      <c r="E565" s="54"/>
      <c r="F565" s="54">
        <f>+VLOOKUP(A565,Clasificación!C:K,9,FALSE)</f>
        <v>0</v>
      </c>
      <c r="G565" s="54">
        <f t="shared" si="31"/>
        <v>0</v>
      </c>
      <c r="H565" s="54"/>
      <c r="I565" s="54"/>
      <c r="J565" s="54"/>
      <c r="K565" s="54"/>
      <c r="L565" s="54"/>
      <c r="M565" s="54"/>
      <c r="N565" s="54"/>
      <c r="O565" s="54"/>
      <c r="P565" s="54"/>
      <c r="Q565" s="54"/>
      <c r="R565" s="54"/>
      <c r="S565" s="54"/>
      <c r="T565" s="54"/>
      <c r="U565" s="54"/>
      <c r="V565" s="54"/>
      <c r="W565" s="54"/>
      <c r="X565" s="54"/>
      <c r="Y565" s="54"/>
      <c r="Z565" s="54"/>
      <c r="AA565" s="54">
        <f t="shared" si="32"/>
        <v>0</v>
      </c>
      <c r="AB565" s="55"/>
      <c r="AC565" s="168"/>
      <c r="AD565" s="168"/>
      <c r="AE565" s="168"/>
      <c r="AF565" s="168"/>
      <c r="AG565" s="168"/>
      <c r="AH565" s="168"/>
      <c r="AI565" s="168"/>
      <c r="AJ565" s="168"/>
      <c r="AK565" s="168"/>
      <c r="AL565" s="168"/>
      <c r="AM565" s="168"/>
      <c r="AN565" s="168"/>
    </row>
    <row r="566" spans="1:40" s="16" customFormat="1" ht="10.199999999999999" hidden="1">
      <c r="A566" s="16">
        <v>12801121</v>
      </c>
      <c r="B566" s="167" t="s">
        <v>1183</v>
      </c>
      <c r="C566" s="54">
        <f>+VLOOKUP(A566,Clasificación!C:J,5,FALSE)</f>
        <v>0</v>
      </c>
      <c r="D566" s="54"/>
      <c r="E566" s="54"/>
      <c r="F566" s="54">
        <f>+VLOOKUP(A566,Clasificación!C:K,9,FALSE)</f>
        <v>0</v>
      </c>
      <c r="G566" s="54">
        <f t="shared" si="31"/>
        <v>0</v>
      </c>
      <c r="H566" s="54"/>
      <c r="I566" s="54"/>
      <c r="J566" s="54"/>
      <c r="K566" s="54"/>
      <c r="L566" s="54"/>
      <c r="M566" s="54"/>
      <c r="N566" s="54"/>
      <c r="O566" s="54"/>
      <c r="P566" s="54"/>
      <c r="Q566" s="54"/>
      <c r="R566" s="54"/>
      <c r="S566" s="54"/>
      <c r="T566" s="54"/>
      <c r="U566" s="54"/>
      <c r="V566" s="54"/>
      <c r="W566" s="54"/>
      <c r="X566" s="54"/>
      <c r="Y566" s="54"/>
      <c r="Z566" s="54"/>
      <c r="AA566" s="54">
        <f t="shared" si="32"/>
        <v>0</v>
      </c>
      <c r="AB566" s="55"/>
      <c r="AC566" s="168"/>
      <c r="AD566" s="168"/>
      <c r="AE566" s="168"/>
      <c r="AF566" s="168"/>
      <c r="AG566" s="168"/>
      <c r="AH566" s="168"/>
      <c r="AI566" s="168"/>
      <c r="AJ566" s="168"/>
      <c r="AK566" s="168"/>
      <c r="AL566" s="168"/>
      <c r="AM566" s="168"/>
      <c r="AN566" s="168"/>
    </row>
    <row r="567" spans="1:40" s="16" customFormat="1" ht="10.199999999999999">
      <c r="A567" s="16">
        <v>1280112102</v>
      </c>
      <c r="B567" s="167" t="s">
        <v>1184</v>
      </c>
      <c r="C567" s="54">
        <f>+VLOOKUP(A567,Clasificación!C:J,5,FALSE)</f>
        <v>565522400</v>
      </c>
      <c r="D567" s="54"/>
      <c r="E567" s="54"/>
      <c r="F567" s="54">
        <f>+VLOOKUP(A567,Clasificación!C:K,9,FALSE)</f>
        <v>203949900</v>
      </c>
      <c r="G567" s="54">
        <f t="shared" si="31"/>
        <v>361572500</v>
      </c>
      <c r="H567" s="54"/>
      <c r="I567" s="54"/>
      <c r="J567" s="54"/>
      <c r="K567" s="54"/>
      <c r="L567" s="54">
        <f>-G567</f>
        <v>-361572500</v>
      </c>
      <c r="M567" s="54"/>
      <c r="N567" s="54"/>
      <c r="O567" s="54"/>
      <c r="P567" s="54"/>
      <c r="Q567" s="54"/>
      <c r="R567" s="54"/>
      <c r="S567" s="54"/>
      <c r="T567" s="54"/>
      <c r="U567" s="54"/>
      <c r="V567" s="54"/>
      <c r="W567" s="54"/>
      <c r="X567" s="54"/>
      <c r="Y567" s="54"/>
      <c r="Z567" s="54"/>
      <c r="AA567" s="54">
        <f t="shared" si="32"/>
        <v>0</v>
      </c>
      <c r="AB567" s="55"/>
      <c r="AC567" s="168"/>
      <c r="AD567" s="168"/>
      <c r="AE567" s="168"/>
      <c r="AF567" s="168"/>
      <c r="AG567" s="168"/>
      <c r="AH567" s="168"/>
      <c r="AI567" s="168"/>
      <c r="AJ567" s="168"/>
      <c r="AK567" s="168"/>
      <c r="AL567" s="168"/>
      <c r="AM567" s="168"/>
      <c r="AN567" s="168"/>
    </row>
    <row r="568" spans="1:40" s="16" customFormat="1" ht="10.199999999999999" hidden="1">
      <c r="A568" s="16">
        <v>12801122</v>
      </c>
      <c r="B568" s="167" t="s">
        <v>639</v>
      </c>
      <c r="C568" s="54">
        <f>+VLOOKUP(A568,Clasificación!C:J,5,FALSE)</f>
        <v>0</v>
      </c>
      <c r="D568" s="54"/>
      <c r="E568" s="54"/>
      <c r="F568" s="54">
        <f>+VLOOKUP(A568,Clasificación!C:K,9,FALSE)</f>
        <v>0</v>
      </c>
      <c r="G568" s="54">
        <f t="shared" si="31"/>
        <v>0</v>
      </c>
      <c r="H568" s="54"/>
      <c r="I568" s="54"/>
      <c r="J568" s="54"/>
      <c r="K568" s="54"/>
      <c r="L568" s="54"/>
      <c r="M568" s="54"/>
      <c r="N568" s="54"/>
      <c r="O568" s="54"/>
      <c r="P568" s="54"/>
      <c r="Q568" s="54"/>
      <c r="R568" s="54"/>
      <c r="S568" s="54"/>
      <c r="T568" s="54"/>
      <c r="U568" s="54"/>
      <c r="V568" s="54"/>
      <c r="W568" s="54"/>
      <c r="X568" s="54"/>
      <c r="Y568" s="54"/>
      <c r="Z568" s="54"/>
      <c r="AA568" s="54">
        <f t="shared" si="32"/>
        <v>0</v>
      </c>
      <c r="AB568" s="55"/>
      <c r="AC568" s="168"/>
      <c r="AD568" s="168"/>
      <c r="AE568" s="168"/>
      <c r="AF568" s="168"/>
      <c r="AG568" s="168"/>
      <c r="AH568" s="168"/>
      <c r="AI568" s="168"/>
      <c r="AJ568" s="168"/>
      <c r="AK568" s="168"/>
      <c r="AL568" s="168"/>
      <c r="AM568" s="168"/>
      <c r="AN568" s="168"/>
    </row>
    <row r="569" spans="1:40" s="16" customFormat="1" ht="10.199999999999999" hidden="1">
      <c r="A569" s="16">
        <v>1280112201</v>
      </c>
      <c r="B569" s="167" t="s">
        <v>1185</v>
      </c>
      <c r="C569" s="54">
        <f>+VLOOKUP(A569,Clasificación!C:J,5,FALSE)</f>
        <v>-234080942</v>
      </c>
      <c r="D569" s="54">
        <f>+E1229</f>
        <v>217085117</v>
      </c>
      <c r="E569" s="54"/>
      <c r="F569" s="54">
        <f>+VLOOKUP(A569,Clasificación!C:K,9,FALSE)</f>
        <v>-16995825</v>
      </c>
      <c r="G569" s="54">
        <f t="shared" si="31"/>
        <v>0</v>
      </c>
      <c r="H569" s="54"/>
      <c r="I569" s="54"/>
      <c r="J569" s="54"/>
      <c r="K569" s="54"/>
      <c r="L569" s="54"/>
      <c r="M569" s="54"/>
      <c r="N569" s="54"/>
      <c r="O569" s="54"/>
      <c r="P569" s="54"/>
      <c r="Q569" s="54"/>
      <c r="R569" s="54"/>
      <c r="S569" s="54"/>
      <c r="T569" s="54"/>
      <c r="U569" s="54"/>
      <c r="V569" s="54"/>
      <c r="W569" s="54"/>
      <c r="X569" s="54"/>
      <c r="Y569" s="54"/>
      <c r="Z569" s="54"/>
      <c r="AA569" s="54">
        <f t="shared" si="32"/>
        <v>0</v>
      </c>
      <c r="AB569" s="55"/>
      <c r="AC569" s="168"/>
      <c r="AD569" s="168"/>
      <c r="AE569" s="168"/>
      <c r="AF569" s="168"/>
      <c r="AG569" s="168"/>
      <c r="AH569" s="168"/>
      <c r="AI569" s="168"/>
      <c r="AJ569" s="168"/>
      <c r="AK569" s="168"/>
      <c r="AL569" s="168"/>
      <c r="AM569" s="168"/>
      <c r="AN569" s="168"/>
    </row>
    <row r="570" spans="1:40" s="16" customFormat="1" ht="10.199999999999999" hidden="1">
      <c r="A570" s="16">
        <v>12801113</v>
      </c>
      <c r="B570" s="167" t="s">
        <v>64</v>
      </c>
      <c r="C570" s="54">
        <f>+VLOOKUP(A570,Clasificación!C:J,5,FALSE)</f>
        <v>0</v>
      </c>
      <c r="D570" s="54"/>
      <c r="E570" s="54"/>
      <c r="F570" s="54">
        <f>+VLOOKUP(A570,Clasificación!C:K,9,FALSE)</f>
        <v>0</v>
      </c>
      <c r="G570" s="54">
        <f t="shared" si="31"/>
        <v>0</v>
      </c>
      <c r="H570" s="54"/>
      <c r="I570" s="54"/>
      <c r="J570" s="54"/>
      <c r="K570" s="54"/>
      <c r="L570" s="54"/>
      <c r="M570" s="54"/>
      <c r="N570" s="54"/>
      <c r="O570" s="54"/>
      <c r="P570" s="54"/>
      <c r="Q570" s="54"/>
      <c r="R570" s="54"/>
      <c r="S570" s="54"/>
      <c r="T570" s="54"/>
      <c r="U570" s="54"/>
      <c r="V570" s="54"/>
      <c r="W570" s="54"/>
      <c r="X570" s="54"/>
      <c r="Y570" s="54"/>
      <c r="Z570" s="54"/>
      <c r="AA570" s="54">
        <f t="shared" si="32"/>
        <v>0</v>
      </c>
      <c r="AB570" s="55"/>
      <c r="AC570" s="168"/>
      <c r="AD570" s="168"/>
      <c r="AE570" s="168"/>
      <c r="AF570" s="168"/>
      <c r="AG570" s="168"/>
      <c r="AH570" s="168"/>
      <c r="AI570" s="168"/>
      <c r="AJ570" s="168"/>
      <c r="AK570" s="168"/>
      <c r="AL570" s="168"/>
      <c r="AM570" s="168"/>
      <c r="AN570" s="168"/>
    </row>
    <row r="571" spans="1:40" s="16" customFormat="1" ht="10.199999999999999" hidden="1">
      <c r="A571" s="16">
        <v>1280111301</v>
      </c>
      <c r="B571" s="167" t="s">
        <v>635</v>
      </c>
      <c r="C571" s="54">
        <f>+VLOOKUP(A571,Clasificación!C:J,5,FALSE)</f>
        <v>0</v>
      </c>
      <c r="D571" s="54"/>
      <c r="E571" s="54"/>
      <c r="F571" s="54">
        <f>+VLOOKUP(A571,Clasificación!C:K,9,FALSE)</f>
        <v>0</v>
      </c>
      <c r="G571" s="54">
        <f t="shared" si="31"/>
        <v>0</v>
      </c>
      <c r="H571" s="54"/>
      <c r="I571" s="54"/>
      <c r="J571" s="54"/>
      <c r="K571" s="54"/>
      <c r="L571" s="54"/>
      <c r="M571" s="54"/>
      <c r="N571" s="54"/>
      <c r="O571" s="54"/>
      <c r="P571" s="54"/>
      <c r="Q571" s="54"/>
      <c r="R571" s="54"/>
      <c r="S571" s="54"/>
      <c r="T571" s="54"/>
      <c r="U571" s="54"/>
      <c r="V571" s="54"/>
      <c r="W571" s="54"/>
      <c r="X571" s="54"/>
      <c r="Y571" s="54"/>
      <c r="Z571" s="54"/>
      <c r="AA571" s="54">
        <f t="shared" si="32"/>
        <v>0</v>
      </c>
      <c r="AB571" s="55"/>
      <c r="AC571" s="168"/>
      <c r="AD571" s="168"/>
      <c r="AE571" s="168"/>
      <c r="AF571" s="168"/>
      <c r="AG571" s="168"/>
      <c r="AH571" s="168"/>
      <c r="AI571" s="168"/>
      <c r="AJ571" s="168"/>
      <c r="AK571" s="168"/>
      <c r="AL571" s="168"/>
      <c r="AM571" s="168"/>
      <c r="AN571" s="168"/>
    </row>
    <row r="572" spans="1:40" s="16" customFormat="1" ht="10.199999999999999" hidden="1">
      <c r="A572" s="16">
        <v>1280111302</v>
      </c>
      <c r="B572" s="167" t="s">
        <v>636</v>
      </c>
      <c r="C572" s="54">
        <f>+VLOOKUP(A572,Clasificación!C:J,5,FALSE)</f>
        <v>0</v>
      </c>
      <c r="D572" s="54"/>
      <c r="E572" s="54"/>
      <c r="F572" s="54">
        <f>+VLOOKUP(A572,Clasificación!C:K,9,FALSE)</f>
        <v>0</v>
      </c>
      <c r="G572" s="54">
        <f t="shared" si="31"/>
        <v>0</v>
      </c>
      <c r="H572" s="54"/>
      <c r="I572" s="54"/>
      <c r="J572" s="54"/>
      <c r="K572" s="54"/>
      <c r="L572" s="54"/>
      <c r="M572" s="54"/>
      <c r="N572" s="54"/>
      <c r="O572" s="54"/>
      <c r="P572" s="54"/>
      <c r="Q572" s="54"/>
      <c r="R572" s="54"/>
      <c r="S572" s="54"/>
      <c r="T572" s="54"/>
      <c r="U572" s="54"/>
      <c r="V572" s="54"/>
      <c r="W572" s="54"/>
      <c r="X572" s="54"/>
      <c r="Y572" s="54"/>
      <c r="Z572" s="54"/>
      <c r="AA572" s="54">
        <f t="shared" si="32"/>
        <v>0</v>
      </c>
      <c r="AB572" s="55"/>
      <c r="AC572" s="168"/>
      <c r="AD572" s="168"/>
      <c r="AE572" s="168"/>
      <c r="AF572" s="168"/>
      <c r="AG572" s="168"/>
      <c r="AH572" s="168"/>
      <c r="AI572" s="168"/>
      <c r="AJ572" s="168"/>
      <c r="AK572" s="168"/>
      <c r="AL572" s="168"/>
      <c r="AM572" s="168"/>
      <c r="AN572" s="168"/>
    </row>
    <row r="573" spans="1:40" s="16" customFormat="1" ht="10.199999999999999" hidden="1">
      <c r="A573" s="16">
        <v>12801114</v>
      </c>
      <c r="B573" s="167" t="s">
        <v>175</v>
      </c>
      <c r="C573" s="54">
        <f>+VLOOKUP(A573,Clasificación!C:J,5,FALSE)</f>
        <v>0</v>
      </c>
      <c r="D573" s="54"/>
      <c r="E573" s="54"/>
      <c r="F573" s="54">
        <f>+VLOOKUP(A573,Clasificación!C:K,9,FALSE)</f>
        <v>0</v>
      </c>
      <c r="G573" s="54">
        <f t="shared" si="31"/>
        <v>0</v>
      </c>
      <c r="H573" s="54"/>
      <c r="I573" s="54"/>
      <c r="J573" s="54"/>
      <c r="K573" s="54"/>
      <c r="L573" s="54"/>
      <c r="M573" s="54"/>
      <c r="N573" s="54"/>
      <c r="O573" s="54"/>
      <c r="P573" s="54"/>
      <c r="Q573" s="54"/>
      <c r="R573" s="54"/>
      <c r="S573" s="54"/>
      <c r="T573" s="54"/>
      <c r="U573" s="54"/>
      <c r="V573" s="54"/>
      <c r="W573" s="54"/>
      <c r="X573" s="54"/>
      <c r="Y573" s="54"/>
      <c r="Z573" s="54"/>
      <c r="AA573" s="54">
        <f t="shared" si="32"/>
        <v>0</v>
      </c>
      <c r="AB573" s="55"/>
      <c r="AC573" s="168"/>
      <c r="AD573" s="168"/>
      <c r="AE573" s="168"/>
      <c r="AF573" s="168"/>
      <c r="AG573" s="168"/>
      <c r="AH573" s="168"/>
      <c r="AI573" s="168"/>
      <c r="AJ573" s="168"/>
      <c r="AK573" s="168"/>
      <c r="AL573" s="168"/>
      <c r="AM573" s="168"/>
      <c r="AN573" s="168"/>
    </row>
    <row r="574" spans="1:40" s="16" customFormat="1" ht="10.199999999999999" hidden="1">
      <c r="A574" s="16">
        <v>1280111402</v>
      </c>
      <c r="B574" s="167" t="s">
        <v>1181</v>
      </c>
      <c r="C574" s="54">
        <f>+VLOOKUP(A574,Clasificación!C:J,5,FALSE)</f>
        <v>643678256</v>
      </c>
      <c r="D574" s="54"/>
      <c r="E574" s="54"/>
      <c r="F574" s="54">
        <f>+VLOOKUP(A574,Clasificación!C:K,9,FALSE)</f>
        <v>643678256</v>
      </c>
      <c r="G574" s="54">
        <f t="shared" si="31"/>
        <v>0</v>
      </c>
      <c r="H574" s="54"/>
      <c r="I574" s="54"/>
      <c r="J574" s="54"/>
      <c r="K574" s="54"/>
      <c r="L574" s="54"/>
      <c r="M574" s="54"/>
      <c r="N574" s="54"/>
      <c r="O574" s="54"/>
      <c r="P574" s="54"/>
      <c r="Q574" s="54"/>
      <c r="R574" s="54"/>
      <c r="S574" s="54"/>
      <c r="T574" s="54"/>
      <c r="U574" s="54"/>
      <c r="V574" s="54"/>
      <c r="W574" s="54"/>
      <c r="X574" s="54"/>
      <c r="Y574" s="54"/>
      <c r="Z574" s="54"/>
      <c r="AA574" s="54">
        <f t="shared" si="32"/>
        <v>0</v>
      </c>
      <c r="AB574" s="55"/>
      <c r="AC574" s="168"/>
      <c r="AD574" s="168"/>
      <c r="AE574" s="168"/>
      <c r="AF574" s="168"/>
      <c r="AG574" s="168"/>
      <c r="AH574" s="168"/>
      <c r="AI574" s="168"/>
      <c r="AJ574" s="168"/>
      <c r="AK574" s="168"/>
      <c r="AL574" s="168"/>
      <c r="AM574" s="168"/>
      <c r="AN574" s="168"/>
    </row>
    <row r="575" spans="1:40" s="16" customFormat="1" ht="10.199999999999999" hidden="1">
      <c r="A575" s="16">
        <v>12801115</v>
      </c>
      <c r="B575" s="167" t="s">
        <v>637</v>
      </c>
      <c r="C575" s="54">
        <f>+VLOOKUP(A575,Clasificación!C:J,5,FALSE)</f>
        <v>0</v>
      </c>
      <c r="D575" s="54"/>
      <c r="E575" s="54"/>
      <c r="F575" s="54">
        <f>+VLOOKUP(A575,Clasificación!C:K,9,FALSE)</f>
        <v>0</v>
      </c>
      <c r="G575" s="54">
        <f t="shared" si="31"/>
        <v>0</v>
      </c>
      <c r="H575" s="54"/>
      <c r="I575" s="54"/>
      <c r="J575" s="54"/>
      <c r="K575" s="54"/>
      <c r="L575" s="54"/>
      <c r="M575" s="54"/>
      <c r="N575" s="54"/>
      <c r="O575" s="54"/>
      <c r="P575" s="54"/>
      <c r="Q575" s="54"/>
      <c r="R575" s="54"/>
      <c r="S575" s="54"/>
      <c r="T575" s="54"/>
      <c r="U575" s="54"/>
      <c r="V575" s="54"/>
      <c r="W575" s="54"/>
      <c r="X575" s="54"/>
      <c r="Y575" s="54"/>
      <c r="Z575" s="54"/>
      <c r="AA575" s="54">
        <f t="shared" si="32"/>
        <v>0</v>
      </c>
      <c r="AB575" s="55"/>
      <c r="AC575" s="168"/>
      <c r="AD575" s="168"/>
      <c r="AE575" s="168"/>
      <c r="AF575" s="168"/>
      <c r="AG575" s="168"/>
      <c r="AH575" s="168"/>
      <c r="AI575" s="168"/>
      <c r="AJ575" s="168"/>
      <c r="AK575" s="168"/>
      <c r="AL575" s="168"/>
      <c r="AM575" s="168"/>
      <c r="AN575" s="168"/>
    </row>
    <row r="576" spans="1:40" s="16" customFormat="1" ht="10.199999999999999" hidden="1">
      <c r="A576" s="16">
        <v>12801116</v>
      </c>
      <c r="B576" s="167" t="s">
        <v>638</v>
      </c>
      <c r="C576" s="54">
        <f>+VLOOKUP(A576,Clasificación!C:J,5,FALSE)</f>
        <v>0</v>
      </c>
      <c r="D576" s="54"/>
      <c r="E576" s="54"/>
      <c r="F576" s="54">
        <f>+VLOOKUP(A576,Clasificación!C:K,9,FALSE)</f>
        <v>0</v>
      </c>
      <c r="G576" s="54">
        <f t="shared" si="31"/>
        <v>0</v>
      </c>
      <c r="H576" s="54"/>
      <c r="I576" s="54"/>
      <c r="J576" s="54"/>
      <c r="K576" s="54"/>
      <c r="L576" s="54"/>
      <c r="M576" s="54"/>
      <c r="N576" s="54"/>
      <c r="O576" s="54"/>
      <c r="P576" s="54"/>
      <c r="Q576" s="54"/>
      <c r="R576" s="54"/>
      <c r="S576" s="54"/>
      <c r="T576" s="54"/>
      <c r="U576" s="54"/>
      <c r="V576" s="54"/>
      <c r="W576" s="54"/>
      <c r="X576" s="54"/>
      <c r="Y576" s="54"/>
      <c r="Z576" s="54"/>
      <c r="AA576" s="54">
        <f t="shared" si="32"/>
        <v>0</v>
      </c>
      <c r="AB576" s="55"/>
      <c r="AC576" s="168"/>
      <c r="AD576" s="168"/>
      <c r="AE576" s="168"/>
      <c r="AF576" s="168"/>
      <c r="AG576" s="168"/>
      <c r="AH576" s="168"/>
      <c r="AI576" s="168"/>
      <c r="AJ576" s="168"/>
      <c r="AK576" s="168"/>
      <c r="AL576" s="168"/>
      <c r="AM576" s="168"/>
      <c r="AN576" s="168"/>
    </row>
    <row r="577" spans="1:40" s="16" customFormat="1" ht="10.199999999999999" hidden="1">
      <c r="A577" s="16">
        <v>12801117</v>
      </c>
      <c r="B577" s="167" t="s">
        <v>639</v>
      </c>
      <c r="C577" s="54">
        <f>+VLOOKUP(A577,Clasificación!C:J,5,FALSE)</f>
        <v>0</v>
      </c>
      <c r="D577" s="54"/>
      <c r="E577" s="54"/>
      <c r="F577" s="54">
        <f>+VLOOKUP(A577,Clasificación!C:K,9,FALSE)</f>
        <v>0</v>
      </c>
      <c r="G577" s="54">
        <f t="shared" si="31"/>
        <v>0</v>
      </c>
      <c r="H577" s="54"/>
      <c r="I577" s="54"/>
      <c r="J577" s="54"/>
      <c r="K577" s="54"/>
      <c r="L577" s="54"/>
      <c r="M577" s="54"/>
      <c r="N577" s="54"/>
      <c r="O577" s="54"/>
      <c r="P577" s="54"/>
      <c r="Q577" s="54"/>
      <c r="R577" s="54"/>
      <c r="S577" s="54"/>
      <c r="T577" s="54"/>
      <c r="U577" s="54"/>
      <c r="V577" s="54"/>
      <c r="W577" s="54"/>
      <c r="X577" s="54"/>
      <c r="Y577" s="54"/>
      <c r="Z577" s="54"/>
      <c r="AA577" s="54">
        <f t="shared" si="32"/>
        <v>0</v>
      </c>
      <c r="AB577" s="55"/>
      <c r="AC577" s="168"/>
      <c r="AD577" s="168"/>
      <c r="AE577" s="168"/>
      <c r="AF577" s="168"/>
      <c r="AG577" s="168"/>
      <c r="AH577" s="168"/>
      <c r="AI577" s="168"/>
      <c r="AJ577" s="168"/>
      <c r="AK577" s="168"/>
      <c r="AL577" s="168"/>
      <c r="AM577" s="168"/>
      <c r="AN577" s="168"/>
    </row>
    <row r="578" spans="1:40" s="312" customFormat="1" ht="10.199999999999999" hidden="1">
      <c r="A578" s="312">
        <v>1280111701</v>
      </c>
      <c r="B578" s="313" t="s">
        <v>63</v>
      </c>
      <c r="C578" s="314">
        <f>+VLOOKUP(A578,Clasificación!C:J,5,FALSE)</f>
        <v>-204494771</v>
      </c>
      <c r="D578" s="314">
        <f>+E1231</f>
        <v>172417162</v>
      </c>
      <c r="E578" s="314"/>
      <c r="F578" s="314">
        <f>+VLOOKUP(A578,Clasificación!C:K,9,FALSE)</f>
        <v>-32077611</v>
      </c>
      <c r="G578" s="314">
        <f t="shared" si="31"/>
        <v>2</v>
      </c>
      <c r="H578" s="314">
        <f>-G578</f>
        <v>-2</v>
      </c>
      <c r="I578" s="314"/>
      <c r="J578" s="314"/>
      <c r="K578" s="314"/>
      <c r="L578" s="314"/>
      <c r="M578" s="314"/>
      <c r="N578" s="314"/>
      <c r="O578" s="314"/>
      <c r="P578" s="314"/>
      <c r="Q578" s="314"/>
      <c r="R578" s="314"/>
      <c r="S578" s="314"/>
      <c r="T578" s="314"/>
      <c r="U578" s="314"/>
      <c r="V578" s="314"/>
      <c r="W578" s="314"/>
      <c r="X578" s="314"/>
      <c r="Y578" s="314"/>
      <c r="Z578" s="314"/>
      <c r="AA578" s="314">
        <f t="shared" si="32"/>
        <v>0</v>
      </c>
      <c r="AB578" s="315"/>
      <c r="AC578" s="316"/>
      <c r="AD578" s="316"/>
      <c r="AE578" s="316"/>
      <c r="AF578" s="316"/>
      <c r="AG578" s="316"/>
      <c r="AH578" s="316"/>
      <c r="AI578" s="316"/>
      <c r="AJ578" s="316"/>
      <c r="AK578" s="316"/>
      <c r="AL578" s="316"/>
      <c r="AM578" s="316"/>
      <c r="AN578" s="316"/>
    </row>
    <row r="579" spans="1:40" s="16" customFormat="1" ht="10.199999999999999" hidden="1">
      <c r="A579" s="16">
        <v>1280111702</v>
      </c>
      <c r="B579" s="167" t="s">
        <v>64</v>
      </c>
      <c r="C579" s="54">
        <f>+VLOOKUP(A579,Clasificación!C:J,5,FALSE)</f>
        <v>0</v>
      </c>
      <c r="E579" s="54"/>
      <c r="F579" s="54">
        <f>+VLOOKUP(A579,Clasificación!C:K,9,FALSE)</f>
        <v>0</v>
      </c>
      <c r="G579" s="54">
        <f t="shared" si="31"/>
        <v>0</v>
      </c>
      <c r="H579" s="54"/>
      <c r="I579" s="54"/>
      <c r="J579" s="54"/>
      <c r="K579" s="54"/>
      <c r="L579" s="54"/>
      <c r="M579" s="54"/>
      <c r="N579" s="54"/>
      <c r="O579" s="54"/>
      <c r="P579" s="54"/>
      <c r="Q579" s="54"/>
      <c r="R579" s="54"/>
      <c r="S579" s="54"/>
      <c r="T579" s="54"/>
      <c r="U579" s="54"/>
      <c r="V579" s="54"/>
      <c r="W579" s="54"/>
      <c r="X579" s="54"/>
      <c r="Y579" s="54"/>
      <c r="Z579" s="54"/>
      <c r="AA579" s="54">
        <f>SUM(G579:Z579)</f>
        <v>0</v>
      </c>
      <c r="AB579" s="55"/>
      <c r="AC579" s="168"/>
      <c r="AD579" s="168"/>
      <c r="AE579" s="168"/>
      <c r="AF579" s="168"/>
      <c r="AG579" s="168"/>
      <c r="AH579" s="168"/>
      <c r="AI579" s="168"/>
      <c r="AJ579" s="168"/>
      <c r="AK579" s="168"/>
      <c r="AL579" s="168"/>
      <c r="AM579" s="168"/>
      <c r="AN579" s="168"/>
    </row>
    <row r="580" spans="1:40" s="312" customFormat="1" ht="10.199999999999999" hidden="1">
      <c r="A580" s="312">
        <v>1280111703</v>
      </c>
      <c r="B580" s="313" t="s">
        <v>65</v>
      </c>
      <c r="C580" s="314">
        <f>+VLOOKUP(A580,Clasificación!C:J,5,FALSE)</f>
        <v>-273563259</v>
      </c>
      <c r="D580" s="314">
        <f>+E1232</f>
        <v>230651376</v>
      </c>
      <c r="E580" s="314"/>
      <c r="F580" s="314">
        <f>+VLOOKUP(A580,Clasificación!C:K,9,FALSE)</f>
        <v>-42911884</v>
      </c>
      <c r="G580" s="314">
        <f t="shared" si="31"/>
        <v>1</v>
      </c>
      <c r="H580" s="314">
        <f>-G580</f>
        <v>-1</v>
      </c>
      <c r="I580" s="314"/>
      <c r="J580" s="314"/>
      <c r="K580" s="314"/>
      <c r="L580" s="314"/>
      <c r="M580" s="314"/>
      <c r="N580" s="314"/>
      <c r="O580" s="314"/>
      <c r="P580" s="314"/>
      <c r="Q580" s="314"/>
      <c r="R580" s="314"/>
      <c r="S580" s="314"/>
      <c r="T580" s="314"/>
      <c r="U580" s="314"/>
      <c r="V580" s="314"/>
      <c r="W580" s="314"/>
      <c r="X580" s="314"/>
      <c r="Y580" s="314"/>
      <c r="Z580" s="314"/>
      <c r="AA580" s="314">
        <f t="shared" ref="AA580:AA596" si="33">SUM(G580:Z580)</f>
        <v>0</v>
      </c>
      <c r="AB580" s="315"/>
      <c r="AC580" s="316"/>
      <c r="AD580" s="316"/>
      <c r="AE580" s="316"/>
      <c r="AF580" s="316"/>
      <c r="AG580" s="316"/>
      <c r="AH580" s="316"/>
      <c r="AI580" s="316"/>
      <c r="AJ580" s="316"/>
      <c r="AK580" s="316"/>
      <c r="AL580" s="316"/>
      <c r="AM580" s="316"/>
      <c r="AN580" s="316"/>
    </row>
    <row r="581" spans="1:40" s="16" customFormat="1" ht="10.199999999999999" hidden="1">
      <c r="A581" s="16">
        <v>1280111704</v>
      </c>
      <c r="B581" s="167" t="s">
        <v>637</v>
      </c>
      <c r="C581" s="54">
        <f>+VLOOKUP(A581,Clasificación!C:J,5,FALSE)</f>
        <v>0</v>
      </c>
      <c r="D581" s="54"/>
      <c r="E581" s="54"/>
      <c r="F581" s="54">
        <f>+VLOOKUP(A581,Clasificación!C:K,9,FALSE)</f>
        <v>0</v>
      </c>
      <c r="G581" s="54">
        <f t="shared" si="31"/>
        <v>0</v>
      </c>
      <c r="H581" s="54"/>
      <c r="I581" s="54"/>
      <c r="J581" s="54"/>
      <c r="K581" s="54"/>
      <c r="L581" s="54"/>
      <c r="M581" s="54"/>
      <c r="N581" s="54"/>
      <c r="O581" s="54"/>
      <c r="P581" s="54"/>
      <c r="Q581" s="54"/>
      <c r="R581" s="54"/>
      <c r="S581" s="54"/>
      <c r="T581" s="54"/>
      <c r="U581" s="54"/>
      <c r="V581" s="54"/>
      <c r="W581" s="54"/>
      <c r="X581" s="54"/>
      <c r="Y581" s="54"/>
      <c r="Z581" s="54"/>
      <c r="AA581" s="54">
        <f t="shared" si="33"/>
        <v>0</v>
      </c>
      <c r="AB581" s="55"/>
      <c r="AC581" s="168"/>
      <c r="AD581" s="168"/>
      <c r="AE581" s="168"/>
      <c r="AF581" s="168"/>
      <c r="AG581" s="168"/>
      <c r="AH581" s="168"/>
      <c r="AI581" s="168"/>
      <c r="AJ581" s="168"/>
      <c r="AK581" s="168"/>
      <c r="AL581" s="168"/>
      <c r="AM581" s="168"/>
      <c r="AN581" s="168"/>
    </row>
    <row r="582" spans="1:40" s="16" customFormat="1" ht="10.199999999999999" hidden="1">
      <c r="A582" s="16">
        <v>1280111705</v>
      </c>
      <c r="B582" s="243" t="s">
        <v>638</v>
      </c>
      <c r="C582" s="58">
        <f>+VLOOKUP(A582,Clasificación!C:J,5,FALSE)</f>
        <v>0</v>
      </c>
      <c r="D582" s="58"/>
      <c r="E582" s="58"/>
      <c r="F582" s="58">
        <f>+VLOOKUP(A582,Clasificación!C:K,9,FALSE)</f>
        <v>0</v>
      </c>
      <c r="G582" s="58">
        <f t="shared" si="31"/>
        <v>0</v>
      </c>
      <c r="H582" s="58"/>
      <c r="I582" s="58"/>
      <c r="J582" s="58"/>
      <c r="K582" s="58"/>
      <c r="L582" s="58"/>
      <c r="M582" s="58"/>
      <c r="N582" s="58"/>
      <c r="O582" s="58"/>
      <c r="P582" s="58"/>
      <c r="Q582" s="58"/>
      <c r="R582" s="58"/>
      <c r="S582" s="58"/>
      <c r="T582" s="58"/>
      <c r="U582" s="58"/>
      <c r="V582" s="58"/>
      <c r="W582" s="58"/>
      <c r="X582" s="58"/>
      <c r="Y582" s="58"/>
      <c r="Z582" s="58"/>
      <c r="AA582" s="58">
        <f t="shared" si="33"/>
        <v>0</v>
      </c>
      <c r="AB582" s="55"/>
      <c r="AC582" s="168"/>
      <c r="AD582" s="168"/>
      <c r="AE582" s="168"/>
      <c r="AF582" s="168"/>
      <c r="AG582" s="168"/>
      <c r="AH582" s="168"/>
      <c r="AI582" s="168"/>
      <c r="AJ582" s="168"/>
      <c r="AK582" s="168"/>
      <c r="AL582" s="168"/>
      <c r="AM582" s="168"/>
      <c r="AN582" s="168"/>
    </row>
    <row r="583" spans="1:40" s="16" customFormat="1" ht="7.5" hidden="1" customHeight="1">
      <c r="B583" s="241"/>
      <c r="C583" s="245"/>
      <c r="D583" s="245"/>
      <c r="E583" s="245"/>
      <c r="F583" s="245"/>
      <c r="G583" s="245"/>
      <c r="H583" s="245"/>
      <c r="I583" s="245"/>
      <c r="J583" s="245"/>
      <c r="K583" s="245"/>
      <c r="L583" s="245"/>
      <c r="M583" s="245"/>
      <c r="N583" s="245"/>
      <c r="O583" s="245"/>
      <c r="P583" s="245"/>
      <c r="Q583" s="245"/>
      <c r="R583" s="245"/>
      <c r="S583" s="245"/>
      <c r="T583" s="245"/>
      <c r="U583" s="245"/>
      <c r="V583" s="245"/>
      <c r="W583" s="245"/>
      <c r="X583" s="245"/>
      <c r="Y583" s="245"/>
      <c r="Z583" s="245"/>
      <c r="AA583" s="245"/>
      <c r="AB583" s="55"/>
      <c r="AC583" s="168"/>
      <c r="AD583" s="168"/>
      <c r="AE583" s="168"/>
      <c r="AF583" s="168"/>
      <c r="AG583" s="168"/>
      <c r="AH583" s="168"/>
      <c r="AI583" s="168"/>
      <c r="AJ583" s="168"/>
      <c r="AK583" s="168"/>
      <c r="AL583" s="168"/>
      <c r="AM583" s="168"/>
      <c r="AN583" s="168"/>
    </row>
    <row r="584" spans="1:40" s="16" customFormat="1" ht="10.199999999999999" hidden="1">
      <c r="A584" s="194">
        <v>2</v>
      </c>
      <c r="B584" s="247" t="s">
        <v>8</v>
      </c>
      <c r="C584" s="250">
        <f>-'BG 122022'!D158-SUM('CA FE'!C585:C758)</f>
        <v>0</v>
      </c>
      <c r="D584" s="250"/>
      <c r="E584" s="250"/>
      <c r="F584" s="250">
        <f>-VLOOKUP(A584,Clasificación!C:K,9,FALSE)</f>
        <v>0</v>
      </c>
      <c r="G584" s="250">
        <f t="shared" ref="G584:G648" si="34">C584+D584-E584-F584</f>
        <v>0</v>
      </c>
      <c r="H584" s="250"/>
      <c r="I584" s="250"/>
      <c r="J584" s="250"/>
      <c r="K584" s="250"/>
      <c r="L584" s="250"/>
      <c r="M584" s="250"/>
      <c r="N584" s="250"/>
      <c r="O584" s="250"/>
      <c r="P584" s="250"/>
      <c r="Q584" s="250"/>
      <c r="R584" s="250"/>
      <c r="S584" s="250"/>
      <c r="T584" s="250"/>
      <c r="U584" s="250"/>
      <c r="V584" s="250"/>
      <c r="W584" s="250"/>
      <c r="X584" s="250"/>
      <c r="Y584" s="250"/>
      <c r="Z584" s="250"/>
      <c r="AA584" s="250">
        <f t="shared" si="33"/>
        <v>0</v>
      </c>
      <c r="AB584" s="55"/>
      <c r="AC584" s="168"/>
      <c r="AD584" s="168"/>
      <c r="AE584" s="168"/>
      <c r="AF584" s="168"/>
      <c r="AG584" s="168"/>
      <c r="AH584" s="168"/>
      <c r="AI584" s="168"/>
      <c r="AJ584" s="168"/>
      <c r="AK584" s="168"/>
      <c r="AL584" s="168"/>
      <c r="AM584" s="168"/>
      <c r="AN584" s="168"/>
    </row>
    <row r="585" spans="1:40" s="16" customFormat="1" ht="10.199999999999999" hidden="1">
      <c r="A585" s="16">
        <v>21</v>
      </c>
      <c r="B585" s="167" t="s">
        <v>9</v>
      </c>
      <c r="C585" s="54">
        <f>-VLOOKUP(A585,Clasificación!C:J,5,FALSE)</f>
        <v>0</v>
      </c>
      <c r="D585" s="54"/>
      <c r="E585" s="54"/>
      <c r="F585" s="54">
        <f>-VLOOKUP(A585,Clasificación!C:K,9,FALSE)</f>
        <v>0</v>
      </c>
      <c r="G585" s="54">
        <f t="shared" si="34"/>
        <v>0</v>
      </c>
      <c r="H585" s="54"/>
      <c r="I585" s="54"/>
      <c r="J585" s="54"/>
      <c r="K585" s="54"/>
      <c r="L585" s="54"/>
      <c r="M585" s="54"/>
      <c r="N585" s="54"/>
      <c r="O585" s="54"/>
      <c r="P585" s="54"/>
      <c r="Q585" s="54"/>
      <c r="R585" s="54"/>
      <c r="S585" s="54"/>
      <c r="T585" s="54"/>
      <c r="U585" s="54"/>
      <c r="V585" s="54"/>
      <c r="W585" s="54"/>
      <c r="X585" s="54"/>
      <c r="Y585" s="54"/>
      <c r="Z585" s="54"/>
      <c r="AA585" s="54">
        <f t="shared" si="33"/>
        <v>0</v>
      </c>
      <c r="AB585" s="55"/>
      <c r="AC585" s="168"/>
      <c r="AD585" s="168"/>
      <c r="AE585" s="168"/>
      <c r="AF585" s="168"/>
      <c r="AG585" s="168"/>
      <c r="AH585" s="168"/>
      <c r="AI585" s="168"/>
      <c r="AJ585" s="168"/>
      <c r="AK585" s="168"/>
      <c r="AL585" s="168"/>
      <c r="AM585" s="168"/>
      <c r="AN585" s="168"/>
    </row>
    <row r="586" spans="1:40" s="16" customFormat="1" ht="10.199999999999999" hidden="1">
      <c r="A586" s="16">
        <v>211</v>
      </c>
      <c r="B586" s="167" t="s">
        <v>327</v>
      </c>
      <c r="C586" s="54">
        <f>-VLOOKUP(A586,Clasificación!C:J,5,FALSE)</f>
        <v>0</v>
      </c>
      <c r="D586" s="54"/>
      <c r="E586" s="54"/>
      <c r="F586" s="54">
        <f>-VLOOKUP(A586,Clasificación!C:K,9,FALSE)</f>
        <v>0</v>
      </c>
      <c r="G586" s="54">
        <f t="shared" si="34"/>
        <v>0</v>
      </c>
      <c r="H586" s="54"/>
      <c r="I586" s="54"/>
      <c r="J586" s="54"/>
      <c r="K586" s="54"/>
      <c r="L586" s="54"/>
      <c r="M586" s="54"/>
      <c r="N586" s="54"/>
      <c r="O586" s="54"/>
      <c r="P586" s="54"/>
      <c r="Q586" s="54"/>
      <c r="R586" s="54"/>
      <c r="S586" s="54"/>
      <c r="T586" s="54"/>
      <c r="U586" s="54"/>
      <c r="V586" s="54"/>
      <c r="W586" s="54"/>
      <c r="X586" s="54"/>
      <c r="Y586" s="54"/>
      <c r="Z586" s="54"/>
      <c r="AA586" s="54">
        <f t="shared" si="33"/>
        <v>0</v>
      </c>
      <c r="AB586" s="55"/>
      <c r="AC586" s="168"/>
      <c r="AD586" s="168"/>
      <c r="AE586" s="168"/>
      <c r="AF586" s="168"/>
      <c r="AG586" s="168"/>
      <c r="AH586" s="168"/>
      <c r="AI586" s="168"/>
      <c r="AJ586" s="168"/>
      <c r="AK586" s="168"/>
      <c r="AL586" s="168"/>
      <c r="AM586" s="168"/>
      <c r="AN586" s="168"/>
    </row>
    <row r="587" spans="1:40" s="16" customFormat="1" ht="10.199999999999999" hidden="1">
      <c r="A587" s="16">
        <v>21101</v>
      </c>
      <c r="B587" s="167" t="s">
        <v>199</v>
      </c>
      <c r="C587" s="54">
        <f>-VLOOKUP(A587,Clasificación!C:J,5,FALSE)</f>
        <v>0</v>
      </c>
      <c r="D587" s="54"/>
      <c r="E587" s="54"/>
      <c r="F587" s="54">
        <f>-VLOOKUP(A587,Clasificación!C:K,9,FALSE)</f>
        <v>0</v>
      </c>
      <c r="G587" s="54">
        <f t="shared" si="34"/>
        <v>0</v>
      </c>
      <c r="H587" s="54"/>
      <c r="I587" s="54"/>
      <c r="J587" s="54"/>
      <c r="K587" s="54"/>
      <c r="L587" s="54"/>
      <c r="M587" s="54"/>
      <c r="N587" s="54"/>
      <c r="O587" s="54"/>
      <c r="P587" s="54"/>
      <c r="Q587" s="54"/>
      <c r="R587" s="54"/>
      <c r="S587" s="54">
        <f>-G587</f>
        <v>0</v>
      </c>
      <c r="T587" s="54"/>
      <c r="U587" s="54"/>
      <c r="V587" s="54"/>
      <c r="W587" s="54"/>
      <c r="X587" s="54"/>
      <c r="Y587" s="54"/>
      <c r="Z587" s="54"/>
      <c r="AA587" s="54">
        <f t="shared" si="33"/>
        <v>0</v>
      </c>
      <c r="AB587" s="55"/>
      <c r="AC587" s="168"/>
      <c r="AD587" s="168"/>
      <c r="AE587" s="168"/>
      <c r="AF587" s="168"/>
      <c r="AG587" s="168"/>
      <c r="AH587" s="168"/>
      <c r="AI587" s="168"/>
      <c r="AJ587" s="168"/>
      <c r="AK587" s="168"/>
      <c r="AL587" s="168"/>
      <c r="AM587" s="168"/>
      <c r="AN587" s="168"/>
    </row>
    <row r="588" spans="1:40" s="16" customFormat="1" ht="10.199999999999999" hidden="1">
      <c r="A588" s="16">
        <v>211011</v>
      </c>
      <c r="B588" s="167" t="s">
        <v>199</v>
      </c>
      <c r="C588" s="54">
        <f>-VLOOKUP(A588,Clasificación!C:J,5,FALSE)</f>
        <v>0</v>
      </c>
      <c r="D588" s="54"/>
      <c r="E588" s="54"/>
      <c r="F588" s="54">
        <f>-VLOOKUP(A588,Clasificación!C:K,9,FALSE)</f>
        <v>0</v>
      </c>
      <c r="G588" s="54">
        <f t="shared" si="34"/>
        <v>0</v>
      </c>
      <c r="H588" s="54"/>
      <c r="I588" s="54"/>
      <c r="J588" s="54"/>
      <c r="K588" s="54"/>
      <c r="L588" s="54"/>
      <c r="M588" s="54"/>
      <c r="N588" s="54"/>
      <c r="O588" s="54"/>
      <c r="P588" s="54"/>
      <c r="Q588" s="54"/>
      <c r="R588" s="54"/>
      <c r="S588" s="54">
        <f>-G588</f>
        <v>0</v>
      </c>
      <c r="T588" s="54"/>
      <c r="U588" s="54"/>
      <c r="V588" s="54"/>
      <c r="W588" s="54"/>
      <c r="X588" s="54"/>
      <c r="Y588" s="54"/>
      <c r="Z588" s="54"/>
      <c r="AA588" s="54">
        <f t="shared" si="33"/>
        <v>0</v>
      </c>
      <c r="AB588" s="55"/>
      <c r="AC588" s="168"/>
      <c r="AD588" s="168"/>
      <c r="AE588" s="168"/>
      <c r="AF588" s="168"/>
      <c r="AG588" s="168"/>
      <c r="AH588" s="168"/>
      <c r="AI588" s="168"/>
      <c r="AJ588" s="168"/>
      <c r="AK588" s="168"/>
      <c r="AL588" s="168"/>
      <c r="AM588" s="168"/>
      <c r="AN588" s="168"/>
    </row>
    <row r="589" spans="1:40" s="16" customFormat="1" ht="10.199999999999999" hidden="1">
      <c r="A589" s="16">
        <v>2110111</v>
      </c>
      <c r="B589" s="167" t="s">
        <v>328</v>
      </c>
      <c r="C589" s="54">
        <f>-VLOOKUP(A589,Clasificación!C:J,5,FALSE)</f>
        <v>0</v>
      </c>
      <c r="D589" s="54"/>
      <c r="E589" s="54"/>
      <c r="F589" s="54">
        <f>-VLOOKUP(A589,Clasificación!C:K,9,FALSE)</f>
        <v>0</v>
      </c>
      <c r="G589" s="54">
        <f t="shared" si="34"/>
        <v>0</v>
      </c>
      <c r="H589" s="54"/>
      <c r="I589" s="54"/>
      <c r="J589" s="54"/>
      <c r="K589" s="54"/>
      <c r="L589" s="54"/>
      <c r="M589" s="54"/>
      <c r="N589" s="54"/>
      <c r="O589" s="54"/>
      <c r="P589" s="54"/>
      <c r="Q589" s="54"/>
      <c r="R589" s="54"/>
      <c r="S589" s="54">
        <f>-G589</f>
        <v>0</v>
      </c>
      <c r="T589" s="54"/>
      <c r="U589" s="54"/>
      <c r="V589" s="54"/>
      <c r="W589" s="54"/>
      <c r="X589" s="54"/>
      <c r="Y589" s="54"/>
      <c r="Z589" s="54"/>
      <c r="AA589" s="54">
        <f t="shared" si="33"/>
        <v>0</v>
      </c>
      <c r="AB589" s="55"/>
      <c r="AC589" s="168"/>
      <c r="AD589" s="168"/>
      <c r="AE589" s="168"/>
      <c r="AF589" s="168"/>
      <c r="AG589" s="168"/>
      <c r="AH589" s="168"/>
      <c r="AI589" s="168"/>
      <c r="AJ589" s="168"/>
      <c r="AK589" s="168"/>
      <c r="AL589" s="168"/>
      <c r="AM589" s="168"/>
      <c r="AN589" s="168"/>
    </row>
    <row r="590" spans="1:40" s="16" customFormat="1" ht="10.199999999999999" hidden="1">
      <c r="A590" s="16">
        <v>21101111</v>
      </c>
      <c r="B590" s="167" t="s">
        <v>329</v>
      </c>
      <c r="C590" s="54">
        <f>-VLOOKUP(A590,Clasificación!C:J,5,FALSE)</f>
        <v>0</v>
      </c>
      <c r="D590" s="54"/>
      <c r="E590" s="54"/>
      <c r="F590" s="54">
        <f>-VLOOKUP(A590,Clasificación!C:K,9,FALSE)</f>
        <v>0</v>
      </c>
      <c r="G590" s="54">
        <f t="shared" si="34"/>
        <v>0</v>
      </c>
      <c r="H590" s="54"/>
      <c r="I590" s="54"/>
      <c r="J590" s="54"/>
      <c r="K590" s="54"/>
      <c r="L590" s="54"/>
      <c r="M590" s="54"/>
      <c r="N590" s="54"/>
      <c r="O590" s="54"/>
      <c r="P590" s="54"/>
      <c r="Q590" s="54"/>
      <c r="R590" s="54"/>
      <c r="S590" s="54"/>
      <c r="T590" s="54">
        <f>-G590</f>
        <v>0</v>
      </c>
      <c r="U590" s="54"/>
      <c r="V590" s="54"/>
      <c r="W590" s="54"/>
      <c r="X590" s="54"/>
      <c r="Y590" s="54"/>
      <c r="Z590" s="54"/>
      <c r="AA590" s="54">
        <f t="shared" si="33"/>
        <v>0</v>
      </c>
      <c r="AB590" s="55"/>
      <c r="AC590" s="168"/>
      <c r="AD590" s="168"/>
      <c r="AE590" s="168"/>
      <c r="AF590" s="168"/>
      <c r="AG590" s="168"/>
      <c r="AH590" s="168"/>
      <c r="AI590" s="168"/>
      <c r="AJ590" s="168"/>
      <c r="AK590" s="168"/>
      <c r="AL590" s="168"/>
      <c r="AM590" s="168"/>
      <c r="AN590" s="168"/>
    </row>
    <row r="591" spans="1:40" s="16" customFormat="1" ht="10.199999999999999" hidden="1">
      <c r="A591" s="16">
        <v>2110111101</v>
      </c>
      <c r="B591" s="167" t="s">
        <v>642</v>
      </c>
      <c r="C591" s="54">
        <f>-Clasificación!G592</f>
        <v>-37633563</v>
      </c>
      <c r="E591" s="54"/>
      <c r="F591" s="54">
        <f>-VLOOKUP(A591,Clasificación!C:K,9,FALSE)</f>
        <v>-825575</v>
      </c>
      <c r="G591" s="54">
        <f>C591+D591-E591-F591</f>
        <v>-36807988</v>
      </c>
      <c r="H591" s="54">
        <f>-G591</f>
        <v>36807988</v>
      </c>
      <c r="I591" s="54"/>
      <c r="J591" s="54"/>
      <c r="K591" s="54"/>
      <c r="L591" s="54"/>
      <c r="M591" s="54"/>
      <c r="N591" s="54"/>
      <c r="O591" s="54"/>
      <c r="P591" s="54"/>
      <c r="Q591" s="54"/>
      <c r="R591" s="54"/>
      <c r="S591" s="54"/>
      <c r="T591" s="54"/>
      <c r="U591" s="54"/>
      <c r="V591" s="54"/>
      <c r="W591" s="54"/>
      <c r="X591" s="54"/>
      <c r="Y591" s="54"/>
      <c r="Z591" s="54"/>
      <c r="AA591" s="54">
        <f t="shared" ref="AA591:AA593" si="35">SUM(G591:Z591)</f>
        <v>0</v>
      </c>
      <c r="AB591" s="55"/>
      <c r="AC591" s="168"/>
      <c r="AD591" s="168"/>
      <c r="AE591" s="168"/>
      <c r="AF591" s="168"/>
      <c r="AG591" s="168"/>
      <c r="AH591" s="168"/>
      <c r="AI591" s="168"/>
      <c r="AJ591" s="168"/>
      <c r="AK591" s="168"/>
      <c r="AL591" s="168"/>
      <c r="AM591" s="168"/>
      <c r="AN591" s="168"/>
    </row>
    <row r="592" spans="1:40" s="251" customFormat="1" ht="10.199999999999999" hidden="1">
      <c r="A592" s="251">
        <v>2110111101</v>
      </c>
      <c r="B592" s="244" t="s">
        <v>642</v>
      </c>
      <c r="C592" s="248">
        <f>-Clasificación!G593</f>
        <v>-6613529000</v>
      </c>
      <c r="D592" s="248">
        <f>+E457</f>
        <v>6613529000</v>
      </c>
      <c r="E592" s="248"/>
      <c r="F592" s="248">
        <v>0</v>
      </c>
      <c r="G592" s="248">
        <f>C592+D592-E592-F592</f>
        <v>0</v>
      </c>
      <c r="H592" s="248"/>
      <c r="I592" s="248"/>
      <c r="J592" s="248"/>
      <c r="K592" s="248"/>
      <c r="L592" s="248"/>
      <c r="M592" s="248"/>
      <c r="N592" s="248"/>
      <c r="O592" s="248"/>
      <c r="P592" s="248"/>
      <c r="Q592" s="248"/>
      <c r="R592" s="248"/>
      <c r="S592" s="248"/>
      <c r="T592" s="248"/>
      <c r="U592" s="248"/>
      <c r="V592" s="248"/>
      <c r="W592" s="248"/>
      <c r="X592" s="248"/>
      <c r="Y592" s="248"/>
      <c r="Z592" s="248"/>
      <c r="AA592" s="248">
        <f t="shared" si="35"/>
        <v>0</v>
      </c>
      <c r="AB592" s="242"/>
      <c r="AC592" s="246"/>
      <c r="AD592" s="246"/>
      <c r="AE592" s="246"/>
      <c r="AF592" s="246"/>
      <c r="AG592" s="246"/>
      <c r="AH592" s="246"/>
      <c r="AI592" s="246"/>
      <c r="AJ592" s="246"/>
      <c r="AK592" s="246"/>
      <c r="AL592" s="246"/>
      <c r="AM592" s="246"/>
      <c r="AN592" s="246"/>
    </row>
    <row r="593" spans="1:40" s="16" customFormat="1" ht="10.199999999999999" hidden="1">
      <c r="A593" s="16">
        <v>2110111102</v>
      </c>
      <c r="B593" s="167" t="s">
        <v>271</v>
      </c>
      <c r="C593" s="54">
        <f>-VLOOKUP(A593,Clasificación!C:J,5,FALSE)</f>
        <v>-2408790</v>
      </c>
      <c r="D593" s="54"/>
      <c r="E593" s="54"/>
      <c r="F593" s="54">
        <f>-VLOOKUP(A593,Clasificación!C:K,9,FALSE)</f>
        <v>-1364463</v>
      </c>
      <c r="G593" s="54">
        <f t="shared" si="34"/>
        <v>-1044327</v>
      </c>
      <c r="H593" s="54">
        <f>-G593</f>
        <v>1044327</v>
      </c>
      <c r="I593" s="54"/>
      <c r="J593" s="54"/>
      <c r="K593" s="54"/>
      <c r="L593" s="54"/>
      <c r="M593" s="54"/>
      <c r="N593" s="54"/>
      <c r="O593" s="54"/>
      <c r="P593" s="54"/>
      <c r="Q593" s="54"/>
      <c r="R593" s="54"/>
      <c r="S593" s="54">
        <v>0</v>
      </c>
      <c r="T593" s="54"/>
      <c r="U593" s="54"/>
      <c r="V593" s="54"/>
      <c r="W593" s="54"/>
      <c r="X593" s="54"/>
      <c r="Y593" s="54"/>
      <c r="Z593" s="54"/>
      <c r="AA593" s="54">
        <f t="shared" si="35"/>
        <v>0</v>
      </c>
      <c r="AB593" s="55"/>
      <c r="AC593" s="168"/>
      <c r="AD593" s="168"/>
      <c r="AE593" s="168"/>
      <c r="AF593" s="168"/>
      <c r="AG593" s="168"/>
      <c r="AH593" s="168"/>
      <c r="AI593" s="168"/>
      <c r="AJ593" s="168"/>
      <c r="AK593" s="168"/>
      <c r="AL593" s="168"/>
      <c r="AM593" s="168"/>
      <c r="AN593" s="168"/>
    </row>
    <row r="594" spans="1:40" s="16" customFormat="1" ht="10.199999999999999" hidden="1">
      <c r="A594" s="16">
        <v>21101112</v>
      </c>
      <c r="B594" s="167" t="s">
        <v>643</v>
      </c>
      <c r="C594" s="54">
        <f>-VLOOKUP(A594,Clasificación!C:J,5,FALSE)</f>
        <v>0</v>
      </c>
      <c r="D594" s="54"/>
      <c r="E594" s="54"/>
      <c r="F594" s="54">
        <f>-VLOOKUP(A594,Clasificación!C:K,9,FALSE)</f>
        <v>0</v>
      </c>
      <c r="G594" s="54">
        <f t="shared" si="34"/>
        <v>0</v>
      </c>
      <c r="H594" s="54"/>
      <c r="I594" s="54"/>
      <c r="J594" s="54"/>
      <c r="K594" s="54"/>
      <c r="L594" s="54"/>
      <c r="M594" s="54"/>
      <c r="N594" s="54"/>
      <c r="O594" s="54"/>
      <c r="P594" s="54"/>
      <c r="Q594" s="54"/>
      <c r="R594" s="54"/>
      <c r="S594" s="54"/>
      <c r="T594" s="54"/>
      <c r="U594" s="54"/>
      <c r="V594" s="54"/>
      <c r="W594" s="54"/>
      <c r="X594" s="54"/>
      <c r="Y594" s="54"/>
      <c r="Z594" s="54"/>
      <c r="AA594" s="54">
        <f t="shared" si="33"/>
        <v>0</v>
      </c>
      <c r="AB594" s="55"/>
      <c r="AC594" s="168"/>
      <c r="AD594" s="168"/>
      <c r="AE594" s="168"/>
      <c r="AF594" s="168"/>
      <c r="AG594" s="168"/>
      <c r="AH594" s="168"/>
      <c r="AI594" s="168"/>
      <c r="AJ594" s="168"/>
      <c r="AK594" s="168"/>
      <c r="AL594" s="168"/>
      <c r="AM594" s="168"/>
      <c r="AN594" s="168"/>
    </row>
    <row r="595" spans="1:40" s="16" customFormat="1" ht="10.199999999999999" hidden="1">
      <c r="A595" s="16">
        <v>2110111201</v>
      </c>
      <c r="B595" s="167" t="s">
        <v>644</v>
      </c>
      <c r="C595" s="54">
        <f>-VLOOKUP(A595,Clasificación!C:J,5,FALSE)</f>
        <v>0</v>
      </c>
      <c r="D595" s="54"/>
      <c r="E595" s="54"/>
      <c r="F595" s="54">
        <f>-VLOOKUP(A595,Clasificación!C:K,9,FALSE)</f>
        <v>0</v>
      </c>
      <c r="G595" s="54">
        <f t="shared" si="34"/>
        <v>0</v>
      </c>
      <c r="H595" s="54"/>
      <c r="I595" s="54"/>
      <c r="J595" s="54"/>
      <c r="K595" s="54"/>
      <c r="L595" s="54"/>
      <c r="M595" s="54"/>
      <c r="N595" s="54"/>
      <c r="O595" s="54"/>
      <c r="P595" s="54"/>
      <c r="Q595" s="54"/>
      <c r="R595" s="54"/>
      <c r="S595" s="54"/>
      <c r="T595" s="54"/>
      <c r="U595" s="54"/>
      <c r="V595" s="54"/>
      <c r="W595" s="54"/>
      <c r="X595" s="54"/>
      <c r="Y595" s="54"/>
      <c r="Z595" s="54"/>
      <c r="AA595" s="54">
        <f t="shared" si="33"/>
        <v>0</v>
      </c>
      <c r="AB595" s="55"/>
      <c r="AC595" s="168"/>
      <c r="AD595" s="168"/>
      <c r="AE595" s="168"/>
      <c r="AF595" s="168"/>
      <c r="AG595" s="168"/>
      <c r="AH595" s="168"/>
      <c r="AI595" s="168"/>
      <c r="AJ595" s="168"/>
      <c r="AK595" s="168"/>
      <c r="AL595" s="168"/>
      <c r="AM595" s="168"/>
      <c r="AN595" s="168"/>
    </row>
    <row r="596" spans="1:40" s="16" customFormat="1" ht="10.199999999999999" hidden="1">
      <c r="A596" s="16">
        <v>2110111202</v>
      </c>
      <c r="B596" s="167" t="s">
        <v>645</v>
      </c>
      <c r="C596" s="54">
        <f>-VLOOKUP(A596,Clasificación!C:J,5,FALSE)</f>
        <v>0</v>
      </c>
      <c r="D596" s="54"/>
      <c r="E596" s="54"/>
      <c r="F596" s="54">
        <f>-VLOOKUP(A596,Clasificación!C:K,9,FALSE)</f>
        <v>0</v>
      </c>
      <c r="G596" s="54">
        <f t="shared" si="34"/>
        <v>0</v>
      </c>
      <c r="H596" s="54"/>
      <c r="I596" s="54"/>
      <c r="J596" s="54"/>
      <c r="K596" s="54"/>
      <c r="L596" s="54"/>
      <c r="M596" s="54"/>
      <c r="N596" s="54"/>
      <c r="O596" s="54"/>
      <c r="P596" s="54"/>
      <c r="Q596" s="54"/>
      <c r="R596" s="54"/>
      <c r="S596" s="54"/>
      <c r="T596" s="54"/>
      <c r="U596" s="54"/>
      <c r="V596" s="54"/>
      <c r="W596" s="54"/>
      <c r="X596" s="54"/>
      <c r="Y596" s="54"/>
      <c r="Z596" s="54"/>
      <c r="AA596" s="54">
        <f t="shared" si="33"/>
        <v>0</v>
      </c>
      <c r="AB596" s="55"/>
      <c r="AC596" s="168"/>
      <c r="AD596" s="168"/>
      <c r="AE596" s="168"/>
      <c r="AF596" s="168"/>
      <c r="AG596" s="168"/>
      <c r="AH596" s="168"/>
      <c r="AI596" s="168"/>
      <c r="AJ596" s="168"/>
      <c r="AK596" s="168"/>
      <c r="AL596" s="168"/>
      <c r="AM596" s="168"/>
      <c r="AN596" s="168"/>
    </row>
    <row r="597" spans="1:40" s="16" customFormat="1" ht="10.199999999999999" hidden="1">
      <c r="A597" s="16">
        <v>21101113</v>
      </c>
      <c r="B597" s="167" t="s">
        <v>646</v>
      </c>
      <c r="C597" s="54">
        <f>-VLOOKUP(A597,Clasificación!C:J,5,FALSE)</f>
        <v>0</v>
      </c>
      <c r="D597" s="54"/>
      <c r="E597" s="54"/>
      <c r="F597" s="54">
        <f>-VLOOKUP(A597,Clasificación!C:K,9,FALSE)</f>
        <v>0</v>
      </c>
      <c r="G597" s="54">
        <f t="shared" si="34"/>
        <v>0</v>
      </c>
      <c r="H597" s="54"/>
      <c r="I597" s="54"/>
      <c r="J597" s="54"/>
      <c r="K597" s="54"/>
      <c r="L597" s="54"/>
      <c r="M597" s="54"/>
      <c r="N597" s="54"/>
      <c r="O597" s="54"/>
      <c r="P597" s="54"/>
      <c r="Q597" s="54"/>
      <c r="R597" s="54"/>
      <c r="S597" s="54"/>
      <c r="T597" s="54"/>
      <c r="U597" s="54"/>
      <c r="V597" s="54"/>
      <c r="W597" s="54"/>
      <c r="X597" s="54"/>
      <c r="Y597" s="54"/>
      <c r="Z597" s="54"/>
      <c r="AA597" s="54">
        <f t="shared" ref="AA597:AA660" si="36">SUM(G597:Z597)</f>
        <v>0</v>
      </c>
      <c r="AB597" s="55"/>
      <c r="AC597" s="168"/>
      <c r="AD597" s="168"/>
      <c r="AE597" s="168"/>
      <c r="AF597" s="168"/>
      <c r="AG597" s="168"/>
      <c r="AH597" s="168"/>
      <c r="AI597" s="168"/>
      <c r="AJ597" s="168"/>
      <c r="AK597" s="168"/>
      <c r="AL597" s="168"/>
      <c r="AM597" s="168"/>
      <c r="AN597" s="168"/>
    </row>
    <row r="598" spans="1:40" s="16" customFormat="1" ht="10.199999999999999" hidden="1">
      <c r="A598" s="16">
        <v>2110111301</v>
      </c>
      <c r="B598" s="167" t="s">
        <v>647</v>
      </c>
      <c r="C598" s="54">
        <f>-VLOOKUP(A598,Clasificación!C:J,5,FALSE)</f>
        <v>0</v>
      </c>
      <c r="D598" s="54"/>
      <c r="E598" s="54"/>
      <c r="F598" s="54">
        <f>-VLOOKUP(A598,Clasificación!C:K,9,FALSE)</f>
        <v>0</v>
      </c>
      <c r="G598" s="54">
        <f t="shared" si="34"/>
        <v>0</v>
      </c>
      <c r="H598" s="54"/>
      <c r="I598" s="54"/>
      <c r="J598" s="54"/>
      <c r="K598" s="54"/>
      <c r="L598" s="54"/>
      <c r="M598" s="54"/>
      <c r="N598" s="54"/>
      <c r="O598" s="54"/>
      <c r="P598" s="54"/>
      <c r="Q598" s="54"/>
      <c r="R598" s="54"/>
      <c r="S598" s="54"/>
      <c r="T598" s="54"/>
      <c r="U598" s="54"/>
      <c r="V598" s="54"/>
      <c r="W598" s="54"/>
      <c r="X598" s="54"/>
      <c r="Y598" s="54"/>
      <c r="Z598" s="54"/>
      <c r="AA598" s="54">
        <f t="shared" si="36"/>
        <v>0</v>
      </c>
      <c r="AB598" s="55"/>
      <c r="AC598" s="168"/>
      <c r="AD598" s="168"/>
      <c r="AE598" s="168"/>
      <c r="AF598" s="168"/>
      <c r="AG598" s="168"/>
      <c r="AH598" s="168"/>
      <c r="AI598" s="168"/>
      <c r="AJ598" s="168"/>
      <c r="AK598" s="168"/>
      <c r="AL598" s="168"/>
      <c r="AM598" s="168"/>
      <c r="AN598" s="168"/>
    </row>
    <row r="599" spans="1:40" s="16" customFormat="1" ht="10.199999999999999" hidden="1">
      <c r="A599" s="16">
        <v>2110111302</v>
      </c>
      <c r="B599" s="167" t="s">
        <v>647</v>
      </c>
      <c r="C599" s="54">
        <f>-VLOOKUP(A599,Clasificación!C:J,5,FALSE)</f>
        <v>0</v>
      </c>
      <c r="D599" s="54"/>
      <c r="E599" s="54"/>
      <c r="F599" s="54">
        <f>-VLOOKUP(A599,Clasificación!C:K,9,FALSE)</f>
        <v>0</v>
      </c>
      <c r="G599" s="54">
        <f t="shared" si="34"/>
        <v>0</v>
      </c>
      <c r="H599" s="54"/>
      <c r="I599" s="54"/>
      <c r="J599" s="54"/>
      <c r="K599" s="54"/>
      <c r="L599" s="54"/>
      <c r="M599" s="54"/>
      <c r="N599" s="54"/>
      <c r="O599" s="54"/>
      <c r="P599" s="54"/>
      <c r="Q599" s="54"/>
      <c r="R599" s="54"/>
      <c r="S599" s="54"/>
      <c r="T599" s="54"/>
      <c r="U599" s="54"/>
      <c r="V599" s="54"/>
      <c r="W599" s="54"/>
      <c r="X599" s="54"/>
      <c r="Y599" s="54"/>
      <c r="Z599" s="54"/>
      <c r="AA599" s="54">
        <f t="shared" si="36"/>
        <v>0</v>
      </c>
      <c r="AB599" s="55"/>
      <c r="AC599" s="168"/>
      <c r="AD599" s="168"/>
      <c r="AE599" s="168"/>
      <c r="AF599" s="168"/>
      <c r="AG599" s="168"/>
      <c r="AH599" s="168"/>
      <c r="AI599" s="168"/>
      <c r="AJ599" s="168"/>
      <c r="AK599" s="168"/>
      <c r="AL599" s="168"/>
      <c r="AM599" s="168"/>
      <c r="AN599" s="168"/>
    </row>
    <row r="600" spans="1:40" s="16" customFormat="1" ht="10.199999999999999" hidden="1">
      <c r="A600" s="16">
        <v>21101114</v>
      </c>
      <c r="B600" s="167" t="s">
        <v>1135</v>
      </c>
      <c r="C600" s="54">
        <f>-VLOOKUP(A600,Clasificación!C:J,5,FALSE)</f>
        <v>0</v>
      </c>
      <c r="D600" s="54"/>
      <c r="E600" s="54"/>
      <c r="F600" s="54">
        <f>-VLOOKUP(A600,Clasificación!C:K,9,FALSE)</f>
        <v>0</v>
      </c>
      <c r="G600" s="54">
        <f t="shared" si="34"/>
        <v>0</v>
      </c>
      <c r="H600" s="54"/>
      <c r="I600" s="54"/>
      <c r="J600" s="54"/>
      <c r="K600" s="54"/>
      <c r="L600" s="54"/>
      <c r="M600" s="54"/>
      <c r="N600" s="54"/>
      <c r="O600" s="54"/>
      <c r="P600" s="54"/>
      <c r="Q600" s="54"/>
      <c r="R600" s="54"/>
      <c r="S600" s="54"/>
      <c r="T600" s="54"/>
      <c r="U600" s="54"/>
      <c r="V600" s="54"/>
      <c r="W600" s="54"/>
      <c r="X600" s="54"/>
      <c r="Y600" s="54"/>
      <c r="Z600" s="54"/>
      <c r="AA600" s="54">
        <f t="shared" si="36"/>
        <v>0</v>
      </c>
      <c r="AB600" s="55"/>
      <c r="AC600" s="168"/>
      <c r="AD600" s="168"/>
      <c r="AE600" s="168"/>
      <c r="AF600" s="168"/>
      <c r="AG600" s="168"/>
      <c r="AH600" s="168"/>
      <c r="AI600" s="168"/>
      <c r="AJ600" s="168"/>
      <c r="AK600" s="168"/>
      <c r="AL600" s="168"/>
      <c r="AM600" s="168"/>
      <c r="AN600" s="168"/>
    </row>
    <row r="601" spans="1:40" s="16" customFormat="1" ht="10.199999999999999" hidden="1">
      <c r="A601" s="16">
        <v>2110111402</v>
      </c>
      <c r="B601" s="167" t="s">
        <v>1136</v>
      </c>
      <c r="C601" s="54">
        <f>-VLOOKUP(A601,Clasificación!C:J,5,FALSE)</f>
        <v>-107933442</v>
      </c>
      <c r="D601" s="54"/>
      <c r="E601" s="54"/>
      <c r="F601" s="54">
        <f>-VLOOKUP(A601,Clasificación!C:K,9,FALSE)</f>
        <v>-50798501</v>
      </c>
      <c r="G601" s="54">
        <f t="shared" si="34"/>
        <v>-57134941</v>
      </c>
      <c r="H601" s="54">
        <f>-G601</f>
        <v>57134941</v>
      </c>
      <c r="I601" s="54"/>
      <c r="J601" s="54"/>
      <c r="K601" s="54"/>
      <c r="L601" s="54"/>
      <c r="M601" s="54"/>
      <c r="N601" s="54"/>
      <c r="O601" s="54"/>
      <c r="P601" s="54"/>
      <c r="Q601" s="54"/>
      <c r="R601" s="54"/>
      <c r="S601" s="54"/>
      <c r="T601" s="54"/>
      <c r="U601" s="54"/>
      <c r="V601" s="54"/>
      <c r="W601" s="54"/>
      <c r="X601" s="54"/>
      <c r="Y601" s="54"/>
      <c r="Z601" s="54"/>
      <c r="AA601" s="54">
        <f t="shared" si="36"/>
        <v>0</v>
      </c>
      <c r="AB601" s="55"/>
      <c r="AC601" s="168"/>
      <c r="AD601" s="168"/>
      <c r="AE601" s="168"/>
      <c r="AF601" s="168"/>
      <c r="AG601" s="168"/>
      <c r="AH601" s="168"/>
      <c r="AI601" s="168"/>
      <c r="AJ601" s="168"/>
      <c r="AK601" s="168"/>
      <c r="AL601" s="168"/>
      <c r="AM601" s="168"/>
      <c r="AN601" s="168"/>
    </row>
    <row r="602" spans="1:40" s="16" customFormat="1" ht="10.199999999999999" hidden="1">
      <c r="A602" s="16">
        <v>211012</v>
      </c>
      <c r="B602" s="167" t="s">
        <v>272</v>
      </c>
      <c r="C602" s="54">
        <f>-VLOOKUP(A602,Clasificación!C:J,5,FALSE)</f>
        <v>0</v>
      </c>
      <c r="D602" s="54"/>
      <c r="E602" s="54"/>
      <c r="F602" s="54">
        <f>-VLOOKUP(A602,Clasificación!C:K,9,FALSE)</f>
        <v>0</v>
      </c>
      <c r="G602" s="54">
        <f t="shared" si="34"/>
        <v>0</v>
      </c>
      <c r="H602" s="54"/>
      <c r="I602" s="54"/>
      <c r="J602" s="54"/>
      <c r="K602" s="54"/>
      <c r="L602" s="54"/>
      <c r="M602" s="54"/>
      <c r="N602" s="54"/>
      <c r="O602" s="54"/>
      <c r="P602" s="54"/>
      <c r="Q602" s="54"/>
      <c r="R602" s="54"/>
      <c r="S602" s="54"/>
      <c r="T602" s="54"/>
      <c r="U602" s="54"/>
      <c r="V602" s="54"/>
      <c r="W602" s="54"/>
      <c r="X602" s="54"/>
      <c r="Y602" s="54"/>
      <c r="Z602" s="54"/>
      <c r="AA602" s="54">
        <f t="shared" si="36"/>
        <v>0</v>
      </c>
      <c r="AB602" s="55"/>
      <c r="AC602" s="168"/>
      <c r="AD602" s="168"/>
      <c r="AE602" s="168"/>
      <c r="AF602" s="168"/>
      <c r="AG602" s="168"/>
      <c r="AH602" s="168"/>
      <c r="AI602" s="168"/>
      <c r="AJ602" s="168"/>
      <c r="AK602" s="168"/>
      <c r="AL602" s="168"/>
      <c r="AM602" s="168"/>
      <c r="AN602" s="168"/>
    </row>
    <row r="603" spans="1:40" s="16" customFormat="1" ht="10.199999999999999" hidden="1">
      <c r="A603" s="16">
        <v>2110121</v>
      </c>
      <c r="B603" s="167" t="s">
        <v>272</v>
      </c>
      <c r="C603" s="54">
        <f>-VLOOKUP(A603,Clasificación!C:J,5,FALSE)</f>
        <v>0</v>
      </c>
      <c r="D603" s="54"/>
      <c r="E603" s="54"/>
      <c r="F603" s="54">
        <f>-VLOOKUP(A603,Clasificación!C:K,9,FALSE)</f>
        <v>0</v>
      </c>
      <c r="G603" s="54">
        <f t="shared" si="34"/>
        <v>0</v>
      </c>
      <c r="H603" s="54"/>
      <c r="I603" s="54"/>
      <c r="J603" s="54"/>
      <c r="K603" s="54"/>
      <c r="L603" s="54"/>
      <c r="M603" s="54"/>
      <c r="N603" s="54"/>
      <c r="O603" s="54"/>
      <c r="P603" s="54"/>
      <c r="Q603" s="54"/>
      <c r="R603" s="54"/>
      <c r="S603" s="54"/>
      <c r="T603" s="54"/>
      <c r="U603" s="54"/>
      <c r="V603" s="54"/>
      <c r="W603" s="54"/>
      <c r="X603" s="54"/>
      <c r="Y603" s="54"/>
      <c r="Z603" s="54"/>
      <c r="AA603" s="54">
        <f t="shared" si="36"/>
        <v>0</v>
      </c>
      <c r="AB603" s="55"/>
      <c r="AC603" s="168"/>
      <c r="AD603" s="168"/>
      <c r="AE603" s="168"/>
      <c r="AF603" s="168"/>
      <c r="AG603" s="168"/>
      <c r="AH603" s="168"/>
      <c r="AI603" s="168"/>
      <c r="AJ603" s="168"/>
      <c r="AK603" s="168"/>
      <c r="AL603" s="168"/>
      <c r="AM603" s="168"/>
      <c r="AN603" s="168"/>
    </row>
    <row r="604" spans="1:40" s="16" customFormat="1" ht="10.199999999999999" hidden="1">
      <c r="A604" s="16">
        <v>21101211</v>
      </c>
      <c r="B604" s="167" t="s">
        <v>272</v>
      </c>
      <c r="C604" s="54">
        <f>-VLOOKUP(A604,Clasificación!C:J,5,FALSE)</f>
        <v>0</v>
      </c>
      <c r="D604" s="54"/>
      <c r="E604" s="54"/>
      <c r="F604" s="54">
        <f>-VLOOKUP(A604,Clasificación!C:K,9,FALSE)</f>
        <v>0</v>
      </c>
      <c r="G604" s="54">
        <f t="shared" si="34"/>
        <v>0</v>
      </c>
      <c r="H604" s="54"/>
      <c r="I604" s="54"/>
      <c r="J604" s="54"/>
      <c r="K604" s="54"/>
      <c r="L604" s="54"/>
      <c r="M604" s="54"/>
      <c r="N604" s="54"/>
      <c r="O604" s="54"/>
      <c r="P604" s="54"/>
      <c r="Q604" s="54"/>
      <c r="R604" s="54"/>
      <c r="S604" s="54"/>
      <c r="T604" s="54"/>
      <c r="U604" s="54"/>
      <c r="V604" s="54"/>
      <c r="W604" s="54"/>
      <c r="X604" s="54"/>
      <c r="Y604" s="54"/>
      <c r="Z604" s="54"/>
      <c r="AA604" s="54">
        <f t="shared" si="36"/>
        <v>0</v>
      </c>
      <c r="AB604" s="55"/>
      <c r="AC604" s="168"/>
      <c r="AD604" s="168"/>
      <c r="AE604" s="168"/>
      <c r="AF604" s="168"/>
      <c r="AG604" s="168"/>
      <c r="AH604" s="168"/>
      <c r="AI604" s="168"/>
      <c r="AJ604" s="168"/>
      <c r="AK604" s="168"/>
      <c r="AL604" s="168"/>
      <c r="AM604" s="168"/>
      <c r="AN604" s="168"/>
    </row>
    <row r="605" spans="1:40" s="16" customFormat="1" ht="10.199999999999999" hidden="1">
      <c r="A605" s="16">
        <v>2110121101</v>
      </c>
      <c r="B605" s="167" t="s">
        <v>272</v>
      </c>
      <c r="C605" s="54">
        <f>-VLOOKUP(A605,Clasificación!C:J,5,FALSE)</f>
        <v>0</v>
      </c>
      <c r="D605" s="54"/>
      <c r="E605" s="54"/>
      <c r="F605" s="54">
        <f>-VLOOKUP(A605,Clasificación!C:K,9,FALSE)</f>
        <v>0</v>
      </c>
      <c r="G605" s="54">
        <f t="shared" si="34"/>
        <v>0</v>
      </c>
      <c r="H605" s="54"/>
      <c r="I605" s="54"/>
      <c r="J605" s="54"/>
      <c r="K605" s="54"/>
      <c r="L605" s="54"/>
      <c r="M605" s="54"/>
      <c r="N605" s="54"/>
      <c r="O605" s="54"/>
      <c r="P605" s="54"/>
      <c r="Q605" s="54"/>
      <c r="R605" s="54"/>
      <c r="S605" s="54"/>
      <c r="T605" s="54"/>
      <c r="U605" s="54"/>
      <c r="V605" s="54"/>
      <c r="W605" s="54"/>
      <c r="X605" s="54"/>
      <c r="Y605" s="54"/>
      <c r="Z605" s="54"/>
      <c r="AA605" s="54">
        <f t="shared" si="36"/>
        <v>0</v>
      </c>
      <c r="AB605" s="55"/>
      <c r="AC605" s="168"/>
      <c r="AD605" s="168"/>
      <c r="AE605" s="168"/>
      <c r="AF605" s="168"/>
      <c r="AG605" s="168"/>
      <c r="AH605" s="168"/>
      <c r="AI605" s="168"/>
      <c r="AJ605" s="168"/>
      <c r="AK605" s="168"/>
      <c r="AL605" s="168"/>
      <c r="AM605" s="168"/>
      <c r="AN605" s="168"/>
    </row>
    <row r="606" spans="1:40" s="16" customFormat="1" ht="10.199999999999999" hidden="1">
      <c r="A606" s="16">
        <v>2110121102</v>
      </c>
      <c r="B606" s="167" t="s">
        <v>272</v>
      </c>
      <c r="C606" s="54">
        <f>-VLOOKUP(A606,Clasificación!C:J,5,FALSE)</f>
        <v>0</v>
      </c>
      <c r="D606" s="54"/>
      <c r="E606" s="54"/>
      <c r="F606" s="54">
        <f>-VLOOKUP(A606,Clasificación!C:K,9,FALSE)</f>
        <v>0</v>
      </c>
      <c r="G606" s="54">
        <f t="shared" si="34"/>
        <v>0</v>
      </c>
      <c r="H606" s="54"/>
      <c r="I606" s="54"/>
      <c r="J606" s="54"/>
      <c r="K606" s="54"/>
      <c r="L606" s="54"/>
      <c r="M606" s="54"/>
      <c r="N606" s="54"/>
      <c r="O606" s="54"/>
      <c r="P606" s="54"/>
      <c r="Q606" s="54"/>
      <c r="R606" s="54"/>
      <c r="S606" s="54"/>
      <c r="T606" s="54"/>
      <c r="U606" s="54"/>
      <c r="V606" s="54"/>
      <c r="W606" s="54"/>
      <c r="X606" s="54"/>
      <c r="Y606" s="54"/>
      <c r="Z606" s="54"/>
      <c r="AA606" s="54">
        <f t="shared" si="36"/>
        <v>0</v>
      </c>
      <c r="AB606" s="55"/>
      <c r="AC606" s="168"/>
      <c r="AD606" s="168"/>
      <c r="AE606" s="168"/>
      <c r="AF606" s="168"/>
      <c r="AG606" s="168"/>
      <c r="AH606" s="168"/>
      <c r="AI606" s="168"/>
      <c r="AJ606" s="168"/>
      <c r="AK606" s="168"/>
      <c r="AL606" s="168"/>
      <c r="AM606" s="168"/>
      <c r="AN606" s="168"/>
    </row>
    <row r="607" spans="1:40" s="16" customFormat="1" ht="10.199999999999999">
      <c r="A607" s="16">
        <v>2110121103</v>
      </c>
      <c r="B607" s="167" t="s">
        <v>1128</v>
      </c>
      <c r="C607" s="54">
        <f>-VLOOKUP(A607,Clasificación!C:J,5,FALSE)</f>
        <v>0</v>
      </c>
      <c r="D607" s="54"/>
      <c r="E607" s="54"/>
      <c r="F607" s="54">
        <f>-VLOOKUP(A607,Clasificación!C:K,9,FALSE)</f>
        <v>-463500</v>
      </c>
      <c r="G607" s="54">
        <f t="shared" si="34"/>
        <v>463500</v>
      </c>
      <c r="H607" s="54"/>
      <c r="I607" s="54"/>
      <c r="J607" s="54"/>
      <c r="K607" s="54"/>
      <c r="L607" s="54">
        <f>-G607</f>
        <v>-463500</v>
      </c>
      <c r="M607" s="54"/>
      <c r="N607" s="54"/>
      <c r="O607" s="54"/>
      <c r="P607" s="54"/>
      <c r="Q607" s="54"/>
      <c r="R607" s="54"/>
      <c r="S607" s="54"/>
      <c r="T607" s="54"/>
      <c r="U607" s="54"/>
      <c r="V607" s="54"/>
      <c r="W607" s="54"/>
      <c r="X607" s="54"/>
      <c r="Y607" s="54"/>
      <c r="Z607" s="54"/>
      <c r="AA607" s="54">
        <f t="shared" si="36"/>
        <v>0</v>
      </c>
      <c r="AB607" s="55"/>
      <c r="AC607" s="168"/>
      <c r="AD607" s="168"/>
      <c r="AE607" s="168"/>
      <c r="AF607" s="168"/>
      <c r="AG607" s="168"/>
      <c r="AH607" s="168"/>
      <c r="AI607" s="168"/>
      <c r="AJ607" s="168"/>
      <c r="AK607" s="168"/>
      <c r="AL607" s="168"/>
      <c r="AM607" s="168"/>
      <c r="AN607" s="168"/>
    </row>
    <row r="608" spans="1:40" s="16" customFormat="1" ht="10.199999999999999" hidden="1">
      <c r="A608" s="16">
        <v>211015</v>
      </c>
      <c r="B608" s="167" t="s">
        <v>330</v>
      </c>
      <c r="C608" s="54">
        <f>-VLOOKUP(A608,Clasificación!C:J,5,FALSE)</f>
        <v>0</v>
      </c>
      <c r="D608" s="54"/>
      <c r="E608" s="54"/>
      <c r="F608" s="54">
        <f>-VLOOKUP(A608,Clasificación!C:K,9,FALSE)</f>
        <v>0</v>
      </c>
      <c r="G608" s="54">
        <f t="shared" si="34"/>
        <v>0</v>
      </c>
      <c r="H608" s="54"/>
      <c r="I608" s="54"/>
      <c r="J608" s="54"/>
      <c r="K608" s="54"/>
      <c r="L608" s="54"/>
      <c r="M608" s="54"/>
      <c r="N608" s="54"/>
      <c r="O608" s="54"/>
      <c r="P608" s="54"/>
      <c r="Q608" s="54"/>
      <c r="R608" s="54"/>
      <c r="S608" s="54"/>
      <c r="T608" s="54"/>
      <c r="U608" s="54"/>
      <c r="V608" s="54"/>
      <c r="W608" s="54"/>
      <c r="X608" s="54"/>
      <c r="Y608" s="54"/>
      <c r="Z608" s="54"/>
      <c r="AA608" s="54">
        <f t="shared" si="36"/>
        <v>0</v>
      </c>
      <c r="AB608" s="55"/>
      <c r="AC608" s="168"/>
      <c r="AD608" s="168"/>
      <c r="AE608" s="168"/>
      <c r="AF608" s="168"/>
      <c r="AG608" s="168"/>
      <c r="AH608" s="168"/>
      <c r="AI608" s="168"/>
      <c r="AJ608" s="168"/>
      <c r="AK608" s="168"/>
      <c r="AL608" s="168"/>
      <c r="AM608" s="168"/>
      <c r="AN608" s="168"/>
    </row>
    <row r="609" spans="1:40" s="16" customFormat="1" ht="10.199999999999999" hidden="1">
      <c r="A609" s="16">
        <v>2110151</v>
      </c>
      <c r="B609" s="167" t="s">
        <v>330</v>
      </c>
      <c r="C609" s="54">
        <f>-VLOOKUP(A609,Clasificación!C:J,5,FALSE)</f>
        <v>0</v>
      </c>
      <c r="D609" s="54"/>
      <c r="E609" s="54"/>
      <c r="F609" s="54">
        <f>-VLOOKUP(A609,Clasificación!C:K,9,FALSE)</f>
        <v>0</v>
      </c>
      <c r="G609" s="54">
        <f t="shared" si="34"/>
        <v>0</v>
      </c>
      <c r="H609" s="54"/>
      <c r="I609" s="54"/>
      <c r="J609" s="54"/>
      <c r="K609" s="54"/>
      <c r="L609" s="54"/>
      <c r="M609" s="54"/>
      <c r="N609" s="54"/>
      <c r="O609" s="54"/>
      <c r="P609" s="54"/>
      <c r="Q609" s="54"/>
      <c r="R609" s="54"/>
      <c r="S609" s="54"/>
      <c r="T609" s="54"/>
      <c r="U609" s="54"/>
      <c r="V609" s="54"/>
      <c r="W609" s="54"/>
      <c r="X609" s="54"/>
      <c r="Y609" s="54"/>
      <c r="Z609" s="54"/>
      <c r="AA609" s="54">
        <f t="shared" si="36"/>
        <v>0</v>
      </c>
      <c r="AB609" s="55"/>
      <c r="AC609" s="168"/>
      <c r="AD609" s="168"/>
      <c r="AE609" s="168"/>
      <c r="AF609" s="168"/>
      <c r="AG609" s="168"/>
      <c r="AH609" s="168"/>
      <c r="AI609" s="168"/>
      <c r="AJ609" s="168"/>
      <c r="AK609" s="168"/>
      <c r="AL609" s="168"/>
      <c r="AM609" s="168"/>
      <c r="AN609" s="168"/>
    </row>
    <row r="610" spans="1:40" s="16" customFormat="1" ht="10.199999999999999" hidden="1">
      <c r="A610" s="16">
        <v>21101511</v>
      </c>
      <c r="B610" s="167" t="s">
        <v>330</v>
      </c>
      <c r="C610" s="54">
        <f>-VLOOKUP(A610,Clasificación!C:J,5,FALSE)</f>
        <v>0</v>
      </c>
      <c r="D610" s="54"/>
      <c r="E610" s="54"/>
      <c r="F610" s="54">
        <f>-VLOOKUP(A610,Clasificación!C:K,9,FALSE)</f>
        <v>0</v>
      </c>
      <c r="G610" s="54">
        <f t="shared" si="34"/>
        <v>0</v>
      </c>
      <c r="H610" s="54"/>
      <c r="I610" s="54"/>
      <c r="J610" s="54"/>
      <c r="K610" s="54"/>
      <c r="L610" s="54"/>
      <c r="M610" s="54"/>
      <c r="N610" s="54"/>
      <c r="O610" s="54"/>
      <c r="P610" s="54"/>
      <c r="Q610" s="54"/>
      <c r="R610" s="54"/>
      <c r="S610" s="54"/>
      <c r="T610" s="54"/>
      <c r="U610" s="54"/>
      <c r="V610" s="54"/>
      <c r="W610" s="54"/>
      <c r="X610" s="54"/>
      <c r="Y610" s="54"/>
      <c r="Z610" s="54"/>
      <c r="AA610" s="54">
        <f t="shared" si="36"/>
        <v>0</v>
      </c>
      <c r="AB610" s="55"/>
      <c r="AC610" s="168"/>
      <c r="AD610" s="168"/>
      <c r="AE610" s="168"/>
      <c r="AF610" s="168"/>
      <c r="AG610" s="168"/>
      <c r="AH610" s="168"/>
      <c r="AI610" s="168"/>
      <c r="AJ610" s="168"/>
      <c r="AK610" s="168"/>
      <c r="AL610" s="168"/>
      <c r="AM610" s="168"/>
      <c r="AN610" s="168"/>
    </row>
    <row r="611" spans="1:40" s="16" customFormat="1" ht="10.199999999999999">
      <c r="A611" s="16">
        <v>2110151101</v>
      </c>
      <c r="B611" s="167" t="s">
        <v>648</v>
      </c>
      <c r="C611" s="54">
        <f>-VLOOKUP(A611,Clasificación!C:J,5,FALSE)</f>
        <v>-15341466</v>
      </c>
      <c r="D611" s="54"/>
      <c r="E611" s="54"/>
      <c r="F611" s="54">
        <f>-VLOOKUP(A611,Clasificación!C:K,9,FALSE)</f>
        <v>-11047649</v>
      </c>
      <c r="G611" s="54">
        <f t="shared" si="34"/>
        <v>-4293817</v>
      </c>
      <c r="H611" s="54"/>
      <c r="I611" s="54"/>
      <c r="J611" s="54"/>
      <c r="K611" s="54"/>
      <c r="L611" s="54">
        <f>-G611</f>
        <v>4293817</v>
      </c>
      <c r="M611" s="54"/>
      <c r="N611" s="54"/>
      <c r="O611" s="54"/>
      <c r="P611" s="54"/>
      <c r="Q611" s="54"/>
      <c r="R611" s="54"/>
      <c r="S611" s="54"/>
      <c r="T611" s="54"/>
      <c r="U611" s="54"/>
      <c r="V611" s="54"/>
      <c r="W611" s="54"/>
      <c r="X611" s="54"/>
      <c r="Y611" s="54"/>
      <c r="Z611" s="54"/>
      <c r="AA611" s="54">
        <f t="shared" si="36"/>
        <v>0</v>
      </c>
      <c r="AB611" s="55"/>
      <c r="AC611" s="168"/>
      <c r="AD611" s="168"/>
      <c r="AE611" s="168"/>
      <c r="AF611" s="168"/>
      <c r="AG611" s="168"/>
      <c r="AH611" s="168"/>
      <c r="AI611" s="168"/>
      <c r="AJ611" s="168"/>
      <c r="AK611" s="168"/>
      <c r="AL611" s="168"/>
      <c r="AM611" s="168"/>
      <c r="AN611" s="168"/>
    </row>
    <row r="612" spans="1:40" s="16" customFormat="1" ht="10.199999999999999">
      <c r="A612" s="16">
        <v>2110151102</v>
      </c>
      <c r="B612" s="167" t="s">
        <v>273</v>
      </c>
      <c r="C612" s="54">
        <f>-VLOOKUP(A612,Clasificación!C:J,5,FALSE)</f>
        <v>-1133678</v>
      </c>
      <c r="D612" s="54"/>
      <c r="E612" s="54"/>
      <c r="F612" s="54">
        <f>-VLOOKUP(A612,Clasificación!C:K,9,FALSE)</f>
        <v>-33391975</v>
      </c>
      <c r="G612" s="54">
        <f t="shared" si="34"/>
        <v>32258297</v>
      </c>
      <c r="H612" s="54"/>
      <c r="I612" s="54"/>
      <c r="J612" s="54"/>
      <c r="K612" s="54"/>
      <c r="L612" s="54">
        <f>-G612</f>
        <v>-32258297</v>
      </c>
      <c r="M612" s="54"/>
      <c r="N612" s="54"/>
      <c r="O612" s="54"/>
      <c r="P612" s="54"/>
      <c r="Q612" s="54"/>
      <c r="R612" s="54"/>
      <c r="S612" s="54"/>
      <c r="T612" s="54"/>
      <c r="U612" s="54"/>
      <c r="V612" s="54"/>
      <c r="W612" s="54"/>
      <c r="X612" s="54"/>
      <c r="Y612" s="54"/>
      <c r="Z612" s="54"/>
      <c r="AA612" s="54">
        <f t="shared" si="36"/>
        <v>0</v>
      </c>
      <c r="AB612" s="55"/>
      <c r="AC612" s="168"/>
      <c r="AD612" s="168"/>
      <c r="AE612" s="168"/>
      <c r="AF612" s="168"/>
      <c r="AG612" s="168"/>
      <c r="AH612" s="168"/>
      <c r="AI612" s="168"/>
      <c r="AJ612" s="168"/>
      <c r="AK612" s="168"/>
      <c r="AL612" s="168"/>
      <c r="AM612" s="168"/>
      <c r="AN612" s="168"/>
    </row>
    <row r="613" spans="1:40" s="16" customFormat="1" ht="10.199999999999999" hidden="1">
      <c r="A613" s="16">
        <v>211016</v>
      </c>
      <c r="B613" s="167" t="s">
        <v>649</v>
      </c>
      <c r="C613" s="54">
        <f>-VLOOKUP(A613,Clasificación!C:J,5,FALSE)</f>
        <v>0</v>
      </c>
      <c r="D613" s="54"/>
      <c r="E613" s="54"/>
      <c r="F613" s="54">
        <f>-VLOOKUP(A613,Clasificación!C:K,9,FALSE)</f>
        <v>0</v>
      </c>
      <c r="G613" s="54">
        <f t="shared" si="34"/>
        <v>0</v>
      </c>
      <c r="H613" s="54"/>
      <c r="I613" s="54"/>
      <c r="J613" s="54"/>
      <c r="K613" s="54"/>
      <c r="L613" s="54"/>
      <c r="M613" s="54"/>
      <c r="N613" s="54"/>
      <c r="O613" s="54"/>
      <c r="P613" s="54"/>
      <c r="Q613" s="54"/>
      <c r="R613" s="54"/>
      <c r="S613" s="54"/>
      <c r="T613" s="54"/>
      <c r="U613" s="54"/>
      <c r="V613" s="54"/>
      <c r="W613" s="54"/>
      <c r="X613" s="54"/>
      <c r="Y613" s="54"/>
      <c r="Z613" s="54"/>
      <c r="AA613" s="54">
        <f t="shared" si="36"/>
        <v>0</v>
      </c>
      <c r="AB613" s="55"/>
      <c r="AC613" s="168"/>
      <c r="AD613" s="168"/>
      <c r="AE613" s="168"/>
      <c r="AF613" s="168"/>
      <c r="AG613" s="168"/>
      <c r="AH613" s="168"/>
      <c r="AI613" s="168"/>
      <c r="AJ613" s="168"/>
      <c r="AK613" s="168"/>
      <c r="AL613" s="168"/>
      <c r="AM613" s="168"/>
      <c r="AN613" s="168"/>
    </row>
    <row r="614" spans="1:40" s="16" customFormat="1" ht="10.199999999999999" hidden="1">
      <c r="A614" s="16">
        <v>2110161</v>
      </c>
      <c r="B614" s="167" t="s">
        <v>650</v>
      </c>
      <c r="C614" s="54">
        <f>-VLOOKUP(A614,Clasificación!C:J,5,FALSE)</f>
        <v>0</v>
      </c>
      <c r="D614" s="54"/>
      <c r="E614" s="54"/>
      <c r="F614" s="54">
        <f>-VLOOKUP(A614,Clasificación!C:K,9,FALSE)</f>
        <v>0</v>
      </c>
      <c r="G614" s="54">
        <f t="shared" si="34"/>
        <v>0</v>
      </c>
      <c r="H614" s="54"/>
      <c r="I614" s="54"/>
      <c r="J614" s="54"/>
      <c r="K614" s="54"/>
      <c r="L614" s="54"/>
      <c r="M614" s="54"/>
      <c r="N614" s="54"/>
      <c r="O614" s="54"/>
      <c r="P614" s="54"/>
      <c r="Q614" s="54"/>
      <c r="R614" s="54"/>
      <c r="S614" s="54"/>
      <c r="T614" s="54"/>
      <c r="U614" s="54"/>
      <c r="V614" s="54"/>
      <c r="W614" s="54"/>
      <c r="X614" s="54"/>
      <c r="Y614" s="54"/>
      <c r="Z614" s="54"/>
      <c r="AA614" s="54">
        <f t="shared" si="36"/>
        <v>0</v>
      </c>
      <c r="AB614" s="55"/>
      <c r="AC614" s="168"/>
      <c r="AD614" s="168"/>
      <c r="AE614" s="168"/>
      <c r="AF614" s="168"/>
      <c r="AG614" s="168"/>
      <c r="AH614" s="168"/>
      <c r="AI614" s="168"/>
      <c r="AJ614" s="168"/>
      <c r="AK614" s="168"/>
      <c r="AL614" s="168"/>
      <c r="AM614" s="168"/>
      <c r="AN614" s="168"/>
    </row>
    <row r="615" spans="1:40" s="16" customFormat="1" ht="10.199999999999999" hidden="1">
      <c r="A615" s="16">
        <v>21101611</v>
      </c>
      <c r="B615" s="167" t="s">
        <v>650</v>
      </c>
      <c r="C615" s="54">
        <f>-VLOOKUP(A615,Clasificación!C:J,5,FALSE)</f>
        <v>0</v>
      </c>
      <c r="D615" s="54"/>
      <c r="E615" s="54"/>
      <c r="F615" s="54">
        <f>-VLOOKUP(A615,Clasificación!C:K,9,FALSE)</f>
        <v>0</v>
      </c>
      <c r="G615" s="54">
        <f t="shared" si="34"/>
        <v>0</v>
      </c>
      <c r="H615" s="54"/>
      <c r="I615" s="54"/>
      <c r="J615" s="54"/>
      <c r="K615" s="54"/>
      <c r="L615" s="54"/>
      <c r="M615" s="54"/>
      <c r="N615" s="54"/>
      <c r="O615" s="54"/>
      <c r="P615" s="54"/>
      <c r="Q615" s="54"/>
      <c r="R615" s="54"/>
      <c r="S615" s="54"/>
      <c r="T615" s="54"/>
      <c r="U615" s="54"/>
      <c r="V615" s="54"/>
      <c r="W615" s="54"/>
      <c r="X615" s="54"/>
      <c r="Y615" s="54"/>
      <c r="Z615" s="54"/>
      <c r="AA615" s="54">
        <f t="shared" si="36"/>
        <v>0</v>
      </c>
      <c r="AB615" s="55"/>
      <c r="AC615" s="168"/>
      <c r="AD615" s="168"/>
      <c r="AE615" s="168"/>
      <c r="AF615" s="168"/>
      <c r="AG615" s="168"/>
      <c r="AH615" s="168"/>
      <c r="AI615" s="168"/>
      <c r="AJ615" s="168"/>
      <c r="AK615" s="168"/>
      <c r="AL615" s="168"/>
      <c r="AM615" s="168"/>
      <c r="AN615" s="168"/>
    </row>
    <row r="616" spans="1:40" s="16" customFormat="1" ht="10.199999999999999">
      <c r="A616" s="16">
        <v>2110161101</v>
      </c>
      <c r="B616" s="167" t="s">
        <v>651</v>
      </c>
      <c r="C616" s="54">
        <f>-VLOOKUP(A616,Clasificación!C:J,5,FALSE)</f>
        <v>-779999</v>
      </c>
      <c r="D616" s="54"/>
      <c r="E616" s="54"/>
      <c r="F616" s="54">
        <f>-VLOOKUP(A616,Clasificación!C:K,9,FALSE)</f>
        <v>0</v>
      </c>
      <c r="G616" s="54">
        <f t="shared" si="34"/>
        <v>-779999</v>
      </c>
      <c r="H616" s="54"/>
      <c r="I616" s="54"/>
      <c r="J616" s="54"/>
      <c r="K616" s="54"/>
      <c r="L616" s="54">
        <f>-G616</f>
        <v>779999</v>
      </c>
      <c r="M616" s="54"/>
      <c r="N616" s="54"/>
      <c r="O616" s="54"/>
      <c r="P616" s="54"/>
      <c r="Q616" s="54"/>
      <c r="R616" s="54"/>
      <c r="S616" s="54"/>
      <c r="T616" s="54"/>
      <c r="U616" s="54"/>
      <c r="V616" s="54"/>
      <c r="W616" s="54"/>
      <c r="X616" s="54"/>
      <c r="Y616" s="54"/>
      <c r="Z616" s="54"/>
      <c r="AA616" s="54">
        <f t="shared" si="36"/>
        <v>0</v>
      </c>
      <c r="AB616" s="55"/>
      <c r="AC616" s="168"/>
      <c r="AD616" s="168"/>
      <c r="AE616" s="168"/>
      <c r="AF616" s="168"/>
      <c r="AG616" s="168"/>
      <c r="AH616" s="168"/>
      <c r="AI616" s="168"/>
      <c r="AJ616" s="168"/>
      <c r="AK616" s="168"/>
      <c r="AL616" s="168"/>
      <c r="AM616" s="168"/>
      <c r="AN616" s="168"/>
    </row>
    <row r="617" spans="1:40" s="16" customFormat="1" ht="10.199999999999999" hidden="1">
      <c r="A617" s="16">
        <v>2110161102</v>
      </c>
      <c r="B617" s="167" t="s">
        <v>652</v>
      </c>
      <c r="C617" s="54">
        <f>-VLOOKUP(A617,Clasificación!C:J,5,FALSE)</f>
        <v>0</v>
      </c>
      <c r="D617" s="54"/>
      <c r="E617" s="54"/>
      <c r="F617" s="54">
        <f>-VLOOKUP(A617,Clasificación!C:K,9,FALSE)</f>
        <v>0</v>
      </c>
      <c r="G617" s="54">
        <f t="shared" si="34"/>
        <v>0</v>
      </c>
      <c r="H617" s="54"/>
      <c r="I617" s="54"/>
      <c r="J617" s="54"/>
      <c r="K617" s="54"/>
      <c r="L617" s="54"/>
      <c r="M617" s="54"/>
      <c r="N617" s="54"/>
      <c r="O617" s="54"/>
      <c r="P617" s="54"/>
      <c r="Q617" s="54"/>
      <c r="R617" s="54"/>
      <c r="S617" s="54"/>
      <c r="T617" s="54"/>
      <c r="U617" s="54"/>
      <c r="V617" s="54"/>
      <c r="W617" s="54"/>
      <c r="X617" s="54"/>
      <c r="Y617" s="54"/>
      <c r="Z617" s="54"/>
      <c r="AA617" s="54">
        <f t="shared" si="36"/>
        <v>0</v>
      </c>
      <c r="AB617" s="55"/>
      <c r="AC617" s="168"/>
      <c r="AD617" s="168"/>
      <c r="AE617" s="168"/>
      <c r="AF617" s="168"/>
      <c r="AG617" s="168"/>
      <c r="AH617" s="168"/>
      <c r="AI617" s="168"/>
      <c r="AJ617" s="168"/>
      <c r="AK617" s="168"/>
      <c r="AL617" s="168"/>
      <c r="AM617" s="168"/>
      <c r="AN617" s="168"/>
    </row>
    <row r="618" spans="1:40" s="16" customFormat="1" ht="10.199999999999999" hidden="1">
      <c r="A618" s="16">
        <v>21102</v>
      </c>
      <c r="B618" s="167" t="s">
        <v>653</v>
      </c>
      <c r="C618" s="54">
        <f>-VLOOKUP(A618,Clasificación!C:J,5,FALSE)</f>
        <v>0</v>
      </c>
      <c r="D618" s="54"/>
      <c r="E618" s="54"/>
      <c r="F618" s="54">
        <f>-VLOOKUP(A618,Clasificación!C:K,9,FALSE)</f>
        <v>0</v>
      </c>
      <c r="G618" s="54">
        <f t="shared" si="34"/>
        <v>0</v>
      </c>
      <c r="H618" s="54"/>
      <c r="I618" s="54"/>
      <c r="J618" s="54"/>
      <c r="K618" s="54"/>
      <c r="L618" s="54"/>
      <c r="M618" s="54"/>
      <c r="N618" s="54"/>
      <c r="O618" s="54"/>
      <c r="P618" s="54"/>
      <c r="Q618" s="54"/>
      <c r="R618" s="54"/>
      <c r="S618" s="54"/>
      <c r="T618" s="54"/>
      <c r="U618" s="54"/>
      <c r="V618" s="54"/>
      <c r="W618" s="54"/>
      <c r="X618" s="54"/>
      <c r="Y618" s="54"/>
      <c r="Z618" s="54"/>
      <c r="AA618" s="54">
        <f t="shared" si="36"/>
        <v>0</v>
      </c>
      <c r="AB618" s="55"/>
      <c r="AC618" s="168"/>
      <c r="AD618" s="168"/>
      <c r="AE618" s="168"/>
      <c r="AF618" s="168"/>
      <c r="AG618" s="168"/>
      <c r="AH618" s="168"/>
      <c r="AI618" s="168"/>
      <c r="AJ618" s="168"/>
      <c r="AK618" s="168"/>
      <c r="AL618" s="168"/>
      <c r="AM618" s="168"/>
      <c r="AN618" s="168"/>
    </row>
    <row r="619" spans="1:40" s="16" customFormat="1" ht="10.199999999999999" hidden="1">
      <c r="A619" s="16">
        <v>211021</v>
      </c>
      <c r="B619" s="167" t="s">
        <v>653</v>
      </c>
      <c r="C619" s="54">
        <f>-VLOOKUP(A619,Clasificación!C:J,5,FALSE)</f>
        <v>0</v>
      </c>
      <c r="D619" s="54"/>
      <c r="E619" s="54"/>
      <c r="F619" s="54">
        <f>-VLOOKUP(A619,Clasificación!C:K,9,FALSE)</f>
        <v>0</v>
      </c>
      <c r="G619" s="54">
        <f t="shared" si="34"/>
        <v>0</v>
      </c>
      <c r="H619" s="54"/>
      <c r="I619" s="54"/>
      <c r="J619" s="54"/>
      <c r="K619" s="54"/>
      <c r="L619" s="54"/>
      <c r="M619" s="54"/>
      <c r="N619" s="54"/>
      <c r="O619" s="54"/>
      <c r="P619" s="54"/>
      <c r="Q619" s="54"/>
      <c r="R619" s="54"/>
      <c r="S619" s="54"/>
      <c r="T619" s="54"/>
      <c r="U619" s="54"/>
      <c r="V619" s="54"/>
      <c r="W619" s="54"/>
      <c r="X619" s="54"/>
      <c r="Y619" s="54"/>
      <c r="Z619" s="54"/>
      <c r="AA619" s="54">
        <f t="shared" si="36"/>
        <v>0</v>
      </c>
      <c r="AB619" s="55"/>
      <c r="AC619" s="168"/>
      <c r="AD619" s="168"/>
      <c r="AE619" s="168"/>
      <c r="AF619" s="168"/>
      <c r="AG619" s="168"/>
      <c r="AH619" s="168"/>
      <c r="AI619" s="168"/>
      <c r="AJ619" s="168"/>
      <c r="AK619" s="168"/>
      <c r="AL619" s="168"/>
      <c r="AM619" s="168"/>
      <c r="AN619" s="168"/>
    </row>
    <row r="620" spans="1:40" s="16" customFormat="1" ht="10.199999999999999" hidden="1">
      <c r="A620" s="16">
        <v>2110211</v>
      </c>
      <c r="B620" s="167" t="s">
        <v>653</v>
      </c>
      <c r="C620" s="54">
        <f>-VLOOKUP(A620,Clasificación!C:J,5,FALSE)</f>
        <v>0</v>
      </c>
      <c r="D620" s="54"/>
      <c r="E620" s="54"/>
      <c r="F620" s="54">
        <f>-VLOOKUP(A620,Clasificación!C:K,9,FALSE)</f>
        <v>0</v>
      </c>
      <c r="G620" s="54">
        <f t="shared" si="34"/>
        <v>0</v>
      </c>
      <c r="H620" s="54"/>
      <c r="I620" s="54"/>
      <c r="J620" s="54"/>
      <c r="K620" s="54"/>
      <c r="L620" s="54"/>
      <c r="M620" s="54"/>
      <c r="N620" s="54"/>
      <c r="O620" s="54"/>
      <c r="P620" s="54"/>
      <c r="Q620" s="54"/>
      <c r="R620" s="54"/>
      <c r="S620" s="54"/>
      <c r="T620" s="54"/>
      <c r="U620" s="54"/>
      <c r="V620" s="54"/>
      <c r="W620" s="54"/>
      <c r="X620" s="54"/>
      <c r="Y620" s="54"/>
      <c r="Z620" s="54"/>
      <c r="AA620" s="54">
        <f t="shared" si="36"/>
        <v>0</v>
      </c>
      <c r="AB620" s="55"/>
      <c r="AC620" s="168"/>
      <c r="AD620" s="168"/>
      <c r="AE620" s="168"/>
      <c r="AF620" s="168"/>
      <c r="AG620" s="168"/>
      <c r="AH620" s="168"/>
      <c r="AI620" s="168"/>
      <c r="AJ620" s="168"/>
      <c r="AK620" s="168"/>
      <c r="AL620" s="168"/>
      <c r="AM620" s="168"/>
      <c r="AN620" s="168"/>
    </row>
    <row r="621" spans="1:40" s="16" customFormat="1" ht="10.199999999999999" hidden="1">
      <c r="A621" s="16">
        <v>21102111</v>
      </c>
      <c r="B621" s="167" t="s">
        <v>653</v>
      </c>
      <c r="C621" s="54">
        <f>-VLOOKUP(A621,Clasificación!C:J,5,FALSE)</f>
        <v>0</v>
      </c>
      <c r="D621" s="54"/>
      <c r="E621" s="54"/>
      <c r="F621" s="54">
        <f>-VLOOKUP(A621,Clasificación!C:K,9,FALSE)</f>
        <v>0</v>
      </c>
      <c r="G621" s="54">
        <f t="shared" si="34"/>
        <v>0</v>
      </c>
      <c r="H621" s="54"/>
      <c r="I621" s="54"/>
      <c r="J621" s="54"/>
      <c r="K621" s="54"/>
      <c r="L621" s="54"/>
      <c r="M621" s="54"/>
      <c r="N621" s="54"/>
      <c r="O621" s="54"/>
      <c r="P621" s="54"/>
      <c r="Q621" s="54"/>
      <c r="R621" s="54"/>
      <c r="S621" s="54"/>
      <c r="T621" s="54"/>
      <c r="U621" s="54"/>
      <c r="V621" s="54"/>
      <c r="W621" s="54"/>
      <c r="X621" s="54"/>
      <c r="Y621" s="54"/>
      <c r="Z621" s="54"/>
      <c r="AA621" s="54">
        <f t="shared" si="36"/>
        <v>0</v>
      </c>
      <c r="AB621" s="55"/>
      <c r="AC621" s="168"/>
      <c r="AD621" s="168"/>
      <c r="AE621" s="168"/>
      <c r="AF621" s="168"/>
      <c r="AG621" s="168"/>
      <c r="AH621" s="168"/>
      <c r="AI621" s="168"/>
      <c r="AJ621" s="168"/>
      <c r="AK621" s="168"/>
      <c r="AL621" s="168"/>
      <c r="AM621" s="168"/>
      <c r="AN621" s="168"/>
    </row>
    <row r="622" spans="1:40" s="16" customFormat="1" ht="10.199999999999999" hidden="1">
      <c r="A622" s="16">
        <v>2110211101</v>
      </c>
      <c r="B622" s="167" t="s">
        <v>654</v>
      </c>
      <c r="C622" s="54">
        <f>-VLOOKUP(A622,Clasificación!C:J,5,FALSE)</f>
        <v>0</v>
      </c>
      <c r="D622" s="54"/>
      <c r="E622" s="54"/>
      <c r="F622" s="54">
        <f>-VLOOKUP(A622,Clasificación!C:K,9,FALSE)</f>
        <v>0</v>
      </c>
      <c r="G622" s="54">
        <f t="shared" si="34"/>
        <v>0</v>
      </c>
      <c r="H622" s="54"/>
      <c r="I622" s="54"/>
      <c r="J622" s="54"/>
      <c r="K622" s="54"/>
      <c r="L622" s="54"/>
      <c r="M622" s="54"/>
      <c r="N622" s="54"/>
      <c r="O622" s="54"/>
      <c r="P622" s="54"/>
      <c r="Q622" s="54"/>
      <c r="R622" s="54"/>
      <c r="S622" s="54"/>
      <c r="T622" s="54"/>
      <c r="U622" s="54"/>
      <c r="V622" s="54"/>
      <c r="W622" s="54"/>
      <c r="X622" s="54"/>
      <c r="Y622" s="54"/>
      <c r="Z622" s="54"/>
      <c r="AA622" s="54">
        <f t="shared" si="36"/>
        <v>0</v>
      </c>
      <c r="AB622" s="55"/>
      <c r="AC622" s="168"/>
      <c r="AD622" s="168"/>
      <c r="AE622" s="168"/>
      <c r="AF622" s="168"/>
      <c r="AG622" s="168"/>
      <c r="AH622" s="168"/>
      <c r="AI622" s="168"/>
      <c r="AJ622" s="168"/>
      <c r="AK622" s="168"/>
      <c r="AL622" s="168"/>
      <c r="AM622" s="168"/>
      <c r="AN622" s="168"/>
    </row>
    <row r="623" spans="1:40" s="16" customFormat="1" ht="10.199999999999999" hidden="1">
      <c r="A623" s="16">
        <v>2110211102</v>
      </c>
      <c r="B623" s="167" t="s">
        <v>655</v>
      </c>
      <c r="C623" s="54">
        <f>-VLOOKUP(A623,Clasificación!C:J,5,FALSE)</f>
        <v>0</v>
      </c>
      <c r="D623" s="54"/>
      <c r="E623" s="54"/>
      <c r="F623" s="54">
        <f>-VLOOKUP(A623,Clasificación!C:K,9,FALSE)</f>
        <v>0</v>
      </c>
      <c r="G623" s="54">
        <f t="shared" si="34"/>
        <v>0</v>
      </c>
      <c r="H623" s="54"/>
      <c r="I623" s="54"/>
      <c r="J623" s="54"/>
      <c r="K623" s="54"/>
      <c r="L623" s="54"/>
      <c r="M623" s="54"/>
      <c r="N623" s="54"/>
      <c r="O623" s="54"/>
      <c r="P623" s="54"/>
      <c r="Q623" s="54"/>
      <c r="R623" s="54"/>
      <c r="S623" s="54"/>
      <c r="T623" s="54"/>
      <c r="U623" s="54"/>
      <c r="V623" s="54"/>
      <c r="W623" s="54"/>
      <c r="X623" s="54"/>
      <c r="Y623" s="54"/>
      <c r="Z623" s="54"/>
      <c r="AA623" s="54">
        <f t="shared" si="36"/>
        <v>0</v>
      </c>
      <c r="AB623" s="55"/>
      <c r="AC623" s="168"/>
      <c r="AD623" s="168"/>
      <c r="AE623" s="168"/>
      <c r="AF623" s="168"/>
      <c r="AG623" s="168"/>
      <c r="AH623" s="168"/>
      <c r="AI623" s="168"/>
      <c r="AJ623" s="168"/>
      <c r="AK623" s="168"/>
      <c r="AL623" s="168"/>
      <c r="AM623" s="168"/>
      <c r="AN623" s="168"/>
    </row>
    <row r="624" spans="1:40" s="16" customFormat="1" ht="10.199999999999999" hidden="1">
      <c r="A624" s="16">
        <v>213</v>
      </c>
      <c r="B624" s="167" t="s">
        <v>656</v>
      </c>
      <c r="C624" s="54">
        <f>-VLOOKUP(A624,Clasificación!C:J,5,FALSE)</f>
        <v>0</v>
      </c>
      <c r="D624" s="54"/>
      <c r="E624" s="54"/>
      <c r="F624" s="54">
        <f>-VLOOKUP(A624,Clasificación!C:K,9,FALSE)</f>
        <v>0</v>
      </c>
      <c r="G624" s="54">
        <f t="shared" si="34"/>
        <v>0</v>
      </c>
      <c r="H624" s="54"/>
      <c r="I624" s="54"/>
      <c r="J624" s="54"/>
      <c r="K624" s="54"/>
      <c r="L624" s="54"/>
      <c r="M624" s="54"/>
      <c r="N624" s="54"/>
      <c r="O624" s="54"/>
      <c r="P624" s="54"/>
      <c r="Q624" s="54"/>
      <c r="R624" s="54"/>
      <c r="S624" s="54"/>
      <c r="T624" s="54"/>
      <c r="U624" s="54"/>
      <c r="V624" s="54"/>
      <c r="W624" s="54"/>
      <c r="X624" s="54"/>
      <c r="Y624" s="54"/>
      <c r="Z624" s="54"/>
      <c r="AA624" s="54">
        <f t="shared" si="36"/>
        <v>0</v>
      </c>
      <c r="AB624" s="55"/>
      <c r="AC624" s="168"/>
      <c r="AD624" s="168"/>
      <c r="AE624" s="168"/>
      <c r="AF624" s="168"/>
      <c r="AG624" s="168"/>
      <c r="AH624" s="168"/>
      <c r="AI624" s="168"/>
      <c r="AJ624" s="168"/>
      <c r="AK624" s="168"/>
      <c r="AL624" s="168"/>
      <c r="AM624" s="168"/>
      <c r="AN624" s="168"/>
    </row>
    <row r="625" spans="1:40" s="16" customFormat="1" ht="10.199999999999999" hidden="1">
      <c r="A625" s="16">
        <v>21301</v>
      </c>
      <c r="B625" s="167" t="s">
        <v>657</v>
      </c>
      <c r="C625" s="54">
        <f>-VLOOKUP(A625,Clasificación!C:J,5,FALSE)</f>
        <v>0</v>
      </c>
      <c r="D625" s="54"/>
      <c r="E625" s="54"/>
      <c r="F625" s="54">
        <f>-VLOOKUP(A625,Clasificación!C:K,9,FALSE)</f>
        <v>0</v>
      </c>
      <c r="G625" s="54">
        <f t="shared" si="34"/>
        <v>0</v>
      </c>
      <c r="H625" s="54"/>
      <c r="I625" s="54"/>
      <c r="J625" s="54"/>
      <c r="K625" s="54"/>
      <c r="L625" s="54"/>
      <c r="M625" s="54"/>
      <c r="N625" s="54"/>
      <c r="O625" s="54"/>
      <c r="P625" s="54"/>
      <c r="Q625" s="54"/>
      <c r="R625" s="54"/>
      <c r="S625" s="54"/>
      <c r="T625" s="54"/>
      <c r="U625" s="54"/>
      <c r="V625" s="54"/>
      <c r="W625" s="54"/>
      <c r="X625" s="54"/>
      <c r="Y625" s="54"/>
      <c r="Z625" s="54"/>
      <c r="AA625" s="54">
        <f t="shared" si="36"/>
        <v>0</v>
      </c>
      <c r="AB625" s="55"/>
      <c r="AC625" s="168"/>
      <c r="AD625" s="168"/>
      <c r="AE625" s="168"/>
      <c r="AF625" s="168"/>
      <c r="AG625" s="168"/>
      <c r="AH625" s="168"/>
      <c r="AI625" s="168"/>
      <c r="AJ625" s="168"/>
      <c r="AK625" s="168"/>
      <c r="AL625" s="168"/>
      <c r="AM625" s="168"/>
      <c r="AN625" s="168"/>
    </row>
    <row r="626" spans="1:40" s="16" customFormat="1" ht="10.199999999999999" hidden="1">
      <c r="A626" s="16">
        <v>213011</v>
      </c>
      <c r="B626" s="167" t="s">
        <v>221</v>
      </c>
      <c r="C626" s="54">
        <f>-VLOOKUP(A626,Clasificación!C:J,5,FALSE)</f>
        <v>0</v>
      </c>
      <c r="D626" s="54"/>
      <c r="E626" s="54"/>
      <c r="F626" s="54">
        <f>-VLOOKUP(A626,Clasificación!C:K,9,FALSE)</f>
        <v>0</v>
      </c>
      <c r="G626" s="54">
        <f t="shared" si="34"/>
        <v>0</v>
      </c>
      <c r="H626" s="54"/>
      <c r="I626" s="54"/>
      <c r="J626" s="54"/>
      <c r="K626" s="54"/>
      <c r="L626" s="54"/>
      <c r="M626" s="54"/>
      <c r="N626" s="54"/>
      <c r="O626" s="54"/>
      <c r="P626" s="54"/>
      <c r="Q626" s="54"/>
      <c r="R626" s="54"/>
      <c r="S626" s="54"/>
      <c r="T626" s="54"/>
      <c r="U626" s="54"/>
      <c r="V626" s="54"/>
      <c r="W626" s="54"/>
      <c r="X626" s="54"/>
      <c r="Y626" s="54"/>
      <c r="Z626" s="54"/>
      <c r="AA626" s="54">
        <f t="shared" si="36"/>
        <v>0</v>
      </c>
      <c r="AB626" s="55"/>
      <c r="AC626" s="168"/>
      <c r="AD626" s="168"/>
      <c r="AE626" s="168"/>
      <c r="AF626" s="168"/>
      <c r="AG626" s="168"/>
      <c r="AH626" s="168"/>
      <c r="AI626" s="168"/>
      <c r="AJ626" s="168"/>
      <c r="AK626" s="168"/>
      <c r="AL626" s="168"/>
      <c r="AM626" s="168"/>
      <c r="AN626" s="168"/>
    </row>
    <row r="627" spans="1:40" s="16" customFormat="1" ht="10.199999999999999" hidden="1">
      <c r="A627" s="16">
        <v>2130111</v>
      </c>
      <c r="B627" s="167" t="s">
        <v>658</v>
      </c>
      <c r="C627" s="54">
        <f>-VLOOKUP(A627,Clasificación!C:J,5,FALSE)</f>
        <v>0</v>
      </c>
      <c r="D627" s="54"/>
      <c r="E627" s="54"/>
      <c r="F627" s="54">
        <f>-VLOOKUP(A627,Clasificación!C:K,9,FALSE)</f>
        <v>0</v>
      </c>
      <c r="G627" s="54">
        <f t="shared" si="34"/>
        <v>0</v>
      </c>
      <c r="H627" s="54"/>
      <c r="I627" s="54"/>
      <c r="J627" s="54"/>
      <c r="K627" s="54"/>
      <c r="L627" s="54"/>
      <c r="M627" s="54"/>
      <c r="N627" s="54"/>
      <c r="O627" s="54"/>
      <c r="P627" s="54"/>
      <c r="Q627" s="54"/>
      <c r="R627" s="54"/>
      <c r="S627" s="54"/>
      <c r="T627" s="54"/>
      <c r="U627" s="54"/>
      <c r="V627" s="54"/>
      <c r="W627" s="54"/>
      <c r="X627" s="54"/>
      <c r="Y627" s="54"/>
      <c r="Z627" s="54"/>
      <c r="AA627" s="54">
        <f t="shared" si="36"/>
        <v>0</v>
      </c>
      <c r="AB627" s="55"/>
      <c r="AC627" s="168"/>
      <c r="AD627" s="168"/>
      <c r="AE627" s="168"/>
      <c r="AF627" s="168"/>
      <c r="AG627" s="168"/>
      <c r="AH627" s="168"/>
      <c r="AI627" s="168"/>
      <c r="AJ627" s="168"/>
      <c r="AK627" s="168"/>
      <c r="AL627" s="168"/>
      <c r="AM627" s="168"/>
      <c r="AN627" s="168"/>
    </row>
    <row r="628" spans="1:40" s="16" customFormat="1" ht="10.199999999999999" hidden="1">
      <c r="A628" s="16">
        <v>21301111</v>
      </c>
      <c r="B628" s="167" t="s">
        <v>659</v>
      </c>
      <c r="C628" s="54">
        <f>-VLOOKUP(A628,Clasificación!C:J,5,FALSE)</f>
        <v>0</v>
      </c>
      <c r="D628" s="54"/>
      <c r="E628" s="54"/>
      <c r="F628" s="54">
        <f>-VLOOKUP(A628,Clasificación!C:K,9,FALSE)</f>
        <v>0</v>
      </c>
      <c r="G628" s="54">
        <f t="shared" si="34"/>
        <v>0</v>
      </c>
      <c r="H628" s="54"/>
      <c r="I628" s="54"/>
      <c r="J628" s="54"/>
      <c r="K628" s="54"/>
      <c r="L628" s="54"/>
      <c r="M628" s="54"/>
      <c r="N628" s="54"/>
      <c r="O628" s="54"/>
      <c r="P628" s="54"/>
      <c r="Q628" s="54"/>
      <c r="R628" s="54"/>
      <c r="S628" s="54"/>
      <c r="T628" s="54"/>
      <c r="U628" s="54"/>
      <c r="V628" s="54"/>
      <c r="W628" s="54"/>
      <c r="X628" s="54"/>
      <c r="Y628" s="54"/>
      <c r="Z628" s="54"/>
      <c r="AA628" s="54">
        <f t="shared" si="36"/>
        <v>0</v>
      </c>
      <c r="AB628" s="55"/>
      <c r="AC628" s="168"/>
      <c r="AD628" s="168"/>
      <c r="AE628" s="168"/>
      <c r="AF628" s="168"/>
      <c r="AG628" s="168"/>
      <c r="AH628" s="168"/>
      <c r="AI628" s="168"/>
      <c r="AJ628" s="168"/>
      <c r="AK628" s="168"/>
      <c r="AL628" s="168"/>
      <c r="AM628" s="168"/>
      <c r="AN628" s="168"/>
    </row>
    <row r="629" spans="1:40" s="16" customFormat="1" ht="10.199999999999999" hidden="1">
      <c r="A629" s="16">
        <v>2130111101</v>
      </c>
      <c r="B629" s="167" t="s">
        <v>52</v>
      </c>
      <c r="C629" s="54">
        <f>-VLOOKUP(A629,Clasificación!C:J,5,FALSE)</f>
        <v>0</v>
      </c>
      <c r="D629" s="54"/>
      <c r="E629" s="54"/>
      <c r="F629" s="54">
        <f>-VLOOKUP(A629,Clasificación!C:K,9,FALSE)</f>
        <v>0</v>
      </c>
      <c r="G629" s="54">
        <f t="shared" si="34"/>
        <v>0</v>
      </c>
      <c r="H629" s="54"/>
      <c r="I629" s="54"/>
      <c r="J629" s="54"/>
      <c r="K629" s="54"/>
      <c r="L629" s="54"/>
      <c r="M629" s="54"/>
      <c r="N629" s="54"/>
      <c r="O629" s="54"/>
      <c r="P629" s="54"/>
      <c r="Q629" s="54"/>
      <c r="R629" s="54"/>
      <c r="S629" s="54"/>
      <c r="T629" s="54"/>
      <c r="U629" s="54"/>
      <c r="V629" s="54"/>
      <c r="W629" s="54"/>
      <c r="X629" s="54"/>
      <c r="Y629" s="54"/>
      <c r="Z629" s="54"/>
      <c r="AA629" s="54">
        <f t="shared" si="36"/>
        <v>0</v>
      </c>
      <c r="AB629" s="55"/>
      <c r="AC629" s="168"/>
      <c r="AD629" s="168"/>
      <c r="AE629" s="168"/>
      <c r="AF629" s="168"/>
      <c r="AG629" s="168"/>
      <c r="AH629" s="168"/>
      <c r="AI629" s="168"/>
      <c r="AJ629" s="168"/>
      <c r="AK629" s="168"/>
      <c r="AL629" s="168"/>
      <c r="AM629" s="168"/>
      <c r="AN629" s="168"/>
    </row>
    <row r="630" spans="1:40" s="16" customFormat="1" ht="10.199999999999999" hidden="1">
      <c r="A630" s="16">
        <v>2130111102</v>
      </c>
      <c r="B630" s="167" t="s">
        <v>660</v>
      </c>
      <c r="C630" s="54">
        <f>-VLOOKUP(A630,Clasificación!C:J,5,FALSE)</f>
        <v>0</v>
      </c>
      <c r="D630" s="54"/>
      <c r="E630" s="54"/>
      <c r="F630" s="54">
        <f>-VLOOKUP(A630,Clasificación!C:K,9,FALSE)</f>
        <v>0</v>
      </c>
      <c r="G630" s="54">
        <f t="shared" si="34"/>
        <v>0</v>
      </c>
      <c r="H630" s="54"/>
      <c r="I630" s="54"/>
      <c r="J630" s="54"/>
      <c r="K630" s="54"/>
      <c r="L630" s="54"/>
      <c r="M630" s="54"/>
      <c r="N630" s="54"/>
      <c r="O630" s="54"/>
      <c r="P630" s="54"/>
      <c r="Q630" s="54"/>
      <c r="R630" s="54"/>
      <c r="S630" s="54"/>
      <c r="T630" s="54"/>
      <c r="U630" s="54"/>
      <c r="V630" s="54"/>
      <c r="W630" s="54"/>
      <c r="X630" s="54"/>
      <c r="Y630" s="54"/>
      <c r="Z630" s="54"/>
      <c r="AA630" s="54">
        <f t="shared" si="36"/>
        <v>0</v>
      </c>
      <c r="AB630" s="55"/>
      <c r="AC630" s="168"/>
      <c r="AD630" s="168"/>
      <c r="AE630" s="168"/>
      <c r="AF630" s="168"/>
      <c r="AG630" s="168"/>
      <c r="AH630" s="168"/>
      <c r="AI630" s="168"/>
      <c r="AJ630" s="168"/>
      <c r="AK630" s="168"/>
      <c r="AL630" s="168"/>
      <c r="AM630" s="168"/>
      <c r="AN630" s="168"/>
    </row>
    <row r="631" spans="1:40" s="16" customFormat="1" ht="10.199999999999999" hidden="1">
      <c r="A631" s="16">
        <v>21301112</v>
      </c>
      <c r="B631" s="167" t="s">
        <v>661</v>
      </c>
      <c r="C631" s="54">
        <f>-VLOOKUP(A631,Clasificación!C:J,5,FALSE)</f>
        <v>0</v>
      </c>
      <c r="D631" s="54"/>
      <c r="E631" s="54"/>
      <c r="F631" s="54">
        <f>-VLOOKUP(A631,Clasificación!C:K,9,FALSE)</f>
        <v>0</v>
      </c>
      <c r="G631" s="54">
        <f t="shared" si="34"/>
        <v>0</v>
      </c>
      <c r="H631" s="54"/>
      <c r="I631" s="54"/>
      <c r="J631" s="54"/>
      <c r="K631" s="54"/>
      <c r="L631" s="54"/>
      <c r="M631" s="54"/>
      <c r="N631" s="54"/>
      <c r="O631" s="54"/>
      <c r="P631" s="54"/>
      <c r="Q631" s="54"/>
      <c r="R631" s="54"/>
      <c r="S631" s="54"/>
      <c r="T631" s="54"/>
      <c r="U631" s="54"/>
      <c r="V631" s="54"/>
      <c r="W631" s="54"/>
      <c r="X631" s="54"/>
      <c r="Y631" s="54"/>
      <c r="Z631" s="54"/>
      <c r="AA631" s="54">
        <f t="shared" si="36"/>
        <v>0</v>
      </c>
      <c r="AB631" s="55"/>
      <c r="AC631" s="168"/>
      <c r="AD631" s="168"/>
      <c r="AE631" s="168"/>
      <c r="AF631" s="168"/>
      <c r="AG631" s="168"/>
      <c r="AH631" s="168"/>
      <c r="AI631" s="168"/>
      <c r="AJ631" s="168"/>
      <c r="AK631" s="168"/>
      <c r="AL631" s="168"/>
      <c r="AM631" s="168"/>
      <c r="AN631" s="168"/>
    </row>
    <row r="632" spans="1:40" s="16" customFormat="1" ht="10.199999999999999" hidden="1">
      <c r="A632" s="16">
        <v>2130111201</v>
      </c>
      <c r="B632" s="167" t="s">
        <v>52</v>
      </c>
      <c r="C632" s="54">
        <f>-VLOOKUP(A632,Clasificación!C:J,5,FALSE)</f>
        <v>0</v>
      </c>
      <c r="D632" s="54"/>
      <c r="E632" s="54"/>
      <c r="F632" s="54">
        <f>-VLOOKUP(A632,Clasificación!C:K,9,FALSE)</f>
        <v>0</v>
      </c>
      <c r="G632" s="54">
        <f t="shared" si="34"/>
        <v>0</v>
      </c>
      <c r="H632" s="54"/>
      <c r="I632" s="54"/>
      <c r="J632" s="54"/>
      <c r="K632" s="54"/>
      <c r="L632" s="54"/>
      <c r="M632" s="54"/>
      <c r="N632" s="54"/>
      <c r="O632" s="54"/>
      <c r="P632" s="54"/>
      <c r="Q632" s="54"/>
      <c r="R632" s="54"/>
      <c r="S632" s="54"/>
      <c r="T632" s="54"/>
      <c r="U632" s="54"/>
      <c r="V632" s="54"/>
      <c r="W632" s="54"/>
      <c r="X632" s="54"/>
      <c r="Y632" s="54"/>
      <c r="Z632" s="54"/>
      <c r="AA632" s="54">
        <f t="shared" si="36"/>
        <v>0</v>
      </c>
      <c r="AB632" s="55"/>
      <c r="AC632" s="168"/>
      <c r="AD632" s="168"/>
      <c r="AE632" s="168"/>
      <c r="AF632" s="168"/>
      <c r="AG632" s="168"/>
      <c r="AH632" s="168"/>
      <c r="AI632" s="168"/>
      <c r="AJ632" s="168"/>
      <c r="AK632" s="168"/>
      <c r="AL632" s="168"/>
      <c r="AM632" s="168"/>
      <c r="AN632" s="168"/>
    </row>
    <row r="633" spans="1:40" s="16" customFormat="1" ht="10.199999999999999" hidden="1">
      <c r="A633" s="16">
        <v>2130111202</v>
      </c>
      <c r="B633" s="167" t="s">
        <v>660</v>
      </c>
      <c r="C633" s="54">
        <f>-VLOOKUP(A633,Clasificación!C:J,5,FALSE)</f>
        <v>0</v>
      </c>
      <c r="D633" s="54"/>
      <c r="E633" s="54"/>
      <c r="F633" s="54">
        <f>-VLOOKUP(A633,Clasificación!C:K,9,FALSE)</f>
        <v>0</v>
      </c>
      <c r="G633" s="54">
        <f t="shared" si="34"/>
        <v>0</v>
      </c>
      <c r="H633" s="54"/>
      <c r="I633" s="54"/>
      <c r="J633" s="54"/>
      <c r="K633" s="54"/>
      <c r="L633" s="54"/>
      <c r="M633" s="54"/>
      <c r="N633" s="54"/>
      <c r="O633" s="54"/>
      <c r="P633" s="54"/>
      <c r="Q633" s="54"/>
      <c r="R633" s="54"/>
      <c r="S633" s="54"/>
      <c r="T633" s="54"/>
      <c r="U633" s="54"/>
      <c r="V633" s="54"/>
      <c r="W633" s="54"/>
      <c r="X633" s="54"/>
      <c r="Y633" s="54"/>
      <c r="Z633" s="54"/>
      <c r="AA633" s="54">
        <f t="shared" si="36"/>
        <v>0</v>
      </c>
      <c r="AB633" s="55"/>
      <c r="AC633" s="168"/>
      <c r="AD633" s="168"/>
      <c r="AE633" s="168"/>
      <c r="AF633" s="168"/>
      <c r="AG633" s="168"/>
      <c r="AH633" s="168"/>
      <c r="AI633" s="168"/>
      <c r="AJ633" s="168"/>
      <c r="AK633" s="168"/>
      <c r="AL633" s="168"/>
      <c r="AM633" s="168"/>
      <c r="AN633" s="168"/>
    </row>
    <row r="634" spans="1:40" s="16" customFormat="1" ht="10.199999999999999" hidden="1">
      <c r="A634" s="16">
        <v>21301113</v>
      </c>
      <c r="B634" s="167" t="s">
        <v>1188</v>
      </c>
      <c r="C634" s="54">
        <f>-VLOOKUP(A634,Clasificación!C:J,5,FALSE)</f>
        <v>0</v>
      </c>
      <c r="D634" s="54"/>
      <c r="E634" s="54"/>
      <c r="F634" s="54">
        <f>-VLOOKUP(A634,Clasificación!C:K,9,FALSE)</f>
        <v>0</v>
      </c>
      <c r="G634" s="54">
        <f t="shared" si="34"/>
        <v>0</v>
      </c>
      <c r="H634" s="54"/>
      <c r="I634" s="54"/>
      <c r="J634" s="54"/>
      <c r="K634" s="54"/>
      <c r="L634" s="54"/>
      <c r="M634" s="54"/>
      <c r="N634" s="54"/>
      <c r="O634" s="54"/>
      <c r="P634" s="54"/>
      <c r="Q634" s="54"/>
      <c r="R634" s="54"/>
      <c r="S634" s="54"/>
      <c r="T634" s="54"/>
      <c r="U634" s="54"/>
      <c r="V634" s="54"/>
      <c r="W634" s="54"/>
      <c r="X634" s="54"/>
      <c r="Y634" s="54"/>
      <c r="Z634" s="54"/>
      <c r="AA634" s="54">
        <f t="shared" si="36"/>
        <v>0</v>
      </c>
      <c r="AB634" s="55"/>
      <c r="AC634" s="168"/>
      <c r="AD634" s="168"/>
      <c r="AE634" s="168"/>
      <c r="AF634" s="168"/>
      <c r="AG634" s="168"/>
      <c r="AH634" s="168"/>
      <c r="AI634" s="168"/>
      <c r="AJ634" s="168"/>
      <c r="AK634" s="168"/>
      <c r="AL634" s="168"/>
      <c r="AM634" s="168"/>
      <c r="AN634" s="168"/>
    </row>
    <row r="635" spans="1:40" s="16" customFormat="1" ht="10.199999999999999" hidden="1">
      <c r="A635" s="16">
        <v>2130111301</v>
      </c>
      <c r="B635" s="167" t="s">
        <v>52</v>
      </c>
      <c r="C635" s="54">
        <f>-VLOOKUP(A635,Clasificación!C:J,5,FALSE)</f>
        <v>0</v>
      </c>
      <c r="D635" s="54"/>
      <c r="E635" s="54"/>
      <c r="F635" s="54">
        <f>-VLOOKUP(A635,Clasificación!C:K,9,FALSE)</f>
        <v>-6642589630</v>
      </c>
      <c r="G635" s="54">
        <f t="shared" si="34"/>
        <v>6642589630</v>
      </c>
      <c r="H635" s="54"/>
      <c r="I635" s="54"/>
      <c r="J635" s="54"/>
      <c r="K635" s="54"/>
      <c r="L635" s="54"/>
      <c r="M635" s="54"/>
      <c r="N635" s="54"/>
      <c r="O635" s="54"/>
      <c r="P635" s="54"/>
      <c r="Q635" s="54"/>
      <c r="R635" s="54"/>
      <c r="S635" s="54"/>
      <c r="T635" s="54"/>
      <c r="U635" s="54"/>
      <c r="V635" s="54"/>
      <c r="W635" s="54">
        <f>-G635</f>
        <v>-6642589630</v>
      </c>
      <c r="X635" s="54"/>
      <c r="Y635" s="54"/>
      <c r="Z635" s="54"/>
      <c r="AA635" s="54">
        <f t="shared" si="36"/>
        <v>0</v>
      </c>
      <c r="AB635" s="55"/>
      <c r="AC635" s="168"/>
      <c r="AD635" s="168"/>
      <c r="AE635" s="168"/>
      <c r="AF635" s="168"/>
      <c r="AG635" s="168"/>
      <c r="AH635" s="168"/>
      <c r="AI635" s="168"/>
      <c r="AJ635" s="168"/>
      <c r="AK635" s="168"/>
      <c r="AL635" s="168"/>
      <c r="AM635" s="168"/>
      <c r="AN635" s="168"/>
    </row>
    <row r="636" spans="1:40" s="16" customFormat="1" ht="10.199999999999999" hidden="1">
      <c r="A636" s="16">
        <v>2130111302</v>
      </c>
      <c r="B636" s="167" t="s">
        <v>51</v>
      </c>
      <c r="C636" s="54">
        <f>-VLOOKUP(A636,Clasificación!C:J,5,FALSE)</f>
        <v>0</v>
      </c>
      <c r="D636" s="54"/>
      <c r="E636" s="54"/>
      <c r="F636" s="54">
        <f>-VLOOKUP(A636,Clasificación!C:K,9,FALSE)</f>
        <v>-8256418209</v>
      </c>
      <c r="G636" s="54">
        <f t="shared" si="34"/>
        <v>8256418209</v>
      </c>
      <c r="H636" s="54"/>
      <c r="I636" s="54"/>
      <c r="J636" s="54"/>
      <c r="K636" s="54"/>
      <c r="L636" s="54"/>
      <c r="M636" s="54"/>
      <c r="N636" s="54"/>
      <c r="O636" s="54"/>
      <c r="P636" s="54"/>
      <c r="Q636" s="54"/>
      <c r="R636" s="54"/>
      <c r="S636" s="54"/>
      <c r="T636" s="54"/>
      <c r="U636" s="54"/>
      <c r="V636" s="54"/>
      <c r="W636" s="54">
        <f>-G636</f>
        <v>-8256418209</v>
      </c>
      <c r="X636" s="54"/>
      <c r="Y636" s="54"/>
      <c r="Z636" s="54"/>
      <c r="AA636" s="54">
        <f t="shared" si="36"/>
        <v>0</v>
      </c>
      <c r="AB636" s="55"/>
      <c r="AC636" s="168"/>
      <c r="AD636" s="168"/>
      <c r="AE636" s="168"/>
      <c r="AF636" s="168"/>
      <c r="AG636" s="168"/>
      <c r="AH636" s="168"/>
      <c r="AI636" s="168"/>
      <c r="AJ636" s="168"/>
      <c r="AK636" s="168"/>
      <c r="AL636" s="168"/>
      <c r="AM636" s="168"/>
      <c r="AN636" s="168"/>
    </row>
    <row r="637" spans="1:40" s="16" customFormat="1" ht="10.199999999999999" hidden="1">
      <c r="A637" s="16">
        <v>2130112</v>
      </c>
      <c r="B637" s="167" t="s">
        <v>662</v>
      </c>
      <c r="C637" s="54">
        <f>-VLOOKUP(A637,Clasificación!C:J,5,FALSE)</f>
        <v>0</v>
      </c>
      <c r="D637" s="54"/>
      <c r="E637" s="54"/>
      <c r="F637" s="54">
        <f>-VLOOKUP(A637,Clasificación!C:K,9,FALSE)</f>
        <v>0</v>
      </c>
      <c r="G637" s="54">
        <f t="shared" si="34"/>
        <v>0</v>
      </c>
      <c r="H637" s="54"/>
      <c r="I637" s="54"/>
      <c r="J637" s="54"/>
      <c r="K637" s="54"/>
      <c r="L637" s="54"/>
      <c r="M637" s="54"/>
      <c r="N637" s="54"/>
      <c r="O637" s="54"/>
      <c r="P637" s="54"/>
      <c r="Q637" s="54"/>
      <c r="R637" s="54"/>
      <c r="S637" s="54"/>
      <c r="T637" s="54"/>
      <c r="U637" s="54"/>
      <c r="V637" s="54"/>
      <c r="W637" s="54"/>
      <c r="X637" s="54"/>
      <c r="Y637" s="54"/>
      <c r="Z637" s="54"/>
      <c r="AA637" s="54">
        <f t="shared" si="36"/>
        <v>0</v>
      </c>
      <c r="AB637" s="55"/>
      <c r="AC637" s="168"/>
      <c r="AD637" s="168"/>
      <c r="AE637" s="168"/>
      <c r="AF637" s="168"/>
      <c r="AG637" s="168"/>
      <c r="AH637" s="168"/>
      <c r="AI637" s="168"/>
      <c r="AJ637" s="168"/>
      <c r="AK637" s="168"/>
      <c r="AL637" s="168"/>
      <c r="AM637" s="168"/>
      <c r="AN637" s="168"/>
    </row>
    <row r="638" spans="1:40" s="16" customFormat="1" ht="10.199999999999999" hidden="1">
      <c r="A638" s="16">
        <v>21301121</v>
      </c>
      <c r="B638" s="167" t="s">
        <v>659</v>
      </c>
      <c r="C638" s="54">
        <f>-VLOOKUP(A638,Clasificación!C:J,5,FALSE)</f>
        <v>0</v>
      </c>
      <c r="D638" s="54"/>
      <c r="E638" s="54"/>
      <c r="F638" s="54">
        <f>-VLOOKUP(A638,Clasificación!C:K,9,FALSE)</f>
        <v>0</v>
      </c>
      <c r="G638" s="54">
        <f t="shared" si="34"/>
        <v>0</v>
      </c>
      <c r="H638" s="54"/>
      <c r="I638" s="54"/>
      <c r="J638" s="54"/>
      <c r="K638" s="54"/>
      <c r="L638" s="54"/>
      <c r="M638" s="54"/>
      <c r="N638" s="54"/>
      <c r="O638" s="54"/>
      <c r="P638" s="54"/>
      <c r="Q638" s="54"/>
      <c r="R638" s="54"/>
      <c r="S638" s="54"/>
      <c r="T638" s="54"/>
      <c r="U638" s="54"/>
      <c r="V638" s="54"/>
      <c r="W638" s="54"/>
      <c r="X638" s="54"/>
      <c r="Y638" s="54"/>
      <c r="Z638" s="54"/>
      <c r="AA638" s="54">
        <f t="shared" si="36"/>
        <v>0</v>
      </c>
      <c r="AB638" s="55"/>
      <c r="AC638" s="168"/>
      <c r="AD638" s="168"/>
      <c r="AE638" s="168"/>
      <c r="AF638" s="168"/>
      <c r="AG638" s="168"/>
      <c r="AH638" s="168"/>
      <c r="AI638" s="168"/>
      <c r="AJ638" s="168"/>
      <c r="AK638" s="168"/>
      <c r="AL638" s="168"/>
      <c r="AM638" s="168"/>
      <c r="AN638" s="168"/>
    </row>
    <row r="639" spans="1:40" s="16" customFormat="1" ht="10.199999999999999" hidden="1">
      <c r="A639" s="16">
        <v>2130112101</v>
      </c>
      <c r="B639" s="167" t="s">
        <v>52</v>
      </c>
      <c r="C639" s="54">
        <f>-VLOOKUP(A639,Clasificación!C:J,5,FALSE)</f>
        <v>0</v>
      </c>
      <c r="D639" s="54"/>
      <c r="E639" s="54"/>
      <c r="F639" s="54">
        <f>-VLOOKUP(A639,Clasificación!C:K,9,FALSE)</f>
        <v>0</v>
      </c>
      <c r="G639" s="54">
        <f t="shared" si="34"/>
        <v>0</v>
      </c>
      <c r="H639" s="54"/>
      <c r="I639" s="54"/>
      <c r="J639" s="54"/>
      <c r="K639" s="54"/>
      <c r="L639" s="54"/>
      <c r="M639" s="54"/>
      <c r="N639" s="54"/>
      <c r="O639" s="54"/>
      <c r="P639" s="54"/>
      <c r="Q639" s="54"/>
      <c r="R639" s="54"/>
      <c r="S639" s="54"/>
      <c r="T639" s="54"/>
      <c r="U639" s="54"/>
      <c r="V639" s="54"/>
      <c r="W639" s="54"/>
      <c r="X639" s="54"/>
      <c r="Y639" s="54"/>
      <c r="Z639" s="54"/>
      <c r="AA639" s="54">
        <f t="shared" si="36"/>
        <v>0</v>
      </c>
      <c r="AB639" s="55"/>
      <c r="AC639" s="168"/>
      <c r="AD639" s="168"/>
      <c r="AE639" s="168"/>
      <c r="AF639" s="168"/>
      <c r="AG639" s="168"/>
      <c r="AH639" s="168"/>
      <c r="AI639" s="168"/>
      <c r="AJ639" s="168"/>
      <c r="AK639" s="168"/>
      <c r="AL639" s="168"/>
      <c r="AM639" s="168"/>
      <c r="AN639" s="168"/>
    </row>
    <row r="640" spans="1:40" s="16" customFormat="1" ht="10.199999999999999" hidden="1">
      <c r="A640" s="16">
        <v>2130112102</v>
      </c>
      <c r="B640" s="167" t="s">
        <v>660</v>
      </c>
      <c r="C640" s="54">
        <f>-VLOOKUP(A640,Clasificación!C:J,5,FALSE)</f>
        <v>0</v>
      </c>
      <c r="D640" s="54"/>
      <c r="E640" s="54"/>
      <c r="F640" s="54">
        <f>-VLOOKUP(A640,Clasificación!C:K,9,FALSE)</f>
        <v>0</v>
      </c>
      <c r="G640" s="54">
        <f t="shared" si="34"/>
        <v>0</v>
      </c>
      <c r="H640" s="54"/>
      <c r="I640" s="54"/>
      <c r="J640" s="54"/>
      <c r="K640" s="54"/>
      <c r="L640" s="54"/>
      <c r="M640" s="54"/>
      <c r="N640" s="54"/>
      <c r="O640" s="54"/>
      <c r="P640" s="54"/>
      <c r="Q640" s="54"/>
      <c r="R640" s="54"/>
      <c r="S640" s="54"/>
      <c r="T640" s="54"/>
      <c r="U640" s="54"/>
      <c r="V640" s="54"/>
      <c r="W640" s="54"/>
      <c r="X640" s="54"/>
      <c r="Y640" s="54"/>
      <c r="Z640" s="54"/>
      <c r="AA640" s="54">
        <f t="shared" si="36"/>
        <v>0</v>
      </c>
      <c r="AB640" s="55"/>
      <c r="AC640" s="168"/>
      <c r="AD640" s="168"/>
      <c r="AE640" s="168"/>
      <c r="AF640" s="168"/>
      <c r="AG640" s="168"/>
      <c r="AH640" s="168"/>
      <c r="AI640" s="168"/>
      <c r="AJ640" s="168"/>
      <c r="AK640" s="168"/>
      <c r="AL640" s="168"/>
      <c r="AM640" s="168"/>
      <c r="AN640" s="168"/>
    </row>
    <row r="641" spans="1:40" s="16" customFormat="1" ht="10.199999999999999" hidden="1">
      <c r="A641" s="16">
        <v>21301122</v>
      </c>
      <c r="B641" s="167" t="s">
        <v>661</v>
      </c>
      <c r="C641" s="54">
        <f>-VLOOKUP(A641,Clasificación!C:J,5,FALSE)</f>
        <v>0</v>
      </c>
      <c r="D641" s="54"/>
      <c r="E641" s="54"/>
      <c r="F641" s="54">
        <f>-VLOOKUP(A641,Clasificación!C:K,9,FALSE)</f>
        <v>0</v>
      </c>
      <c r="G641" s="54">
        <f t="shared" si="34"/>
        <v>0</v>
      </c>
      <c r="H641" s="54"/>
      <c r="I641" s="54"/>
      <c r="J641" s="54"/>
      <c r="K641" s="54"/>
      <c r="L641" s="54"/>
      <c r="M641" s="54"/>
      <c r="N641" s="54"/>
      <c r="O641" s="54"/>
      <c r="P641" s="54"/>
      <c r="Q641" s="54"/>
      <c r="R641" s="54"/>
      <c r="S641" s="54"/>
      <c r="T641" s="54"/>
      <c r="U641" s="54"/>
      <c r="V641" s="54"/>
      <c r="W641" s="54"/>
      <c r="X641" s="54"/>
      <c r="Y641" s="54"/>
      <c r="Z641" s="54"/>
      <c r="AA641" s="54">
        <f t="shared" si="36"/>
        <v>0</v>
      </c>
      <c r="AB641" s="55"/>
      <c r="AC641" s="168"/>
      <c r="AD641" s="168"/>
      <c r="AE641" s="168"/>
      <c r="AF641" s="168"/>
      <c r="AG641" s="168"/>
      <c r="AH641" s="168"/>
      <c r="AI641" s="168"/>
      <c r="AJ641" s="168"/>
      <c r="AK641" s="168"/>
      <c r="AL641" s="168"/>
      <c r="AM641" s="168"/>
      <c r="AN641" s="168"/>
    </row>
    <row r="642" spans="1:40" s="16" customFormat="1" ht="10.199999999999999" hidden="1">
      <c r="A642" s="16">
        <v>2130112201</v>
      </c>
      <c r="B642" s="167" t="s">
        <v>52</v>
      </c>
      <c r="C642" s="54">
        <f>-VLOOKUP(A642,Clasificación!C:J,5,FALSE)</f>
        <v>0</v>
      </c>
      <c r="D642" s="54"/>
      <c r="E642" s="54"/>
      <c r="F642" s="54">
        <f>-VLOOKUP(A642,Clasificación!C:K,9,FALSE)</f>
        <v>0</v>
      </c>
      <c r="G642" s="54">
        <f t="shared" si="34"/>
        <v>0</v>
      </c>
      <c r="H642" s="54"/>
      <c r="I642" s="54"/>
      <c r="J642" s="54"/>
      <c r="K642" s="54"/>
      <c r="L642" s="54"/>
      <c r="M642" s="54"/>
      <c r="N642" s="54"/>
      <c r="O642" s="54"/>
      <c r="P642" s="54"/>
      <c r="Q642" s="54"/>
      <c r="R642" s="54"/>
      <c r="S642" s="54"/>
      <c r="T642" s="54"/>
      <c r="U642" s="54"/>
      <c r="V642" s="54"/>
      <c r="W642" s="54"/>
      <c r="X642" s="54"/>
      <c r="Y642" s="54"/>
      <c r="Z642" s="54"/>
      <c r="AA642" s="54">
        <f t="shared" si="36"/>
        <v>0</v>
      </c>
      <c r="AB642" s="55"/>
      <c r="AC642" s="168"/>
      <c r="AD642" s="168"/>
      <c r="AE642" s="168"/>
      <c r="AF642" s="168"/>
      <c r="AG642" s="168"/>
      <c r="AH642" s="168"/>
      <c r="AI642" s="168"/>
      <c r="AJ642" s="168"/>
      <c r="AK642" s="168"/>
      <c r="AL642" s="168"/>
      <c r="AM642" s="168"/>
      <c r="AN642" s="168"/>
    </row>
    <row r="643" spans="1:40" s="16" customFormat="1" ht="10.199999999999999" hidden="1">
      <c r="A643" s="16">
        <v>2130112202</v>
      </c>
      <c r="B643" s="167" t="s">
        <v>660</v>
      </c>
      <c r="C643" s="54">
        <f>-VLOOKUP(A643,Clasificación!C:J,5,FALSE)</f>
        <v>0</v>
      </c>
      <c r="D643" s="54"/>
      <c r="E643" s="54"/>
      <c r="F643" s="54">
        <f>-VLOOKUP(A643,Clasificación!C:K,9,FALSE)</f>
        <v>0</v>
      </c>
      <c r="G643" s="54">
        <f t="shared" si="34"/>
        <v>0</v>
      </c>
      <c r="H643" s="54"/>
      <c r="I643" s="54"/>
      <c r="J643" s="54"/>
      <c r="K643" s="54"/>
      <c r="L643" s="54"/>
      <c r="M643" s="54"/>
      <c r="N643" s="54"/>
      <c r="O643" s="54"/>
      <c r="P643" s="54"/>
      <c r="Q643" s="54"/>
      <c r="R643" s="54"/>
      <c r="S643" s="54"/>
      <c r="T643" s="54"/>
      <c r="U643" s="54"/>
      <c r="V643" s="54"/>
      <c r="W643" s="54"/>
      <c r="X643" s="54"/>
      <c r="Y643" s="54"/>
      <c r="Z643" s="54"/>
      <c r="AA643" s="54">
        <f t="shared" si="36"/>
        <v>0</v>
      </c>
      <c r="AB643" s="55"/>
      <c r="AC643" s="168"/>
      <c r="AD643" s="168"/>
      <c r="AE643" s="168"/>
      <c r="AF643" s="168"/>
      <c r="AG643" s="168"/>
      <c r="AH643" s="168"/>
      <c r="AI643" s="168"/>
      <c r="AJ643" s="168"/>
      <c r="AK643" s="168"/>
      <c r="AL643" s="168"/>
      <c r="AM643" s="168"/>
      <c r="AN643" s="168"/>
    </row>
    <row r="644" spans="1:40" s="16" customFormat="1" ht="10.199999999999999" hidden="1">
      <c r="A644" s="16">
        <v>21302</v>
      </c>
      <c r="B644" s="167" t="s">
        <v>663</v>
      </c>
      <c r="C644" s="54">
        <f>-VLOOKUP(A644,Clasificación!C:J,5,FALSE)</f>
        <v>0</v>
      </c>
      <c r="D644" s="54"/>
      <c r="E644" s="54"/>
      <c r="F644" s="54">
        <f>-VLOOKUP(A644,Clasificación!C:K,9,FALSE)</f>
        <v>0</v>
      </c>
      <c r="G644" s="54">
        <f t="shared" si="34"/>
        <v>0</v>
      </c>
      <c r="H644" s="54"/>
      <c r="I644" s="54"/>
      <c r="J644" s="54"/>
      <c r="K644" s="54"/>
      <c r="L644" s="54"/>
      <c r="M644" s="54"/>
      <c r="N644" s="54"/>
      <c r="O644" s="54"/>
      <c r="P644" s="54"/>
      <c r="Q644" s="54"/>
      <c r="R644" s="54"/>
      <c r="S644" s="54"/>
      <c r="T644" s="54"/>
      <c r="U644" s="54"/>
      <c r="V644" s="54"/>
      <c r="W644" s="54"/>
      <c r="X644" s="54"/>
      <c r="Y644" s="54"/>
      <c r="Z644" s="54"/>
      <c r="AA644" s="54">
        <f t="shared" si="36"/>
        <v>0</v>
      </c>
      <c r="AB644" s="55"/>
      <c r="AC644" s="168"/>
      <c r="AD644" s="168"/>
      <c r="AE644" s="168"/>
      <c r="AF644" s="168"/>
      <c r="AG644" s="168"/>
      <c r="AH644" s="168"/>
      <c r="AI644" s="168"/>
      <c r="AJ644" s="168"/>
      <c r="AK644" s="168"/>
      <c r="AL644" s="168"/>
      <c r="AM644" s="168"/>
      <c r="AN644" s="168"/>
    </row>
    <row r="645" spans="1:40" s="16" customFormat="1" ht="10.199999999999999" hidden="1">
      <c r="A645" s="16">
        <v>213021</v>
      </c>
      <c r="B645" s="167" t="s">
        <v>663</v>
      </c>
      <c r="C645" s="54">
        <f>-VLOOKUP(A645,Clasificación!C:J,5,FALSE)</f>
        <v>0</v>
      </c>
      <c r="D645" s="54"/>
      <c r="E645" s="54"/>
      <c r="F645" s="54">
        <f>-VLOOKUP(A645,Clasificación!C:K,9,FALSE)</f>
        <v>0</v>
      </c>
      <c r="G645" s="54">
        <f t="shared" si="34"/>
        <v>0</v>
      </c>
      <c r="H645" s="54"/>
      <c r="I645" s="54"/>
      <c r="J645" s="54"/>
      <c r="K645" s="54"/>
      <c r="L645" s="54"/>
      <c r="M645" s="54"/>
      <c r="N645" s="54"/>
      <c r="O645" s="54"/>
      <c r="P645" s="54"/>
      <c r="Q645" s="54"/>
      <c r="R645" s="54"/>
      <c r="S645" s="54"/>
      <c r="T645" s="54"/>
      <c r="U645" s="54"/>
      <c r="V645" s="54"/>
      <c r="W645" s="54"/>
      <c r="X645" s="54"/>
      <c r="Y645" s="54"/>
      <c r="Z645" s="54"/>
      <c r="AA645" s="54">
        <f t="shared" si="36"/>
        <v>0</v>
      </c>
      <c r="AB645" s="55"/>
      <c r="AC645" s="168"/>
      <c r="AD645" s="168"/>
      <c r="AE645" s="168"/>
      <c r="AF645" s="168"/>
      <c r="AG645" s="168"/>
      <c r="AH645" s="168"/>
      <c r="AI645" s="168"/>
      <c r="AJ645" s="168"/>
      <c r="AK645" s="168"/>
      <c r="AL645" s="168"/>
      <c r="AM645" s="168"/>
      <c r="AN645" s="168"/>
    </row>
    <row r="646" spans="1:40" s="16" customFormat="1" ht="10.199999999999999" hidden="1">
      <c r="A646" s="16">
        <v>2130211</v>
      </c>
      <c r="B646" s="167" t="s">
        <v>664</v>
      </c>
      <c r="C646" s="54">
        <f>-VLOOKUP(A646,Clasificación!C:J,5,FALSE)</f>
        <v>0</v>
      </c>
      <c r="D646" s="54"/>
      <c r="E646" s="54"/>
      <c r="F646" s="54">
        <f>-VLOOKUP(A646,Clasificación!C:K,9,FALSE)</f>
        <v>0</v>
      </c>
      <c r="G646" s="54">
        <f t="shared" si="34"/>
        <v>0</v>
      </c>
      <c r="H646" s="54"/>
      <c r="I646" s="54"/>
      <c r="J646" s="54"/>
      <c r="K646" s="54"/>
      <c r="L646" s="54"/>
      <c r="M646" s="54"/>
      <c r="N646" s="54"/>
      <c r="O646" s="54"/>
      <c r="P646" s="54"/>
      <c r="Q646" s="54"/>
      <c r="R646" s="54"/>
      <c r="S646" s="54"/>
      <c r="T646" s="54"/>
      <c r="U646" s="54"/>
      <c r="V646" s="54"/>
      <c r="W646" s="54"/>
      <c r="X646" s="54"/>
      <c r="Y646" s="54"/>
      <c r="Z646" s="54"/>
      <c r="AA646" s="54">
        <f t="shared" si="36"/>
        <v>0</v>
      </c>
      <c r="AB646" s="55"/>
      <c r="AC646" s="168"/>
      <c r="AD646" s="168"/>
      <c r="AE646" s="168"/>
      <c r="AF646" s="168"/>
      <c r="AG646" s="168"/>
      <c r="AH646" s="168"/>
      <c r="AI646" s="168"/>
      <c r="AJ646" s="168"/>
      <c r="AK646" s="168"/>
      <c r="AL646" s="168"/>
      <c r="AM646" s="168"/>
      <c r="AN646" s="168"/>
    </row>
    <row r="647" spans="1:40" s="16" customFormat="1" ht="10.199999999999999" hidden="1">
      <c r="A647" s="16">
        <v>21302111</v>
      </c>
      <c r="B647" s="167" t="s">
        <v>664</v>
      </c>
      <c r="C647" s="54">
        <f>-VLOOKUP(A647,Clasificación!C:J,5,FALSE)</f>
        <v>0</v>
      </c>
      <c r="D647" s="54"/>
      <c r="E647" s="54"/>
      <c r="F647" s="54">
        <f>-VLOOKUP(A647,Clasificación!C:K,9,FALSE)</f>
        <v>0</v>
      </c>
      <c r="G647" s="54">
        <f t="shared" si="34"/>
        <v>0</v>
      </c>
      <c r="H647" s="54"/>
      <c r="I647" s="54"/>
      <c r="J647" s="54"/>
      <c r="K647" s="54"/>
      <c r="L647" s="54"/>
      <c r="M647" s="54"/>
      <c r="N647" s="54"/>
      <c r="O647" s="54"/>
      <c r="P647" s="54"/>
      <c r="Q647" s="54"/>
      <c r="R647" s="54"/>
      <c r="S647" s="54"/>
      <c r="T647" s="54"/>
      <c r="U647" s="54"/>
      <c r="V647" s="54"/>
      <c r="W647" s="54"/>
      <c r="X647" s="54"/>
      <c r="Y647" s="54"/>
      <c r="Z647" s="54"/>
      <c r="AA647" s="54">
        <f t="shared" si="36"/>
        <v>0</v>
      </c>
      <c r="AB647" s="55"/>
      <c r="AC647" s="168"/>
      <c r="AD647" s="168"/>
      <c r="AE647" s="168"/>
      <c r="AF647" s="168"/>
      <c r="AG647" s="168"/>
      <c r="AH647" s="168"/>
      <c r="AI647" s="168"/>
      <c r="AJ647" s="168"/>
      <c r="AK647" s="168"/>
      <c r="AL647" s="168"/>
      <c r="AM647" s="168"/>
      <c r="AN647" s="168"/>
    </row>
    <row r="648" spans="1:40" s="16" customFormat="1" ht="10.199999999999999" hidden="1">
      <c r="A648" s="16">
        <v>2130211101</v>
      </c>
      <c r="B648" s="167" t="s">
        <v>665</v>
      </c>
      <c r="C648" s="54">
        <f>-VLOOKUP(A648,Clasificación!C:J,5,FALSE)</f>
        <v>0</v>
      </c>
      <c r="D648" s="54"/>
      <c r="E648" s="54"/>
      <c r="F648" s="54">
        <f>-VLOOKUP(A648,Clasificación!C:K,9,FALSE)</f>
        <v>0</v>
      </c>
      <c r="G648" s="54">
        <f t="shared" si="34"/>
        <v>0</v>
      </c>
      <c r="H648" s="54"/>
      <c r="I648" s="54"/>
      <c r="J648" s="54"/>
      <c r="K648" s="54"/>
      <c r="L648" s="54"/>
      <c r="M648" s="54"/>
      <c r="N648" s="54"/>
      <c r="O648" s="54"/>
      <c r="P648" s="54"/>
      <c r="Q648" s="54"/>
      <c r="R648" s="54"/>
      <c r="S648" s="54"/>
      <c r="T648" s="54"/>
      <c r="U648" s="54"/>
      <c r="V648" s="54"/>
      <c r="W648" s="54"/>
      <c r="X648" s="54"/>
      <c r="Y648" s="54"/>
      <c r="Z648" s="54"/>
      <c r="AA648" s="54">
        <f t="shared" si="36"/>
        <v>0</v>
      </c>
      <c r="AB648" s="55"/>
      <c r="AC648" s="168"/>
      <c r="AD648" s="168"/>
      <c r="AE648" s="168"/>
      <c r="AF648" s="168"/>
      <c r="AG648" s="168"/>
      <c r="AH648" s="168"/>
      <c r="AI648" s="168"/>
      <c r="AJ648" s="168"/>
      <c r="AK648" s="168"/>
      <c r="AL648" s="168"/>
      <c r="AM648" s="168"/>
      <c r="AN648" s="168"/>
    </row>
    <row r="649" spans="1:40" s="16" customFormat="1" ht="10.199999999999999" hidden="1">
      <c r="A649" s="16">
        <v>2130211102</v>
      </c>
      <c r="B649" s="167" t="s">
        <v>666</v>
      </c>
      <c r="C649" s="54">
        <f>-VLOOKUP(A649,Clasificación!C:J,5,FALSE)</f>
        <v>0</v>
      </c>
      <c r="D649" s="54"/>
      <c r="E649" s="54"/>
      <c r="F649" s="54">
        <f>-VLOOKUP(A649,Clasificación!C:K,9,FALSE)</f>
        <v>0</v>
      </c>
      <c r="G649" s="54">
        <f t="shared" ref="G649:G718" si="37">C649+D649-E649-F649</f>
        <v>0</v>
      </c>
      <c r="H649" s="54"/>
      <c r="I649" s="54"/>
      <c r="J649" s="54"/>
      <c r="K649" s="54"/>
      <c r="L649" s="54"/>
      <c r="M649" s="54"/>
      <c r="N649" s="54"/>
      <c r="O649" s="54"/>
      <c r="P649" s="54"/>
      <c r="Q649" s="54"/>
      <c r="R649" s="54"/>
      <c r="S649" s="54"/>
      <c r="T649" s="54"/>
      <c r="U649" s="54"/>
      <c r="V649" s="54"/>
      <c r="W649" s="54"/>
      <c r="X649" s="54"/>
      <c r="Y649" s="54"/>
      <c r="Z649" s="54"/>
      <c r="AA649" s="54">
        <f t="shared" si="36"/>
        <v>0</v>
      </c>
      <c r="AB649" s="55"/>
      <c r="AC649" s="168"/>
      <c r="AD649" s="168"/>
      <c r="AE649" s="168"/>
      <c r="AF649" s="168"/>
      <c r="AG649" s="168"/>
      <c r="AH649" s="168"/>
      <c r="AI649" s="168"/>
      <c r="AJ649" s="168"/>
      <c r="AK649" s="168"/>
      <c r="AL649" s="168"/>
      <c r="AM649" s="168"/>
      <c r="AN649" s="168"/>
    </row>
    <row r="650" spans="1:40" s="16" customFormat="1" ht="10.199999999999999" hidden="1">
      <c r="A650" s="16">
        <v>2130212</v>
      </c>
      <c r="B650" s="167" t="s">
        <v>667</v>
      </c>
      <c r="C650" s="54">
        <f>-VLOOKUP(A650,Clasificación!C:J,5,FALSE)</f>
        <v>0</v>
      </c>
      <c r="D650" s="54"/>
      <c r="E650" s="54"/>
      <c r="F650" s="54">
        <f>-VLOOKUP(A650,Clasificación!C:K,9,FALSE)</f>
        <v>0</v>
      </c>
      <c r="G650" s="54">
        <f t="shared" si="37"/>
        <v>0</v>
      </c>
      <c r="H650" s="54"/>
      <c r="I650" s="54"/>
      <c r="J650" s="54"/>
      <c r="K650" s="54"/>
      <c r="L650" s="54"/>
      <c r="M650" s="54"/>
      <c r="N650" s="54"/>
      <c r="O650" s="54"/>
      <c r="P650" s="54"/>
      <c r="Q650" s="54"/>
      <c r="R650" s="54"/>
      <c r="S650" s="54"/>
      <c r="T650" s="54"/>
      <c r="U650" s="54"/>
      <c r="V650" s="54"/>
      <c r="W650" s="54"/>
      <c r="X650" s="54"/>
      <c r="Y650" s="54"/>
      <c r="Z650" s="54"/>
      <c r="AA650" s="54">
        <f t="shared" si="36"/>
        <v>0</v>
      </c>
      <c r="AB650" s="55"/>
      <c r="AC650" s="168"/>
      <c r="AD650" s="168"/>
      <c r="AE650" s="168"/>
      <c r="AF650" s="168"/>
      <c r="AG650" s="168"/>
      <c r="AH650" s="168"/>
      <c r="AI650" s="168"/>
      <c r="AJ650" s="168"/>
      <c r="AK650" s="168"/>
      <c r="AL650" s="168"/>
      <c r="AM650" s="168"/>
      <c r="AN650" s="168"/>
    </row>
    <row r="651" spans="1:40" s="16" customFormat="1" ht="10.199999999999999" hidden="1">
      <c r="A651" s="16">
        <v>21302121</v>
      </c>
      <c r="B651" s="167" t="s">
        <v>668</v>
      </c>
      <c r="C651" s="54">
        <f>-VLOOKUP(A651,Clasificación!C:J,5,FALSE)</f>
        <v>0</v>
      </c>
      <c r="D651" s="54"/>
      <c r="E651" s="54"/>
      <c r="F651" s="54">
        <f>-VLOOKUP(A651,Clasificación!C:K,9,FALSE)</f>
        <v>0</v>
      </c>
      <c r="G651" s="54">
        <f t="shared" si="37"/>
        <v>0</v>
      </c>
      <c r="H651" s="54"/>
      <c r="I651" s="54"/>
      <c r="J651" s="54"/>
      <c r="K651" s="54"/>
      <c r="L651" s="54"/>
      <c r="M651" s="54"/>
      <c r="N651" s="54"/>
      <c r="O651" s="54"/>
      <c r="P651" s="54"/>
      <c r="Q651" s="54"/>
      <c r="R651" s="54"/>
      <c r="S651" s="54"/>
      <c r="T651" s="54"/>
      <c r="U651" s="54"/>
      <c r="V651" s="54"/>
      <c r="W651" s="54"/>
      <c r="X651" s="54"/>
      <c r="Y651" s="54"/>
      <c r="Z651" s="54"/>
      <c r="AA651" s="54">
        <f t="shared" si="36"/>
        <v>0</v>
      </c>
      <c r="AB651" s="55"/>
      <c r="AC651" s="168"/>
      <c r="AD651" s="168"/>
      <c r="AE651" s="168"/>
      <c r="AF651" s="168"/>
      <c r="AG651" s="168"/>
      <c r="AH651" s="168"/>
      <c r="AI651" s="168"/>
      <c r="AJ651" s="168"/>
      <c r="AK651" s="168"/>
      <c r="AL651" s="168"/>
      <c r="AM651" s="168"/>
      <c r="AN651" s="168"/>
    </row>
    <row r="652" spans="1:40" s="16" customFormat="1" ht="10.199999999999999" hidden="1">
      <c r="A652" s="16">
        <v>2130212101</v>
      </c>
      <c r="B652" s="167" t="s">
        <v>668</v>
      </c>
      <c r="C652" s="54">
        <f>-VLOOKUP(A652,Clasificación!C:J,5,FALSE)</f>
        <v>0</v>
      </c>
      <c r="D652" s="54"/>
      <c r="E652" s="54"/>
      <c r="F652" s="54">
        <f>-VLOOKUP(A652,Clasificación!C:K,9,FALSE)</f>
        <v>0</v>
      </c>
      <c r="G652" s="54">
        <f t="shared" si="37"/>
        <v>0</v>
      </c>
      <c r="H652" s="54"/>
      <c r="I652" s="54"/>
      <c r="J652" s="54"/>
      <c r="K652" s="54"/>
      <c r="L652" s="54"/>
      <c r="M652" s="54"/>
      <c r="N652" s="54"/>
      <c r="O652" s="54"/>
      <c r="P652" s="54"/>
      <c r="Q652" s="54"/>
      <c r="R652" s="54"/>
      <c r="S652" s="54"/>
      <c r="T652" s="54"/>
      <c r="U652" s="54"/>
      <c r="V652" s="54"/>
      <c r="W652" s="54"/>
      <c r="X652" s="54"/>
      <c r="Y652" s="54"/>
      <c r="Z652" s="54"/>
      <c r="AA652" s="54">
        <f t="shared" si="36"/>
        <v>0</v>
      </c>
      <c r="AB652" s="55"/>
      <c r="AC652" s="168"/>
      <c r="AD652" s="168"/>
      <c r="AE652" s="168"/>
      <c r="AF652" s="168"/>
      <c r="AG652" s="168"/>
      <c r="AH652" s="168"/>
      <c r="AI652" s="168"/>
      <c r="AJ652" s="168"/>
      <c r="AK652" s="168"/>
      <c r="AL652" s="168"/>
      <c r="AM652" s="168"/>
      <c r="AN652" s="168"/>
    </row>
    <row r="653" spans="1:40" s="16" customFormat="1" ht="10.199999999999999" hidden="1">
      <c r="A653" s="16">
        <v>2130212102</v>
      </c>
      <c r="B653" s="167" t="s">
        <v>668</v>
      </c>
      <c r="C653" s="54">
        <f>-VLOOKUP(A653,Clasificación!C:J,5,FALSE)</f>
        <v>0</v>
      </c>
      <c r="D653" s="54"/>
      <c r="E653" s="54"/>
      <c r="F653" s="54">
        <f>-VLOOKUP(A653,Clasificación!C:K,9,FALSE)</f>
        <v>0</v>
      </c>
      <c r="G653" s="54">
        <f t="shared" si="37"/>
        <v>0</v>
      </c>
      <c r="H653" s="54"/>
      <c r="I653" s="54"/>
      <c r="J653" s="54"/>
      <c r="K653" s="54"/>
      <c r="L653" s="54"/>
      <c r="M653" s="54"/>
      <c r="N653" s="54"/>
      <c r="O653" s="54"/>
      <c r="P653" s="54"/>
      <c r="Q653" s="54"/>
      <c r="R653" s="54"/>
      <c r="S653" s="54"/>
      <c r="T653" s="54"/>
      <c r="U653" s="54"/>
      <c r="V653" s="54"/>
      <c r="W653" s="54"/>
      <c r="X653" s="54"/>
      <c r="Y653" s="54"/>
      <c r="Z653" s="54"/>
      <c r="AA653" s="54">
        <f t="shared" si="36"/>
        <v>0</v>
      </c>
      <c r="AB653" s="55"/>
      <c r="AC653" s="168"/>
      <c r="AD653" s="168"/>
      <c r="AE653" s="168"/>
      <c r="AF653" s="168"/>
      <c r="AG653" s="168"/>
      <c r="AH653" s="168"/>
      <c r="AI653" s="168"/>
      <c r="AJ653" s="168"/>
      <c r="AK653" s="168"/>
      <c r="AL653" s="168"/>
      <c r="AM653" s="168"/>
      <c r="AN653" s="168"/>
    </row>
    <row r="654" spans="1:40" s="16" customFormat="1" ht="10.199999999999999" hidden="1">
      <c r="A654" s="16">
        <v>21302122</v>
      </c>
      <c r="B654" s="167" t="s">
        <v>669</v>
      </c>
      <c r="C654" s="54">
        <f>-VLOOKUP(A654,Clasificación!C:J,5,FALSE)</f>
        <v>0</v>
      </c>
      <c r="D654" s="54"/>
      <c r="E654" s="54"/>
      <c r="F654" s="54">
        <f>-VLOOKUP(A654,Clasificación!C:K,9,FALSE)</f>
        <v>0</v>
      </c>
      <c r="G654" s="54">
        <f t="shared" si="37"/>
        <v>0</v>
      </c>
      <c r="H654" s="54"/>
      <c r="I654" s="54"/>
      <c r="J654" s="54"/>
      <c r="K654" s="54"/>
      <c r="L654" s="54"/>
      <c r="M654" s="54"/>
      <c r="N654" s="54"/>
      <c r="O654" s="54"/>
      <c r="P654" s="54"/>
      <c r="Q654" s="54"/>
      <c r="R654" s="54"/>
      <c r="S654" s="54"/>
      <c r="T654" s="54"/>
      <c r="U654" s="54"/>
      <c r="V654" s="54"/>
      <c r="W654" s="54"/>
      <c r="X654" s="54"/>
      <c r="Y654" s="54"/>
      <c r="Z654" s="54"/>
      <c r="AA654" s="54">
        <f t="shared" si="36"/>
        <v>0</v>
      </c>
      <c r="AB654" s="55"/>
      <c r="AC654" s="168"/>
      <c r="AD654" s="168"/>
      <c r="AE654" s="168"/>
      <c r="AF654" s="168"/>
      <c r="AG654" s="168"/>
      <c r="AH654" s="168"/>
      <c r="AI654" s="168"/>
      <c r="AJ654" s="168"/>
      <c r="AK654" s="168"/>
      <c r="AL654" s="168"/>
      <c r="AM654" s="168"/>
      <c r="AN654" s="168"/>
    </row>
    <row r="655" spans="1:40" s="16" customFormat="1" ht="10.199999999999999" hidden="1">
      <c r="A655" s="16">
        <v>2130212201</v>
      </c>
      <c r="B655" s="167" t="s">
        <v>669</v>
      </c>
      <c r="C655" s="54">
        <f>-VLOOKUP(A655,Clasificación!C:J,5,FALSE)</f>
        <v>0</v>
      </c>
      <c r="D655" s="54"/>
      <c r="E655" s="54"/>
      <c r="F655" s="54">
        <f>-VLOOKUP(A655,Clasificación!C:K,9,FALSE)</f>
        <v>0</v>
      </c>
      <c r="G655" s="54">
        <f t="shared" si="37"/>
        <v>0</v>
      </c>
      <c r="H655" s="54"/>
      <c r="I655" s="54"/>
      <c r="J655" s="54"/>
      <c r="K655" s="54"/>
      <c r="L655" s="54"/>
      <c r="M655" s="54"/>
      <c r="N655" s="54"/>
      <c r="O655" s="54"/>
      <c r="P655" s="54"/>
      <c r="Q655" s="54"/>
      <c r="R655" s="54"/>
      <c r="S655" s="54"/>
      <c r="T655" s="54"/>
      <c r="U655" s="54"/>
      <c r="V655" s="54"/>
      <c r="W655" s="54"/>
      <c r="X655" s="54"/>
      <c r="Y655" s="54"/>
      <c r="Z655" s="54"/>
      <c r="AA655" s="54">
        <f t="shared" si="36"/>
        <v>0</v>
      </c>
      <c r="AB655" s="55"/>
      <c r="AC655" s="168"/>
      <c r="AD655" s="168"/>
      <c r="AE655" s="168"/>
      <c r="AF655" s="168"/>
      <c r="AG655" s="168"/>
      <c r="AH655" s="168"/>
      <c r="AI655" s="168"/>
      <c r="AJ655" s="168"/>
      <c r="AK655" s="168"/>
      <c r="AL655" s="168"/>
      <c r="AM655" s="168"/>
      <c r="AN655" s="168"/>
    </row>
    <row r="656" spans="1:40" s="16" customFormat="1" ht="10.199999999999999" hidden="1">
      <c r="A656" s="16">
        <v>2130212202</v>
      </c>
      <c r="B656" s="167" t="s">
        <v>669</v>
      </c>
      <c r="C656" s="54">
        <f>-VLOOKUP(A656,Clasificación!C:J,5,FALSE)</f>
        <v>0</v>
      </c>
      <c r="D656" s="54"/>
      <c r="E656" s="54"/>
      <c r="F656" s="54">
        <f>-VLOOKUP(A656,Clasificación!C:K,9,FALSE)</f>
        <v>0</v>
      </c>
      <c r="G656" s="54">
        <f t="shared" si="37"/>
        <v>0</v>
      </c>
      <c r="H656" s="54"/>
      <c r="I656" s="54"/>
      <c r="J656" s="54"/>
      <c r="K656" s="54"/>
      <c r="L656" s="54"/>
      <c r="M656" s="54"/>
      <c r="N656" s="54"/>
      <c r="O656" s="54"/>
      <c r="P656" s="54"/>
      <c r="Q656" s="54"/>
      <c r="R656" s="54"/>
      <c r="S656" s="54"/>
      <c r="T656" s="54"/>
      <c r="U656" s="54"/>
      <c r="V656" s="54"/>
      <c r="W656" s="54"/>
      <c r="X656" s="54"/>
      <c r="Y656" s="54"/>
      <c r="Z656" s="54"/>
      <c r="AA656" s="54">
        <f t="shared" si="36"/>
        <v>0</v>
      </c>
      <c r="AB656" s="55"/>
      <c r="AC656" s="168"/>
      <c r="AD656" s="168"/>
      <c r="AE656" s="168"/>
      <c r="AF656" s="168"/>
      <c r="AG656" s="168"/>
      <c r="AH656" s="168"/>
      <c r="AI656" s="168"/>
      <c r="AJ656" s="168"/>
      <c r="AK656" s="168"/>
      <c r="AL656" s="168"/>
      <c r="AM656" s="168"/>
      <c r="AN656" s="168"/>
    </row>
    <row r="657" spans="1:40" s="16" customFormat="1" ht="10.199999999999999" hidden="1">
      <c r="A657" s="16">
        <v>21303</v>
      </c>
      <c r="B657" s="167" t="s">
        <v>95</v>
      </c>
      <c r="C657" s="54">
        <f>-VLOOKUP(A657,Clasificación!C:J,5,FALSE)</f>
        <v>0</v>
      </c>
      <c r="D657" s="54"/>
      <c r="E657" s="54"/>
      <c r="F657" s="54">
        <f>-VLOOKUP(A657,Clasificación!C:K,9,FALSE)</f>
        <v>0</v>
      </c>
      <c r="G657" s="54">
        <f t="shared" si="37"/>
        <v>0</v>
      </c>
      <c r="H657" s="54"/>
      <c r="I657" s="54"/>
      <c r="J657" s="54"/>
      <c r="K657" s="54"/>
      <c r="L657" s="54"/>
      <c r="M657" s="54"/>
      <c r="N657" s="54"/>
      <c r="O657" s="54"/>
      <c r="P657" s="54"/>
      <c r="Q657" s="54"/>
      <c r="R657" s="54"/>
      <c r="S657" s="54"/>
      <c r="T657" s="54"/>
      <c r="U657" s="54"/>
      <c r="V657" s="54"/>
      <c r="W657" s="54"/>
      <c r="X657" s="54"/>
      <c r="Y657" s="54"/>
      <c r="Z657" s="54"/>
      <c r="AA657" s="54">
        <f t="shared" si="36"/>
        <v>0</v>
      </c>
      <c r="AB657" s="55"/>
      <c r="AC657" s="168"/>
      <c r="AD657" s="168"/>
      <c r="AE657" s="168"/>
      <c r="AF657" s="168"/>
      <c r="AG657" s="168"/>
      <c r="AH657" s="168"/>
      <c r="AI657" s="168"/>
      <c r="AJ657" s="168"/>
      <c r="AK657" s="168"/>
      <c r="AL657" s="168"/>
      <c r="AM657" s="168"/>
      <c r="AN657" s="168"/>
    </row>
    <row r="658" spans="1:40" s="16" customFormat="1" ht="10.199999999999999" hidden="1">
      <c r="A658" s="16">
        <v>213031</v>
      </c>
      <c r="B658" s="167" t="s">
        <v>670</v>
      </c>
      <c r="C658" s="54">
        <f>-VLOOKUP(A658,Clasificación!C:J,5,FALSE)</f>
        <v>0</v>
      </c>
      <c r="D658" s="54"/>
      <c r="E658" s="54"/>
      <c r="F658" s="54">
        <f>-VLOOKUP(A658,Clasificación!C:K,9,FALSE)</f>
        <v>0</v>
      </c>
      <c r="G658" s="54">
        <f t="shared" si="37"/>
        <v>0</v>
      </c>
      <c r="H658" s="54"/>
      <c r="I658" s="54"/>
      <c r="J658" s="54"/>
      <c r="K658" s="54"/>
      <c r="L658" s="54"/>
      <c r="M658" s="54"/>
      <c r="N658" s="54"/>
      <c r="O658" s="54"/>
      <c r="P658" s="54"/>
      <c r="Q658" s="54"/>
      <c r="R658" s="54"/>
      <c r="S658" s="54"/>
      <c r="T658" s="54"/>
      <c r="U658" s="54"/>
      <c r="V658" s="54"/>
      <c r="W658" s="54"/>
      <c r="X658" s="54"/>
      <c r="Y658" s="54"/>
      <c r="Z658" s="54"/>
      <c r="AA658" s="54">
        <f t="shared" si="36"/>
        <v>0</v>
      </c>
      <c r="AB658" s="55"/>
      <c r="AC658" s="168"/>
      <c r="AD658" s="168"/>
      <c r="AE658" s="168"/>
      <c r="AF658" s="168"/>
      <c r="AG658" s="168"/>
      <c r="AH658" s="168"/>
      <c r="AI658" s="168"/>
      <c r="AJ658" s="168"/>
      <c r="AK658" s="168"/>
      <c r="AL658" s="168"/>
      <c r="AM658" s="168"/>
      <c r="AN658" s="168"/>
    </row>
    <row r="659" spans="1:40" s="16" customFormat="1" ht="10.199999999999999" hidden="1">
      <c r="A659" s="16">
        <v>2130311</v>
      </c>
      <c r="B659" s="167" t="s">
        <v>671</v>
      </c>
      <c r="C659" s="54">
        <f>-VLOOKUP(A659,Clasificación!C:J,5,FALSE)</f>
        <v>0</v>
      </c>
      <c r="D659" s="54"/>
      <c r="E659" s="54"/>
      <c r="F659" s="54">
        <f>-VLOOKUP(A659,Clasificación!C:K,9,FALSE)</f>
        <v>0</v>
      </c>
      <c r="G659" s="54">
        <f t="shared" si="37"/>
        <v>0</v>
      </c>
      <c r="H659" s="54"/>
      <c r="I659" s="54"/>
      <c r="J659" s="54"/>
      <c r="K659" s="54"/>
      <c r="L659" s="54"/>
      <c r="M659" s="54"/>
      <c r="N659" s="54"/>
      <c r="O659" s="54"/>
      <c r="P659" s="54"/>
      <c r="Q659" s="54"/>
      <c r="R659" s="54"/>
      <c r="S659" s="54"/>
      <c r="T659" s="54"/>
      <c r="U659" s="54"/>
      <c r="V659" s="54"/>
      <c r="W659" s="54"/>
      <c r="X659" s="54"/>
      <c r="Y659" s="54"/>
      <c r="Z659" s="54"/>
      <c r="AA659" s="54">
        <f t="shared" si="36"/>
        <v>0</v>
      </c>
      <c r="AB659" s="55"/>
      <c r="AC659" s="168"/>
      <c r="AD659" s="168"/>
      <c r="AE659" s="168"/>
      <c r="AF659" s="168"/>
      <c r="AG659" s="168"/>
      <c r="AH659" s="168"/>
      <c r="AI659" s="168"/>
      <c r="AJ659" s="168"/>
      <c r="AK659" s="168"/>
      <c r="AL659" s="168"/>
      <c r="AM659" s="168"/>
      <c r="AN659" s="168"/>
    </row>
    <row r="660" spans="1:40" s="16" customFormat="1" ht="10.199999999999999" hidden="1">
      <c r="A660" s="16">
        <v>21303111</v>
      </c>
      <c r="B660" s="167" t="s">
        <v>672</v>
      </c>
      <c r="C660" s="54">
        <f>-VLOOKUP(A660,Clasificación!C:J,5,FALSE)</f>
        <v>0</v>
      </c>
      <c r="D660" s="54"/>
      <c r="E660" s="54"/>
      <c r="F660" s="54">
        <f>-VLOOKUP(A660,Clasificación!C:K,9,FALSE)</f>
        <v>0</v>
      </c>
      <c r="G660" s="54">
        <f t="shared" si="37"/>
        <v>0</v>
      </c>
      <c r="H660" s="54"/>
      <c r="I660" s="54"/>
      <c r="J660" s="54"/>
      <c r="K660" s="54"/>
      <c r="L660" s="54"/>
      <c r="M660" s="54"/>
      <c r="N660" s="54"/>
      <c r="O660" s="54"/>
      <c r="P660" s="54"/>
      <c r="Q660" s="54"/>
      <c r="R660" s="54"/>
      <c r="S660" s="54"/>
      <c r="T660" s="54"/>
      <c r="U660" s="54"/>
      <c r="V660" s="54"/>
      <c r="W660" s="54"/>
      <c r="X660" s="54"/>
      <c r="Y660" s="54"/>
      <c r="Z660" s="54"/>
      <c r="AA660" s="54">
        <f t="shared" si="36"/>
        <v>0</v>
      </c>
      <c r="AB660" s="55"/>
      <c r="AC660" s="168"/>
      <c r="AD660" s="168"/>
      <c r="AE660" s="168"/>
      <c r="AF660" s="168"/>
      <c r="AG660" s="168"/>
      <c r="AH660" s="168"/>
      <c r="AI660" s="168"/>
      <c r="AJ660" s="168"/>
      <c r="AK660" s="168"/>
      <c r="AL660" s="168"/>
      <c r="AM660" s="168"/>
      <c r="AN660" s="168"/>
    </row>
    <row r="661" spans="1:40" s="16" customFormat="1" ht="10.199999999999999" hidden="1">
      <c r="A661" s="16">
        <v>2130311101</v>
      </c>
      <c r="B661" s="167" t="s">
        <v>673</v>
      </c>
      <c r="C661" s="54">
        <f>-VLOOKUP(A661,Clasificación!C:J,5,FALSE)</f>
        <v>-10186797</v>
      </c>
      <c r="D661" s="54"/>
      <c r="E661" s="54"/>
      <c r="F661" s="54">
        <f>-VLOOKUP(A661,Clasificación!C:K,9,FALSE)</f>
        <v>0</v>
      </c>
      <c r="G661" s="54">
        <f t="shared" si="37"/>
        <v>-10186797</v>
      </c>
      <c r="H661" s="54"/>
      <c r="I661" s="54"/>
      <c r="J661" s="54"/>
      <c r="K661" s="54"/>
      <c r="L661" s="54"/>
      <c r="M661" s="54"/>
      <c r="N661" s="54"/>
      <c r="O661" s="54"/>
      <c r="P661" s="54"/>
      <c r="Q661" s="54"/>
      <c r="R661" s="54"/>
      <c r="S661" s="54"/>
      <c r="T661" s="54"/>
      <c r="U661" s="54"/>
      <c r="V661" s="54"/>
      <c r="W661" s="54">
        <f>-G661</f>
        <v>10186797</v>
      </c>
      <c r="X661" s="54"/>
      <c r="Y661" s="54"/>
      <c r="Z661" s="54"/>
      <c r="AA661" s="54">
        <f t="shared" ref="AA661:AA714" si="38">SUM(G661:Z661)</f>
        <v>0</v>
      </c>
      <c r="AB661" s="55"/>
      <c r="AC661" s="168"/>
      <c r="AD661" s="168"/>
      <c r="AE661" s="168"/>
      <c r="AF661" s="168"/>
      <c r="AG661" s="168"/>
      <c r="AH661" s="168"/>
      <c r="AI661" s="168"/>
      <c r="AJ661" s="168"/>
      <c r="AK661" s="168"/>
      <c r="AL661" s="168"/>
      <c r="AM661" s="168"/>
      <c r="AN661" s="168"/>
    </row>
    <row r="662" spans="1:40" s="16" customFormat="1" ht="10.199999999999999" hidden="1">
      <c r="A662" s="16">
        <v>2130311102</v>
      </c>
      <c r="B662" s="167" t="s">
        <v>674</v>
      </c>
      <c r="C662" s="54">
        <f>-VLOOKUP(A662,Clasificación!C:J,5,FALSE)</f>
        <v>-72926831</v>
      </c>
      <c r="D662" s="54"/>
      <c r="E662" s="54"/>
      <c r="F662" s="54">
        <f>-VLOOKUP(A662,Clasificación!C:K,9,FALSE)</f>
        <v>0</v>
      </c>
      <c r="G662" s="54">
        <f t="shared" si="37"/>
        <v>-72926831</v>
      </c>
      <c r="H662" s="54"/>
      <c r="I662" s="54"/>
      <c r="J662" s="54"/>
      <c r="K662" s="54"/>
      <c r="L662" s="54"/>
      <c r="M662" s="54"/>
      <c r="N662" s="54"/>
      <c r="O662" s="54"/>
      <c r="P662" s="54"/>
      <c r="Q662" s="54"/>
      <c r="R662" s="54"/>
      <c r="S662" s="54"/>
      <c r="T662" s="54"/>
      <c r="U662" s="54"/>
      <c r="V662" s="54"/>
      <c r="W662" s="54">
        <f>-G662</f>
        <v>72926831</v>
      </c>
      <c r="X662" s="54"/>
      <c r="Y662" s="54"/>
      <c r="Z662" s="54"/>
      <c r="AA662" s="54">
        <f t="shared" si="38"/>
        <v>0</v>
      </c>
      <c r="AB662" s="55"/>
      <c r="AC662" s="168"/>
      <c r="AD662" s="168"/>
      <c r="AE662" s="168"/>
      <c r="AF662" s="168"/>
      <c r="AG662" s="168"/>
      <c r="AH662" s="168"/>
      <c r="AI662" s="168"/>
      <c r="AJ662" s="168"/>
      <c r="AK662" s="168"/>
      <c r="AL662" s="168"/>
      <c r="AM662" s="168"/>
      <c r="AN662" s="168"/>
    </row>
    <row r="663" spans="1:40" s="16" customFormat="1" ht="10.199999999999999" hidden="1">
      <c r="A663" s="16">
        <v>21303112</v>
      </c>
      <c r="B663" s="167" t="s">
        <v>675</v>
      </c>
      <c r="C663" s="54">
        <f>-VLOOKUP(A663,Clasificación!C:J,5,FALSE)</f>
        <v>0</v>
      </c>
      <c r="D663" s="54"/>
      <c r="E663" s="54"/>
      <c r="F663" s="54">
        <f>-VLOOKUP(A663,Clasificación!C:K,9,FALSE)</f>
        <v>0</v>
      </c>
      <c r="G663" s="54">
        <f t="shared" si="37"/>
        <v>0</v>
      </c>
      <c r="H663" s="54"/>
      <c r="I663" s="54"/>
      <c r="J663" s="54"/>
      <c r="K663" s="54"/>
      <c r="L663" s="54"/>
      <c r="M663" s="54"/>
      <c r="N663" s="54"/>
      <c r="O663" s="54"/>
      <c r="P663" s="54"/>
      <c r="Q663" s="54"/>
      <c r="R663" s="54"/>
      <c r="S663" s="54"/>
      <c r="T663" s="54"/>
      <c r="U663" s="54"/>
      <c r="V663" s="54"/>
      <c r="W663" s="54"/>
      <c r="X663" s="54"/>
      <c r="Y663" s="54"/>
      <c r="Z663" s="54"/>
      <c r="AA663" s="54">
        <f t="shared" si="38"/>
        <v>0</v>
      </c>
      <c r="AB663" s="55"/>
      <c r="AC663" s="168"/>
      <c r="AD663" s="168"/>
      <c r="AE663" s="168"/>
      <c r="AF663" s="168"/>
      <c r="AG663" s="168"/>
      <c r="AH663" s="168"/>
      <c r="AI663" s="168"/>
      <c r="AJ663" s="168"/>
      <c r="AK663" s="168"/>
      <c r="AL663" s="168"/>
      <c r="AM663" s="168"/>
      <c r="AN663" s="168"/>
    </row>
    <row r="664" spans="1:40" s="16" customFormat="1" ht="10.199999999999999" hidden="1">
      <c r="A664" s="16">
        <v>2130311201</v>
      </c>
      <c r="B664" s="167" t="s">
        <v>676</v>
      </c>
      <c r="C664" s="54">
        <f>-VLOOKUP(A664,Clasificación!C:J,5,FALSE)</f>
        <v>9685807</v>
      </c>
      <c r="D664" s="54"/>
      <c r="E664" s="54"/>
      <c r="F664" s="54">
        <f>-VLOOKUP(A664,Clasificación!C:K,9,FALSE)</f>
        <v>0</v>
      </c>
      <c r="G664" s="54">
        <f t="shared" si="37"/>
        <v>9685807</v>
      </c>
      <c r="H664" s="54"/>
      <c r="I664" s="54"/>
      <c r="J664" s="54"/>
      <c r="K664" s="54"/>
      <c r="L664" s="54"/>
      <c r="M664" s="54"/>
      <c r="N664" s="54"/>
      <c r="O664" s="54"/>
      <c r="P664" s="54"/>
      <c r="Q664" s="54"/>
      <c r="R664" s="54"/>
      <c r="S664" s="54"/>
      <c r="T664" s="54"/>
      <c r="U664" s="54"/>
      <c r="V664" s="54"/>
      <c r="W664" s="54">
        <f>-G664</f>
        <v>-9685807</v>
      </c>
      <c r="X664" s="54"/>
      <c r="Y664" s="54"/>
      <c r="Z664" s="54"/>
      <c r="AA664" s="54">
        <f t="shared" si="38"/>
        <v>0</v>
      </c>
      <c r="AB664" s="55"/>
      <c r="AC664" s="168"/>
      <c r="AD664" s="168"/>
      <c r="AE664" s="168"/>
      <c r="AF664" s="168"/>
      <c r="AG664" s="168"/>
      <c r="AH664" s="168"/>
      <c r="AI664" s="168"/>
      <c r="AJ664" s="168"/>
      <c r="AK664" s="168"/>
      <c r="AL664" s="168"/>
      <c r="AM664" s="168"/>
      <c r="AN664" s="168"/>
    </row>
    <row r="665" spans="1:40" s="16" customFormat="1" ht="10.199999999999999" hidden="1">
      <c r="A665" s="16">
        <v>2130311202</v>
      </c>
      <c r="B665" s="167" t="s">
        <v>677</v>
      </c>
      <c r="C665" s="54">
        <f>-VLOOKUP(A665,Clasificación!C:J,5,FALSE)</f>
        <v>66842653</v>
      </c>
      <c r="D665" s="54"/>
      <c r="E665" s="54"/>
      <c r="F665" s="54">
        <f>-VLOOKUP(A665,Clasificación!C:K,9,FALSE)</f>
        <v>0</v>
      </c>
      <c r="G665" s="54">
        <f t="shared" si="37"/>
        <v>66842653</v>
      </c>
      <c r="H665" s="54"/>
      <c r="I665" s="54"/>
      <c r="J665" s="54"/>
      <c r="K665" s="54"/>
      <c r="L665" s="54"/>
      <c r="M665" s="54"/>
      <c r="N665" s="54"/>
      <c r="O665" s="54"/>
      <c r="P665" s="54"/>
      <c r="Q665" s="54"/>
      <c r="R665" s="54"/>
      <c r="S665" s="54"/>
      <c r="T665" s="54"/>
      <c r="U665" s="54"/>
      <c r="V665" s="54"/>
      <c r="W665" s="54">
        <f>-G665</f>
        <v>-66842653</v>
      </c>
      <c r="X665" s="54"/>
      <c r="Y665" s="54"/>
      <c r="Z665" s="54"/>
      <c r="AA665" s="54">
        <f t="shared" si="38"/>
        <v>0</v>
      </c>
      <c r="AB665" s="55"/>
      <c r="AC665" s="168"/>
      <c r="AD665" s="168"/>
      <c r="AE665" s="168"/>
      <c r="AF665" s="168"/>
      <c r="AG665" s="168"/>
      <c r="AH665" s="168"/>
      <c r="AI665" s="168"/>
      <c r="AJ665" s="168"/>
      <c r="AK665" s="168"/>
      <c r="AL665" s="168"/>
      <c r="AM665" s="168"/>
      <c r="AN665" s="168"/>
    </row>
    <row r="666" spans="1:40" s="16" customFormat="1" ht="10.199999999999999" hidden="1">
      <c r="A666" s="16">
        <v>21303113</v>
      </c>
      <c r="B666" s="167" t="s">
        <v>678</v>
      </c>
      <c r="C666" s="54">
        <f>-VLOOKUP(A666,Clasificación!C:J,5,FALSE)</f>
        <v>0</v>
      </c>
      <c r="D666" s="54"/>
      <c r="E666" s="54"/>
      <c r="F666" s="54">
        <f>-VLOOKUP(A666,Clasificación!C:K,9,FALSE)</f>
        <v>0</v>
      </c>
      <c r="G666" s="54">
        <f t="shared" si="37"/>
        <v>0</v>
      </c>
      <c r="H666" s="54"/>
      <c r="I666" s="54"/>
      <c r="J666" s="54"/>
      <c r="K666" s="54"/>
      <c r="L666" s="54"/>
      <c r="M666" s="54"/>
      <c r="N666" s="54"/>
      <c r="O666" s="54"/>
      <c r="P666" s="54"/>
      <c r="Q666" s="54"/>
      <c r="R666" s="54"/>
      <c r="S666" s="54"/>
      <c r="T666" s="54"/>
      <c r="U666" s="54"/>
      <c r="V666" s="54"/>
      <c r="W666" s="54"/>
      <c r="X666" s="54"/>
      <c r="Y666" s="54"/>
      <c r="Z666" s="54"/>
      <c r="AA666" s="54">
        <f t="shared" si="38"/>
        <v>0</v>
      </c>
      <c r="AB666" s="55"/>
      <c r="AC666" s="168"/>
      <c r="AD666" s="168"/>
      <c r="AE666" s="168"/>
      <c r="AF666" s="168"/>
      <c r="AG666" s="168"/>
      <c r="AH666" s="168"/>
      <c r="AI666" s="168"/>
      <c r="AJ666" s="168"/>
      <c r="AK666" s="168"/>
      <c r="AL666" s="168"/>
      <c r="AM666" s="168"/>
      <c r="AN666" s="168"/>
    </row>
    <row r="667" spans="1:40" s="16" customFormat="1" ht="10.199999999999999" hidden="1">
      <c r="A667" s="16">
        <v>2130311301</v>
      </c>
      <c r="B667" s="167" t="s">
        <v>679</v>
      </c>
      <c r="C667" s="54">
        <f>-VLOOKUP(A667,Clasificación!C:J,5,FALSE)</f>
        <v>-658959863</v>
      </c>
      <c r="D667" s="54"/>
      <c r="E667" s="54"/>
      <c r="F667" s="54">
        <f>-VLOOKUP(A667,Clasificación!C:K,9,FALSE)</f>
        <v>0</v>
      </c>
      <c r="G667" s="54">
        <f t="shared" si="37"/>
        <v>-658959863</v>
      </c>
      <c r="H667" s="54"/>
      <c r="I667" s="54"/>
      <c r="J667" s="54"/>
      <c r="K667" s="54"/>
      <c r="L667" s="54"/>
      <c r="M667" s="54"/>
      <c r="N667" s="54"/>
      <c r="O667" s="54"/>
      <c r="P667" s="54"/>
      <c r="Q667" s="54"/>
      <c r="R667" s="54"/>
      <c r="S667" s="54"/>
      <c r="T667" s="54"/>
      <c r="U667" s="54"/>
      <c r="V667" s="54"/>
      <c r="W667" s="54">
        <f>-G667</f>
        <v>658959863</v>
      </c>
      <c r="X667" s="54"/>
      <c r="Y667" s="54"/>
      <c r="Z667" s="54"/>
      <c r="AA667" s="54">
        <f t="shared" si="38"/>
        <v>0</v>
      </c>
      <c r="AB667" s="55"/>
      <c r="AC667" s="168"/>
      <c r="AD667" s="168"/>
      <c r="AE667" s="168"/>
      <c r="AF667" s="168"/>
      <c r="AG667" s="168"/>
      <c r="AH667" s="168"/>
      <c r="AI667" s="168"/>
      <c r="AJ667" s="168"/>
      <c r="AK667" s="168"/>
      <c r="AL667" s="168"/>
      <c r="AM667" s="168"/>
      <c r="AN667" s="168"/>
    </row>
    <row r="668" spans="1:40" s="16" customFormat="1" ht="10.199999999999999" hidden="1">
      <c r="A668" s="16">
        <v>2130311302</v>
      </c>
      <c r="B668" s="167" t="s">
        <v>680</v>
      </c>
      <c r="C668" s="54">
        <f>-VLOOKUP(A668,Clasificación!C:J,5,FALSE)</f>
        <v>-7549632731</v>
      </c>
      <c r="D668" s="54"/>
      <c r="E668" s="54"/>
      <c r="F668" s="54">
        <f>-VLOOKUP(A668,Clasificación!C:K,9,FALSE)</f>
        <v>0</v>
      </c>
      <c r="G668" s="54">
        <f t="shared" si="37"/>
        <v>-7549632731</v>
      </c>
      <c r="H668" s="54"/>
      <c r="I668" s="54"/>
      <c r="J668" s="54"/>
      <c r="K668" s="54"/>
      <c r="L668" s="54"/>
      <c r="M668" s="54"/>
      <c r="N668" s="54"/>
      <c r="O668" s="54"/>
      <c r="P668" s="54"/>
      <c r="Q668" s="54"/>
      <c r="R668" s="54"/>
      <c r="S668" s="54"/>
      <c r="T668" s="54"/>
      <c r="U668" s="54"/>
      <c r="V668" s="54"/>
      <c r="W668" s="54">
        <f>-G668</f>
        <v>7549632731</v>
      </c>
      <c r="X668" s="54"/>
      <c r="Y668" s="54"/>
      <c r="Z668" s="54"/>
      <c r="AA668" s="54">
        <f t="shared" si="38"/>
        <v>0</v>
      </c>
      <c r="AB668" s="55"/>
      <c r="AC668" s="168"/>
      <c r="AD668" s="168"/>
      <c r="AE668" s="168"/>
      <c r="AF668" s="168"/>
      <c r="AG668" s="168"/>
      <c r="AH668" s="168"/>
      <c r="AI668" s="168"/>
      <c r="AJ668" s="168"/>
      <c r="AK668" s="168"/>
      <c r="AL668" s="168"/>
      <c r="AM668" s="168"/>
      <c r="AN668" s="168"/>
    </row>
    <row r="669" spans="1:40" s="16" customFormat="1" ht="10.199999999999999" hidden="1">
      <c r="A669" s="16">
        <v>21304</v>
      </c>
      <c r="B669" s="167" t="s">
        <v>1476</v>
      </c>
      <c r="C669" s="54">
        <f>-VLOOKUP(A669,Clasificación!C:J,5,FALSE)</f>
        <v>0</v>
      </c>
      <c r="D669" s="54"/>
      <c r="E669" s="54"/>
      <c r="F669" s="54">
        <f>-VLOOKUP(A669,Clasificación!C:K,9,FALSE)</f>
        <v>0</v>
      </c>
      <c r="G669" s="54">
        <f t="shared" ref="G669:G674" si="39">C669+D669-E669-F669</f>
        <v>0</v>
      </c>
      <c r="H669" s="54"/>
      <c r="I669" s="54"/>
      <c r="J669" s="54"/>
      <c r="K669" s="54"/>
      <c r="L669" s="54"/>
      <c r="M669" s="54"/>
      <c r="N669" s="54"/>
      <c r="O669" s="54"/>
      <c r="P669" s="54"/>
      <c r="Q669" s="54"/>
      <c r="R669" s="54"/>
      <c r="S669" s="54"/>
      <c r="T669" s="54"/>
      <c r="U669" s="54"/>
      <c r="V669" s="54"/>
      <c r="W669" s="54"/>
      <c r="X669" s="54"/>
      <c r="Y669" s="54"/>
      <c r="Z669" s="54"/>
      <c r="AA669" s="54">
        <f t="shared" ref="AA669:AA674" si="40">SUM(G669:Z669)</f>
        <v>0</v>
      </c>
      <c r="AB669" s="55"/>
      <c r="AC669" s="168"/>
      <c r="AD669" s="168"/>
      <c r="AE669" s="168"/>
      <c r="AF669" s="168"/>
      <c r="AG669" s="168"/>
      <c r="AH669" s="168"/>
      <c r="AI669" s="168"/>
      <c r="AJ669" s="168"/>
      <c r="AK669" s="168"/>
      <c r="AL669" s="168"/>
      <c r="AM669" s="168"/>
      <c r="AN669" s="168"/>
    </row>
    <row r="670" spans="1:40" s="16" customFormat="1" ht="10.199999999999999" hidden="1">
      <c r="A670" s="16">
        <v>213041</v>
      </c>
      <c r="B670" s="167" t="s">
        <v>1477</v>
      </c>
      <c r="C670" s="54">
        <f>-VLOOKUP(A670,Clasificación!C:J,5,FALSE)</f>
        <v>0</v>
      </c>
      <c r="D670" s="54"/>
      <c r="E670" s="54"/>
      <c r="F670" s="54">
        <f>-VLOOKUP(A670,Clasificación!C:K,9,FALSE)</f>
        <v>0</v>
      </c>
      <c r="G670" s="54">
        <f t="shared" si="39"/>
        <v>0</v>
      </c>
      <c r="H670" s="54"/>
      <c r="I670" s="54"/>
      <c r="J670" s="54"/>
      <c r="K670" s="54"/>
      <c r="L670" s="54"/>
      <c r="M670" s="54"/>
      <c r="N670" s="54"/>
      <c r="O670" s="54"/>
      <c r="P670" s="54"/>
      <c r="Q670" s="54"/>
      <c r="R670" s="54"/>
      <c r="S670" s="54"/>
      <c r="T670" s="54"/>
      <c r="U670" s="54"/>
      <c r="V670" s="54"/>
      <c r="W670" s="54"/>
      <c r="X670" s="54"/>
      <c r="Y670" s="54"/>
      <c r="Z670" s="54"/>
      <c r="AA670" s="54">
        <f t="shared" si="40"/>
        <v>0</v>
      </c>
      <c r="AB670" s="55"/>
      <c r="AC670" s="168"/>
      <c r="AD670" s="168"/>
      <c r="AE670" s="168"/>
      <c r="AF670" s="168"/>
      <c r="AG670" s="168"/>
      <c r="AH670" s="168"/>
      <c r="AI670" s="168"/>
      <c r="AJ670" s="168"/>
      <c r="AK670" s="168"/>
      <c r="AL670" s="168"/>
      <c r="AM670" s="168"/>
      <c r="AN670" s="168"/>
    </row>
    <row r="671" spans="1:40" s="16" customFormat="1" ht="10.199999999999999" hidden="1">
      <c r="A671" s="16">
        <v>2130411</v>
      </c>
      <c r="B671" s="167" t="s">
        <v>1478</v>
      </c>
      <c r="C671" s="54">
        <f>-VLOOKUP(A671,Clasificación!C:J,5,FALSE)</f>
        <v>0</v>
      </c>
      <c r="D671" s="54"/>
      <c r="E671" s="54"/>
      <c r="F671" s="54">
        <f>-VLOOKUP(A671,Clasificación!C:K,9,FALSE)</f>
        <v>0</v>
      </c>
      <c r="G671" s="54">
        <f t="shared" si="39"/>
        <v>0</v>
      </c>
      <c r="H671" s="54"/>
      <c r="I671" s="54"/>
      <c r="J671" s="54"/>
      <c r="K671" s="54"/>
      <c r="L671" s="54"/>
      <c r="M671" s="54"/>
      <c r="N671" s="54"/>
      <c r="O671" s="54"/>
      <c r="P671" s="54"/>
      <c r="Q671" s="54"/>
      <c r="R671" s="54"/>
      <c r="S671" s="54"/>
      <c r="T671" s="54"/>
      <c r="U671" s="54"/>
      <c r="V671" s="54"/>
      <c r="W671" s="54"/>
      <c r="X671" s="54"/>
      <c r="Y671" s="54"/>
      <c r="Z671" s="54"/>
      <c r="AA671" s="54">
        <f t="shared" si="40"/>
        <v>0</v>
      </c>
      <c r="AB671" s="55"/>
      <c r="AC671" s="168"/>
      <c r="AD671" s="168"/>
      <c r="AE671" s="168"/>
      <c r="AF671" s="168"/>
      <c r="AG671" s="168"/>
      <c r="AH671" s="168"/>
      <c r="AI671" s="168"/>
      <c r="AJ671" s="168"/>
      <c r="AK671" s="168"/>
      <c r="AL671" s="168"/>
      <c r="AM671" s="168"/>
      <c r="AN671" s="168"/>
    </row>
    <row r="672" spans="1:40" s="16" customFormat="1" ht="10.199999999999999" hidden="1">
      <c r="A672" s="16">
        <v>21304111</v>
      </c>
      <c r="B672" s="167" t="s">
        <v>1487</v>
      </c>
      <c r="C672" s="54">
        <f>-VLOOKUP(A672,Clasificación!C:J,5,FALSE)</f>
        <v>0</v>
      </c>
      <c r="D672" s="54"/>
      <c r="E672" s="54"/>
      <c r="F672" s="54">
        <f>-VLOOKUP(A672,Clasificación!C:K,9,FALSE)</f>
        <v>0</v>
      </c>
      <c r="G672" s="54">
        <f t="shared" si="39"/>
        <v>0</v>
      </c>
      <c r="H672" s="54"/>
      <c r="I672" s="54"/>
      <c r="J672" s="54"/>
      <c r="K672" s="54"/>
      <c r="L672" s="54"/>
      <c r="M672" s="54"/>
      <c r="N672" s="54"/>
      <c r="O672" s="54"/>
      <c r="P672" s="54"/>
      <c r="Q672" s="54"/>
      <c r="R672" s="54"/>
      <c r="S672" s="54"/>
      <c r="T672" s="54"/>
      <c r="U672" s="54"/>
      <c r="V672" s="54"/>
      <c r="W672" s="54"/>
      <c r="X672" s="54"/>
      <c r="Y672" s="54"/>
      <c r="Z672" s="54"/>
      <c r="AA672" s="54">
        <f t="shared" si="40"/>
        <v>0</v>
      </c>
      <c r="AB672" s="55"/>
      <c r="AC672" s="168"/>
      <c r="AD672" s="168"/>
      <c r="AE672" s="168"/>
      <c r="AF672" s="168"/>
      <c r="AG672" s="168"/>
      <c r="AH672" s="168"/>
      <c r="AI672" s="168"/>
      <c r="AJ672" s="168"/>
      <c r="AK672" s="168"/>
      <c r="AL672" s="168"/>
      <c r="AM672" s="168"/>
      <c r="AN672" s="168"/>
    </row>
    <row r="673" spans="1:40" s="251" customFormat="1" ht="10.199999999999999" hidden="1">
      <c r="A673" s="251">
        <v>2130411101</v>
      </c>
      <c r="B673" s="244" t="s">
        <v>1488</v>
      </c>
      <c r="C673" s="248">
        <f>-VLOOKUP(A673,Clasificación!C:J,5,FALSE)</f>
        <v>-12109592</v>
      </c>
      <c r="D673" s="248">
        <f>-C673</f>
        <v>12109592</v>
      </c>
      <c r="E673" s="248"/>
      <c r="F673" s="248">
        <f>-VLOOKUP(A673,Clasificación!C:K,9,FALSE)</f>
        <v>0</v>
      </c>
      <c r="G673" s="248">
        <f t="shared" si="39"/>
        <v>0</v>
      </c>
      <c r="H673" s="248"/>
      <c r="I673" s="248"/>
      <c r="J673" s="248"/>
      <c r="K673" s="248"/>
      <c r="L673" s="248"/>
      <c r="M673" s="248"/>
      <c r="N673" s="248"/>
      <c r="O673" s="248"/>
      <c r="P673" s="248"/>
      <c r="Q673" s="248"/>
      <c r="R673" s="248"/>
      <c r="S673" s="248"/>
      <c r="T673" s="248"/>
      <c r="U673" s="248"/>
      <c r="V673" s="248"/>
      <c r="W673" s="248"/>
      <c r="X673" s="248"/>
      <c r="Y673" s="248">
        <f>-G673</f>
        <v>0</v>
      </c>
      <c r="Z673" s="248"/>
      <c r="AA673" s="248">
        <f t="shared" si="40"/>
        <v>0</v>
      </c>
      <c r="AB673" s="242"/>
      <c r="AC673" s="246"/>
      <c r="AD673" s="246"/>
      <c r="AE673" s="246"/>
      <c r="AF673" s="246"/>
      <c r="AG673" s="246"/>
      <c r="AH673" s="246"/>
      <c r="AI673" s="246"/>
      <c r="AJ673" s="246"/>
      <c r="AK673" s="246"/>
      <c r="AL673" s="246"/>
      <c r="AM673" s="246"/>
      <c r="AN673" s="246"/>
    </row>
    <row r="674" spans="1:40" s="251" customFormat="1" ht="10.199999999999999" hidden="1">
      <c r="A674" s="251">
        <v>2130411102</v>
      </c>
      <c r="B674" s="244" t="s">
        <v>1489</v>
      </c>
      <c r="C674" s="248">
        <f>-VLOOKUP(A674,Clasificación!C:J,5,FALSE)</f>
        <v>6054796</v>
      </c>
      <c r="D674" s="248"/>
      <c r="E674" s="248">
        <f>+E1148</f>
        <v>6054796</v>
      </c>
      <c r="F674" s="248">
        <f>-VLOOKUP(A674,Clasificación!C:K,9,FALSE)</f>
        <v>0</v>
      </c>
      <c r="G674" s="248">
        <f t="shared" si="39"/>
        <v>0</v>
      </c>
      <c r="H674" s="248"/>
      <c r="I674" s="248"/>
      <c r="J674" s="248"/>
      <c r="K674" s="248"/>
      <c r="L674" s="248"/>
      <c r="M674" s="248"/>
      <c r="N674" s="248"/>
      <c r="O674" s="248"/>
      <c r="P674" s="248"/>
      <c r="Q674" s="248"/>
      <c r="R674" s="248"/>
      <c r="S674" s="248"/>
      <c r="T674" s="248"/>
      <c r="U674" s="248"/>
      <c r="V674" s="248"/>
      <c r="W674" s="248"/>
      <c r="X674" s="248"/>
      <c r="Y674" s="248">
        <f>-G674</f>
        <v>0</v>
      </c>
      <c r="Z674" s="248"/>
      <c r="AA674" s="248">
        <f t="shared" si="40"/>
        <v>0</v>
      </c>
      <c r="AB674" s="242"/>
      <c r="AC674" s="246"/>
      <c r="AD674" s="246"/>
      <c r="AE674" s="246"/>
      <c r="AF674" s="246"/>
      <c r="AG674" s="246"/>
      <c r="AH674" s="246"/>
      <c r="AI674" s="246"/>
      <c r="AJ674" s="246"/>
      <c r="AK674" s="246"/>
      <c r="AL674" s="246"/>
      <c r="AM674" s="246"/>
      <c r="AN674" s="246"/>
    </row>
    <row r="675" spans="1:40" s="16" customFormat="1" ht="10.199999999999999" hidden="1">
      <c r="A675" s="16">
        <v>214</v>
      </c>
      <c r="B675" s="167" t="s">
        <v>10</v>
      </c>
      <c r="C675" s="54">
        <f>-VLOOKUP(A675,Clasificación!C:J,5,FALSE)</f>
        <v>0</v>
      </c>
      <c r="D675" s="54"/>
      <c r="E675" s="54"/>
      <c r="F675" s="54">
        <f>-VLOOKUP(A675,Clasificación!C:K,9,FALSE)</f>
        <v>0</v>
      </c>
      <c r="G675" s="54">
        <f t="shared" si="37"/>
        <v>0</v>
      </c>
      <c r="H675" s="54"/>
      <c r="I675" s="54"/>
      <c r="J675" s="54"/>
      <c r="K675" s="54"/>
      <c r="L675" s="54"/>
      <c r="M675" s="54"/>
      <c r="N675" s="54"/>
      <c r="O675" s="54"/>
      <c r="P675" s="54"/>
      <c r="Q675" s="54"/>
      <c r="R675" s="54"/>
      <c r="S675" s="54"/>
      <c r="T675" s="54"/>
      <c r="U675" s="54"/>
      <c r="V675" s="54"/>
      <c r="W675" s="54"/>
      <c r="X675" s="54"/>
      <c r="Y675" s="54"/>
      <c r="Z675" s="54"/>
      <c r="AA675" s="54">
        <f t="shared" si="38"/>
        <v>0</v>
      </c>
      <c r="AB675" s="55"/>
      <c r="AC675" s="168"/>
      <c r="AD675" s="168"/>
      <c r="AE675" s="168"/>
      <c r="AF675" s="168"/>
      <c r="AG675" s="168"/>
      <c r="AH675" s="168"/>
      <c r="AI675" s="168"/>
      <c r="AJ675" s="168"/>
      <c r="AK675" s="168"/>
      <c r="AL675" s="168"/>
      <c r="AM675" s="168"/>
      <c r="AN675" s="168"/>
    </row>
    <row r="676" spans="1:40" s="16" customFormat="1" ht="10.199999999999999" hidden="1">
      <c r="A676" s="16">
        <v>21401</v>
      </c>
      <c r="B676" s="167" t="s">
        <v>331</v>
      </c>
      <c r="C676" s="54">
        <f>-VLOOKUP(A676,Clasificación!C:J,5,FALSE)</f>
        <v>0</v>
      </c>
      <c r="D676" s="54"/>
      <c r="E676" s="54"/>
      <c r="F676" s="54">
        <f>-VLOOKUP(A676,Clasificación!C:K,9,FALSE)</f>
        <v>0</v>
      </c>
      <c r="G676" s="54">
        <f t="shared" si="37"/>
        <v>0</v>
      </c>
      <c r="H676" s="54"/>
      <c r="I676" s="54"/>
      <c r="J676" s="54"/>
      <c r="K676" s="54"/>
      <c r="L676" s="54"/>
      <c r="M676" s="54"/>
      <c r="N676" s="54"/>
      <c r="O676" s="54"/>
      <c r="P676" s="54"/>
      <c r="Q676" s="54"/>
      <c r="R676" s="54"/>
      <c r="S676" s="54"/>
      <c r="T676" s="54"/>
      <c r="U676" s="54"/>
      <c r="V676" s="54"/>
      <c r="W676" s="54"/>
      <c r="X676" s="54"/>
      <c r="Y676" s="54"/>
      <c r="Z676" s="54"/>
      <c r="AA676" s="54">
        <f t="shared" si="38"/>
        <v>0</v>
      </c>
      <c r="AB676" s="55"/>
      <c r="AC676" s="168"/>
      <c r="AD676" s="168"/>
      <c r="AE676" s="168"/>
      <c r="AF676" s="168"/>
      <c r="AG676" s="168"/>
      <c r="AH676" s="168"/>
      <c r="AI676" s="168"/>
      <c r="AJ676" s="168"/>
      <c r="AK676" s="168"/>
      <c r="AL676" s="168"/>
      <c r="AM676" s="168"/>
      <c r="AN676" s="168"/>
    </row>
    <row r="677" spans="1:40" s="16" customFormat="1" ht="10.199999999999999" hidden="1">
      <c r="A677" s="16">
        <v>214011</v>
      </c>
      <c r="B677" s="167" t="s">
        <v>331</v>
      </c>
      <c r="C677" s="54">
        <f>-VLOOKUP(A677,Clasificación!C:J,5,FALSE)</f>
        <v>0</v>
      </c>
      <c r="D677" s="54"/>
      <c r="E677" s="54"/>
      <c r="F677" s="54">
        <f>-VLOOKUP(A677,Clasificación!C:K,9,FALSE)</f>
        <v>0</v>
      </c>
      <c r="G677" s="54">
        <f t="shared" si="37"/>
        <v>0</v>
      </c>
      <c r="H677" s="54"/>
      <c r="I677" s="54"/>
      <c r="J677" s="54"/>
      <c r="K677" s="54"/>
      <c r="L677" s="54"/>
      <c r="M677" s="54"/>
      <c r="N677" s="54"/>
      <c r="O677" s="54"/>
      <c r="P677" s="54"/>
      <c r="Q677" s="54"/>
      <c r="R677" s="54"/>
      <c r="S677" s="54"/>
      <c r="T677" s="54"/>
      <c r="U677" s="54"/>
      <c r="V677" s="54"/>
      <c r="W677" s="54"/>
      <c r="X677" s="54"/>
      <c r="Y677" s="54"/>
      <c r="Z677" s="54"/>
      <c r="AA677" s="54">
        <f t="shared" si="38"/>
        <v>0</v>
      </c>
      <c r="AB677" s="55"/>
      <c r="AC677" s="168"/>
      <c r="AD677" s="168"/>
      <c r="AE677" s="168"/>
      <c r="AF677" s="168"/>
      <c r="AG677" s="168"/>
      <c r="AH677" s="168"/>
      <c r="AI677" s="168"/>
      <c r="AJ677" s="168"/>
      <c r="AK677" s="168"/>
      <c r="AL677" s="168"/>
      <c r="AM677" s="168"/>
      <c r="AN677" s="168"/>
    </row>
    <row r="678" spans="1:40" s="16" customFormat="1" ht="10.199999999999999" hidden="1">
      <c r="A678" s="16">
        <v>2140111</v>
      </c>
      <c r="B678" s="167" t="s">
        <v>331</v>
      </c>
      <c r="C678" s="54">
        <f>-VLOOKUP(A678,Clasificación!C:J,5,FALSE)</f>
        <v>0</v>
      </c>
      <c r="D678" s="54"/>
      <c r="E678" s="54"/>
      <c r="F678" s="54">
        <f>-VLOOKUP(A678,Clasificación!C:K,9,FALSE)</f>
        <v>0</v>
      </c>
      <c r="G678" s="54">
        <f t="shared" si="37"/>
        <v>0</v>
      </c>
      <c r="H678" s="54"/>
      <c r="I678" s="54"/>
      <c r="J678" s="54"/>
      <c r="K678" s="54"/>
      <c r="L678" s="54"/>
      <c r="M678" s="54"/>
      <c r="N678" s="54"/>
      <c r="O678" s="54"/>
      <c r="P678" s="54"/>
      <c r="Q678" s="54"/>
      <c r="R678" s="54"/>
      <c r="S678" s="54"/>
      <c r="T678" s="54"/>
      <c r="U678" s="54"/>
      <c r="V678" s="54"/>
      <c r="W678" s="54"/>
      <c r="X678" s="54"/>
      <c r="Y678" s="54"/>
      <c r="Z678" s="54"/>
      <c r="AA678" s="54">
        <f t="shared" si="38"/>
        <v>0</v>
      </c>
      <c r="AB678" s="55"/>
      <c r="AC678" s="168"/>
      <c r="AD678" s="168"/>
      <c r="AE678" s="168"/>
      <c r="AF678" s="168"/>
      <c r="AG678" s="168"/>
      <c r="AH678" s="168"/>
      <c r="AI678" s="168"/>
      <c r="AJ678" s="168"/>
      <c r="AK678" s="168"/>
      <c r="AL678" s="168"/>
      <c r="AM678" s="168"/>
      <c r="AN678" s="168"/>
    </row>
    <row r="679" spans="1:40" s="16" customFormat="1" ht="10.199999999999999" hidden="1">
      <c r="A679" s="16">
        <v>21401111</v>
      </c>
      <c r="B679" s="167" t="s">
        <v>332</v>
      </c>
      <c r="C679" s="54">
        <f>-VLOOKUP(A679,Clasificación!C:J,5,FALSE)</f>
        <v>0</v>
      </c>
      <c r="D679" s="54"/>
      <c r="E679" s="54"/>
      <c r="F679" s="54">
        <f>-VLOOKUP(A679,Clasificación!C:K,9,FALSE)</f>
        <v>0</v>
      </c>
      <c r="G679" s="54">
        <f t="shared" si="37"/>
        <v>0</v>
      </c>
      <c r="H679" s="54"/>
      <c r="I679" s="54"/>
      <c r="J679" s="54"/>
      <c r="K679" s="54"/>
      <c r="L679" s="54"/>
      <c r="M679" s="54"/>
      <c r="N679" s="54"/>
      <c r="O679" s="54"/>
      <c r="P679" s="54"/>
      <c r="Q679" s="54"/>
      <c r="R679" s="54"/>
      <c r="S679" s="54"/>
      <c r="T679" s="54"/>
      <c r="U679" s="54"/>
      <c r="V679" s="54"/>
      <c r="W679" s="54"/>
      <c r="X679" s="54"/>
      <c r="Y679" s="54"/>
      <c r="Z679" s="54"/>
      <c r="AA679" s="54">
        <f t="shared" si="38"/>
        <v>0</v>
      </c>
      <c r="AB679" s="55"/>
      <c r="AC679" s="168"/>
      <c r="AD679" s="168"/>
      <c r="AE679" s="168"/>
      <c r="AF679" s="168"/>
      <c r="AG679" s="168"/>
      <c r="AH679" s="168"/>
      <c r="AI679" s="168"/>
      <c r="AJ679" s="168"/>
      <c r="AK679" s="168"/>
      <c r="AL679" s="168"/>
      <c r="AM679" s="168"/>
      <c r="AN679" s="168"/>
    </row>
    <row r="680" spans="1:40" s="16" customFormat="1" ht="10.199999999999999" hidden="1">
      <c r="A680" s="16">
        <v>2140111101</v>
      </c>
      <c r="B680" s="167" t="s">
        <v>681</v>
      </c>
      <c r="C680" s="54">
        <f>-VLOOKUP(A680,Clasificación!C:J,5,FALSE)</f>
        <v>0</v>
      </c>
      <c r="D680" s="54"/>
      <c r="E680" s="54"/>
      <c r="F680" s="54">
        <f>-VLOOKUP(A680,Clasificación!C:K,9,FALSE)</f>
        <v>0</v>
      </c>
      <c r="G680" s="54">
        <f t="shared" si="37"/>
        <v>0</v>
      </c>
      <c r="H680" s="54"/>
      <c r="I680" s="54"/>
      <c r="J680" s="54"/>
      <c r="K680" s="54"/>
      <c r="L680" s="54"/>
      <c r="M680" s="54"/>
      <c r="N680" s="54"/>
      <c r="O680" s="54"/>
      <c r="P680" s="54"/>
      <c r="Q680" s="54"/>
      <c r="R680" s="54"/>
      <c r="S680" s="54"/>
      <c r="T680" s="54"/>
      <c r="U680" s="54"/>
      <c r="V680" s="54"/>
      <c r="W680" s="54"/>
      <c r="X680" s="54"/>
      <c r="Y680" s="54"/>
      <c r="Z680" s="54"/>
      <c r="AA680" s="54">
        <f t="shared" si="38"/>
        <v>0</v>
      </c>
      <c r="AB680" s="55"/>
      <c r="AC680" s="168"/>
      <c r="AD680" s="168"/>
      <c r="AE680" s="168"/>
      <c r="AF680" s="168"/>
      <c r="AG680" s="168"/>
      <c r="AH680" s="168"/>
      <c r="AI680" s="168"/>
      <c r="AJ680" s="168"/>
      <c r="AK680" s="168"/>
      <c r="AL680" s="168"/>
      <c r="AM680" s="168"/>
      <c r="AN680" s="168"/>
    </row>
    <row r="681" spans="1:40" s="16" customFormat="1" ht="10.199999999999999" hidden="1">
      <c r="A681" s="16">
        <v>2140111102</v>
      </c>
      <c r="B681" s="167" t="s">
        <v>274</v>
      </c>
      <c r="C681" s="54">
        <f>-VLOOKUP(A681,Clasificación!C:J,5,FALSE)</f>
        <v>0</v>
      </c>
      <c r="D681" s="54"/>
      <c r="E681" s="54"/>
      <c r="F681" s="54">
        <f>-VLOOKUP(A681,Clasificación!C:K,9,FALSE)</f>
        <v>0</v>
      </c>
      <c r="G681" s="54">
        <f t="shared" si="37"/>
        <v>0</v>
      </c>
      <c r="H681" s="54"/>
      <c r="I681" s="54"/>
      <c r="J681" s="54"/>
      <c r="K681" s="54"/>
      <c r="L681" s="54"/>
      <c r="M681" s="54"/>
      <c r="N681" s="54"/>
      <c r="O681" s="54"/>
      <c r="P681" s="54"/>
      <c r="Q681" s="54"/>
      <c r="R681" s="54"/>
      <c r="S681" s="54"/>
      <c r="T681" s="54"/>
      <c r="U681" s="54"/>
      <c r="V681" s="54"/>
      <c r="W681" s="54"/>
      <c r="X681" s="54"/>
      <c r="Y681" s="54"/>
      <c r="Z681" s="54"/>
      <c r="AA681" s="54">
        <f t="shared" si="38"/>
        <v>0</v>
      </c>
      <c r="AB681" s="55"/>
      <c r="AC681" s="168"/>
      <c r="AD681" s="168"/>
      <c r="AE681" s="168"/>
      <c r="AF681" s="168"/>
      <c r="AG681" s="168"/>
      <c r="AH681" s="168"/>
      <c r="AI681" s="168"/>
      <c r="AJ681" s="168"/>
      <c r="AK681" s="168"/>
      <c r="AL681" s="168"/>
      <c r="AM681" s="168"/>
      <c r="AN681" s="168"/>
    </row>
    <row r="682" spans="1:40" s="322" customFormat="1" ht="10.199999999999999">
      <c r="A682" s="322">
        <v>2140111103</v>
      </c>
      <c r="B682" s="323" t="s">
        <v>275</v>
      </c>
      <c r="C682" s="324">
        <f>-VLOOKUP(A682,Clasificación!C:J,5,FALSE)</f>
        <v>-134876733</v>
      </c>
      <c r="D682" s="324"/>
      <c r="E682" s="324"/>
      <c r="F682" s="324">
        <f>-VLOOKUP(A682,Clasificación!C:K,9,FALSE)</f>
        <v>-70209301</v>
      </c>
      <c r="G682" s="324">
        <f t="shared" si="37"/>
        <v>-64667432</v>
      </c>
      <c r="H682" s="324"/>
      <c r="I682" s="324"/>
      <c r="J682" s="324"/>
      <c r="K682" s="324"/>
      <c r="L682" s="324">
        <f>-G682</f>
        <v>64667432</v>
      </c>
      <c r="M682" s="324"/>
      <c r="N682" s="324"/>
      <c r="O682" s="324"/>
      <c r="P682" s="324"/>
      <c r="Q682" s="324"/>
      <c r="R682" s="324"/>
      <c r="S682" s="324"/>
      <c r="T682" s="324"/>
      <c r="U682" s="324"/>
      <c r="V682" s="324"/>
      <c r="W682" s="324"/>
      <c r="X682" s="324"/>
      <c r="Y682" s="324"/>
      <c r="Z682" s="324"/>
      <c r="AA682" s="324">
        <f t="shared" si="38"/>
        <v>0</v>
      </c>
      <c r="AB682" s="325"/>
      <c r="AC682" s="326"/>
      <c r="AD682" s="326"/>
      <c r="AE682" s="326"/>
      <c r="AF682" s="326"/>
      <c r="AG682" s="326"/>
      <c r="AH682" s="326"/>
      <c r="AI682" s="326"/>
      <c r="AJ682" s="326"/>
      <c r="AK682" s="326"/>
      <c r="AL682" s="326"/>
      <c r="AM682" s="326"/>
      <c r="AN682" s="326"/>
    </row>
    <row r="683" spans="1:40" s="16" customFormat="1" ht="10.199999999999999" hidden="1">
      <c r="A683" s="16">
        <v>2140111104</v>
      </c>
      <c r="B683" s="167" t="s">
        <v>682</v>
      </c>
      <c r="C683" s="54">
        <f>-VLOOKUP(A683,Clasificación!C:J,5,FALSE)</f>
        <v>0</v>
      </c>
      <c r="D683" s="54"/>
      <c r="E683" s="54"/>
      <c r="F683" s="54">
        <f>-VLOOKUP(A683,Clasificación!C:K,9,FALSE)</f>
        <v>0</v>
      </c>
      <c r="G683" s="54">
        <f t="shared" si="37"/>
        <v>0</v>
      </c>
      <c r="H683" s="54"/>
      <c r="I683" s="54"/>
      <c r="J683" s="54"/>
      <c r="K683" s="54"/>
      <c r="L683" s="54"/>
      <c r="M683" s="54"/>
      <c r="N683" s="54"/>
      <c r="O683" s="54"/>
      <c r="P683" s="54"/>
      <c r="Q683" s="54"/>
      <c r="R683" s="54"/>
      <c r="S683" s="54"/>
      <c r="T683" s="54"/>
      <c r="U683" s="54"/>
      <c r="V683" s="54"/>
      <c r="W683" s="54"/>
      <c r="X683" s="54"/>
      <c r="Y683" s="54"/>
      <c r="Z683" s="54"/>
      <c r="AA683" s="54">
        <f t="shared" si="38"/>
        <v>0</v>
      </c>
      <c r="AB683" s="55"/>
      <c r="AC683" s="168"/>
      <c r="AD683" s="168"/>
      <c r="AE683" s="168"/>
      <c r="AF683" s="168"/>
      <c r="AG683" s="168"/>
      <c r="AH683" s="168"/>
      <c r="AI683" s="168"/>
      <c r="AJ683" s="168"/>
      <c r="AK683" s="168"/>
      <c r="AL683" s="168"/>
      <c r="AM683" s="168"/>
      <c r="AN683" s="168"/>
    </row>
    <row r="684" spans="1:40" s="16" customFormat="1" ht="10.199999999999999" hidden="1">
      <c r="A684" s="16">
        <v>2140111105</v>
      </c>
      <c r="B684" s="167" t="s">
        <v>276</v>
      </c>
      <c r="C684" s="54">
        <f>-VLOOKUP(A684,Clasificación!C:J,5,FALSE)</f>
        <v>0</v>
      </c>
      <c r="D684" s="54"/>
      <c r="E684" s="54"/>
      <c r="F684" s="54">
        <f>-VLOOKUP(A684,Clasificación!C:K,9,FALSE)</f>
        <v>0</v>
      </c>
      <c r="G684" s="54">
        <f t="shared" si="37"/>
        <v>0</v>
      </c>
      <c r="H684" s="54"/>
      <c r="I684" s="54">
        <f>-G684</f>
        <v>0</v>
      </c>
      <c r="J684" s="54"/>
      <c r="K684" s="54"/>
      <c r="L684" s="54"/>
      <c r="M684" s="54"/>
      <c r="N684" s="54"/>
      <c r="O684" s="54"/>
      <c r="P684" s="54"/>
      <c r="Q684" s="54"/>
      <c r="R684" s="54"/>
      <c r="S684" s="54"/>
      <c r="T684" s="54"/>
      <c r="U684" s="54"/>
      <c r="V684" s="54"/>
      <c r="W684" s="54"/>
      <c r="X684" s="54"/>
      <c r="Y684" s="54"/>
      <c r="Z684" s="54"/>
      <c r="AA684" s="54">
        <f t="shared" si="38"/>
        <v>0</v>
      </c>
      <c r="AB684" s="55"/>
      <c r="AC684" s="168"/>
      <c r="AD684" s="168"/>
      <c r="AE684" s="168"/>
      <c r="AF684" s="168"/>
      <c r="AG684" s="168"/>
      <c r="AH684" s="168"/>
      <c r="AI684" s="168"/>
      <c r="AJ684" s="168"/>
      <c r="AK684" s="168"/>
      <c r="AL684" s="168"/>
      <c r="AM684" s="168"/>
      <c r="AN684" s="168"/>
    </row>
    <row r="685" spans="1:40" s="16" customFormat="1" ht="10.199999999999999" hidden="1">
      <c r="A685" s="16">
        <v>2140111106</v>
      </c>
      <c r="B685" s="167" t="s">
        <v>683</v>
      </c>
      <c r="C685" s="54">
        <f>-VLOOKUP(A685,Clasificación!C:J,5,FALSE)</f>
        <v>0</v>
      </c>
      <c r="D685" s="54"/>
      <c r="E685" s="54"/>
      <c r="F685" s="54">
        <f>-VLOOKUP(A685,Clasificación!C:K,9,FALSE)</f>
        <v>0</v>
      </c>
      <c r="G685" s="54">
        <f t="shared" si="37"/>
        <v>0</v>
      </c>
      <c r="H685" s="54"/>
      <c r="I685" s="54"/>
      <c r="J685" s="54"/>
      <c r="K685" s="54"/>
      <c r="L685" s="54"/>
      <c r="M685" s="54"/>
      <c r="N685" s="54"/>
      <c r="O685" s="54"/>
      <c r="P685" s="54"/>
      <c r="Q685" s="54"/>
      <c r="R685" s="54"/>
      <c r="S685" s="54"/>
      <c r="T685" s="54"/>
      <c r="U685" s="54"/>
      <c r="V685" s="54"/>
      <c r="W685" s="54"/>
      <c r="X685" s="54"/>
      <c r="Y685" s="54"/>
      <c r="Z685" s="54"/>
      <c r="AA685" s="54">
        <f t="shared" si="38"/>
        <v>0</v>
      </c>
      <c r="AB685" s="55"/>
      <c r="AC685" s="168"/>
      <c r="AD685" s="168"/>
      <c r="AE685" s="168"/>
      <c r="AF685" s="168"/>
      <c r="AG685" s="168"/>
      <c r="AH685" s="168"/>
      <c r="AI685" s="168"/>
      <c r="AJ685" s="168"/>
      <c r="AK685" s="168"/>
      <c r="AL685" s="168"/>
      <c r="AM685" s="168"/>
      <c r="AN685" s="168"/>
    </row>
    <row r="686" spans="1:40" s="16" customFormat="1" ht="10.199999999999999" hidden="1">
      <c r="A686" s="16">
        <v>2140111107</v>
      </c>
      <c r="B686" s="167" t="s">
        <v>684</v>
      </c>
      <c r="C686" s="54">
        <f>-VLOOKUP(A686,Clasificación!C:J,5,FALSE)</f>
        <v>0</v>
      </c>
      <c r="D686" s="54"/>
      <c r="E686" s="54"/>
      <c r="F686" s="54">
        <f>-VLOOKUP(A686,Clasificación!C:K,9,FALSE)</f>
        <v>0</v>
      </c>
      <c r="G686" s="54">
        <f t="shared" si="37"/>
        <v>0</v>
      </c>
      <c r="H686" s="54"/>
      <c r="I686" s="54"/>
      <c r="J686" s="54"/>
      <c r="K686" s="54"/>
      <c r="L686" s="54"/>
      <c r="M686" s="54"/>
      <c r="N686" s="54"/>
      <c r="O686" s="54"/>
      <c r="P686" s="54"/>
      <c r="Q686" s="54"/>
      <c r="R686" s="54"/>
      <c r="S686" s="54"/>
      <c r="T686" s="54"/>
      <c r="U686" s="54"/>
      <c r="V686" s="54"/>
      <c r="W686" s="54"/>
      <c r="X686" s="54"/>
      <c r="Y686" s="54"/>
      <c r="Z686" s="54"/>
      <c r="AA686" s="54">
        <f t="shared" si="38"/>
        <v>0</v>
      </c>
      <c r="AB686" s="55"/>
      <c r="AC686" s="168"/>
      <c r="AD686" s="168"/>
      <c r="AE686" s="168"/>
      <c r="AF686" s="168"/>
      <c r="AG686" s="168"/>
      <c r="AH686" s="168"/>
      <c r="AI686" s="168"/>
      <c r="AJ686" s="168"/>
      <c r="AK686" s="168"/>
      <c r="AL686" s="168"/>
      <c r="AM686" s="168"/>
      <c r="AN686" s="168"/>
    </row>
    <row r="687" spans="1:40" s="16" customFormat="1" ht="10.199999999999999" hidden="1">
      <c r="A687" s="16">
        <v>2140111108</v>
      </c>
      <c r="B687" s="167" t="s">
        <v>685</v>
      </c>
      <c r="C687" s="54">
        <f>-VLOOKUP(A687,Clasificación!C:J,5,FALSE)</f>
        <v>0</v>
      </c>
      <c r="D687" s="54"/>
      <c r="E687" s="54"/>
      <c r="F687" s="54">
        <f>-VLOOKUP(A687,Clasificación!C:K,9,FALSE)</f>
        <v>0</v>
      </c>
      <c r="G687" s="54">
        <f t="shared" si="37"/>
        <v>0</v>
      </c>
      <c r="H687" s="54"/>
      <c r="I687" s="54"/>
      <c r="J687" s="54"/>
      <c r="K687" s="54"/>
      <c r="L687" s="54"/>
      <c r="M687" s="54"/>
      <c r="N687" s="54"/>
      <c r="O687" s="54"/>
      <c r="P687" s="54"/>
      <c r="Q687" s="54"/>
      <c r="R687" s="54"/>
      <c r="S687" s="54"/>
      <c r="T687" s="54"/>
      <c r="U687" s="54"/>
      <c r="V687" s="54"/>
      <c r="W687" s="54"/>
      <c r="X687" s="54"/>
      <c r="Y687" s="54"/>
      <c r="Z687" s="54"/>
      <c r="AA687" s="54">
        <f t="shared" si="38"/>
        <v>0</v>
      </c>
      <c r="AB687" s="55"/>
      <c r="AC687" s="168"/>
      <c r="AD687" s="168"/>
      <c r="AE687" s="168"/>
      <c r="AF687" s="168"/>
      <c r="AG687" s="168"/>
      <c r="AH687" s="168"/>
      <c r="AI687" s="168"/>
      <c r="AJ687" s="168"/>
      <c r="AK687" s="168"/>
      <c r="AL687" s="168"/>
      <c r="AM687" s="168"/>
      <c r="AN687" s="168"/>
    </row>
    <row r="688" spans="1:40" s="16" customFormat="1" ht="10.199999999999999" hidden="1">
      <c r="A688" s="16">
        <v>2140111109</v>
      </c>
      <c r="B688" s="167" t="s">
        <v>277</v>
      </c>
      <c r="C688" s="54">
        <f>-VLOOKUP(A688,Clasificación!C:J,5,FALSE)</f>
        <v>0</v>
      </c>
      <c r="D688" s="54"/>
      <c r="E688" s="54"/>
      <c r="F688" s="54">
        <f>-VLOOKUP(A688,Clasificación!C:K,9,FALSE)</f>
        <v>0</v>
      </c>
      <c r="G688" s="54">
        <f t="shared" si="37"/>
        <v>0</v>
      </c>
      <c r="H688" s="54"/>
      <c r="I688" s="54"/>
      <c r="J688" s="54"/>
      <c r="K688" s="54"/>
      <c r="L688" s="54"/>
      <c r="M688" s="54"/>
      <c r="N688" s="54"/>
      <c r="O688" s="54"/>
      <c r="P688" s="54"/>
      <c r="Q688" s="54"/>
      <c r="R688" s="54"/>
      <c r="S688" s="54"/>
      <c r="T688" s="54"/>
      <c r="U688" s="54"/>
      <c r="V688" s="54"/>
      <c r="W688" s="54"/>
      <c r="X688" s="54"/>
      <c r="Y688" s="54"/>
      <c r="Z688" s="54"/>
      <c r="AA688" s="54">
        <f t="shared" si="38"/>
        <v>0</v>
      </c>
      <c r="AB688" s="55"/>
      <c r="AC688" s="168"/>
      <c r="AD688" s="168"/>
      <c r="AE688" s="168"/>
      <c r="AF688" s="168"/>
      <c r="AG688" s="168"/>
      <c r="AH688" s="168"/>
      <c r="AI688" s="168"/>
      <c r="AJ688" s="168"/>
      <c r="AK688" s="168"/>
      <c r="AL688" s="168"/>
      <c r="AM688" s="168"/>
      <c r="AN688" s="168"/>
    </row>
    <row r="689" spans="1:40" s="16" customFormat="1" ht="10.199999999999999" hidden="1">
      <c r="A689" s="16">
        <v>2140111110</v>
      </c>
      <c r="B689" s="167" t="s">
        <v>101</v>
      </c>
      <c r="C689" s="54">
        <f>-VLOOKUP(A689,Clasificación!C:J,5,FALSE)</f>
        <v>0</v>
      </c>
      <c r="D689" s="54"/>
      <c r="E689" s="54"/>
      <c r="F689" s="54">
        <f>-VLOOKUP(A689,Clasificación!C:K,9,FALSE)</f>
        <v>0</v>
      </c>
      <c r="G689" s="54">
        <f t="shared" si="37"/>
        <v>0</v>
      </c>
      <c r="H689" s="54"/>
      <c r="I689" s="54"/>
      <c r="J689" s="54"/>
      <c r="K689" s="54"/>
      <c r="L689" s="54"/>
      <c r="M689" s="54"/>
      <c r="N689" s="54"/>
      <c r="O689" s="54"/>
      <c r="P689" s="54"/>
      <c r="Q689" s="54"/>
      <c r="R689" s="54"/>
      <c r="S689" s="54"/>
      <c r="T689" s="54"/>
      <c r="U689" s="54"/>
      <c r="V689" s="54"/>
      <c r="W689" s="54"/>
      <c r="X689" s="54"/>
      <c r="Y689" s="54"/>
      <c r="Z689" s="54"/>
      <c r="AA689" s="54">
        <f t="shared" si="38"/>
        <v>0</v>
      </c>
      <c r="AB689" s="55"/>
      <c r="AC689" s="168"/>
      <c r="AD689" s="168"/>
      <c r="AE689" s="168"/>
      <c r="AF689" s="168"/>
      <c r="AG689" s="168"/>
      <c r="AH689" s="168"/>
      <c r="AI689" s="168"/>
      <c r="AJ689" s="168"/>
      <c r="AK689" s="168"/>
      <c r="AL689" s="168"/>
      <c r="AM689" s="168"/>
      <c r="AN689" s="168"/>
    </row>
    <row r="690" spans="1:40" s="16" customFormat="1" ht="10.199999999999999" hidden="1">
      <c r="A690" s="16">
        <v>2140111111</v>
      </c>
      <c r="B690" s="167" t="s">
        <v>1079</v>
      </c>
      <c r="C690" s="54">
        <f>-VLOOKUP(A690,Clasificación!C:J,5,FALSE)</f>
        <v>-305715600</v>
      </c>
      <c r="D690" s="54"/>
      <c r="E690" s="54"/>
      <c r="F690" s="54">
        <f>-VLOOKUP(A690,Clasificación!C:K,9,FALSE)</f>
        <v>-669698125</v>
      </c>
      <c r="G690" s="54">
        <f t="shared" si="37"/>
        <v>363982525</v>
      </c>
      <c r="H690" s="54"/>
      <c r="I690" s="54">
        <f>-G690</f>
        <v>-363982525</v>
      </c>
      <c r="J690" s="54"/>
      <c r="K690" s="54"/>
      <c r="L690" s="54"/>
      <c r="M690" s="54"/>
      <c r="N690" s="54"/>
      <c r="O690" s="54"/>
      <c r="P690" s="54"/>
      <c r="Q690" s="54"/>
      <c r="R690" s="54"/>
      <c r="S690" s="54"/>
      <c r="T690" s="54"/>
      <c r="U690" s="54"/>
      <c r="V690" s="54"/>
      <c r="W690" s="54"/>
      <c r="X690" s="54"/>
      <c r="Y690" s="54"/>
      <c r="Z690" s="54"/>
      <c r="AA690" s="54">
        <f t="shared" si="38"/>
        <v>0</v>
      </c>
      <c r="AB690" s="55"/>
      <c r="AC690" s="168"/>
      <c r="AD690" s="168"/>
      <c r="AE690" s="168"/>
      <c r="AF690" s="168"/>
      <c r="AG690" s="168"/>
      <c r="AH690" s="168"/>
      <c r="AI690" s="168"/>
      <c r="AJ690" s="168"/>
      <c r="AK690" s="168"/>
      <c r="AL690" s="168"/>
      <c r="AM690" s="168"/>
      <c r="AN690" s="168"/>
    </row>
    <row r="691" spans="1:40" s="16" customFormat="1" ht="10.199999999999999" hidden="1">
      <c r="A691" s="16">
        <v>2140111112</v>
      </c>
      <c r="B691" s="167" t="s">
        <v>1080</v>
      </c>
      <c r="C691" s="54">
        <f>-VLOOKUP(A691,Clasificación!C:J,5,FALSE)</f>
        <v>-81520374</v>
      </c>
      <c r="D691" s="54"/>
      <c r="E691" s="54"/>
      <c r="F691" s="54">
        <f>-VLOOKUP(A691,Clasificación!C:K,9,FALSE)</f>
        <v>-139771803</v>
      </c>
      <c r="G691" s="54">
        <f t="shared" si="37"/>
        <v>58251429</v>
      </c>
      <c r="H691" s="54"/>
      <c r="I691" s="54">
        <f>-G691</f>
        <v>-58251429</v>
      </c>
      <c r="J691" s="54"/>
      <c r="K691" s="54"/>
      <c r="L691" s="54"/>
      <c r="M691" s="54"/>
      <c r="N691" s="54"/>
      <c r="O691" s="54"/>
      <c r="P691" s="54"/>
      <c r="Q691" s="54"/>
      <c r="R691" s="54"/>
      <c r="S691" s="54"/>
      <c r="T691" s="54"/>
      <c r="U691" s="54"/>
      <c r="V691" s="54"/>
      <c r="W691" s="54"/>
      <c r="X691" s="54"/>
      <c r="Y691" s="54"/>
      <c r="Z691" s="54"/>
      <c r="AA691" s="54">
        <f t="shared" si="38"/>
        <v>0</v>
      </c>
      <c r="AB691" s="55"/>
      <c r="AC691" s="168"/>
      <c r="AD691" s="168"/>
      <c r="AE691" s="168"/>
      <c r="AF691" s="168"/>
      <c r="AG691" s="168"/>
      <c r="AH691" s="168"/>
      <c r="AI691" s="168"/>
      <c r="AJ691" s="168"/>
      <c r="AK691" s="168"/>
      <c r="AL691" s="168"/>
      <c r="AM691" s="168"/>
      <c r="AN691" s="168"/>
    </row>
    <row r="692" spans="1:40" s="16" customFormat="1" ht="10.199999999999999" hidden="1">
      <c r="A692" s="16">
        <v>21402</v>
      </c>
      <c r="B692" s="167" t="s">
        <v>686</v>
      </c>
      <c r="C692" s="54">
        <f>-VLOOKUP(A692,Clasificación!C:J,5,FALSE)</f>
        <v>0</v>
      </c>
      <c r="D692" s="54"/>
      <c r="E692" s="54"/>
      <c r="F692" s="54">
        <f>-VLOOKUP(A692,Clasificación!C:K,9,FALSE)</f>
        <v>0</v>
      </c>
      <c r="G692" s="54">
        <f t="shared" si="37"/>
        <v>0</v>
      </c>
      <c r="H692" s="54"/>
      <c r="I692" s="54"/>
      <c r="J692" s="54"/>
      <c r="K692" s="54"/>
      <c r="L692" s="54"/>
      <c r="M692" s="54"/>
      <c r="N692" s="54"/>
      <c r="O692" s="54"/>
      <c r="P692" s="54"/>
      <c r="Q692" s="54"/>
      <c r="R692" s="54"/>
      <c r="S692" s="54"/>
      <c r="T692" s="54"/>
      <c r="U692" s="54"/>
      <c r="V692" s="54"/>
      <c r="W692" s="54"/>
      <c r="X692" s="54"/>
      <c r="Y692" s="54"/>
      <c r="Z692" s="54"/>
      <c r="AA692" s="54">
        <f t="shared" si="38"/>
        <v>0</v>
      </c>
      <c r="AB692" s="55"/>
      <c r="AC692" s="168"/>
      <c r="AD692" s="168"/>
      <c r="AE692" s="168"/>
      <c r="AF692" s="168"/>
      <c r="AG692" s="168"/>
      <c r="AH692" s="168"/>
      <c r="AI692" s="168"/>
      <c r="AJ692" s="168"/>
      <c r="AK692" s="168"/>
      <c r="AL692" s="168"/>
      <c r="AM692" s="168"/>
      <c r="AN692" s="168"/>
    </row>
    <row r="693" spans="1:40" s="16" customFormat="1" ht="10.199999999999999" hidden="1">
      <c r="A693" s="16">
        <v>214021</v>
      </c>
      <c r="B693" s="167" t="s">
        <v>686</v>
      </c>
      <c r="C693" s="54">
        <f>-VLOOKUP(A693,Clasificación!C:J,5,FALSE)</f>
        <v>0</v>
      </c>
      <c r="D693" s="54"/>
      <c r="E693" s="54"/>
      <c r="F693" s="54">
        <f>-VLOOKUP(A693,Clasificación!C:K,9,FALSE)</f>
        <v>0</v>
      </c>
      <c r="G693" s="54">
        <f t="shared" si="37"/>
        <v>0</v>
      </c>
      <c r="H693" s="54"/>
      <c r="I693" s="54"/>
      <c r="J693" s="54"/>
      <c r="K693" s="54"/>
      <c r="L693" s="54"/>
      <c r="M693" s="54"/>
      <c r="N693" s="54"/>
      <c r="O693" s="54"/>
      <c r="P693" s="54"/>
      <c r="Q693" s="54"/>
      <c r="R693" s="54"/>
      <c r="S693" s="54"/>
      <c r="T693" s="54"/>
      <c r="U693" s="54"/>
      <c r="V693" s="54"/>
      <c r="W693" s="54"/>
      <c r="X693" s="54"/>
      <c r="Y693" s="54"/>
      <c r="Z693" s="54"/>
      <c r="AA693" s="54">
        <f t="shared" si="38"/>
        <v>0</v>
      </c>
      <c r="AB693" s="55"/>
      <c r="AC693" s="168"/>
      <c r="AD693" s="168"/>
      <c r="AE693" s="168"/>
      <c r="AF693" s="168"/>
      <c r="AG693" s="168"/>
      <c r="AH693" s="168"/>
      <c r="AI693" s="168"/>
      <c r="AJ693" s="168"/>
      <c r="AK693" s="168"/>
      <c r="AL693" s="168"/>
      <c r="AM693" s="168"/>
      <c r="AN693" s="168"/>
    </row>
    <row r="694" spans="1:40" s="16" customFormat="1" ht="10.199999999999999" hidden="1">
      <c r="A694" s="16">
        <v>2140211</v>
      </c>
      <c r="B694" s="167" t="s">
        <v>686</v>
      </c>
      <c r="C694" s="54">
        <f>-VLOOKUP(A694,Clasificación!C:J,5,FALSE)</f>
        <v>0</v>
      </c>
      <c r="D694" s="54"/>
      <c r="E694" s="54"/>
      <c r="F694" s="54">
        <f>-VLOOKUP(A694,Clasificación!C:K,9,FALSE)</f>
        <v>0</v>
      </c>
      <c r="G694" s="54">
        <f t="shared" si="37"/>
        <v>0</v>
      </c>
      <c r="H694" s="54"/>
      <c r="I694" s="54"/>
      <c r="J694" s="54"/>
      <c r="K694" s="54"/>
      <c r="L694" s="54"/>
      <c r="M694" s="54"/>
      <c r="N694" s="54"/>
      <c r="O694" s="54"/>
      <c r="P694" s="54"/>
      <c r="Q694" s="54"/>
      <c r="R694" s="54"/>
      <c r="S694" s="54"/>
      <c r="T694" s="54"/>
      <c r="U694" s="54"/>
      <c r="V694" s="54"/>
      <c r="W694" s="54"/>
      <c r="X694" s="54"/>
      <c r="Y694" s="54"/>
      <c r="Z694" s="54"/>
      <c r="AA694" s="54">
        <f t="shared" si="38"/>
        <v>0</v>
      </c>
      <c r="AB694" s="55"/>
      <c r="AC694" s="168"/>
      <c r="AD694" s="168"/>
      <c r="AE694" s="168"/>
      <c r="AF694" s="168"/>
      <c r="AG694" s="168"/>
      <c r="AH694" s="168"/>
      <c r="AI694" s="168"/>
      <c r="AJ694" s="168"/>
      <c r="AK694" s="168"/>
      <c r="AL694" s="168"/>
      <c r="AM694" s="168"/>
      <c r="AN694" s="168"/>
    </row>
    <row r="695" spans="1:40" s="16" customFormat="1" ht="10.199999999999999" hidden="1">
      <c r="A695" s="16">
        <v>21402111</v>
      </c>
      <c r="B695" s="167" t="s">
        <v>686</v>
      </c>
      <c r="C695" s="54">
        <f>-VLOOKUP(A695,Clasificación!C:J,5,FALSE)</f>
        <v>0</v>
      </c>
      <c r="D695" s="54"/>
      <c r="E695" s="54"/>
      <c r="F695" s="54">
        <f>-VLOOKUP(A695,Clasificación!C:K,9,FALSE)</f>
        <v>0</v>
      </c>
      <c r="G695" s="54">
        <f t="shared" si="37"/>
        <v>0</v>
      </c>
      <c r="H695" s="54"/>
      <c r="I695" s="54"/>
      <c r="J695" s="54"/>
      <c r="K695" s="54"/>
      <c r="L695" s="54"/>
      <c r="M695" s="54"/>
      <c r="N695" s="54"/>
      <c r="O695" s="54"/>
      <c r="P695" s="54"/>
      <c r="Q695" s="54"/>
      <c r="R695" s="54"/>
      <c r="S695" s="54"/>
      <c r="T695" s="54"/>
      <c r="U695" s="54"/>
      <c r="V695" s="54"/>
      <c r="W695" s="54"/>
      <c r="X695" s="54"/>
      <c r="Y695" s="54"/>
      <c r="Z695" s="54"/>
      <c r="AA695" s="54">
        <f t="shared" si="38"/>
        <v>0</v>
      </c>
      <c r="AB695" s="55"/>
      <c r="AC695" s="168"/>
      <c r="AD695" s="168"/>
      <c r="AE695" s="168"/>
      <c r="AF695" s="168"/>
      <c r="AG695" s="168"/>
      <c r="AH695" s="168"/>
      <c r="AI695" s="168"/>
      <c r="AJ695" s="168"/>
      <c r="AK695" s="168"/>
      <c r="AL695" s="168"/>
      <c r="AM695" s="168"/>
      <c r="AN695" s="168"/>
    </row>
    <row r="696" spans="1:40" s="16" customFormat="1" ht="10.199999999999999" hidden="1">
      <c r="A696" s="16">
        <v>2140211101</v>
      </c>
      <c r="B696" s="167" t="s">
        <v>60</v>
      </c>
      <c r="C696" s="54">
        <f>-VLOOKUP(A696,Clasificación!C:J,5,FALSE)</f>
        <v>0</v>
      </c>
      <c r="D696" s="54"/>
      <c r="E696" s="54"/>
      <c r="F696" s="54">
        <f>-VLOOKUP(A696,Clasificación!C:K,9,FALSE)</f>
        <v>-7098211</v>
      </c>
      <c r="G696" s="54">
        <f t="shared" si="37"/>
        <v>7098211</v>
      </c>
      <c r="H696" s="54"/>
      <c r="I696" s="54"/>
      <c r="J696" s="54"/>
      <c r="K696" s="54"/>
      <c r="L696" s="54"/>
      <c r="M696" s="54">
        <f>-G696</f>
        <v>-7098211</v>
      </c>
      <c r="N696" s="54"/>
      <c r="O696" s="54"/>
      <c r="P696" s="54"/>
      <c r="Q696" s="54"/>
      <c r="R696" s="54"/>
      <c r="S696" s="54"/>
      <c r="T696" s="54"/>
      <c r="U696" s="54"/>
      <c r="V696" s="54"/>
      <c r="W696" s="54"/>
      <c r="X696" s="54"/>
      <c r="Y696" s="54"/>
      <c r="Z696" s="54"/>
      <c r="AA696" s="54">
        <f t="shared" si="38"/>
        <v>0</v>
      </c>
      <c r="AB696" s="55"/>
      <c r="AC696" s="168"/>
      <c r="AD696" s="168"/>
      <c r="AE696" s="168"/>
      <c r="AF696" s="168"/>
      <c r="AG696" s="168"/>
      <c r="AH696" s="168"/>
      <c r="AI696" s="168"/>
      <c r="AJ696" s="168"/>
      <c r="AK696" s="168"/>
      <c r="AL696" s="168"/>
      <c r="AM696" s="168"/>
      <c r="AN696" s="168"/>
    </row>
    <row r="697" spans="1:40" s="16" customFormat="1" ht="10.199999999999999" hidden="1">
      <c r="A697" s="16">
        <v>2140211102</v>
      </c>
      <c r="B697" s="167" t="s">
        <v>687</v>
      </c>
      <c r="C697" s="54">
        <f>-VLOOKUP(A697,Clasificación!C:J,5,FALSE)</f>
        <v>0</v>
      </c>
      <c r="D697" s="54"/>
      <c r="E697" s="54"/>
      <c r="F697" s="54">
        <f>-VLOOKUP(A697,Clasificación!C:K,9,FALSE)</f>
        <v>0</v>
      </c>
      <c r="G697" s="54">
        <f t="shared" si="37"/>
        <v>0</v>
      </c>
      <c r="H697" s="54"/>
      <c r="I697" s="54"/>
      <c r="J697" s="54"/>
      <c r="K697" s="54"/>
      <c r="L697" s="54"/>
      <c r="M697" s="54"/>
      <c r="N697" s="54"/>
      <c r="O697" s="54"/>
      <c r="P697" s="54"/>
      <c r="Q697" s="54"/>
      <c r="R697" s="54"/>
      <c r="S697" s="54"/>
      <c r="T697" s="54"/>
      <c r="U697" s="54"/>
      <c r="V697" s="54"/>
      <c r="W697" s="54"/>
      <c r="X697" s="54"/>
      <c r="Y697" s="54"/>
      <c r="Z697" s="54"/>
      <c r="AA697" s="54">
        <f t="shared" si="38"/>
        <v>0</v>
      </c>
      <c r="AB697" s="55"/>
      <c r="AC697" s="168"/>
      <c r="AD697" s="168"/>
      <c r="AE697" s="168"/>
      <c r="AF697" s="168"/>
      <c r="AG697" s="168"/>
      <c r="AH697" s="168"/>
      <c r="AI697" s="168"/>
      <c r="AJ697" s="168"/>
      <c r="AK697" s="168"/>
      <c r="AL697" s="168"/>
      <c r="AM697" s="168"/>
      <c r="AN697" s="168"/>
    </row>
    <row r="698" spans="1:40" s="16" customFormat="1" ht="10.199999999999999" hidden="1">
      <c r="A698" s="16">
        <v>2140211103</v>
      </c>
      <c r="B698" s="167" t="s">
        <v>688</v>
      </c>
      <c r="C698" s="54">
        <f>-VLOOKUP(A698,Clasificación!C:J,5,FALSE)</f>
        <v>0</v>
      </c>
      <c r="D698" s="54"/>
      <c r="E698" s="54"/>
      <c r="F698" s="54">
        <f>-VLOOKUP(A698,Clasificación!C:K,9,FALSE)</f>
        <v>0</v>
      </c>
      <c r="G698" s="54">
        <f t="shared" si="37"/>
        <v>0</v>
      </c>
      <c r="H698" s="54"/>
      <c r="I698" s="54"/>
      <c r="J698" s="54"/>
      <c r="K698" s="54"/>
      <c r="L698" s="54"/>
      <c r="M698" s="54"/>
      <c r="N698" s="54"/>
      <c r="O698" s="54"/>
      <c r="P698" s="54"/>
      <c r="Q698" s="54"/>
      <c r="R698" s="54"/>
      <c r="S698" s="54"/>
      <c r="T698" s="54"/>
      <c r="U698" s="54"/>
      <c r="V698" s="54"/>
      <c r="W698" s="54"/>
      <c r="X698" s="54"/>
      <c r="Y698" s="54"/>
      <c r="Z698" s="54"/>
      <c r="AA698" s="54">
        <f t="shared" si="38"/>
        <v>0</v>
      </c>
      <c r="AB698" s="55"/>
      <c r="AC698" s="168"/>
      <c r="AD698" s="168"/>
      <c r="AE698" s="168"/>
      <c r="AF698" s="168"/>
      <c r="AG698" s="168"/>
      <c r="AH698" s="168"/>
      <c r="AI698" s="168"/>
      <c r="AJ698" s="168"/>
      <c r="AK698" s="168"/>
      <c r="AL698" s="168"/>
      <c r="AM698" s="168"/>
      <c r="AN698" s="168"/>
    </row>
    <row r="699" spans="1:40" s="16" customFormat="1" ht="10.199999999999999" hidden="1">
      <c r="A699" s="16">
        <v>2140211104</v>
      </c>
      <c r="B699" s="167" t="s">
        <v>689</v>
      </c>
      <c r="C699" s="54">
        <f>-VLOOKUP(A699,Clasificación!C:J,5,FALSE)</f>
        <v>0</v>
      </c>
      <c r="D699" s="54"/>
      <c r="E699" s="54"/>
      <c r="F699" s="54">
        <f>-VLOOKUP(A699,Clasificación!C:K,9,FALSE)</f>
        <v>0</v>
      </c>
      <c r="G699" s="54">
        <f t="shared" si="37"/>
        <v>0</v>
      </c>
      <c r="H699" s="54"/>
      <c r="I699" s="54"/>
      <c r="J699" s="54"/>
      <c r="K699" s="54"/>
      <c r="L699" s="54"/>
      <c r="M699" s="54"/>
      <c r="N699" s="54"/>
      <c r="O699" s="54"/>
      <c r="P699" s="54"/>
      <c r="Q699" s="54"/>
      <c r="R699" s="54"/>
      <c r="S699" s="54"/>
      <c r="T699" s="54"/>
      <c r="U699" s="54"/>
      <c r="V699" s="54"/>
      <c r="W699" s="54"/>
      <c r="X699" s="54"/>
      <c r="Y699" s="54"/>
      <c r="Z699" s="54"/>
      <c r="AA699" s="54">
        <f t="shared" si="38"/>
        <v>0</v>
      </c>
      <c r="AB699" s="55"/>
      <c r="AC699" s="168"/>
      <c r="AD699" s="168"/>
      <c r="AE699" s="168"/>
      <c r="AF699" s="168"/>
      <c r="AG699" s="168"/>
      <c r="AH699" s="168"/>
      <c r="AI699" s="168"/>
      <c r="AJ699" s="168"/>
      <c r="AK699" s="168"/>
      <c r="AL699" s="168"/>
      <c r="AM699" s="168"/>
      <c r="AN699" s="168"/>
    </row>
    <row r="700" spans="1:40" s="16" customFormat="1" ht="10.199999999999999">
      <c r="A700" s="16">
        <v>2140211105</v>
      </c>
      <c r="B700" s="167" t="s">
        <v>690</v>
      </c>
      <c r="C700" s="54">
        <f>-VLOOKUP(A700,Clasificación!C:J,5,FALSE)</f>
        <v>-69218500</v>
      </c>
      <c r="D700" s="54"/>
      <c r="E700" s="54"/>
      <c r="F700" s="54">
        <f>-VLOOKUP(A700,Clasificación!C:K,9,FALSE)</f>
        <v>-20511000</v>
      </c>
      <c r="G700" s="54">
        <f t="shared" si="37"/>
        <v>-48707500</v>
      </c>
      <c r="H700" s="54"/>
      <c r="I700" s="54"/>
      <c r="J700" s="54"/>
      <c r="K700" s="54"/>
      <c r="L700" s="54">
        <f>-G700</f>
        <v>48707500</v>
      </c>
      <c r="M700" s="54"/>
      <c r="N700" s="54"/>
      <c r="O700" s="54"/>
      <c r="P700" s="54"/>
      <c r="Q700" s="54"/>
      <c r="R700" s="54"/>
      <c r="S700" s="54"/>
      <c r="T700" s="54"/>
      <c r="U700" s="54"/>
      <c r="V700" s="54"/>
      <c r="W700" s="54"/>
      <c r="X700" s="54"/>
      <c r="Y700" s="54"/>
      <c r="Z700" s="54"/>
      <c r="AA700" s="54">
        <f t="shared" si="38"/>
        <v>0</v>
      </c>
      <c r="AB700" s="55"/>
      <c r="AC700" s="168"/>
      <c r="AD700" s="168"/>
      <c r="AE700" s="168"/>
      <c r="AF700" s="168"/>
      <c r="AG700" s="168"/>
      <c r="AH700" s="168"/>
      <c r="AI700" s="168"/>
      <c r="AJ700" s="168"/>
      <c r="AK700" s="168"/>
      <c r="AL700" s="168"/>
      <c r="AM700" s="168"/>
      <c r="AN700" s="168"/>
    </row>
    <row r="701" spans="1:40" s="16" customFormat="1" ht="10.199999999999999">
      <c r="A701" s="16">
        <v>2140211106</v>
      </c>
      <c r="B701" s="167" t="s">
        <v>691</v>
      </c>
      <c r="C701" s="54">
        <f>-VLOOKUP(A701,Clasificación!C:J,5,FALSE)</f>
        <v>-32649541</v>
      </c>
      <c r="D701" s="54"/>
      <c r="E701" s="54"/>
      <c r="F701" s="54">
        <f>-VLOOKUP(A701,Clasificación!C:K,9,FALSE)</f>
        <v>-9664868</v>
      </c>
      <c r="G701" s="54">
        <f t="shared" si="37"/>
        <v>-22984673</v>
      </c>
      <c r="H701" s="54"/>
      <c r="I701" s="54"/>
      <c r="J701" s="54"/>
      <c r="K701" s="54"/>
      <c r="L701" s="54">
        <f>-G701</f>
        <v>22984673</v>
      </c>
      <c r="M701" s="54"/>
      <c r="N701" s="54"/>
      <c r="O701" s="54"/>
      <c r="P701" s="54"/>
      <c r="Q701" s="54"/>
      <c r="R701" s="54"/>
      <c r="S701" s="54"/>
      <c r="T701" s="54"/>
      <c r="U701" s="54"/>
      <c r="V701" s="54"/>
      <c r="W701" s="54"/>
      <c r="X701" s="54"/>
      <c r="Y701" s="54"/>
      <c r="Z701" s="54"/>
      <c r="AA701" s="54">
        <f t="shared" si="38"/>
        <v>0</v>
      </c>
      <c r="AB701" s="55"/>
      <c r="AC701" s="168"/>
      <c r="AD701" s="168"/>
      <c r="AE701" s="168"/>
      <c r="AF701" s="168"/>
      <c r="AG701" s="168"/>
      <c r="AH701" s="168"/>
      <c r="AI701" s="168"/>
      <c r="AJ701" s="168"/>
      <c r="AK701" s="168"/>
      <c r="AL701" s="168"/>
      <c r="AM701" s="168"/>
      <c r="AN701" s="168"/>
    </row>
    <row r="702" spans="1:40" s="16" customFormat="1" ht="10.199999999999999" hidden="1">
      <c r="A702" s="16">
        <v>2140211107</v>
      </c>
      <c r="B702" s="167" t="s">
        <v>692</v>
      </c>
      <c r="C702" s="54">
        <f>-VLOOKUP(A702,Clasificación!C:J,5,FALSE)</f>
        <v>0</v>
      </c>
      <c r="D702" s="54"/>
      <c r="E702" s="54"/>
      <c r="F702" s="54">
        <f>-VLOOKUP(A702,Clasificación!C:K,9,FALSE)</f>
        <v>0</v>
      </c>
      <c r="G702" s="54">
        <f t="shared" si="37"/>
        <v>0</v>
      </c>
      <c r="H702" s="54"/>
      <c r="I702" s="54"/>
      <c r="J702" s="54"/>
      <c r="K702" s="54"/>
      <c r="L702" s="54"/>
      <c r="M702" s="54"/>
      <c r="N702" s="54"/>
      <c r="O702" s="54"/>
      <c r="P702" s="54"/>
      <c r="Q702" s="54"/>
      <c r="R702" s="54"/>
      <c r="S702" s="54"/>
      <c r="T702" s="54"/>
      <c r="U702" s="54"/>
      <c r="V702" s="54"/>
      <c r="W702" s="54"/>
      <c r="X702" s="54"/>
      <c r="Y702" s="54"/>
      <c r="Z702" s="54"/>
      <c r="AA702" s="54">
        <f t="shared" si="38"/>
        <v>0</v>
      </c>
      <c r="AB702" s="55"/>
      <c r="AC702" s="168"/>
      <c r="AD702" s="168"/>
      <c r="AE702" s="168"/>
      <c r="AF702" s="168"/>
      <c r="AG702" s="168"/>
      <c r="AH702" s="168"/>
      <c r="AI702" s="168"/>
      <c r="AJ702" s="168"/>
      <c r="AK702" s="168"/>
      <c r="AL702" s="168"/>
      <c r="AM702" s="168"/>
      <c r="AN702" s="168"/>
    </row>
    <row r="703" spans="1:40" s="16" customFormat="1" ht="10.199999999999999" hidden="1">
      <c r="A703" s="16">
        <v>2140211108</v>
      </c>
      <c r="B703" s="167" t="s">
        <v>693</v>
      </c>
      <c r="C703" s="54">
        <f>-VLOOKUP(A703,Clasificación!C:J,5,FALSE)</f>
        <v>0</v>
      </c>
      <c r="D703" s="54"/>
      <c r="E703" s="54"/>
      <c r="F703" s="54">
        <f>-VLOOKUP(A703,Clasificación!C:K,9,FALSE)</f>
        <v>0</v>
      </c>
      <c r="G703" s="54">
        <f t="shared" si="37"/>
        <v>0</v>
      </c>
      <c r="H703" s="54"/>
      <c r="I703" s="54"/>
      <c r="J703" s="54"/>
      <c r="K703" s="54"/>
      <c r="L703" s="54"/>
      <c r="M703" s="54"/>
      <c r="N703" s="54"/>
      <c r="O703" s="54"/>
      <c r="P703" s="54"/>
      <c r="Q703" s="54"/>
      <c r="R703" s="54"/>
      <c r="S703" s="54"/>
      <c r="T703" s="54"/>
      <c r="U703" s="54"/>
      <c r="V703" s="54"/>
      <c r="W703" s="54"/>
      <c r="X703" s="54"/>
      <c r="Y703" s="54"/>
      <c r="Z703" s="54"/>
      <c r="AA703" s="54">
        <f t="shared" si="38"/>
        <v>0</v>
      </c>
      <c r="AB703" s="55"/>
      <c r="AC703" s="168"/>
      <c r="AD703" s="168"/>
      <c r="AE703" s="168"/>
      <c r="AF703" s="168"/>
      <c r="AG703" s="168"/>
      <c r="AH703" s="168"/>
      <c r="AI703" s="168"/>
      <c r="AJ703" s="168"/>
      <c r="AK703" s="168"/>
      <c r="AL703" s="168"/>
      <c r="AM703" s="168"/>
      <c r="AN703" s="168"/>
    </row>
    <row r="704" spans="1:40" s="16" customFormat="1" ht="10.199999999999999" hidden="1">
      <c r="A704" s="16">
        <v>21403</v>
      </c>
      <c r="B704" s="167" t="s">
        <v>125</v>
      </c>
      <c r="C704" s="54">
        <f>-VLOOKUP(A704,Clasificación!C:J,5,FALSE)</f>
        <v>0</v>
      </c>
      <c r="D704" s="54"/>
      <c r="E704" s="54"/>
      <c r="F704" s="54">
        <f>-VLOOKUP(A704,Clasificación!C:K,9,FALSE)</f>
        <v>0</v>
      </c>
      <c r="G704" s="54">
        <f t="shared" si="37"/>
        <v>0</v>
      </c>
      <c r="H704" s="54"/>
      <c r="I704" s="54"/>
      <c r="J704" s="54"/>
      <c r="K704" s="54"/>
      <c r="L704" s="54"/>
      <c r="M704" s="54"/>
      <c r="N704" s="54"/>
      <c r="O704" s="54"/>
      <c r="P704" s="54"/>
      <c r="Q704" s="54"/>
      <c r="R704" s="54"/>
      <c r="S704" s="54"/>
      <c r="T704" s="54"/>
      <c r="U704" s="54"/>
      <c r="V704" s="54"/>
      <c r="W704" s="54"/>
      <c r="X704" s="54"/>
      <c r="Y704" s="54"/>
      <c r="Z704" s="54"/>
      <c r="AA704" s="54">
        <f t="shared" si="38"/>
        <v>0</v>
      </c>
      <c r="AB704" s="55"/>
      <c r="AC704" s="168"/>
      <c r="AD704" s="168"/>
      <c r="AE704" s="168"/>
      <c r="AF704" s="168"/>
      <c r="AG704" s="168"/>
      <c r="AH704" s="168"/>
      <c r="AI704" s="168"/>
      <c r="AJ704" s="168"/>
      <c r="AK704" s="168"/>
      <c r="AL704" s="168"/>
      <c r="AM704" s="168"/>
      <c r="AN704" s="168"/>
    </row>
    <row r="705" spans="1:40" s="16" customFormat="1" ht="10.199999999999999" hidden="1">
      <c r="A705" s="16">
        <v>214031</v>
      </c>
      <c r="B705" s="167" t="s">
        <v>333</v>
      </c>
      <c r="C705" s="54">
        <f>-VLOOKUP(A705,Clasificación!C:J,5,FALSE)</f>
        <v>0</v>
      </c>
      <c r="D705" s="54"/>
      <c r="E705" s="54"/>
      <c r="F705" s="54">
        <f>-VLOOKUP(A705,Clasificación!C:K,9,FALSE)</f>
        <v>0</v>
      </c>
      <c r="G705" s="54">
        <f t="shared" si="37"/>
        <v>0</v>
      </c>
      <c r="H705" s="54"/>
      <c r="I705" s="54"/>
      <c r="J705" s="54"/>
      <c r="K705" s="54"/>
      <c r="L705" s="54"/>
      <c r="M705" s="54"/>
      <c r="N705" s="54"/>
      <c r="O705" s="54"/>
      <c r="P705" s="54"/>
      <c r="Q705" s="54"/>
      <c r="R705" s="54"/>
      <c r="S705" s="54"/>
      <c r="T705" s="54"/>
      <c r="U705" s="54"/>
      <c r="V705" s="54"/>
      <c r="W705" s="54"/>
      <c r="X705" s="54"/>
      <c r="Y705" s="54"/>
      <c r="Z705" s="54"/>
      <c r="AA705" s="54">
        <f t="shared" si="38"/>
        <v>0</v>
      </c>
      <c r="AB705" s="55"/>
      <c r="AC705" s="168"/>
      <c r="AD705" s="168"/>
      <c r="AE705" s="168"/>
      <c r="AF705" s="168"/>
      <c r="AG705" s="168"/>
      <c r="AH705" s="168"/>
      <c r="AI705" s="168"/>
      <c r="AJ705" s="168"/>
      <c r="AK705" s="168"/>
      <c r="AL705" s="168"/>
      <c r="AM705" s="168"/>
      <c r="AN705" s="168"/>
    </row>
    <row r="706" spans="1:40" s="16" customFormat="1" ht="10.199999999999999" hidden="1">
      <c r="A706" s="16">
        <v>2140311</v>
      </c>
      <c r="B706" s="167" t="s">
        <v>333</v>
      </c>
      <c r="C706" s="54">
        <f>-VLOOKUP(A706,Clasificación!C:J,5,FALSE)</f>
        <v>0</v>
      </c>
      <c r="D706" s="54"/>
      <c r="E706" s="54"/>
      <c r="F706" s="54">
        <f>-VLOOKUP(A706,Clasificación!C:K,9,FALSE)</f>
        <v>0</v>
      </c>
      <c r="G706" s="54">
        <f t="shared" si="37"/>
        <v>0</v>
      </c>
      <c r="H706" s="54"/>
      <c r="I706" s="54"/>
      <c r="J706" s="54"/>
      <c r="K706" s="54"/>
      <c r="L706" s="54"/>
      <c r="M706" s="54"/>
      <c r="N706" s="54"/>
      <c r="O706" s="54"/>
      <c r="P706" s="54"/>
      <c r="Q706" s="54"/>
      <c r="R706" s="54"/>
      <c r="S706" s="54"/>
      <c r="T706" s="54"/>
      <c r="U706" s="54"/>
      <c r="V706" s="54"/>
      <c r="W706" s="54"/>
      <c r="X706" s="54"/>
      <c r="Y706" s="54"/>
      <c r="Z706" s="54"/>
      <c r="AA706" s="54">
        <f t="shared" si="38"/>
        <v>0</v>
      </c>
      <c r="AB706" s="55"/>
      <c r="AC706" s="168"/>
      <c r="AD706" s="168"/>
      <c r="AE706" s="168"/>
      <c r="AF706" s="168"/>
      <c r="AG706" s="168"/>
      <c r="AH706" s="168"/>
      <c r="AI706" s="168"/>
      <c r="AJ706" s="168"/>
      <c r="AK706" s="168"/>
      <c r="AL706" s="168"/>
      <c r="AM706" s="168"/>
      <c r="AN706" s="168"/>
    </row>
    <row r="707" spans="1:40" s="16" customFormat="1" ht="10.199999999999999" hidden="1">
      <c r="A707" s="16">
        <v>21403111</v>
      </c>
      <c r="B707" s="167" t="s">
        <v>333</v>
      </c>
      <c r="C707" s="54">
        <f>-VLOOKUP(A707,Clasificación!C:J,5,FALSE)</f>
        <v>0</v>
      </c>
      <c r="D707" s="54"/>
      <c r="E707" s="54"/>
      <c r="F707" s="54">
        <f>-VLOOKUP(A707,Clasificación!C:K,9,FALSE)</f>
        <v>0</v>
      </c>
      <c r="G707" s="54">
        <f t="shared" si="37"/>
        <v>0</v>
      </c>
      <c r="H707" s="54"/>
      <c r="I707" s="54"/>
      <c r="J707" s="54"/>
      <c r="K707" s="54"/>
      <c r="L707" s="54"/>
      <c r="M707" s="54"/>
      <c r="N707" s="54"/>
      <c r="O707" s="54"/>
      <c r="P707" s="54"/>
      <c r="Q707" s="54"/>
      <c r="R707" s="54"/>
      <c r="S707" s="54"/>
      <c r="T707" s="54"/>
      <c r="U707" s="54"/>
      <c r="V707" s="54"/>
      <c r="W707" s="54"/>
      <c r="X707" s="54"/>
      <c r="Y707" s="54"/>
      <c r="Z707" s="54"/>
      <c r="AA707" s="54">
        <f t="shared" si="38"/>
        <v>0</v>
      </c>
      <c r="AB707" s="55"/>
      <c r="AC707" s="168"/>
      <c r="AD707" s="168"/>
      <c r="AE707" s="168"/>
      <c r="AF707" s="168"/>
      <c r="AG707" s="168"/>
      <c r="AH707" s="168"/>
      <c r="AI707" s="168"/>
      <c r="AJ707" s="168"/>
      <c r="AK707" s="168"/>
      <c r="AL707" s="168"/>
      <c r="AM707" s="168"/>
      <c r="AN707" s="168"/>
    </row>
    <row r="708" spans="1:40" s="16" customFormat="1" ht="10.199999999999999" hidden="1">
      <c r="A708" s="16">
        <v>2140311101</v>
      </c>
      <c r="B708" s="167" t="s">
        <v>694</v>
      </c>
      <c r="C708" s="54">
        <f>-VLOOKUP(A708,Clasificación!C:J,5,FALSE)</f>
        <v>0</v>
      </c>
      <c r="D708" s="54"/>
      <c r="E708" s="54"/>
      <c r="F708" s="54">
        <f>-VLOOKUP(A708,Clasificación!C:K,9,FALSE)</f>
        <v>0</v>
      </c>
      <c r="G708" s="54">
        <f t="shared" si="37"/>
        <v>0</v>
      </c>
      <c r="H708" s="54"/>
      <c r="I708" s="54"/>
      <c r="J708" s="54"/>
      <c r="K708" s="54"/>
      <c r="L708" s="54"/>
      <c r="M708" s="54"/>
      <c r="N708" s="54"/>
      <c r="O708" s="54"/>
      <c r="P708" s="54"/>
      <c r="Q708" s="54"/>
      <c r="R708" s="54"/>
      <c r="S708" s="54"/>
      <c r="T708" s="54"/>
      <c r="U708" s="54"/>
      <c r="V708" s="54"/>
      <c r="W708" s="54"/>
      <c r="X708" s="54"/>
      <c r="Y708" s="54"/>
      <c r="Z708" s="54"/>
      <c r="AA708" s="54">
        <f t="shared" si="38"/>
        <v>0</v>
      </c>
      <c r="AB708" s="55"/>
      <c r="AC708" s="168"/>
      <c r="AD708" s="168"/>
      <c r="AE708" s="168"/>
      <c r="AF708" s="168"/>
      <c r="AG708" s="168"/>
      <c r="AH708" s="168"/>
      <c r="AI708" s="168"/>
      <c r="AJ708" s="168"/>
      <c r="AK708" s="168"/>
      <c r="AL708" s="168"/>
      <c r="AM708" s="168"/>
      <c r="AN708" s="168"/>
    </row>
    <row r="709" spans="1:40" s="16" customFormat="1" ht="10.199999999999999" hidden="1">
      <c r="A709" s="16">
        <v>2140311102</v>
      </c>
      <c r="B709" s="167" t="s">
        <v>695</v>
      </c>
      <c r="C709" s="54">
        <f>-VLOOKUP(A709,Clasificación!C:J,5,FALSE)</f>
        <v>0</v>
      </c>
      <c r="D709" s="54"/>
      <c r="E709" s="54"/>
      <c r="F709" s="54">
        <f>-VLOOKUP(A709,Clasificación!C:K,9,FALSE)</f>
        <v>0</v>
      </c>
      <c r="G709" s="54">
        <f t="shared" si="37"/>
        <v>0</v>
      </c>
      <c r="H709" s="54"/>
      <c r="I709" s="54"/>
      <c r="J709" s="54"/>
      <c r="K709" s="54"/>
      <c r="L709" s="54"/>
      <c r="M709" s="54"/>
      <c r="N709" s="54"/>
      <c r="O709" s="54"/>
      <c r="P709" s="54"/>
      <c r="Q709" s="54"/>
      <c r="R709" s="54"/>
      <c r="S709" s="54"/>
      <c r="T709" s="54"/>
      <c r="U709" s="54"/>
      <c r="V709" s="54"/>
      <c r="W709" s="54"/>
      <c r="X709" s="54"/>
      <c r="Y709" s="54"/>
      <c r="Z709" s="54"/>
      <c r="AA709" s="54">
        <f t="shared" si="38"/>
        <v>0</v>
      </c>
      <c r="AB709" s="55"/>
      <c r="AC709" s="168"/>
      <c r="AD709" s="168"/>
      <c r="AE709" s="168"/>
      <c r="AF709" s="168"/>
      <c r="AG709" s="168"/>
      <c r="AH709" s="168"/>
      <c r="AI709" s="168"/>
      <c r="AJ709" s="168"/>
      <c r="AK709" s="168"/>
      <c r="AL709" s="168"/>
      <c r="AM709" s="168"/>
      <c r="AN709" s="168"/>
    </row>
    <row r="710" spans="1:40" s="16" customFormat="1" ht="10.199999999999999" hidden="1">
      <c r="A710" s="16">
        <v>2140311103</v>
      </c>
      <c r="B710" s="167" t="s">
        <v>696</v>
      </c>
      <c r="C710" s="54">
        <f>-VLOOKUP(A710,Clasificación!C:J,5,FALSE)</f>
        <v>0</v>
      </c>
      <c r="D710" s="54"/>
      <c r="E710" s="54"/>
      <c r="F710" s="54">
        <f>-VLOOKUP(A710,Clasificación!C:K,9,FALSE)</f>
        <v>0</v>
      </c>
      <c r="G710" s="54">
        <f t="shared" si="37"/>
        <v>0</v>
      </c>
      <c r="H710" s="54"/>
      <c r="I710" s="54"/>
      <c r="J710" s="54"/>
      <c r="K710" s="54"/>
      <c r="L710" s="54"/>
      <c r="M710" s="54"/>
      <c r="N710" s="54"/>
      <c r="O710" s="54"/>
      <c r="P710" s="54"/>
      <c r="Q710" s="54"/>
      <c r="R710" s="54"/>
      <c r="S710" s="54"/>
      <c r="T710" s="54"/>
      <c r="U710" s="54"/>
      <c r="V710" s="54"/>
      <c r="W710" s="54"/>
      <c r="X710" s="54"/>
      <c r="Y710" s="54"/>
      <c r="Z710" s="54"/>
      <c r="AA710" s="54">
        <f t="shared" si="38"/>
        <v>0</v>
      </c>
      <c r="AB710" s="55"/>
      <c r="AC710" s="168"/>
      <c r="AD710" s="168"/>
      <c r="AE710" s="168"/>
      <c r="AF710" s="168"/>
      <c r="AG710" s="168"/>
      <c r="AH710" s="168"/>
      <c r="AI710" s="168"/>
      <c r="AJ710" s="168"/>
      <c r="AK710" s="168"/>
      <c r="AL710" s="168"/>
      <c r="AM710" s="168"/>
      <c r="AN710" s="168"/>
    </row>
    <row r="711" spans="1:40" s="16" customFormat="1" ht="10.199999999999999" hidden="1">
      <c r="A711" s="16">
        <v>2140311104</v>
      </c>
      <c r="B711" s="167" t="s">
        <v>697</v>
      </c>
      <c r="C711" s="54">
        <f>-VLOOKUP(A711,Clasificación!C:J,5,FALSE)</f>
        <v>0</v>
      </c>
      <c r="D711" s="54"/>
      <c r="E711" s="54"/>
      <c r="F711" s="54">
        <f>-VLOOKUP(A711,Clasificación!C:K,9,FALSE)</f>
        <v>0</v>
      </c>
      <c r="G711" s="54">
        <f t="shared" si="37"/>
        <v>0</v>
      </c>
      <c r="H711" s="54"/>
      <c r="I711" s="54"/>
      <c r="J711" s="54"/>
      <c r="K711" s="54"/>
      <c r="L711" s="54"/>
      <c r="M711" s="54"/>
      <c r="N711" s="54"/>
      <c r="O711" s="54"/>
      <c r="P711" s="54"/>
      <c r="Q711" s="54"/>
      <c r="R711" s="54"/>
      <c r="S711" s="54"/>
      <c r="T711" s="54"/>
      <c r="U711" s="54"/>
      <c r="V711" s="54"/>
      <c r="W711" s="54"/>
      <c r="X711" s="54"/>
      <c r="Y711" s="54"/>
      <c r="Z711" s="54"/>
      <c r="AA711" s="54">
        <f t="shared" si="38"/>
        <v>0</v>
      </c>
      <c r="AB711" s="55"/>
      <c r="AC711" s="168"/>
      <c r="AD711" s="168"/>
      <c r="AE711" s="168"/>
      <c r="AF711" s="168"/>
      <c r="AG711" s="168"/>
      <c r="AH711" s="168"/>
      <c r="AI711" s="168"/>
      <c r="AJ711" s="168"/>
      <c r="AK711" s="168"/>
      <c r="AL711" s="168"/>
      <c r="AM711" s="168"/>
      <c r="AN711" s="168"/>
    </row>
    <row r="712" spans="1:40" s="16" customFormat="1" ht="10.199999999999999" hidden="1">
      <c r="A712" s="16">
        <v>2140311197</v>
      </c>
      <c r="B712" s="167" t="s">
        <v>1268</v>
      </c>
      <c r="C712" s="54">
        <f>-VLOOKUP(A712,Clasificación!C:J,5,FALSE)</f>
        <v>0</v>
      </c>
      <c r="D712" s="54"/>
      <c r="E712" s="54"/>
      <c r="F712" s="54">
        <f>-VLOOKUP(A712,Clasificación!C:K,9,FALSE)</f>
        <v>0</v>
      </c>
      <c r="G712" s="54">
        <f t="shared" si="37"/>
        <v>0</v>
      </c>
      <c r="H712" s="54"/>
      <c r="I712" s="54"/>
      <c r="J712" s="54"/>
      <c r="K712" s="54"/>
      <c r="L712" s="54"/>
      <c r="M712" s="54"/>
      <c r="N712" s="54"/>
      <c r="O712" s="54"/>
      <c r="P712" s="54"/>
      <c r="Q712" s="54"/>
      <c r="R712" s="54"/>
      <c r="S712" s="54"/>
      <c r="T712" s="54"/>
      <c r="U712" s="54"/>
      <c r="V712" s="54"/>
      <c r="W712" s="54"/>
      <c r="X712" s="54"/>
      <c r="Y712" s="54"/>
      <c r="Z712" s="54"/>
      <c r="AA712" s="54">
        <f t="shared" si="38"/>
        <v>0</v>
      </c>
      <c r="AB712" s="55"/>
      <c r="AC712" s="168"/>
      <c r="AD712" s="168"/>
      <c r="AE712" s="168"/>
      <c r="AF712" s="168"/>
      <c r="AG712" s="168"/>
      <c r="AH712" s="168"/>
      <c r="AI712" s="168"/>
      <c r="AJ712" s="168"/>
      <c r="AK712" s="168"/>
      <c r="AL712" s="168"/>
      <c r="AM712" s="168"/>
      <c r="AN712" s="168"/>
    </row>
    <row r="713" spans="1:40" s="16" customFormat="1" ht="10.199999999999999" hidden="1">
      <c r="A713" s="16">
        <v>2140311198</v>
      </c>
      <c r="B713" s="167" t="s">
        <v>1344</v>
      </c>
      <c r="C713" s="54">
        <f>-VLOOKUP(A713,Clasificación!C:J,5,FALSE)</f>
        <v>0</v>
      </c>
      <c r="D713" s="54"/>
      <c r="E713" s="54"/>
      <c r="F713" s="54"/>
      <c r="G713" s="54">
        <f t="shared" si="37"/>
        <v>0</v>
      </c>
      <c r="H713" s="54"/>
      <c r="I713" s="54"/>
      <c r="J713" s="54"/>
      <c r="K713" s="54"/>
      <c r="L713" s="54"/>
      <c r="M713" s="54"/>
      <c r="N713" s="54"/>
      <c r="O713" s="54"/>
      <c r="P713" s="54"/>
      <c r="Q713" s="54"/>
      <c r="R713" s="54"/>
      <c r="S713" s="54"/>
      <c r="T713" s="54"/>
      <c r="U713" s="54"/>
      <c r="V713" s="54"/>
      <c r="W713" s="54"/>
      <c r="X713" s="54"/>
      <c r="Y713" s="54"/>
      <c r="Z713" s="54"/>
      <c r="AA713" s="54">
        <f t="shared" si="38"/>
        <v>0</v>
      </c>
      <c r="AB713" s="55"/>
      <c r="AC713" s="168"/>
      <c r="AD713" s="168"/>
      <c r="AE713" s="168"/>
      <c r="AF713" s="168"/>
      <c r="AG713" s="168"/>
      <c r="AH713" s="168"/>
      <c r="AI713" s="168"/>
      <c r="AJ713" s="168"/>
      <c r="AK713" s="168"/>
      <c r="AL713" s="168"/>
      <c r="AM713" s="168"/>
      <c r="AN713" s="168"/>
    </row>
    <row r="714" spans="1:40" s="16" customFormat="1" ht="10.199999999999999" hidden="1">
      <c r="A714" s="16">
        <v>2140311199</v>
      </c>
      <c r="B714" s="167" t="s">
        <v>1365</v>
      </c>
      <c r="C714" s="54">
        <f>-VLOOKUP(A714,Clasificación!C:J,5,FALSE)</f>
        <v>0</v>
      </c>
      <c r="D714" s="54"/>
      <c r="E714" s="54"/>
      <c r="F714" s="54">
        <f>-VLOOKUP(A714,Clasificación!C:K,9,FALSE)</f>
        <v>0</v>
      </c>
      <c r="G714" s="54">
        <f t="shared" si="37"/>
        <v>0</v>
      </c>
      <c r="H714" s="54"/>
      <c r="I714" s="54"/>
      <c r="J714" s="54"/>
      <c r="K714" s="54"/>
      <c r="L714" s="54"/>
      <c r="M714" s="54"/>
      <c r="N714" s="54"/>
      <c r="O714" s="54"/>
      <c r="P714" s="54"/>
      <c r="Q714" s="54"/>
      <c r="R714" s="54"/>
      <c r="S714" s="54"/>
      <c r="T714" s="54"/>
      <c r="U714" s="54"/>
      <c r="V714" s="54"/>
      <c r="W714" s="54"/>
      <c r="X714" s="54"/>
      <c r="Y714" s="54"/>
      <c r="Z714" s="54"/>
      <c r="AA714" s="54">
        <f t="shared" si="38"/>
        <v>0</v>
      </c>
      <c r="AB714" s="55"/>
      <c r="AC714" s="168"/>
      <c r="AD714" s="168"/>
      <c r="AE714" s="168"/>
      <c r="AF714" s="168"/>
      <c r="AG714" s="168"/>
      <c r="AH714" s="168"/>
      <c r="AI714" s="168"/>
      <c r="AJ714" s="168"/>
      <c r="AK714" s="168"/>
      <c r="AL714" s="168"/>
      <c r="AM714" s="168"/>
      <c r="AN714" s="168"/>
    </row>
    <row r="715" spans="1:40" s="16" customFormat="1" ht="10.199999999999999" hidden="1">
      <c r="A715" s="16">
        <v>21404</v>
      </c>
      <c r="B715" s="167" t="s">
        <v>277</v>
      </c>
      <c r="C715" s="54">
        <f>-VLOOKUP(A715,Clasificación!C:J,5,FALSE)</f>
        <v>0</v>
      </c>
      <c r="D715" s="54"/>
      <c r="E715" s="54"/>
      <c r="F715" s="54">
        <f>-VLOOKUP(A715,Clasificación!C:K,9,FALSE)</f>
        <v>0</v>
      </c>
      <c r="G715" s="54">
        <f t="shared" si="37"/>
        <v>0</v>
      </c>
      <c r="H715" s="54"/>
      <c r="I715" s="54"/>
      <c r="J715" s="54"/>
      <c r="K715" s="54"/>
      <c r="L715" s="54"/>
      <c r="M715" s="54"/>
      <c r="N715" s="54"/>
      <c r="O715" s="54"/>
      <c r="P715" s="54"/>
      <c r="Q715" s="54"/>
      <c r="R715" s="54"/>
      <c r="S715" s="54"/>
      <c r="T715" s="54"/>
      <c r="U715" s="54"/>
      <c r="V715" s="54"/>
      <c r="W715" s="54"/>
      <c r="X715" s="54"/>
      <c r="Y715" s="54"/>
      <c r="Z715" s="54"/>
      <c r="AA715" s="54">
        <f t="shared" ref="AA715:AA779" si="41">SUM(G715:Z715)</f>
        <v>0</v>
      </c>
      <c r="AB715" s="55"/>
      <c r="AC715" s="168"/>
      <c r="AD715" s="168"/>
      <c r="AE715" s="168"/>
      <c r="AF715" s="168"/>
      <c r="AG715" s="168"/>
      <c r="AH715" s="168"/>
      <c r="AI715" s="168"/>
      <c r="AJ715" s="168"/>
      <c r="AK715" s="168"/>
      <c r="AL715" s="168"/>
      <c r="AM715" s="168"/>
      <c r="AN715" s="168"/>
    </row>
    <row r="716" spans="1:40" s="16" customFormat="1" ht="10.199999999999999" hidden="1">
      <c r="A716" s="16">
        <v>214041</v>
      </c>
      <c r="B716" s="167" t="s">
        <v>277</v>
      </c>
      <c r="C716" s="54">
        <f>-VLOOKUP(A716,Clasificación!C:J,5,FALSE)</f>
        <v>0</v>
      </c>
      <c r="D716" s="54"/>
      <c r="E716" s="54"/>
      <c r="F716" s="54">
        <f>-VLOOKUP(A716,Clasificación!C:K,9,FALSE)</f>
        <v>0</v>
      </c>
      <c r="G716" s="54">
        <f t="shared" si="37"/>
        <v>0</v>
      </c>
      <c r="H716" s="54"/>
      <c r="I716" s="54"/>
      <c r="J716" s="54"/>
      <c r="K716" s="54"/>
      <c r="L716" s="54"/>
      <c r="M716" s="54"/>
      <c r="N716" s="54"/>
      <c r="O716" s="54"/>
      <c r="P716" s="54"/>
      <c r="Q716" s="54"/>
      <c r="R716" s="54"/>
      <c r="S716" s="54"/>
      <c r="T716" s="54"/>
      <c r="U716" s="54"/>
      <c r="V716" s="54"/>
      <c r="W716" s="54"/>
      <c r="X716" s="54"/>
      <c r="Y716" s="54"/>
      <c r="Z716" s="54"/>
      <c r="AA716" s="54">
        <f t="shared" si="41"/>
        <v>0</v>
      </c>
      <c r="AB716" s="55"/>
      <c r="AC716" s="168"/>
      <c r="AD716" s="168"/>
      <c r="AE716" s="168"/>
      <c r="AF716" s="168"/>
      <c r="AG716" s="168"/>
      <c r="AH716" s="168"/>
      <c r="AI716" s="168"/>
      <c r="AJ716" s="168"/>
      <c r="AK716" s="168"/>
      <c r="AL716" s="168"/>
      <c r="AM716" s="168"/>
      <c r="AN716" s="168"/>
    </row>
    <row r="717" spans="1:40" s="16" customFormat="1" ht="10.199999999999999" hidden="1">
      <c r="A717" s="16">
        <v>2140411</v>
      </c>
      <c r="B717" s="167" t="s">
        <v>277</v>
      </c>
      <c r="C717" s="54">
        <f>-VLOOKUP(A717,Clasificación!C:J,5,FALSE)</f>
        <v>0</v>
      </c>
      <c r="D717" s="54"/>
      <c r="E717" s="54"/>
      <c r="F717" s="54">
        <f>-VLOOKUP(A717,Clasificación!C:K,9,FALSE)</f>
        <v>0</v>
      </c>
      <c r="G717" s="54">
        <f t="shared" si="37"/>
        <v>0</v>
      </c>
      <c r="H717" s="54"/>
      <c r="I717" s="54"/>
      <c r="J717" s="54"/>
      <c r="K717" s="54"/>
      <c r="L717" s="54"/>
      <c r="M717" s="54"/>
      <c r="N717" s="54"/>
      <c r="O717" s="54"/>
      <c r="P717" s="54"/>
      <c r="Q717" s="54"/>
      <c r="R717" s="54"/>
      <c r="S717" s="54"/>
      <c r="T717" s="54"/>
      <c r="U717" s="54"/>
      <c r="V717" s="54"/>
      <c r="W717" s="54"/>
      <c r="X717" s="54"/>
      <c r="Y717" s="54"/>
      <c r="Z717" s="54"/>
      <c r="AA717" s="54">
        <f t="shared" si="41"/>
        <v>0</v>
      </c>
      <c r="AB717" s="55"/>
      <c r="AC717" s="168"/>
      <c r="AD717" s="168"/>
      <c r="AE717" s="168"/>
      <c r="AF717" s="168"/>
      <c r="AG717" s="168"/>
      <c r="AH717" s="168"/>
      <c r="AI717" s="168"/>
      <c r="AJ717" s="168"/>
      <c r="AK717" s="168"/>
      <c r="AL717" s="168"/>
      <c r="AM717" s="168"/>
      <c r="AN717" s="168"/>
    </row>
    <row r="718" spans="1:40" s="16" customFormat="1" ht="10.199999999999999" hidden="1">
      <c r="A718" s="16">
        <v>21404111</v>
      </c>
      <c r="B718" s="167" t="s">
        <v>277</v>
      </c>
      <c r="C718" s="54">
        <f>-VLOOKUP(A718,Clasificación!C:J,5,FALSE)</f>
        <v>0</v>
      </c>
      <c r="D718" s="54"/>
      <c r="E718" s="54"/>
      <c r="F718" s="54">
        <f>-VLOOKUP(A718,Clasificación!C:K,9,FALSE)</f>
        <v>0</v>
      </c>
      <c r="G718" s="54">
        <f t="shared" si="37"/>
        <v>0</v>
      </c>
      <c r="H718" s="54"/>
      <c r="I718" s="54"/>
      <c r="J718" s="54"/>
      <c r="K718" s="54"/>
      <c r="L718" s="54"/>
      <c r="M718" s="54"/>
      <c r="N718" s="54"/>
      <c r="O718" s="54"/>
      <c r="P718" s="54"/>
      <c r="Q718" s="54"/>
      <c r="R718" s="54"/>
      <c r="S718" s="54"/>
      <c r="T718" s="54"/>
      <c r="U718" s="54"/>
      <c r="V718" s="54"/>
      <c r="W718" s="54"/>
      <c r="X718" s="54"/>
      <c r="Y718" s="54"/>
      <c r="Z718" s="54"/>
      <c r="AA718" s="54">
        <f t="shared" si="41"/>
        <v>0</v>
      </c>
      <c r="AB718" s="55"/>
      <c r="AC718" s="168"/>
      <c r="AD718" s="168"/>
      <c r="AE718" s="168"/>
      <c r="AF718" s="168"/>
      <c r="AG718" s="168"/>
      <c r="AH718" s="168"/>
      <c r="AI718" s="168"/>
      <c r="AJ718" s="168"/>
      <c r="AK718" s="168"/>
      <c r="AL718" s="168"/>
      <c r="AM718" s="168"/>
      <c r="AN718" s="168"/>
    </row>
    <row r="719" spans="1:40" s="16" customFormat="1" ht="10.199999999999999" hidden="1">
      <c r="A719" s="16">
        <v>2140411101</v>
      </c>
      <c r="B719" s="167" t="s">
        <v>698</v>
      </c>
      <c r="C719" s="54">
        <f>-VLOOKUP(A719,Clasificación!C:J,5,FALSE)</f>
        <v>0</v>
      </c>
      <c r="D719" s="54"/>
      <c r="E719" s="54"/>
      <c r="F719" s="54">
        <f>-VLOOKUP(A719,Clasificación!C:K,9,FALSE)</f>
        <v>0</v>
      </c>
      <c r="G719" s="54">
        <f t="shared" ref="G719:G758" si="42">C719+D719-E719-F719</f>
        <v>0</v>
      </c>
      <c r="H719" s="54"/>
      <c r="I719" s="54"/>
      <c r="J719" s="54"/>
      <c r="K719" s="54"/>
      <c r="L719" s="54"/>
      <c r="M719" s="54"/>
      <c r="N719" s="54"/>
      <c r="O719" s="54"/>
      <c r="P719" s="54"/>
      <c r="Q719" s="54"/>
      <c r="R719" s="54"/>
      <c r="S719" s="54"/>
      <c r="T719" s="54"/>
      <c r="U719" s="54"/>
      <c r="V719" s="54"/>
      <c r="W719" s="54"/>
      <c r="X719" s="54"/>
      <c r="Y719" s="54"/>
      <c r="Z719" s="54"/>
      <c r="AA719" s="54">
        <f t="shared" si="41"/>
        <v>0</v>
      </c>
      <c r="AB719" s="55"/>
      <c r="AC719" s="168"/>
      <c r="AD719" s="168"/>
      <c r="AE719" s="168"/>
      <c r="AF719" s="168"/>
      <c r="AG719" s="168"/>
      <c r="AH719" s="168"/>
      <c r="AI719" s="168"/>
      <c r="AJ719" s="168"/>
      <c r="AK719" s="168"/>
      <c r="AL719" s="168"/>
      <c r="AM719" s="168"/>
      <c r="AN719" s="168"/>
    </row>
    <row r="720" spans="1:40" s="16" customFormat="1" ht="10.199999999999999" hidden="1">
      <c r="A720" s="16">
        <v>2140411102</v>
      </c>
      <c r="B720" s="167" t="s">
        <v>699</v>
      </c>
      <c r="C720" s="54">
        <f>-VLOOKUP(A720,Clasificación!C:J,5,FALSE)</f>
        <v>0</v>
      </c>
      <c r="D720" s="54"/>
      <c r="E720" s="54"/>
      <c r="F720" s="54">
        <f>-VLOOKUP(A720,Clasificación!C:K,9,FALSE)</f>
        <v>0</v>
      </c>
      <c r="G720" s="54">
        <f t="shared" si="42"/>
        <v>0</v>
      </c>
      <c r="H720" s="54"/>
      <c r="I720" s="54"/>
      <c r="J720" s="54"/>
      <c r="K720" s="54"/>
      <c r="L720" s="54"/>
      <c r="M720" s="54"/>
      <c r="N720" s="54"/>
      <c r="O720" s="54"/>
      <c r="P720" s="54"/>
      <c r="Q720" s="54"/>
      <c r="R720" s="54"/>
      <c r="S720" s="54"/>
      <c r="T720" s="54"/>
      <c r="U720" s="54"/>
      <c r="V720" s="54"/>
      <c r="W720" s="54"/>
      <c r="X720" s="54"/>
      <c r="Y720" s="54"/>
      <c r="Z720" s="54"/>
      <c r="AA720" s="54">
        <f t="shared" si="41"/>
        <v>0</v>
      </c>
      <c r="AB720" s="55"/>
      <c r="AC720" s="168"/>
      <c r="AD720" s="168"/>
      <c r="AE720" s="168"/>
      <c r="AF720" s="168"/>
      <c r="AG720" s="168"/>
      <c r="AH720" s="168"/>
      <c r="AI720" s="168"/>
      <c r="AJ720" s="168"/>
      <c r="AK720" s="168"/>
      <c r="AL720" s="168"/>
      <c r="AM720" s="168"/>
      <c r="AN720" s="168"/>
    </row>
    <row r="721" spans="1:40" s="16" customFormat="1" ht="10.199999999999999" hidden="1">
      <c r="A721" s="16">
        <v>2140411103</v>
      </c>
      <c r="B721" s="167" t="s">
        <v>700</v>
      </c>
      <c r="C721" s="54">
        <f>-VLOOKUP(A721,Clasificación!C:J,5,FALSE)</f>
        <v>0</v>
      </c>
      <c r="D721" s="54"/>
      <c r="E721" s="54"/>
      <c r="F721" s="54">
        <f>-VLOOKUP(A721,Clasificación!C:K,9,FALSE)</f>
        <v>0</v>
      </c>
      <c r="G721" s="54">
        <f t="shared" si="42"/>
        <v>0</v>
      </c>
      <c r="H721" s="54"/>
      <c r="I721" s="54"/>
      <c r="J721" s="54"/>
      <c r="K721" s="54"/>
      <c r="L721" s="54"/>
      <c r="M721" s="54"/>
      <c r="N721" s="54"/>
      <c r="O721" s="54"/>
      <c r="P721" s="54"/>
      <c r="Q721" s="54"/>
      <c r="R721" s="54"/>
      <c r="S721" s="54"/>
      <c r="T721" s="54"/>
      <c r="U721" s="54"/>
      <c r="V721" s="54"/>
      <c r="W721" s="54"/>
      <c r="X721" s="54"/>
      <c r="Y721" s="54"/>
      <c r="Z721" s="54"/>
      <c r="AA721" s="54">
        <f t="shared" si="41"/>
        <v>0</v>
      </c>
      <c r="AB721" s="55"/>
      <c r="AC721" s="168"/>
      <c r="AD721" s="168"/>
      <c r="AE721" s="168"/>
      <c r="AF721" s="168"/>
      <c r="AG721" s="168"/>
      <c r="AH721" s="168"/>
      <c r="AI721" s="168"/>
      <c r="AJ721" s="168"/>
      <c r="AK721" s="168"/>
      <c r="AL721" s="168"/>
      <c r="AM721" s="168"/>
      <c r="AN721" s="168"/>
    </row>
    <row r="722" spans="1:40" s="16" customFormat="1" ht="10.199999999999999" hidden="1">
      <c r="A722" s="16">
        <v>2140411104</v>
      </c>
      <c r="B722" s="167" t="s">
        <v>701</v>
      </c>
      <c r="C722" s="54">
        <f>-VLOOKUP(A722,Clasificación!C:J,5,FALSE)</f>
        <v>0</v>
      </c>
      <c r="D722" s="54"/>
      <c r="E722" s="54"/>
      <c r="F722" s="54">
        <f>-VLOOKUP(A722,Clasificación!C:K,9,FALSE)</f>
        <v>0</v>
      </c>
      <c r="G722" s="54">
        <f t="shared" si="42"/>
        <v>0</v>
      </c>
      <c r="H722" s="54"/>
      <c r="I722" s="54"/>
      <c r="J722" s="54"/>
      <c r="K722" s="54"/>
      <c r="L722" s="54"/>
      <c r="M722" s="54"/>
      <c r="N722" s="54"/>
      <c r="O722" s="54"/>
      <c r="P722" s="54"/>
      <c r="Q722" s="54"/>
      <c r="R722" s="54"/>
      <c r="S722" s="54"/>
      <c r="T722" s="54"/>
      <c r="U722" s="54"/>
      <c r="V722" s="54"/>
      <c r="W722" s="54"/>
      <c r="X722" s="54"/>
      <c r="Y722" s="54"/>
      <c r="Z722" s="54"/>
      <c r="AA722" s="54">
        <f t="shared" si="41"/>
        <v>0</v>
      </c>
      <c r="AB722" s="55"/>
      <c r="AC722" s="168"/>
      <c r="AD722" s="168"/>
      <c r="AE722" s="168"/>
      <c r="AF722" s="168"/>
      <c r="AG722" s="168"/>
      <c r="AH722" s="168"/>
      <c r="AI722" s="168"/>
      <c r="AJ722" s="168"/>
      <c r="AK722" s="168"/>
      <c r="AL722" s="168"/>
      <c r="AM722" s="168"/>
      <c r="AN722" s="168"/>
    </row>
    <row r="723" spans="1:40" s="16" customFormat="1" ht="10.199999999999999" hidden="1">
      <c r="A723" s="16">
        <v>2140411105</v>
      </c>
      <c r="B723" s="167" t="s">
        <v>702</v>
      </c>
      <c r="C723" s="54">
        <f>-VLOOKUP(A723,Clasificación!C:J,5,FALSE)</f>
        <v>0</v>
      </c>
      <c r="D723" s="54"/>
      <c r="E723" s="54"/>
      <c r="F723" s="54">
        <f>-VLOOKUP(A723,Clasificación!C:K,9,FALSE)</f>
        <v>0</v>
      </c>
      <c r="G723" s="54">
        <f t="shared" si="42"/>
        <v>0</v>
      </c>
      <c r="H723" s="54"/>
      <c r="I723" s="54"/>
      <c r="J723" s="54"/>
      <c r="K723" s="54"/>
      <c r="L723" s="54"/>
      <c r="M723" s="54"/>
      <c r="N723" s="54"/>
      <c r="O723" s="54"/>
      <c r="P723" s="54"/>
      <c r="Q723" s="54"/>
      <c r="R723" s="54"/>
      <c r="S723" s="54"/>
      <c r="T723" s="54"/>
      <c r="U723" s="54"/>
      <c r="V723" s="54"/>
      <c r="W723" s="54"/>
      <c r="X723" s="54"/>
      <c r="Y723" s="54"/>
      <c r="Z723" s="54"/>
      <c r="AA723" s="54">
        <f t="shared" si="41"/>
        <v>0</v>
      </c>
      <c r="AB723" s="55"/>
      <c r="AC723" s="168"/>
      <c r="AD723" s="168"/>
      <c r="AE723" s="168"/>
      <c r="AF723" s="168"/>
      <c r="AG723" s="168"/>
      <c r="AH723" s="168"/>
      <c r="AI723" s="168"/>
      <c r="AJ723" s="168"/>
      <c r="AK723" s="168"/>
      <c r="AL723" s="168"/>
      <c r="AM723" s="168"/>
      <c r="AN723" s="168"/>
    </row>
    <row r="724" spans="1:40" s="16" customFormat="1" ht="10.199999999999999" hidden="1">
      <c r="A724" s="16">
        <v>2140411106</v>
      </c>
      <c r="B724" s="167" t="s">
        <v>703</v>
      </c>
      <c r="C724" s="54">
        <f>-VLOOKUP(A724,Clasificación!C:J,5,FALSE)</f>
        <v>0</v>
      </c>
      <c r="D724" s="54"/>
      <c r="E724" s="54"/>
      <c r="F724" s="54">
        <f>-VLOOKUP(A724,Clasificación!C:K,9,FALSE)</f>
        <v>0</v>
      </c>
      <c r="G724" s="54">
        <f t="shared" si="42"/>
        <v>0</v>
      </c>
      <c r="H724" s="54"/>
      <c r="I724" s="54"/>
      <c r="J724" s="54"/>
      <c r="K724" s="54"/>
      <c r="L724" s="54"/>
      <c r="M724" s="54"/>
      <c r="N724" s="54"/>
      <c r="O724" s="54"/>
      <c r="P724" s="54"/>
      <c r="Q724" s="54"/>
      <c r="R724" s="54"/>
      <c r="S724" s="54"/>
      <c r="T724" s="54"/>
      <c r="U724" s="54"/>
      <c r="V724" s="54"/>
      <c r="W724" s="54"/>
      <c r="X724" s="54"/>
      <c r="Y724" s="54"/>
      <c r="Z724" s="54"/>
      <c r="AA724" s="54">
        <f t="shared" si="41"/>
        <v>0</v>
      </c>
      <c r="AB724" s="55"/>
      <c r="AC724" s="168"/>
      <c r="AD724" s="168"/>
      <c r="AE724" s="168"/>
      <c r="AF724" s="168"/>
      <c r="AG724" s="168"/>
      <c r="AH724" s="168"/>
      <c r="AI724" s="168"/>
      <c r="AJ724" s="168"/>
      <c r="AK724" s="168"/>
      <c r="AL724" s="168"/>
      <c r="AM724" s="168"/>
      <c r="AN724" s="168"/>
    </row>
    <row r="725" spans="1:40" s="16" customFormat="1" ht="10.199999999999999" hidden="1">
      <c r="A725" s="16">
        <v>2140411107</v>
      </c>
      <c r="B725" s="167" t="s">
        <v>704</v>
      </c>
      <c r="C725" s="54">
        <f>-VLOOKUP(A725,Clasificación!C:J,5,FALSE)</f>
        <v>0</v>
      </c>
      <c r="D725" s="54"/>
      <c r="E725" s="54"/>
      <c r="F725" s="54">
        <f>-VLOOKUP(A725,Clasificación!C:K,9,FALSE)</f>
        <v>0</v>
      </c>
      <c r="G725" s="54">
        <f t="shared" si="42"/>
        <v>0</v>
      </c>
      <c r="H725" s="54"/>
      <c r="I725" s="54"/>
      <c r="J725" s="54"/>
      <c r="K725" s="54"/>
      <c r="L725" s="54"/>
      <c r="M725" s="54"/>
      <c r="N725" s="54"/>
      <c r="O725" s="54"/>
      <c r="P725" s="54"/>
      <c r="Q725" s="54"/>
      <c r="R725" s="54"/>
      <c r="S725" s="54"/>
      <c r="T725" s="54"/>
      <c r="U725" s="54"/>
      <c r="V725" s="54"/>
      <c r="W725" s="54"/>
      <c r="X725" s="54"/>
      <c r="Y725" s="54"/>
      <c r="Z725" s="54"/>
      <c r="AA725" s="54">
        <f t="shared" si="41"/>
        <v>0</v>
      </c>
      <c r="AB725" s="55"/>
      <c r="AC725" s="168"/>
      <c r="AD725" s="168"/>
      <c r="AE725" s="168"/>
      <c r="AF725" s="168"/>
      <c r="AG725" s="168"/>
      <c r="AH725" s="168"/>
      <c r="AI725" s="168"/>
      <c r="AJ725" s="168"/>
      <c r="AK725" s="168"/>
      <c r="AL725" s="168"/>
      <c r="AM725" s="168"/>
      <c r="AN725" s="168"/>
    </row>
    <row r="726" spans="1:40" s="16" customFormat="1" ht="10.199999999999999" hidden="1">
      <c r="A726" s="16">
        <v>2140411108</v>
      </c>
      <c r="B726" s="167" t="s">
        <v>705</v>
      </c>
      <c r="C726" s="54">
        <f>-VLOOKUP(A726,Clasificación!C:J,5,FALSE)</f>
        <v>0</v>
      </c>
      <c r="D726" s="54"/>
      <c r="E726" s="54"/>
      <c r="F726" s="54">
        <f>-VLOOKUP(A726,Clasificación!C:K,9,FALSE)</f>
        <v>0</v>
      </c>
      <c r="G726" s="54">
        <f t="shared" si="42"/>
        <v>0</v>
      </c>
      <c r="H726" s="54"/>
      <c r="I726" s="54"/>
      <c r="J726" s="54"/>
      <c r="K726" s="54"/>
      <c r="L726" s="54"/>
      <c r="M726" s="54"/>
      <c r="N726" s="54"/>
      <c r="O726" s="54"/>
      <c r="P726" s="54"/>
      <c r="Q726" s="54"/>
      <c r="R726" s="54"/>
      <c r="S726" s="54"/>
      <c r="T726" s="54"/>
      <c r="U726" s="54"/>
      <c r="V726" s="54"/>
      <c r="W726" s="54"/>
      <c r="X726" s="54"/>
      <c r="Y726" s="54"/>
      <c r="Z726" s="54"/>
      <c r="AA726" s="54">
        <f t="shared" si="41"/>
        <v>0</v>
      </c>
      <c r="AB726" s="55"/>
      <c r="AC726" s="168"/>
      <c r="AD726" s="168"/>
      <c r="AE726" s="168"/>
      <c r="AF726" s="168"/>
      <c r="AG726" s="168"/>
      <c r="AH726" s="168"/>
      <c r="AI726" s="168"/>
      <c r="AJ726" s="168"/>
      <c r="AK726" s="168"/>
      <c r="AL726" s="168"/>
      <c r="AM726" s="168"/>
      <c r="AN726" s="168"/>
    </row>
    <row r="727" spans="1:40" s="16" customFormat="1" ht="10.199999999999999" hidden="1">
      <c r="A727" s="16">
        <v>2140411109</v>
      </c>
      <c r="B727" s="167" t="s">
        <v>706</v>
      </c>
      <c r="C727" s="54">
        <f>-VLOOKUP(A727,Clasificación!C:J,5,FALSE)</f>
        <v>0</v>
      </c>
      <c r="D727" s="54"/>
      <c r="E727" s="54"/>
      <c r="F727" s="54">
        <f>-VLOOKUP(A727,Clasificación!C:K,9,FALSE)</f>
        <v>0</v>
      </c>
      <c r="G727" s="54">
        <f t="shared" si="42"/>
        <v>0</v>
      </c>
      <c r="H727" s="54"/>
      <c r="I727" s="54"/>
      <c r="J727" s="54"/>
      <c r="K727" s="54"/>
      <c r="L727" s="54"/>
      <c r="M727" s="54"/>
      <c r="N727" s="54"/>
      <c r="O727" s="54"/>
      <c r="P727" s="54"/>
      <c r="Q727" s="54"/>
      <c r="R727" s="54"/>
      <c r="S727" s="54"/>
      <c r="T727" s="54"/>
      <c r="U727" s="54"/>
      <c r="V727" s="54"/>
      <c r="W727" s="54"/>
      <c r="X727" s="54"/>
      <c r="Y727" s="54"/>
      <c r="Z727" s="54"/>
      <c r="AA727" s="54">
        <f t="shared" si="41"/>
        <v>0</v>
      </c>
      <c r="AB727" s="55"/>
      <c r="AC727" s="168"/>
      <c r="AD727" s="168"/>
      <c r="AE727" s="168"/>
      <c r="AF727" s="168"/>
      <c r="AG727" s="168"/>
      <c r="AH727" s="168"/>
      <c r="AI727" s="168"/>
      <c r="AJ727" s="168"/>
      <c r="AK727" s="168"/>
      <c r="AL727" s="168"/>
      <c r="AM727" s="168"/>
      <c r="AN727" s="168"/>
    </row>
    <row r="728" spans="1:40" s="16" customFormat="1" ht="10.199999999999999" hidden="1">
      <c r="A728" s="16">
        <v>2140411110</v>
      </c>
      <c r="B728" s="167" t="s">
        <v>707</v>
      </c>
      <c r="C728" s="54">
        <f>-VLOOKUP(A728,Clasificación!C:J,5,FALSE)</f>
        <v>0</v>
      </c>
      <c r="D728" s="54"/>
      <c r="E728" s="54"/>
      <c r="F728" s="54">
        <f>-VLOOKUP(A728,Clasificación!C:K,9,FALSE)</f>
        <v>0</v>
      </c>
      <c r="G728" s="54">
        <f t="shared" si="42"/>
        <v>0</v>
      </c>
      <c r="H728" s="54"/>
      <c r="I728" s="54"/>
      <c r="J728" s="54"/>
      <c r="K728" s="54"/>
      <c r="L728" s="54"/>
      <c r="M728" s="54"/>
      <c r="N728" s="54"/>
      <c r="O728" s="54"/>
      <c r="P728" s="54"/>
      <c r="Q728" s="54"/>
      <c r="R728" s="54"/>
      <c r="S728" s="54"/>
      <c r="T728" s="54"/>
      <c r="U728" s="54"/>
      <c r="V728" s="54"/>
      <c r="W728" s="54"/>
      <c r="X728" s="54"/>
      <c r="Y728" s="54"/>
      <c r="Z728" s="54"/>
      <c r="AA728" s="54">
        <f t="shared" si="41"/>
        <v>0</v>
      </c>
      <c r="AB728" s="55"/>
      <c r="AC728" s="168"/>
      <c r="AD728" s="168"/>
      <c r="AE728" s="168"/>
      <c r="AF728" s="168"/>
      <c r="AG728" s="168"/>
      <c r="AH728" s="168"/>
      <c r="AI728" s="168"/>
      <c r="AJ728" s="168"/>
      <c r="AK728" s="168"/>
      <c r="AL728" s="168"/>
      <c r="AM728" s="168"/>
      <c r="AN728" s="168"/>
    </row>
    <row r="729" spans="1:40" s="16" customFormat="1" ht="10.199999999999999" hidden="1">
      <c r="A729" s="16">
        <v>2140411111</v>
      </c>
      <c r="B729" s="167" t="s">
        <v>708</v>
      </c>
      <c r="C729" s="54">
        <f>-VLOOKUP(A729,Clasificación!C:J,5,FALSE)</f>
        <v>0</v>
      </c>
      <c r="D729" s="54"/>
      <c r="E729" s="54"/>
      <c r="F729" s="54">
        <f>-VLOOKUP(A729,Clasificación!C:K,9,FALSE)</f>
        <v>0</v>
      </c>
      <c r="G729" s="54">
        <f t="shared" si="42"/>
        <v>0</v>
      </c>
      <c r="H729" s="54"/>
      <c r="I729" s="54"/>
      <c r="J729" s="54"/>
      <c r="K729" s="54"/>
      <c r="L729" s="54"/>
      <c r="M729" s="54"/>
      <c r="N729" s="54"/>
      <c r="O729" s="54"/>
      <c r="P729" s="54"/>
      <c r="Q729" s="54"/>
      <c r="R729" s="54"/>
      <c r="S729" s="54"/>
      <c r="T729" s="54"/>
      <c r="U729" s="54"/>
      <c r="V729" s="54"/>
      <c r="W729" s="54"/>
      <c r="X729" s="54"/>
      <c r="Y729" s="54"/>
      <c r="Z729" s="54"/>
      <c r="AA729" s="54">
        <f t="shared" si="41"/>
        <v>0</v>
      </c>
      <c r="AB729" s="55"/>
      <c r="AC729" s="168"/>
      <c r="AD729" s="168"/>
      <c r="AE729" s="168"/>
      <c r="AF729" s="168"/>
      <c r="AG729" s="168"/>
      <c r="AH729" s="168"/>
      <c r="AI729" s="168"/>
      <c r="AJ729" s="168"/>
      <c r="AK729" s="168"/>
      <c r="AL729" s="168"/>
      <c r="AM729" s="168"/>
      <c r="AN729" s="168"/>
    </row>
    <row r="730" spans="1:40" s="16" customFormat="1" ht="10.199999999999999" hidden="1">
      <c r="A730" s="16">
        <v>2140411112</v>
      </c>
      <c r="B730" s="167" t="s">
        <v>709</v>
      </c>
      <c r="C730" s="54">
        <f>-VLOOKUP(A730,Clasificación!C:J,5,FALSE)</f>
        <v>0</v>
      </c>
      <c r="D730" s="54"/>
      <c r="E730" s="54"/>
      <c r="F730" s="54">
        <f>-VLOOKUP(A730,Clasificación!C:K,9,FALSE)</f>
        <v>0</v>
      </c>
      <c r="G730" s="54">
        <f t="shared" si="42"/>
        <v>0</v>
      </c>
      <c r="H730" s="54"/>
      <c r="I730" s="54"/>
      <c r="J730" s="54"/>
      <c r="K730" s="54"/>
      <c r="L730" s="54"/>
      <c r="M730" s="54"/>
      <c r="N730" s="54"/>
      <c r="O730" s="54"/>
      <c r="P730" s="54"/>
      <c r="Q730" s="54"/>
      <c r="R730" s="54"/>
      <c r="S730" s="54"/>
      <c r="T730" s="54"/>
      <c r="U730" s="54"/>
      <c r="V730" s="54"/>
      <c r="W730" s="54"/>
      <c r="X730" s="54"/>
      <c r="Y730" s="54"/>
      <c r="Z730" s="54"/>
      <c r="AA730" s="54">
        <f t="shared" si="41"/>
        <v>0</v>
      </c>
      <c r="AB730" s="55"/>
      <c r="AC730" s="168"/>
      <c r="AD730" s="168"/>
      <c r="AE730" s="168"/>
      <c r="AF730" s="168"/>
      <c r="AG730" s="168"/>
      <c r="AH730" s="168"/>
      <c r="AI730" s="168"/>
      <c r="AJ730" s="168"/>
      <c r="AK730" s="168"/>
      <c r="AL730" s="168"/>
      <c r="AM730" s="168"/>
      <c r="AN730" s="168"/>
    </row>
    <row r="731" spans="1:40" s="16" customFormat="1" ht="10.199999999999999" hidden="1">
      <c r="A731" s="16">
        <v>21405</v>
      </c>
      <c r="B731" s="167" t="s">
        <v>125</v>
      </c>
      <c r="C731" s="54">
        <f>-VLOOKUP(A731,Clasificación!C:J,5,FALSE)</f>
        <v>0</v>
      </c>
      <c r="D731" s="54"/>
      <c r="E731" s="54"/>
      <c r="F731" s="54">
        <f>-VLOOKUP(A731,Clasificación!C:K,9,FALSE)</f>
        <v>0</v>
      </c>
      <c r="G731" s="54">
        <f t="shared" si="42"/>
        <v>0</v>
      </c>
      <c r="H731" s="54"/>
      <c r="I731" s="54"/>
      <c r="J731" s="54"/>
      <c r="K731" s="54"/>
      <c r="L731" s="54"/>
      <c r="M731" s="54"/>
      <c r="N731" s="54"/>
      <c r="O731" s="54"/>
      <c r="P731" s="54"/>
      <c r="Q731" s="54"/>
      <c r="R731" s="54"/>
      <c r="S731" s="54"/>
      <c r="T731" s="54"/>
      <c r="U731" s="54"/>
      <c r="V731" s="54"/>
      <c r="W731" s="54"/>
      <c r="X731" s="54"/>
      <c r="Y731" s="54"/>
      <c r="Z731" s="54"/>
      <c r="AA731" s="54">
        <f t="shared" si="41"/>
        <v>0</v>
      </c>
      <c r="AB731" s="55"/>
      <c r="AC731" s="168"/>
      <c r="AD731" s="168"/>
      <c r="AE731" s="168"/>
      <c r="AF731" s="168"/>
      <c r="AG731" s="168"/>
      <c r="AH731" s="168"/>
      <c r="AI731" s="168"/>
      <c r="AJ731" s="168"/>
      <c r="AK731" s="168"/>
      <c r="AL731" s="168"/>
      <c r="AM731" s="168"/>
      <c r="AN731" s="168"/>
    </row>
    <row r="732" spans="1:40" s="16" customFormat="1" ht="10.199999999999999" hidden="1">
      <c r="A732" s="16">
        <v>214051</v>
      </c>
      <c r="B732" s="167" t="s">
        <v>125</v>
      </c>
      <c r="C732" s="54">
        <f>-VLOOKUP(A732,Clasificación!C:J,5,FALSE)</f>
        <v>0</v>
      </c>
      <c r="D732" s="54"/>
      <c r="E732" s="54"/>
      <c r="F732" s="54">
        <f>-VLOOKUP(A732,Clasificación!C:K,9,FALSE)</f>
        <v>0</v>
      </c>
      <c r="G732" s="54">
        <f t="shared" si="42"/>
        <v>0</v>
      </c>
      <c r="H732" s="54"/>
      <c r="I732" s="54"/>
      <c r="J732" s="54"/>
      <c r="K732" s="54"/>
      <c r="L732" s="54"/>
      <c r="M732" s="54"/>
      <c r="N732" s="54"/>
      <c r="O732" s="54"/>
      <c r="P732" s="54"/>
      <c r="Q732" s="54"/>
      <c r="R732" s="54"/>
      <c r="S732" s="54"/>
      <c r="T732" s="54"/>
      <c r="U732" s="54"/>
      <c r="V732" s="54"/>
      <c r="W732" s="54"/>
      <c r="X732" s="54"/>
      <c r="Y732" s="54"/>
      <c r="Z732" s="54"/>
      <c r="AA732" s="54">
        <f t="shared" si="41"/>
        <v>0</v>
      </c>
      <c r="AB732" s="55"/>
      <c r="AC732" s="168"/>
      <c r="AD732" s="168"/>
      <c r="AE732" s="168"/>
      <c r="AF732" s="168"/>
      <c r="AG732" s="168"/>
      <c r="AH732" s="168"/>
      <c r="AI732" s="168"/>
      <c r="AJ732" s="168"/>
      <c r="AK732" s="168"/>
      <c r="AL732" s="168"/>
      <c r="AM732" s="168"/>
      <c r="AN732" s="168"/>
    </row>
    <row r="733" spans="1:40" s="16" customFormat="1" ht="10.199999999999999" hidden="1">
      <c r="A733" s="16">
        <v>2140511</v>
      </c>
      <c r="B733" s="167" t="s">
        <v>125</v>
      </c>
      <c r="C733" s="54">
        <f>-VLOOKUP(A733,Clasificación!C:J,5,FALSE)</f>
        <v>0</v>
      </c>
      <c r="D733" s="54"/>
      <c r="E733" s="54"/>
      <c r="F733" s="54">
        <f>-VLOOKUP(A733,Clasificación!C:K,9,FALSE)</f>
        <v>0</v>
      </c>
      <c r="G733" s="54">
        <f t="shared" si="42"/>
        <v>0</v>
      </c>
      <c r="H733" s="54"/>
      <c r="I733" s="54"/>
      <c r="J733" s="54"/>
      <c r="K733" s="54"/>
      <c r="L733" s="54"/>
      <c r="M733" s="54"/>
      <c r="N733" s="54"/>
      <c r="O733" s="54"/>
      <c r="P733" s="54"/>
      <c r="Q733" s="54"/>
      <c r="R733" s="54"/>
      <c r="S733" s="54"/>
      <c r="T733" s="54"/>
      <c r="U733" s="54"/>
      <c r="V733" s="54"/>
      <c r="W733" s="54"/>
      <c r="X733" s="54"/>
      <c r="Y733" s="54"/>
      <c r="Z733" s="54"/>
      <c r="AA733" s="54">
        <f t="shared" si="41"/>
        <v>0</v>
      </c>
      <c r="AB733" s="55"/>
      <c r="AC733" s="168"/>
      <c r="AD733" s="168"/>
      <c r="AE733" s="168"/>
      <c r="AF733" s="168"/>
      <c r="AG733" s="168"/>
      <c r="AH733" s="168"/>
      <c r="AI733" s="168"/>
      <c r="AJ733" s="168"/>
      <c r="AK733" s="168"/>
      <c r="AL733" s="168"/>
      <c r="AM733" s="168"/>
      <c r="AN733" s="168"/>
    </row>
    <row r="734" spans="1:40" s="16" customFormat="1" ht="10.199999999999999" hidden="1">
      <c r="A734" s="16">
        <v>21405111</v>
      </c>
      <c r="B734" s="167" t="s">
        <v>955</v>
      </c>
      <c r="C734" s="54">
        <f>-VLOOKUP(A734,Clasificación!C:J,5,FALSE)</f>
        <v>0</v>
      </c>
      <c r="D734" s="54"/>
      <c r="E734" s="54"/>
      <c r="F734" s="54">
        <f>-VLOOKUP(A734,Clasificación!C:K,9,FALSE)</f>
        <v>0</v>
      </c>
      <c r="G734" s="54">
        <f t="shared" si="42"/>
        <v>0</v>
      </c>
      <c r="H734" s="54"/>
      <c r="I734" s="54"/>
      <c r="J734" s="54"/>
      <c r="K734" s="54"/>
      <c r="L734" s="54"/>
      <c r="M734" s="54"/>
      <c r="N734" s="54"/>
      <c r="O734" s="54"/>
      <c r="P734" s="54"/>
      <c r="Q734" s="54"/>
      <c r="R734" s="54"/>
      <c r="S734" s="54"/>
      <c r="T734" s="54"/>
      <c r="U734" s="54"/>
      <c r="V734" s="54"/>
      <c r="W734" s="54"/>
      <c r="X734" s="54"/>
      <c r="Y734" s="54"/>
      <c r="Z734" s="54"/>
      <c r="AA734" s="54">
        <f t="shared" si="41"/>
        <v>0</v>
      </c>
      <c r="AB734" s="55"/>
      <c r="AC734" s="168"/>
      <c r="AD734" s="168"/>
      <c r="AE734" s="168"/>
      <c r="AF734" s="168"/>
      <c r="AG734" s="168"/>
      <c r="AH734" s="168"/>
      <c r="AI734" s="168"/>
      <c r="AJ734" s="168"/>
      <c r="AK734" s="168"/>
      <c r="AL734" s="168"/>
      <c r="AM734" s="168"/>
      <c r="AN734" s="168"/>
    </row>
    <row r="735" spans="1:40" s="16" customFormat="1" ht="10.199999999999999">
      <c r="A735" s="16">
        <v>2140511101</v>
      </c>
      <c r="B735" s="167" t="s">
        <v>956</v>
      </c>
      <c r="C735" s="54">
        <f>-VLOOKUP(A735,Clasificación!C:J,5,FALSE)</f>
        <v>-2909197</v>
      </c>
      <c r="D735" s="54"/>
      <c r="E735" s="54"/>
      <c r="F735" s="54">
        <f>-VLOOKUP(A735,Clasificación!C:K,9,FALSE)</f>
        <v>-2387712</v>
      </c>
      <c r="G735" s="54">
        <f t="shared" si="42"/>
        <v>-521485</v>
      </c>
      <c r="H735" s="54"/>
      <c r="I735" s="54"/>
      <c r="J735" s="54"/>
      <c r="K735" s="54"/>
      <c r="L735" s="54">
        <f>-G735</f>
        <v>521485</v>
      </c>
      <c r="M735" s="54"/>
      <c r="N735" s="54"/>
      <c r="O735" s="54"/>
      <c r="P735" s="54"/>
      <c r="Q735" s="54"/>
      <c r="R735" s="54"/>
      <c r="S735" s="54"/>
      <c r="T735" s="54"/>
      <c r="U735" s="54"/>
      <c r="V735" s="54"/>
      <c r="W735" s="54"/>
      <c r="X735" s="54"/>
      <c r="Y735" s="54"/>
      <c r="Z735" s="54"/>
      <c r="AA735" s="54">
        <f t="shared" si="41"/>
        <v>0</v>
      </c>
      <c r="AB735" s="55"/>
      <c r="AC735" s="168"/>
      <c r="AD735" s="168"/>
      <c r="AE735" s="168"/>
      <c r="AF735" s="168"/>
      <c r="AG735" s="168"/>
      <c r="AH735" s="168"/>
      <c r="AI735" s="168"/>
      <c r="AJ735" s="168"/>
      <c r="AK735" s="168"/>
      <c r="AL735" s="168"/>
      <c r="AM735" s="168"/>
      <c r="AN735" s="168"/>
    </row>
    <row r="736" spans="1:40" s="16" customFormat="1" ht="10.199999999999999">
      <c r="A736" s="16">
        <v>2140511102</v>
      </c>
      <c r="B736" s="167" t="s">
        <v>957</v>
      </c>
      <c r="C736" s="54">
        <f>-VLOOKUP(A736,Clasificación!C:J,5,FALSE)</f>
        <v>-172775</v>
      </c>
      <c r="D736" s="54"/>
      <c r="E736" s="54"/>
      <c r="F736" s="54">
        <f>-VLOOKUP(A736,Clasificación!C:K,9,FALSE)</f>
        <v>-6637732</v>
      </c>
      <c r="G736" s="54">
        <f t="shared" si="42"/>
        <v>6464957</v>
      </c>
      <c r="H736" s="54"/>
      <c r="I736" s="54"/>
      <c r="J736" s="54"/>
      <c r="K736" s="54"/>
      <c r="L736" s="54">
        <f>-G736</f>
        <v>-6464957</v>
      </c>
      <c r="M736" s="54"/>
      <c r="N736" s="54"/>
      <c r="O736" s="54"/>
      <c r="P736" s="54"/>
      <c r="Q736" s="54"/>
      <c r="R736" s="54"/>
      <c r="S736" s="54"/>
      <c r="T736" s="54"/>
      <c r="U736" s="54"/>
      <c r="V736" s="54"/>
      <c r="W736" s="54"/>
      <c r="X736" s="54"/>
      <c r="Y736" s="54"/>
      <c r="Z736" s="54"/>
      <c r="AA736" s="54">
        <f t="shared" si="41"/>
        <v>0</v>
      </c>
      <c r="AB736" s="55"/>
      <c r="AC736" s="168"/>
      <c r="AD736" s="168"/>
      <c r="AE736" s="168"/>
      <c r="AF736" s="168"/>
      <c r="AG736" s="168"/>
      <c r="AH736" s="168"/>
      <c r="AI736" s="168"/>
      <c r="AJ736" s="168"/>
      <c r="AK736" s="168"/>
      <c r="AL736" s="168"/>
      <c r="AM736" s="168"/>
      <c r="AN736" s="168"/>
    </row>
    <row r="737" spans="1:40" s="16" customFormat="1" ht="10.199999999999999" hidden="1">
      <c r="A737" s="16">
        <v>21405112</v>
      </c>
      <c r="B737" s="167" t="s">
        <v>958</v>
      </c>
      <c r="C737" s="54">
        <f>-VLOOKUP(A737,Clasificación!C:J,5,FALSE)</f>
        <v>0</v>
      </c>
      <c r="D737" s="54"/>
      <c r="E737" s="54"/>
      <c r="F737" s="54">
        <f>-VLOOKUP(A737,Clasificación!C:K,9,FALSE)</f>
        <v>0</v>
      </c>
      <c r="G737" s="54">
        <f t="shared" si="42"/>
        <v>0</v>
      </c>
      <c r="H737" s="54"/>
      <c r="I737" s="54"/>
      <c r="J737" s="54"/>
      <c r="K737" s="54"/>
      <c r="L737" s="54"/>
      <c r="M737" s="54"/>
      <c r="N737" s="54"/>
      <c r="O737" s="54"/>
      <c r="P737" s="54"/>
      <c r="Q737" s="54"/>
      <c r="R737" s="54"/>
      <c r="S737" s="54"/>
      <c r="T737" s="54"/>
      <c r="U737" s="54"/>
      <c r="V737" s="54"/>
      <c r="W737" s="54"/>
      <c r="X737" s="54"/>
      <c r="Y737" s="54"/>
      <c r="Z737" s="54"/>
      <c r="AA737" s="54">
        <f t="shared" si="41"/>
        <v>0</v>
      </c>
      <c r="AB737" s="55"/>
      <c r="AC737" s="168"/>
      <c r="AD737" s="168"/>
      <c r="AE737" s="168"/>
      <c r="AF737" s="168"/>
      <c r="AG737" s="168"/>
      <c r="AH737" s="168"/>
      <c r="AI737" s="168"/>
      <c r="AJ737" s="168"/>
      <c r="AK737" s="168"/>
      <c r="AL737" s="168"/>
      <c r="AM737" s="168"/>
      <c r="AN737" s="168"/>
    </row>
    <row r="738" spans="1:40" s="16" customFormat="1" ht="10.199999999999999" hidden="1">
      <c r="A738" s="16">
        <v>2140511202</v>
      </c>
      <c r="B738" s="167" t="s">
        <v>959</v>
      </c>
      <c r="C738" s="54">
        <f>-VLOOKUP(A738,Clasificación!C:J,5,FALSE)</f>
        <v>0</v>
      </c>
      <c r="D738" s="54"/>
      <c r="E738" s="54"/>
      <c r="F738" s="54">
        <f>-VLOOKUP(A738,Clasificación!C:K,9,FALSE)</f>
        <v>0</v>
      </c>
      <c r="G738" s="54">
        <f t="shared" si="42"/>
        <v>0</v>
      </c>
      <c r="H738" s="54"/>
      <c r="I738" s="54"/>
      <c r="J738" s="54"/>
      <c r="K738" s="54"/>
      <c r="L738" s="54"/>
      <c r="M738" s="54"/>
      <c r="N738" s="54"/>
      <c r="O738" s="54"/>
      <c r="P738" s="54"/>
      <c r="Q738" s="54"/>
      <c r="R738" s="54"/>
      <c r="S738" s="54"/>
      <c r="T738" s="54"/>
      <c r="U738" s="54"/>
      <c r="V738" s="54"/>
      <c r="W738" s="54"/>
      <c r="X738" s="54"/>
      <c r="Y738" s="54"/>
      <c r="Z738" s="54"/>
      <c r="AA738" s="54">
        <f t="shared" si="41"/>
        <v>0</v>
      </c>
      <c r="AB738" s="55"/>
      <c r="AC738" s="168"/>
      <c r="AD738" s="168"/>
      <c r="AE738" s="168"/>
      <c r="AF738" s="168"/>
      <c r="AG738" s="168"/>
      <c r="AH738" s="168"/>
      <c r="AI738" s="168"/>
      <c r="AJ738" s="168"/>
      <c r="AK738" s="168"/>
      <c r="AL738" s="168"/>
      <c r="AM738" s="168"/>
      <c r="AN738" s="168"/>
    </row>
    <row r="739" spans="1:40" s="16" customFormat="1" ht="10.199999999999999" hidden="1">
      <c r="A739" s="16">
        <v>217</v>
      </c>
      <c r="B739" s="167" t="s">
        <v>710</v>
      </c>
      <c r="C739" s="54">
        <f>-VLOOKUP(A739,Clasificación!C:J,5,FALSE)</f>
        <v>0</v>
      </c>
      <c r="D739" s="54"/>
      <c r="E739" s="54"/>
      <c r="F739" s="54">
        <f>-VLOOKUP(A739,Clasificación!C:K,9,FALSE)</f>
        <v>0</v>
      </c>
      <c r="G739" s="54">
        <f t="shared" si="42"/>
        <v>0</v>
      </c>
      <c r="H739" s="54"/>
      <c r="I739" s="54"/>
      <c r="J739" s="54"/>
      <c r="K739" s="54"/>
      <c r="L739" s="54"/>
      <c r="M739" s="54"/>
      <c r="N739" s="54"/>
      <c r="O739" s="54"/>
      <c r="P739" s="54"/>
      <c r="Q739" s="54"/>
      <c r="R739" s="54"/>
      <c r="S739" s="54"/>
      <c r="T739" s="54"/>
      <c r="U739" s="54"/>
      <c r="V739" s="54"/>
      <c r="W739" s="54"/>
      <c r="X739" s="54"/>
      <c r="Y739" s="54"/>
      <c r="Z739" s="54"/>
      <c r="AA739" s="54">
        <f t="shared" si="41"/>
        <v>0</v>
      </c>
      <c r="AB739" s="55"/>
      <c r="AC739" s="168"/>
      <c r="AD739" s="168"/>
      <c r="AE739" s="168"/>
      <c r="AF739" s="168"/>
      <c r="AG739" s="168"/>
      <c r="AH739" s="168"/>
      <c r="AI739" s="168"/>
      <c r="AJ739" s="168"/>
      <c r="AK739" s="168"/>
      <c r="AL739" s="168"/>
      <c r="AM739" s="168"/>
      <c r="AN739" s="168"/>
    </row>
    <row r="740" spans="1:40" s="16" customFormat="1" ht="10.199999999999999" hidden="1">
      <c r="A740" s="16">
        <v>219</v>
      </c>
      <c r="B740" s="167" t="s">
        <v>710</v>
      </c>
      <c r="C740" s="54">
        <f>-VLOOKUP(A740,Clasificación!C:J,5,FALSE)</f>
        <v>0</v>
      </c>
      <c r="D740" s="54"/>
      <c r="E740" s="54"/>
      <c r="F740" s="54">
        <f>-VLOOKUP(A740,Clasificación!C:K,9,FALSE)</f>
        <v>0</v>
      </c>
      <c r="G740" s="54">
        <f t="shared" si="42"/>
        <v>0</v>
      </c>
      <c r="H740" s="54"/>
      <c r="I740" s="54"/>
      <c r="J740" s="54"/>
      <c r="K740" s="54"/>
      <c r="L740" s="54"/>
      <c r="M740" s="54"/>
      <c r="N740" s="54"/>
      <c r="O740" s="54"/>
      <c r="P740" s="54"/>
      <c r="Q740" s="54"/>
      <c r="R740" s="54"/>
      <c r="S740" s="54"/>
      <c r="T740" s="54"/>
      <c r="U740" s="54"/>
      <c r="V740" s="54"/>
      <c r="W740" s="54"/>
      <c r="X740" s="54"/>
      <c r="Y740" s="54"/>
      <c r="Z740" s="54"/>
      <c r="AA740" s="54">
        <f t="shared" si="41"/>
        <v>0</v>
      </c>
      <c r="AB740" s="55"/>
      <c r="AC740" s="168"/>
      <c r="AD740" s="168"/>
      <c r="AE740" s="168"/>
      <c r="AF740" s="168"/>
      <c r="AG740" s="168"/>
      <c r="AH740" s="168"/>
      <c r="AI740" s="168"/>
      <c r="AJ740" s="168"/>
      <c r="AK740" s="168"/>
      <c r="AL740" s="168"/>
      <c r="AM740" s="168"/>
      <c r="AN740" s="168"/>
    </row>
    <row r="741" spans="1:40" s="16" customFormat="1" ht="10.199999999999999" hidden="1">
      <c r="A741" s="16">
        <v>21901</v>
      </c>
      <c r="B741" s="167" t="s">
        <v>641</v>
      </c>
      <c r="C741" s="54">
        <f>-VLOOKUP(A741,Clasificación!C:J,5,FALSE)</f>
        <v>0</v>
      </c>
      <c r="D741" s="54"/>
      <c r="E741" s="54"/>
      <c r="F741" s="54">
        <f>-VLOOKUP(A741,Clasificación!C:K,9,FALSE)</f>
        <v>0</v>
      </c>
      <c r="G741" s="54">
        <f t="shared" si="42"/>
        <v>0</v>
      </c>
      <c r="H741" s="54"/>
      <c r="I741" s="54"/>
      <c r="J741" s="54"/>
      <c r="K741" s="54"/>
      <c r="L741" s="54"/>
      <c r="M741" s="54"/>
      <c r="N741" s="54"/>
      <c r="O741" s="54"/>
      <c r="P741" s="54"/>
      <c r="Q741" s="54"/>
      <c r="R741" s="54"/>
      <c r="S741" s="54"/>
      <c r="T741" s="54"/>
      <c r="U741" s="54"/>
      <c r="V741" s="54"/>
      <c r="W741" s="54"/>
      <c r="X741" s="54"/>
      <c r="Y741" s="54"/>
      <c r="Z741" s="54"/>
      <c r="AA741" s="54">
        <f t="shared" si="41"/>
        <v>0</v>
      </c>
      <c r="AB741" s="55"/>
      <c r="AC741" s="168"/>
      <c r="AD741" s="168"/>
      <c r="AE741" s="168"/>
      <c r="AF741" s="168"/>
      <c r="AG741" s="168"/>
      <c r="AH741" s="168"/>
      <c r="AI741" s="168"/>
      <c r="AJ741" s="168"/>
      <c r="AK741" s="168"/>
      <c r="AL741" s="168"/>
      <c r="AM741" s="168"/>
      <c r="AN741" s="168"/>
    </row>
    <row r="742" spans="1:40" s="16" customFormat="1" ht="10.199999999999999" hidden="1">
      <c r="A742" s="16">
        <v>22</v>
      </c>
      <c r="B742" s="167" t="s">
        <v>66</v>
      </c>
      <c r="C742" s="54">
        <f>-VLOOKUP(A742,Clasificación!C:J,5,FALSE)</f>
        <v>0</v>
      </c>
      <c r="D742" s="54"/>
      <c r="E742" s="54"/>
      <c r="F742" s="54">
        <f>-VLOOKUP(A742,Clasificación!C:K,9,FALSE)</f>
        <v>0</v>
      </c>
      <c r="G742" s="54">
        <f t="shared" si="42"/>
        <v>0</v>
      </c>
      <c r="H742" s="54"/>
      <c r="I742" s="54"/>
      <c r="J742" s="54"/>
      <c r="K742" s="54"/>
      <c r="L742" s="54"/>
      <c r="M742" s="54"/>
      <c r="N742" s="54"/>
      <c r="O742" s="54"/>
      <c r="P742" s="54"/>
      <c r="Q742" s="54"/>
      <c r="R742" s="54"/>
      <c r="S742" s="54"/>
      <c r="T742" s="54"/>
      <c r="U742" s="54"/>
      <c r="V742" s="54"/>
      <c r="W742" s="54"/>
      <c r="X742" s="54"/>
      <c r="Y742" s="54"/>
      <c r="Z742" s="54"/>
      <c r="AA742" s="54">
        <f t="shared" si="41"/>
        <v>0</v>
      </c>
      <c r="AB742" s="55"/>
      <c r="AC742" s="168"/>
      <c r="AD742" s="168"/>
      <c r="AE742" s="168"/>
      <c r="AF742" s="168"/>
      <c r="AG742" s="168"/>
      <c r="AH742" s="168"/>
      <c r="AI742" s="168"/>
      <c r="AJ742" s="168"/>
      <c r="AK742" s="168"/>
      <c r="AL742" s="168"/>
      <c r="AM742" s="168"/>
      <c r="AN742" s="168"/>
    </row>
    <row r="743" spans="1:40" s="16" customFormat="1" ht="10.199999999999999" hidden="1">
      <c r="A743" s="16">
        <v>222</v>
      </c>
      <c r="B743" s="167" t="s">
        <v>711</v>
      </c>
      <c r="C743" s="54">
        <f>-VLOOKUP(A743,Clasificación!C:J,5,FALSE)</f>
        <v>0</v>
      </c>
      <c r="D743" s="54"/>
      <c r="E743" s="54"/>
      <c r="F743" s="54">
        <f>-VLOOKUP(A743,Clasificación!C:K,9,FALSE)</f>
        <v>0</v>
      </c>
      <c r="G743" s="54">
        <f t="shared" si="42"/>
        <v>0</v>
      </c>
      <c r="H743" s="54"/>
      <c r="I743" s="54"/>
      <c r="J743" s="54"/>
      <c r="K743" s="54"/>
      <c r="L743" s="54"/>
      <c r="M743" s="54"/>
      <c r="N743" s="54"/>
      <c r="O743" s="54"/>
      <c r="P743" s="54"/>
      <c r="Q743" s="54"/>
      <c r="R743" s="54"/>
      <c r="S743" s="54"/>
      <c r="T743" s="54"/>
      <c r="U743" s="54"/>
      <c r="V743" s="54"/>
      <c r="W743" s="54"/>
      <c r="X743" s="54"/>
      <c r="Y743" s="54"/>
      <c r="Z743" s="54"/>
      <c r="AA743" s="54">
        <f t="shared" si="41"/>
        <v>0</v>
      </c>
      <c r="AB743" s="55"/>
      <c r="AC743" s="168"/>
      <c r="AD743" s="168"/>
      <c r="AE743" s="168"/>
      <c r="AF743" s="168"/>
      <c r="AG743" s="168"/>
      <c r="AH743" s="168"/>
      <c r="AI743" s="168"/>
      <c r="AJ743" s="168"/>
      <c r="AK743" s="168"/>
      <c r="AL743" s="168"/>
      <c r="AM743" s="168"/>
      <c r="AN743" s="168"/>
    </row>
    <row r="744" spans="1:40" s="16" customFormat="1" ht="10.199999999999999" hidden="1">
      <c r="A744" s="16">
        <v>22201</v>
      </c>
      <c r="B744" s="167" t="s">
        <v>663</v>
      </c>
      <c r="C744" s="54">
        <f>-VLOOKUP(A744,Clasificación!C:J,5,FALSE)</f>
        <v>0</v>
      </c>
      <c r="D744" s="54"/>
      <c r="E744" s="54"/>
      <c r="F744" s="54">
        <f>-VLOOKUP(A744,Clasificación!C:K,9,FALSE)</f>
        <v>0</v>
      </c>
      <c r="G744" s="54">
        <f t="shared" si="42"/>
        <v>0</v>
      </c>
      <c r="H744" s="54"/>
      <c r="I744" s="54"/>
      <c r="J744" s="54"/>
      <c r="K744" s="54"/>
      <c r="L744" s="54"/>
      <c r="M744" s="54"/>
      <c r="N744" s="54"/>
      <c r="O744" s="54"/>
      <c r="P744" s="54"/>
      <c r="Q744" s="54"/>
      <c r="R744" s="54"/>
      <c r="S744" s="54"/>
      <c r="T744" s="54"/>
      <c r="U744" s="54"/>
      <c r="V744" s="54"/>
      <c r="W744" s="54"/>
      <c r="X744" s="54"/>
      <c r="Y744" s="54"/>
      <c r="Z744" s="54"/>
      <c r="AA744" s="54">
        <f t="shared" si="41"/>
        <v>0</v>
      </c>
      <c r="AB744" s="55"/>
      <c r="AC744" s="168"/>
      <c r="AD744" s="168"/>
      <c r="AE744" s="168"/>
      <c r="AF744" s="168"/>
      <c r="AG744" s="168"/>
      <c r="AH744" s="168"/>
      <c r="AI744" s="168"/>
      <c r="AJ744" s="168"/>
      <c r="AK744" s="168"/>
      <c r="AL744" s="168"/>
      <c r="AM744" s="168"/>
      <c r="AN744" s="168"/>
    </row>
    <row r="745" spans="1:40" s="16" customFormat="1" ht="10.199999999999999" hidden="1">
      <c r="A745" s="16">
        <v>222011</v>
      </c>
      <c r="B745" s="167" t="s">
        <v>663</v>
      </c>
      <c r="C745" s="54">
        <f>-VLOOKUP(A745,Clasificación!C:J,5,FALSE)</f>
        <v>0</v>
      </c>
      <c r="D745" s="54"/>
      <c r="E745" s="54"/>
      <c r="F745" s="54">
        <f>-VLOOKUP(A745,Clasificación!C:K,9,FALSE)</f>
        <v>0</v>
      </c>
      <c r="G745" s="54">
        <f t="shared" si="42"/>
        <v>0</v>
      </c>
      <c r="H745" s="54"/>
      <c r="I745" s="54"/>
      <c r="J745" s="54"/>
      <c r="K745" s="54"/>
      <c r="L745" s="54"/>
      <c r="M745" s="54"/>
      <c r="N745" s="54"/>
      <c r="O745" s="54"/>
      <c r="P745" s="54"/>
      <c r="Q745" s="54"/>
      <c r="R745" s="54"/>
      <c r="S745" s="54"/>
      <c r="T745" s="54"/>
      <c r="U745" s="54"/>
      <c r="V745" s="54"/>
      <c r="W745" s="54"/>
      <c r="X745" s="54"/>
      <c r="Y745" s="54"/>
      <c r="Z745" s="54"/>
      <c r="AA745" s="54">
        <f t="shared" si="41"/>
        <v>0</v>
      </c>
      <c r="AB745" s="55"/>
      <c r="AC745" s="168"/>
      <c r="AD745" s="168"/>
      <c r="AE745" s="168"/>
      <c r="AF745" s="168"/>
      <c r="AG745" s="168"/>
      <c r="AH745" s="168"/>
      <c r="AI745" s="168"/>
      <c r="AJ745" s="168"/>
      <c r="AK745" s="168"/>
      <c r="AL745" s="168"/>
      <c r="AM745" s="168"/>
      <c r="AN745" s="168"/>
    </row>
    <row r="746" spans="1:40" s="16" customFormat="1" ht="10.199999999999999" hidden="1">
      <c r="A746" s="16">
        <v>2220111</v>
      </c>
      <c r="B746" s="167" t="s">
        <v>664</v>
      </c>
      <c r="C746" s="54">
        <f>-VLOOKUP(A746,Clasificación!C:J,5,FALSE)</f>
        <v>0</v>
      </c>
      <c r="D746" s="54"/>
      <c r="E746" s="54"/>
      <c r="F746" s="54">
        <f>-VLOOKUP(A746,Clasificación!C:K,9,FALSE)</f>
        <v>0</v>
      </c>
      <c r="G746" s="54">
        <f t="shared" si="42"/>
        <v>0</v>
      </c>
      <c r="H746" s="54"/>
      <c r="I746" s="54"/>
      <c r="J746" s="54"/>
      <c r="K746" s="54"/>
      <c r="L746" s="54"/>
      <c r="M746" s="54"/>
      <c r="N746" s="54"/>
      <c r="O746" s="54"/>
      <c r="P746" s="54"/>
      <c r="Q746" s="54"/>
      <c r="R746" s="54"/>
      <c r="S746" s="54"/>
      <c r="T746" s="54"/>
      <c r="U746" s="54"/>
      <c r="V746" s="54"/>
      <c r="W746" s="54"/>
      <c r="X746" s="54"/>
      <c r="Y746" s="54"/>
      <c r="Z746" s="54"/>
      <c r="AA746" s="54">
        <f t="shared" si="41"/>
        <v>0</v>
      </c>
      <c r="AB746" s="55"/>
      <c r="AC746" s="168"/>
      <c r="AD746" s="168"/>
      <c r="AE746" s="168"/>
      <c r="AF746" s="168"/>
      <c r="AG746" s="168"/>
      <c r="AH746" s="168"/>
      <c r="AI746" s="168"/>
      <c r="AJ746" s="168"/>
      <c r="AK746" s="168"/>
      <c r="AL746" s="168"/>
      <c r="AM746" s="168"/>
      <c r="AN746" s="168"/>
    </row>
    <row r="747" spans="1:40" s="16" customFormat="1" ht="10.199999999999999" hidden="1">
      <c r="A747" s="16">
        <v>22201111</v>
      </c>
      <c r="B747" s="167" t="s">
        <v>664</v>
      </c>
      <c r="C747" s="54">
        <f>-VLOOKUP(A747,Clasificación!C:J,5,FALSE)</f>
        <v>0</v>
      </c>
      <c r="D747" s="54"/>
      <c r="E747" s="54"/>
      <c r="F747" s="54">
        <f>-VLOOKUP(A747,Clasificación!C:K,9,FALSE)</f>
        <v>0</v>
      </c>
      <c r="G747" s="54">
        <f t="shared" si="42"/>
        <v>0</v>
      </c>
      <c r="H747" s="54"/>
      <c r="I747" s="54"/>
      <c r="J747" s="54"/>
      <c r="K747" s="54"/>
      <c r="L747" s="54"/>
      <c r="M747" s="54"/>
      <c r="N747" s="54"/>
      <c r="O747" s="54"/>
      <c r="P747" s="54"/>
      <c r="Q747" s="54"/>
      <c r="R747" s="54"/>
      <c r="S747" s="54"/>
      <c r="T747" s="54"/>
      <c r="U747" s="54"/>
      <c r="V747" s="54"/>
      <c r="W747" s="54"/>
      <c r="X747" s="54"/>
      <c r="Y747" s="54"/>
      <c r="Z747" s="54"/>
      <c r="AA747" s="54">
        <f t="shared" si="41"/>
        <v>0</v>
      </c>
      <c r="AB747" s="55"/>
      <c r="AC747" s="168"/>
      <c r="AD747" s="168"/>
      <c r="AE747" s="168"/>
      <c r="AF747" s="168"/>
      <c r="AG747" s="168"/>
      <c r="AH747" s="168"/>
      <c r="AI747" s="168"/>
      <c r="AJ747" s="168"/>
      <c r="AK747" s="168"/>
      <c r="AL747" s="168"/>
      <c r="AM747" s="168"/>
      <c r="AN747" s="168"/>
    </row>
    <row r="748" spans="1:40" s="16" customFormat="1" ht="10.199999999999999" hidden="1">
      <c r="A748" s="16">
        <v>2220111101</v>
      </c>
      <c r="B748" s="167" t="s">
        <v>665</v>
      </c>
      <c r="C748" s="54">
        <f>-VLOOKUP(A748,Clasificación!C:J,5,FALSE)</f>
        <v>0</v>
      </c>
      <c r="D748" s="54"/>
      <c r="E748" s="54"/>
      <c r="F748" s="54">
        <f>-VLOOKUP(A748,Clasificación!C:K,9,FALSE)</f>
        <v>0</v>
      </c>
      <c r="G748" s="54">
        <f t="shared" si="42"/>
        <v>0</v>
      </c>
      <c r="H748" s="54"/>
      <c r="I748" s="54"/>
      <c r="J748" s="54"/>
      <c r="K748" s="54"/>
      <c r="L748" s="54"/>
      <c r="M748" s="54"/>
      <c r="N748" s="54"/>
      <c r="O748" s="54"/>
      <c r="P748" s="54"/>
      <c r="Q748" s="54"/>
      <c r="R748" s="54"/>
      <c r="S748" s="54"/>
      <c r="T748" s="54"/>
      <c r="U748" s="54"/>
      <c r="V748" s="54"/>
      <c r="W748" s="54"/>
      <c r="X748" s="54"/>
      <c r="Y748" s="54"/>
      <c r="Z748" s="54"/>
      <c r="AA748" s="54">
        <f t="shared" si="41"/>
        <v>0</v>
      </c>
      <c r="AB748" s="55"/>
      <c r="AC748" s="168"/>
      <c r="AD748" s="168"/>
      <c r="AE748" s="168"/>
      <c r="AF748" s="168"/>
      <c r="AG748" s="168"/>
      <c r="AH748" s="168"/>
      <c r="AI748" s="168"/>
      <c r="AJ748" s="168"/>
      <c r="AK748" s="168"/>
      <c r="AL748" s="168"/>
      <c r="AM748" s="168"/>
      <c r="AN748" s="168"/>
    </row>
    <row r="749" spans="1:40" s="16" customFormat="1" ht="10.199999999999999" hidden="1">
      <c r="A749" s="16">
        <v>2220111102</v>
      </c>
      <c r="B749" s="167" t="s">
        <v>666</v>
      </c>
      <c r="C749" s="54">
        <f>-VLOOKUP(A749,Clasificación!C:J,5,FALSE)</f>
        <v>0</v>
      </c>
      <c r="D749" s="54"/>
      <c r="E749" s="54"/>
      <c r="F749" s="54">
        <f>-VLOOKUP(A749,Clasificación!C:K,9,FALSE)</f>
        <v>0</v>
      </c>
      <c r="G749" s="54">
        <f t="shared" si="42"/>
        <v>0</v>
      </c>
      <c r="H749" s="54"/>
      <c r="I749" s="54"/>
      <c r="J749" s="54"/>
      <c r="K749" s="54"/>
      <c r="L749" s="54"/>
      <c r="M749" s="54"/>
      <c r="N749" s="54"/>
      <c r="O749" s="54"/>
      <c r="P749" s="54"/>
      <c r="Q749" s="54"/>
      <c r="R749" s="54"/>
      <c r="S749" s="54"/>
      <c r="T749" s="54"/>
      <c r="U749" s="54"/>
      <c r="V749" s="54"/>
      <c r="W749" s="54"/>
      <c r="X749" s="54"/>
      <c r="Y749" s="54"/>
      <c r="Z749" s="54"/>
      <c r="AA749" s="54">
        <f t="shared" si="41"/>
        <v>0</v>
      </c>
      <c r="AB749" s="55"/>
      <c r="AC749" s="168"/>
      <c r="AD749" s="168"/>
      <c r="AE749" s="168"/>
      <c r="AF749" s="168"/>
      <c r="AG749" s="168"/>
      <c r="AH749" s="168"/>
      <c r="AI749" s="168"/>
      <c r="AJ749" s="168"/>
      <c r="AK749" s="168"/>
      <c r="AL749" s="168"/>
      <c r="AM749" s="168"/>
      <c r="AN749" s="168"/>
    </row>
    <row r="750" spans="1:40" s="16" customFormat="1" ht="10.199999999999999" hidden="1">
      <c r="A750" s="16">
        <v>2220112</v>
      </c>
      <c r="B750" s="167" t="s">
        <v>667</v>
      </c>
      <c r="C750" s="54">
        <f>-VLOOKUP(A750,Clasificación!C:J,5,FALSE)</f>
        <v>0</v>
      </c>
      <c r="D750" s="54"/>
      <c r="E750" s="54"/>
      <c r="F750" s="54">
        <f>-VLOOKUP(A750,Clasificación!C:K,9,FALSE)</f>
        <v>0</v>
      </c>
      <c r="G750" s="54">
        <f t="shared" si="42"/>
        <v>0</v>
      </c>
      <c r="H750" s="54"/>
      <c r="I750" s="54"/>
      <c r="J750" s="54"/>
      <c r="K750" s="54"/>
      <c r="L750" s="54"/>
      <c r="M750" s="54"/>
      <c r="N750" s="54"/>
      <c r="O750" s="54"/>
      <c r="P750" s="54"/>
      <c r="Q750" s="54"/>
      <c r="R750" s="54"/>
      <c r="S750" s="54"/>
      <c r="T750" s="54"/>
      <c r="U750" s="54"/>
      <c r="V750" s="54"/>
      <c r="W750" s="54"/>
      <c r="X750" s="54"/>
      <c r="Y750" s="54"/>
      <c r="Z750" s="54"/>
      <c r="AA750" s="54">
        <f t="shared" si="41"/>
        <v>0</v>
      </c>
      <c r="AB750" s="55"/>
      <c r="AC750" s="168"/>
      <c r="AD750" s="168"/>
      <c r="AE750" s="168"/>
      <c r="AF750" s="168"/>
      <c r="AG750" s="168"/>
      <c r="AH750" s="168"/>
      <c r="AI750" s="168"/>
      <c r="AJ750" s="168"/>
      <c r="AK750" s="168"/>
      <c r="AL750" s="168"/>
      <c r="AM750" s="168"/>
      <c r="AN750" s="168"/>
    </row>
    <row r="751" spans="1:40" s="16" customFormat="1" ht="10.199999999999999" hidden="1">
      <c r="A751" s="16">
        <v>22201121</v>
      </c>
      <c r="B751" s="167" t="s">
        <v>668</v>
      </c>
      <c r="C751" s="54">
        <f>-VLOOKUP(A751,Clasificación!C:J,5,FALSE)</f>
        <v>0</v>
      </c>
      <c r="D751" s="54"/>
      <c r="E751" s="54"/>
      <c r="F751" s="54">
        <f>-VLOOKUP(A751,Clasificación!C:K,9,FALSE)</f>
        <v>0</v>
      </c>
      <c r="G751" s="54">
        <f t="shared" si="42"/>
        <v>0</v>
      </c>
      <c r="H751" s="54"/>
      <c r="I751" s="54"/>
      <c r="J751" s="54"/>
      <c r="K751" s="54"/>
      <c r="L751" s="54"/>
      <c r="M751" s="54"/>
      <c r="N751" s="54"/>
      <c r="O751" s="54"/>
      <c r="P751" s="54"/>
      <c r="Q751" s="54"/>
      <c r="R751" s="54"/>
      <c r="S751" s="54"/>
      <c r="T751" s="54"/>
      <c r="U751" s="54"/>
      <c r="V751" s="54"/>
      <c r="W751" s="54"/>
      <c r="X751" s="54"/>
      <c r="Y751" s="54"/>
      <c r="Z751" s="54"/>
      <c r="AA751" s="54">
        <f t="shared" si="41"/>
        <v>0</v>
      </c>
      <c r="AB751" s="55"/>
      <c r="AC751" s="168"/>
      <c r="AD751" s="168"/>
      <c r="AE751" s="168"/>
      <c r="AF751" s="168"/>
      <c r="AG751" s="168"/>
      <c r="AH751" s="168"/>
      <c r="AI751" s="168"/>
      <c r="AJ751" s="168"/>
      <c r="AK751" s="168"/>
      <c r="AL751" s="168"/>
      <c r="AM751" s="168"/>
      <c r="AN751" s="168"/>
    </row>
    <row r="752" spans="1:40" s="16" customFormat="1" ht="10.199999999999999" hidden="1">
      <c r="A752" s="16">
        <v>2220112101</v>
      </c>
      <c r="B752" s="167" t="s">
        <v>668</v>
      </c>
      <c r="C752" s="54">
        <f>-VLOOKUP(A752,Clasificación!C:J,5,FALSE)</f>
        <v>0</v>
      </c>
      <c r="D752" s="54"/>
      <c r="E752" s="54"/>
      <c r="F752" s="54">
        <f>-VLOOKUP(A752,Clasificación!C:K,9,FALSE)</f>
        <v>0</v>
      </c>
      <c r="G752" s="54">
        <f t="shared" si="42"/>
        <v>0</v>
      </c>
      <c r="H752" s="54"/>
      <c r="I752" s="54"/>
      <c r="J752" s="54"/>
      <c r="K752" s="54"/>
      <c r="L752" s="54"/>
      <c r="M752" s="54"/>
      <c r="N752" s="54"/>
      <c r="O752" s="54"/>
      <c r="P752" s="54"/>
      <c r="Q752" s="54"/>
      <c r="R752" s="54"/>
      <c r="S752" s="54"/>
      <c r="T752" s="54"/>
      <c r="U752" s="54"/>
      <c r="V752" s="54"/>
      <c r="W752" s="54"/>
      <c r="X752" s="54"/>
      <c r="Y752" s="54"/>
      <c r="Z752" s="54"/>
      <c r="AA752" s="54">
        <f t="shared" si="41"/>
        <v>0</v>
      </c>
      <c r="AB752" s="55"/>
      <c r="AC752" s="168"/>
      <c r="AD752" s="168"/>
      <c r="AE752" s="168"/>
      <c r="AF752" s="168"/>
      <c r="AG752" s="168"/>
      <c r="AH752" s="168"/>
      <c r="AI752" s="168"/>
      <c r="AJ752" s="168"/>
      <c r="AK752" s="168"/>
      <c r="AL752" s="168"/>
      <c r="AM752" s="168"/>
      <c r="AN752" s="168"/>
    </row>
    <row r="753" spans="1:40" s="16" customFormat="1" ht="10.199999999999999" hidden="1">
      <c r="A753" s="16">
        <v>2220112102</v>
      </c>
      <c r="B753" s="167" t="s">
        <v>668</v>
      </c>
      <c r="C753" s="54">
        <f>-VLOOKUP(A753,Clasificación!C:J,5,FALSE)</f>
        <v>0</v>
      </c>
      <c r="D753" s="54"/>
      <c r="E753" s="54"/>
      <c r="F753" s="54">
        <f>-VLOOKUP(A753,Clasificación!C:K,9,FALSE)</f>
        <v>0</v>
      </c>
      <c r="G753" s="54">
        <f t="shared" si="42"/>
        <v>0</v>
      </c>
      <c r="H753" s="54"/>
      <c r="I753" s="54"/>
      <c r="J753" s="54"/>
      <c r="K753" s="54"/>
      <c r="L753" s="54"/>
      <c r="M753" s="54"/>
      <c r="N753" s="54"/>
      <c r="O753" s="54"/>
      <c r="P753" s="54"/>
      <c r="Q753" s="54"/>
      <c r="R753" s="54"/>
      <c r="S753" s="54"/>
      <c r="T753" s="54"/>
      <c r="U753" s="54"/>
      <c r="V753" s="54"/>
      <c r="W753" s="54"/>
      <c r="X753" s="54"/>
      <c r="Y753" s="54"/>
      <c r="Z753" s="54"/>
      <c r="AA753" s="54">
        <f t="shared" si="41"/>
        <v>0</v>
      </c>
      <c r="AB753" s="55"/>
      <c r="AC753" s="168"/>
      <c r="AD753" s="168"/>
      <c r="AE753" s="168"/>
      <c r="AF753" s="168"/>
      <c r="AG753" s="168"/>
      <c r="AH753" s="168"/>
      <c r="AI753" s="168"/>
      <c r="AJ753" s="168"/>
      <c r="AK753" s="168"/>
      <c r="AL753" s="168"/>
      <c r="AM753" s="168"/>
      <c r="AN753" s="168"/>
    </row>
    <row r="754" spans="1:40" s="16" customFormat="1" ht="10.199999999999999" hidden="1">
      <c r="A754" s="16">
        <v>22201122</v>
      </c>
      <c r="B754" s="167" t="s">
        <v>669</v>
      </c>
      <c r="C754" s="54">
        <f>-VLOOKUP(A754,Clasificación!C:J,5,FALSE)</f>
        <v>0</v>
      </c>
      <c r="D754" s="54"/>
      <c r="E754" s="54"/>
      <c r="F754" s="54">
        <f>-VLOOKUP(A754,Clasificación!C:K,9,FALSE)</f>
        <v>0</v>
      </c>
      <c r="G754" s="54">
        <f t="shared" si="42"/>
        <v>0</v>
      </c>
      <c r="H754" s="54"/>
      <c r="I754" s="54"/>
      <c r="J754" s="54"/>
      <c r="K754" s="54"/>
      <c r="L754" s="54"/>
      <c r="M754" s="54"/>
      <c r="N754" s="54"/>
      <c r="O754" s="54"/>
      <c r="P754" s="54"/>
      <c r="Q754" s="54"/>
      <c r="R754" s="54"/>
      <c r="S754" s="54"/>
      <c r="T754" s="54"/>
      <c r="U754" s="54"/>
      <c r="V754" s="54"/>
      <c r="W754" s="54"/>
      <c r="X754" s="54"/>
      <c r="Y754" s="54"/>
      <c r="Z754" s="54"/>
      <c r="AA754" s="54">
        <f t="shared" si="41"/>
        <v>0</v>
      </c>
      <c r="AB754" s="55"/>
      <c r="AC754" s="168"/>
      <c r="AD754" s="168"/>
      <c r="AE754" s="168"/>
      <c r="AF754" s="168"/>
      <c r="AG754" s="168"/>
      <c r="AH754" s="168"/>
      <c r="AI754" s="168"/>
      <c r="AJ754" s="168"/>
      <c r="AK754" s="168"/>
      <c r="AL754" s="168"/>
      <c r="AM754" s="168"/>
      <c r="AN754" s="168"/>
    </row>
    <row r="755" spans="1:40" s="16" customFormat="1" ht="10.199999999999999" hidden="1">
      <c r="A755" s="16">
        <v>2220112201</v>
      </c>
      <c r="B755" s="167" t="s">
        <v>669</v>
      </c>
      <c r="C755" s="54">
        <f>-VLOOKUP(A755,Clasificación!C:J,5,FALSE)</f>
        <v>0</v>
      </c>
      <c r="D755" s="54"/>
      <c r="E755" s="54"/>
      <c r="F755" s="54">
        <f>-VLOOKUP(A755,Clasificación!C:K,9,FALSE)</f>
        <v>0</v>
      </c>
      <c r="G755" s="54">
        <f t="shared" si="42"/>
        <v>0</v>
      </c>
      <c r="H755" s="54"/>
      <c r="I755" s="54"/>
      <c r="J755" s="54"/>
      <c r="K755" s="54"/>
      <c r="L755" s="54"/>
      <c r="M755" s="54"/>
      <c r="N755" s="54"/>
      <c r="O755" s="54"/>
      <c r="P755" s="54"/>
      <c r="Q755" s="54"/>
      <c r="R755" s="54"/>
      <c r="S755" s="54"/>
      <c r="T755" s="54"/>
      <c r="U755" s="54"/>
      <c r="V755" s="54"/>
      <c r="W755" s="54"/>
      <c r="X755" s="54"/>
      <c r="Y755" s="54"/>
      <c r="Z755" s="54"/>
      <c r="AA755" s="54">
        <f t="shared" si="41"/>
        <v>0</v>
      </c>
      <c r="AB755" s="55"/>
      <c r="AC755" s="168"/>
      <c r="AD755" s="168"/>
      <c r="AE755" s="168"/>
      <c r="AF755" s="168"/>
      <c r="AG755" s="168"/>
      <c r="AH755" s="168"/>
      <c r="AI755" s="168"/>
      <c r="AJ755" s="168"/>
      <c r="AK755" s="168"/>
      <c r="AL755" s="168"/>
      <c r="AM755" s="168"/>
      <c r="AN755" s="168"/>
    </row>
    <row r="756" spans="1:40" s="16" customFormat="1" ht="10.199999999999999" hidden="1">
      <c r="A756" s="16">
        <v>2220112202</v>
      </c>
      <c r="B756" s="167" t="s">
        <v>669</v>
      </c>
      <c r="C756" s="54">
        <f>-VLOOKUP(A756,Clasificación!C:J,5,FALSE)</f>
        <v>0</v>
      </c>
      <c r="D756" s="54"/>
      <c r="E756" s="54"/>
      <c r="F756" s="54">
        <f>-VLOOKUP(A756,Clasificación!C:K,9,FALSE)</f>
        <v>0</v>
      </c>
      <c r="G756" s="54">
        <f t="shared" si="42"/>
        <v>0</v>
      </c>
      <c r="H756" s="54"/>
      <c r="I756" s="54"/>
      <c r="J756" s="54"/>
      <c r="K756" s="54"/>
      <c r="L756" s="54"/>
      <c r="M756" s="54"/>
      <c r="N756" s="54"/>
      <c r="O756" s="54"/>
      <c r="P756" s="54"/>
      <c r="Q756" s="54"/>
      <c r="R756" s="54"/>
      <c r="S756" s="54"/>
      <c r="T756" s="54"/>
      <c r="U756" s="54"/>
      <c r="V756" s="54"/>
      <c r="W756" s="54"/>
      <c r="X756" s="54"/>
      <c r="Y756" s="54"/>
      <c r="Z756" s="54"/>
      <c r="AA756" s="54">
        <f t="shared" si="41"/>
        <v>0</v>
      </c>
      <c r="AB756" s="55"/>
      <c r="AC756" s="168"/>
      <c r="AD756" s="168"/>
      <c r="AE756" s="168"/>
      <c r="AF756" s="168"/>
      <c r="AG756" s="168"/>
      <c r="AH756" s="168"/>
      <c r="AI756" s="168"/>
      <c r="AJ756" s="168"/>
      <c r="AK756" s="168"/>
      <c r="AL756" s="168"/>
      <c r="AM756" s="168"/>
      <c r="AN756" s="168"/>
    </row>
    <row r="757" spans="1:40" s="16" customFormat="1" ht="10.199999999999999" hidden="1">
      <c r="A757" s="16">
        <v>229</v>
      </c>
      <c r="B757" s="167" t="s">
        <v>710</v>
      </c>
      <c r="C757" s="54">
        <f>-VLOOKUP(A757,Clasificación!C:J,5,FALSE)</f>
        <v>0</v>
      </c>
      <c r="D757" s="54"/>
      <c r="E757" s="54"/>
      <c r="F757" s="54">
        <f>-VLOOKUP(A757,Clasificación!C:K,9,FALSE)</f>
        <v>0</v>
      </c>
      <c r="G757" s="54">
        <f t="shared" si="42"/>
        <v>0</v>
      </c>
      <c r="H757" s="54"/>
      <c r="I757" s="54"/>
      <c r="J757" s="54"/>
      <c r="K757" s="54"/>
      <c r="L757" s="54"/>
      <c r="M757" s="54"/>
      <c r="N757" s="54"/>
      <c r="O757" s="54"/>
      <c r="P757" s="54"/>
      <c r="Q757" s="54"/>
      <c r="R757" s="54"/>
      <c r="S757" s="54"/>
      <c r="T757" s="54"/>
      <c r="U757" s="54"/>
      <c r="V757" s="54"/>
      <c r="W757" s="54"/>
      <c r="X757" s="54"/>
      <c r="Y757" s="54"/>
      <c r="Z757" s="54"/>
      <c r="AA757" s="54">
        <f t="shared" si="41"/>
        <v>0</v>
      </c>
      <c r="AB757" s="55"/>
      <c r="AC757" s="168"/>
      <c r="AD757" s="168"/>
      <c r="AE757" s="168"/>
      <c r="AF757" s="168"/>
      <c r="AG757" s="168"/>
      <c r="AH757" s="168"/>
      <c r="AI757" s="168"/>
      <c r="AJ757" s="168"/>
      <c r="AK757" s="168"/>
      <c r="AL757" s="168"/>
      <c r="AM757" s="168"/>
      <c r="AN757" s="168"/>
    </row>
    <row r="758" spans="1:40" s="16" customFormat="1" ht="10.199999999999999" hidden="1">
      <c r="A758" s="16">
        <v>22901</v>
      </c>
      <c r="B758" s="167" t="s">
        <v>641</v>
      </c>
      <c r="C758" s="54">
        <f>-VLOOKUP(A758,Clasificación!C:J,5,FALSE)</f>
        <v>0</v>
      </c>
      <c r="D758" s="54"/>
      <c r="E758" s="54"/>
      <c r="F758" s="54">
        <f>-VLOOKUP(A758,Clasificación!C:K,9,FALSE)</f>
        <v>0</v>
      </c>
      <c r="G758" s="54">
        <f t="shared" si="42"/>
        <v>0</v>
      </c>
      <c r="H758" s="54"/>
      <c r="I758" s="54"/>
      <c r="J758" s="54"/>
      <c r="K758" s="54"/>
      <c r="L758" s="54"/>
      <c r="M758" s="54"/>
      <c r="N758" s="54"/>
      <c r="O758" s="54"/>
      <c r="P758" s="54"/>
      <c r="Q758" s="54"/>
      <c r="R758" s="54"/>
      <c r="S758" s="54"/>
      <c r="T758" s="54"/>
      <c r="U758" s="54"/>
      <c r="V758" s="54"/>
      <c r="W758" s="54"/>
      <c r="X758" s="54"/>
      <c r="Y758" s="54"/>
      <c r="Z758" s="54"/>
      <c r="AA758" s="54">
        <f t="shared" si="41"/>
        <v>0</v>
      </c>
      <c r="AB758" s="55"/>
      <c r="AC758" s="168"/>
      <c r="AD758" s="168"/>
      <c r="AE758" s="168"/>
      <c r="AF758" s="168"/>
      <c r="AG758" s="168"/>
      <c r="AH758" s="168"/>
      <c r="AI758" s="168"/>
      <c r="AJ758" s="168"/>
      <c r="AK758" s="168"/>
      <c r="AL758" s="168"/>
      <c r="AM758" s="168"/>
      <c r="AN758" s="168"/>
    </row>
    <row r="759" spans="1:40" s="16" customFormat="1" ht="7.5" hidden="1" customHeight="1">
      <c r="B759" s="241"/>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55"/>
      <c r="AC759" s="168"/>
      <c r="AD759" s="168"/>
      <c r="AE759" s="168"/>
      <c r="AF759" s="168"/>
      <c r="AG759" s="168"/>
      <c r="AH759" s="168"/>
      <c r="AI759" s="168"/>
      <c r="AJ759" s="168"/>
      <c r="AK759" s="168"/>
      <c r="AL759" s="168"/>
      <c r="AM759" s="168"/>
      <c r="AN759" s="168"/>
    </row>
    <row r="760" spans="1:40" s="16" customFormat="1" ht="10.199999999999999" hidden="1">
      <c r="A760" s="194">
        <v>3</v>
      </c>
      <c r="B760" s="195" t="s">
        <v>21</v>
      </c>
      <c r="C760" s="196">
        <f>-'BG 122022'!D218-SUM('CA FE'!C761:C803)</f>
        <v>0</v>
      </c>
      <c r="D760" s="196"/>
      <c r="E760" s="196"/>
      <c r="F760" s="196">
        <f>-VLOOKUP(A760,Clasificación!C:K,9,FALSE)</f>
        <v>0</v>
      </c>
      <c r="G760" s="196">
        <f t="shared" ref="G760:G801" si="43">C760+D760-E760-F760</f>
        <v>0</v>
      </c>
      <c r="H760" s="196"/>
      <c r="I760" s="196"/>
      <c r="J760" s="196"/>
      <c r="K760" s="196"/>
      <c r="L760" s="196"/>
      <c r="M760" s="196"/>
      <c r="N760" s="196"/>
      <c r="O760" s="196"/>
      <c r="P760" s="196"/>
      <c r="Q760" s="196"/>
      <c r="R760" s="196"/>
      <c r="S760" s="196"/>
      <c r="T760" s="196"/>
      <c r="U760" s="196"/>
      <c r="V760" s="196"/>
      <c r="W760" s="196"/>
      <c r="X760" s="196"/>
      <c r="Y760" s="196"/>
      <c r="Z760" s="196"/>
      <c r="AA760" s="196">
        <f t="shared" si="41"/>
        <v>0</v>
      </c>
      <c r="AB760" s="55"/>
      <c r="AC760" s="168"/>
      <c r="AD760" s="168"/>
      <c r="AE760" s="168"/>
      <c r="AF760" s="168"/>
      <c r="AG760" s="168"/>
      <c r="AH760" s="168"/>
      <c r="AI760" s="168"/>
      <c r="AJ760" s="168"/>
      <c r="AK760" s="168"/>
      <c r="AL760" s="168"/>
      <c r="AM760" s="168"/>
      <c r="AN760" s="168"/>
    </row>
    <row r="761" spans="1:40" s="16" customFormat="1" ht="10.199999999999999" hidden="1">
      <c r="A761" s="16">
        <v>301</v>
      </c>
      <c r="B761" s="167" t="s">
        <v>105</v>
      </c>
      <c r="C761" s="54">
        <f>-VLOOKUP(A761,Clasificación!C:J,5,FALSE)</f>
        <v>0</v>
      </c>
      <c r="D761" s="54"/>
      <c r="E761" s="54"/>
      <c r="F761" s="54">
        <f>-VLOOKUP(A761,Clasificación!C:K,9,FALSE)</f>
        <v>0</v>
      </c>
      <c r="G761" s="54">
        <f t="shared" si="43"/>
        <v>0</v>
      </c>
      <c r="H761" s="54"/>
      <c r="I761" s="54"/>
      <c r="J761" s="54"/>
      <c r="K761" s="54"/>
      <c r="L761" s="54"/>
      <c r="M761" s="54"/>
      <c r="N761" s="54"/>
      <c r="O761" s="54"/>
      <c r="P761" s="54"/>
      <c r="Q761" s="54"/>
      <c r="R761" s="54"/>
      <c r="S761" s="54"/>
      <c r="T761" s="54"/>
      <c r="U761" s="54"/>
      <c r="V761" s="54"/>
      <c r="W761" s="54"/>
      <c r="X761" s="54"/>
      <c r="Y761" s="54"/>
      <c r="Z761" s="54"/>
      <c r="AA761" s="54">
        <f t="shared" si="41"/>
        <v>0</v>
      </c>
      <c r="AB761" s="55"/>
      <c r="AC761" s="168"/>
      <c r="AD761" s="168"/>
      <c r="AE761" s="168"/>
      <c r="AF761" s="168"/>
      <c r="AG761" s="168"/>
      <c r="AH761" s="168"/>
      <c r="AI761" s="168"/>
      <c r="AJ761" s="168"/>
      <c r="AK761" s="168"/>
      <c r="AL761" s="168"/>
      <c r="AM761" s="168"/>
      <c r="AN761" s="168"/>
    </row>
    <row r="762" spans="1:40" s="16" customFormat="1" ht="10.199999999999999" hidden="1">
      <c r="A762" s="16">
        <v>3011</v>
      </c>
      <c r="B762" s="167" t="s">
        <v>334</v>
      </c>
      <c r="C762" s="54">
        <f>-VLOOKUP(A762,Clasificación!C:J,5,FALSE)</f>
        <v>0</v>
      </c>
      <c r="D762" s="54"/>
      <c r="E762" s="54"/>
      <c r="F762" s="54">
        <f>-VLOOKUP(A762,Clasificación!C:K,9,FALSE)</f>
        <v>0</v>
      </c>
      <c r="G762" s="54">
        <f t="shared" si="43"/>
        <v>0</v>
      </c>
      <c r="H762" s="54"/>
      <c r="I762" s="54"/>
      <c r="J762" s="54"/>
      <c r="K762" s="54"/>
      <c r="L762" s="54"/>
      <c r="M762" s="54"/>
      <c r="N762" s="54"/>
      <c r="O762" s="54"/>
      <c r="P762" s="54"/>
      <c r="Q762" s="54"/>
      <c r="R762" s="54"/>
      <c r="S762" s="54"/>
      <c r="T762" s="54"/>
      <c r="U762" s="54"/>
      <c r="V762" s="54"/>
      <c r="W762" s="54"/>
      <c r="X762" s="54"/>
      <c r="Y762" s="54"/>
      <c r="Z762" s="54"/>
      <c r="AA762" s="54">
        <f t="shared" si="41"/>
        <v>0</v>
      </c>
      <c r="AB762" s="55"/>
      <c r="AC762" s="168"/>
      <c r="AD762" s="168"/>
      <c r="AE762" s="168"/>
      <c r="AF762" s="168"/>
      <c r="AG762" s="168"/>
      <c r="AH762" s="168"/>
      <c r="AI762" s="168"/>
      <c r="AJ762" s="168"/>
      <c r="AK762" s="168"/>
      <c r="AL762" s="168"/>
      <c r="AM762" s="168"/>
      <c r="AN762" s="168"/>
    </row>
    <row r="763" spans="1:40" s="16" customFormat="1" ht="10.199999999999999" hidden="1">
      <c r="A763" s="16">
        <v>30111</v>
      </c>
      <c r="B763" s="167" t="s">
        <v>334</v>
      </c>
      <c r="C763" s="54">
        <f>-VLOOKUP(A763,Clasificación!C:J,5,FALSE)</f>
        <v>0</v>
      </c>
      <c r="D763" s="54"/>
      <c r="E763" s="54"/>
      <c r="F763" s="54">
        <f>-VLOOKUP(A763,Clasificación!C:K,9,FALSE)</f>
        <v>0</v>
      </c>
      <c r="G763" s="54">
        <f t="shared" si="43"/>
        <v>0</v>
      </c>
      <c r="H763" s="54"/>
      <c r="I763" s="54"/>
      <c r="J763" s="54"/>
      <c r="K763" s="54"/>
      <c r="L763" s="54"/>
      <c r="M763" s="54"/>
      <c r="N763" s="54"/>
      <c r="O763" s="54"/>
      <c r="P763" s="54"/>
      <c r="Q763" s="54"/>
      <c r="R763" s="54"/>
      <c r="S763" s="54"/>
      <c r="T763" s="54"/>
      <c r="U763" s="54"/>
      <c r="V763" s="54"/>
      <c r="W763" s="54"/>
      <c r="X763" s="54"/>
      <c r="Y763" s="54"/>
      <c r="Z763" s="54"/>
      <c r="AA763" s="54">
        <f t="shared" si="41"/>
        <v>0</v>
      </c>
      <c r="AB763" s="55"/>
      <c r="AC763" s="168"/>
      <c r="AD763" s="168"/>
      <c r="AE763" s="168"/>
      <c r="AF763" s="168"/>
      <c r="AG763" s="168"/>
      <c r="AH763" s="168"/>
      <c r="AI763" s="168"/>
      <c r="AJ763" s="168"/>
      <c r="AK763" s="168"/>
      <c r="AL763" s="168"/>
      <c r="AM763" s="168"/>
      <c r="AN763" s="168"/>
    </row>
    <row r="764" spans="1:40" s="16" customFormat="1" ht="10.199999999999999" hidden="1">
      <c r="A764" s="16">
        <v>301111</v>
      </c>
      <c r="B764" s="167" t="s">
        <v>712</v>
      </c>
      <c r="C764" s="54">
        <f>-VLOOKUP(A764,Clasificación!C:J,5,FALSE)</f>
        <v>0</v>
      </c>
      <c r="D764" s="54"/>
      <c r="E764" s="54"/>
      <c r="F764" s="54">
        <f>-VLOOKUP(A764,Clasificación!C:K,9,FALSE)</f>
        <v>0</v>
      </c>
      <c r="G764" s="54">
        <f t="shared" si="43"/>
        <v>0</v>
      </c>
      <c r="H764" s="54"/>
      <c r="I764" s="54"/>
      <c r="J764" s="54"/>
      <c r="K764" s="54"/>
      <c r="L764" s="54"/>
      <c r="M764" s="54"/>
      <c r="N764" s="54"/>
      <c r="O764" s="54"/>
      <c r="P764" s="54"/>
      <c r="Q764" s="54"/>
      <c r="R764" s="54"/>
      <c r="S764" s="54"/>
      <c r="T764" s="54"/>
      <c r="U764" s="54"/>
      <c r="V764" s="54"/>
      <c r="W764" s="54"/>
      <c r="X764" s="54"/>
      <c r="Y764" s="54"/>
      <c r="Z764" s="54"/>
      <c r="AA764" s="54">
        <f t="shared" si="41"/>
        <v>0</v>
      </c>
      <c r="AB764" s="55"/>
      <c r="AC764" s="168"/>
      <c r="AD764" s="168"/>
      <c r="AE764" s="168"/>
      <c r="AF764" s="168"/>
      <c r="AG764" s="168"/>
      <c r="AH764" s="168"/>
      <c r="AI764" s="168"/>
      <c r="AJ764" s="168"/>
      <c r="AK764" s="168"/>
      <c r="AL764" s="168"/>
      <c r="AM764" s="168"/>
      <c r="AN764" s="168"/>
    </row>
    <row r="765" spans="1:40" s="16" customFormat="1" ht="10.199999999999999" hidden="1">
      <c r="A765" s="16">
        <v>3011111</v>
      </c>
      <c r="B765" s="167" t="s">
        <v>712</v>
      </c>
      <c r="C765" s="54">
        <f>-VLOOKUP(A765,Clasificación!C:J,5,FALSE)</f>
        <v>0</v>
      </c>
      <c r="D765" s="54"/>
      <c r="E765" s="54"/>
      <c r="F765" s="54">
        <f>-VLOOKUP(A765,Clasificación!C:K,9,FALSE)</f>
        <v>0</v>
      </c>
      <c r="G765" s="54">
        <f t="shared" si="43"/>
        <v>0</v>
      </c>
      <c r="H765" s="54"/>
      <c r="I765" s="54"/>
      <c r="J765" s="54"/>
      <c r="K765" s="54"/>
      <c r="L765" s="54"/>
      <c r="M765" s="54"/>
      <c r="N765" s="54"/>
      <c r="O765" s="54"/>
      <c r="P765" s="54"/>
      <c r="Q765" s="54"/>
      <c r="R765" s="54"/>
      <c r="S765" s="54"/>
      <c r="T765" s="54"/>
      <c r="U765" s="54"/>
      <c r="V765" s="54"/>
      <c r="W765" s="54"/>
      <c r="X765" s="54"/>
      <c r="Y765" s="54"/>
      <c r="Z765" s="54"/>
      <c r="AA765" s="54">
        <f t="shared" si="41"/>
        <v>0</v>
      </c>
      <c r="AB765" s="55"/>
      <c r="AC765" s="168"/>
      <c r="AD765" s="168"/>
      <c r="AE765" s="168"/>
      <c r="AF765" s="168"/>
      <c r="AG765" s="168"/>
      <c r="AH765" s="168"/>
      <c r="AI765" s="168"/>
      <c r="AJ765" s="168"/>
      <c r="AK765" s="168"/>
      <c r="AL765" s="168"/>
      <c r="AM765" s="168"/>
      <c r="AN765" s="168"/>
    </row>
    <row r="766" spans="1:40" s="16" customFormat="1" ht="10.199999999999999" hidden="1">
      <c r="A766" s="16">
        <v>30111111</v>
      </c>
      <c r="B766" s="167" t="s">
        <v>712</v>
      </c>
      <c r="C766" s="54">
        <f>-VLOOKUP(A766,Clasificación!C:J,5,FALSE)</f>
        <v>0</v>
      </c>
      <c r="D766" s="54"/>
      <c r="E766" s="54"/>
      <c r="F766" s="54">
        <f>-VLOOKUP(A766,Clasificación!C:K,9,FALSE)</f>
        <v>0</v>
      </c>
      <c r="G766" s="54">
        <f t="shared" si="43"/>
        <v>0</v>
      </c>
      <c r="H766" s="54"/>
      <c r="I766" s="54"/>
      <c r="J766" s="54"/>
      <c r="K766" s="54"/>
      <c r="L766" s="54"/>
      <c r="M766" s="54"/>
      <c r="N766" s="54"/>
      <c r="O766" s="54"/>
      <c r="P766" s="54"/>
      <c r="Q766" s="54"/>
      <c r="R766" s="54"/>
      <c r="S766" s="54"/>
      <c r="T766" s="54"/>
      <c r="U766" s="54"/>
      <c r="V766" s="54"/>
      <c r="W766" s="54"/>
      <c r="X766" s="54"/>
      <c r="Y766" s="54"/>
      <c r="Z766" s="54"/>
      <c r="AA766" s="54">
        <f t="shared" si="41"/>
        <v>0</v>
      </c>
      <c r="AB766" s="55"/>
      <c r="AC766" s="168"/>
      <c r="AD766" s="168"/>
      <c r="AE766" s="168"/>
      <c r="AF766" s="168"/>
      <c r="AG766" s="168"/>
      <c r="AH766" s="168"/>
      <c r="AI766" s="168"/>
      <c r="AJ766" s="168"/>
      <c r="AK766" s="168"/>
      <c r="AL766" s="168"/>
      <c r="AM766" s="168"/>
      <c r="AN766" s="168"/>
    </row>
    <row r="767" spans="1:40" s="16" customFormat="1" ht="10.199999999999999" hidden="1">
      <c r="A767" s="16">
        <v>3011111101</v>
      </c>
      <c r="B767" s="167" t="s">
        <v>712</v>
      </c>
      <c r="C767" s="54">
        <f>-VLOOKUP(A767,Clasificación!C:J,5,FALSE)</f>
        <v>0</v>
      </c>
      <c r="D767" s="54"/>
      <c r="E767" s="54"/>
      <c r="F767" s="54">
        <f>-VLOOKUP(A767,Clasificación!C:K,9,FALSE)</f>
        <v>0</v>
      </c>
      <c r="G767" s="54">
        <f t="shared" si="43"/>
        <v>0</v>
      </c>
      <c r="H767" s="54"/>
      <c r="I767" s="54"/>
      <c r="J767" s="54"/>
      <c r="K767" s="54"/>
      <c r="L767" s="54"/>
      <c r="M767" s="54"/>
      <c r="N767" s="54"/>
      <c r="O767" s="54"/>
      <c r="P767" s="54"/>
      <c r="Q767" s="54"/>
      <c r="R767" s="54"/>
      <c r="S767" s="54"/>
      <c r="T767" s="54"/>
      <c r="U767" s="54"/>
      <c r="V767" s="54"/>
      <c r="W767" s="54"/>
      <c r="X767" s="54"/>
      <c r="Y767" s="54"/>
      <c r="Z767" s="54"/>
      <c r="AA767" s="54">
        <f t="shared" si="41"/>
        <v>0</v>
      </c>
      <c r="AB767" s="55"/>
      <c r="AC767" s="168"/>
      <c r="AD767" s="168"/>
      <c r="AE767" s="168"/>
      <c r="AF767" s="168"/>
      <c r="AG767" s="168"/>
      <c r="AH767" s="168"/>
      <c r="AI767" s="168"/>
      <c r="AJ767" s="168"/>
      <c r="AK767" s="168"/>
      <c r="AL767" s="168"/>
      <c r="AM767" s="168"/>
      <c r="AN767" s="168"/>
    </row>
    <row r="768" spans="1:40" s="16" customFormat="1" ht="10.199999999999999" hidden="1">
      <c r="A768" s="16">
        <v>301112</v>
      </c>
      <c r="B768" s="167" t="s">
        <v>106</v>
      </c>
      <c r="C768" s="54">
        <f>-VLOOKUP(A768,Clasificación!C:J,5,FALSE)</f>
        <v>0</v>
      </c>
      <c r="D768" s="54"/>
      <c r="E768" s="54"/>
      <c r="F768" s="54">
        <f>-VLOOKUP(A768,Clasificación!C:K,9,FALSE)</f>
        <v>0</v>
      </c>
      <c r="G768" s="54">
        <f t="shared" si="43"/>
        <v>0</v>
      </c>
      <c r="H768" s="54"/>
      <c r="I768" s="54"/>
      <c r="J768" s="54"/>
      <c r="K768" s="54"/>
      <c r="L768" s="54"/>
      <c r="M768" s="54"/>
      <c r="N768" s="54"/>
      <c r="O768" s="54"/>
      <c r="P768" s="54"/>
      <c r="Q768" s="54"/>
      <c r="R768" s="54"/>
      <c r="S768" s="54"/>
      <c r="T768" s="54"/>
      <c r="U768" s="54"/>
      <c r="V768" s="54"/>
      <c r="W768" s="54"/>
      <c r="X768" s="54"/>
      <c r="Y768" s="54"/>
      <c r="Z768" s="54"/>
      <c r="AA768" s="54">
        <f t="shared" si="41"/>
        <v>0</v>
      </c>
      <c r="AB768" s="55"/>
      <c r="AC768" s="168"/>
      <c r="AD768" s="168"/>
      <c r="AE768" s="168"/>
      <c r="AF768" s="168"/>
      <c r="AG768" s="168"/>
      <c r="AH768" s="168"/>
      <c r="AI768" s="168"/>
      <c r="AJ768" s="168"/>
      <c r="AK768" s="168"/>
      <c r="AL768" s="168"/>
      <c r="AM768" s="168"/>
      <c r="AN768" s="168"/>
    </row>
    <row r="769" spans="1:40" s="16" customFormat="1" ht="10.199999999999999" hidden="1">
      <c r="A769" s="16">
        <v>3011121</v>
      </c>
      <c r="B769" s="167" t="s">
        <v>106</v>
      </c>
      <c r="C769" s="54">
        <f>-VLOOKUP(A769,Clasificación!C:J,5,FALSE)</f>
        <v>0</v>
      </c>
      <c r="D769" s="54"/>
      <c r="E769" s="54"/>
      <c r="F769" s="54">
        <f>-VLOOKUP(A769,Clasificación!C:K,9,FALSE)</f>
        <v>0</v>
      </c>
      <c r="G769" s="54">
        <f t="shared" si="43"/>
        <v>0</v>
      </c>
      <c r="H769" s="54"/>
      <c r="I769" s="54"/>
      <c r="J769" s="54"/>
      <c r="K769" s="54"/>
      <c r="L769" s="54"/>
      <c r="M769" s="54"/>
      <c r="N769" s="54"/>
      <c r="O769" s="54"/>
      <c r="P769" s="54"/>
      <c r="Q769" s="54"/>
      <c r="R769" s="54"/>
      <c r="S769" s="54"/>
      <c r="T769" s="54"/>
      <c r="U769" s="54"/>
      <c r="V769" s="54"/>
      <c r="W769" s="54"/>
      <c r="X769" s="54"/>
      <c r="Y769" s="54"/>
      <c r="Z769" s="54"/>
      <c r="AA769" s="54">
        <f t="shared" si="41"/>
        <v>0</v>
      </c>
      <c r="AB769" s="55"/>
      <c r="AC769" s="168"/>
      <c r="AD769" s="168"/>
      <c r="AE769" s="168"/>
      <c r="AF769" s="168"/>
      <c r="AG769" s="168"/>
      <c r="AH769" s="168"/>
      <c r="AI769" s="168"/>
      <c r="AJ769" s="168"/>
      <c r="AK769" s="168"/>
      <c r="AL769" s="168"/>
      <c r="AM769" s="168"/>
      <c r="AN769" s="168"/>
    </row>
    <row r="770" spans="1:40" s="16" customFormat="1" ht="10.199999999999999" hidden="1">
      <c r="A770" s="16">
        <v>30111211</v>
      </c>
      <c r="B770" s="167" t="s">
        <v>106</v>
      </c>
      <c r="C770" s="54">
        <f>-VLOOKUP(A770,Clasificación!C:J,5,FALSE)</f>
        <v>0</v>
      </c>
      <c r="D770" s="54"/>
      <c r="E770" s="54"/>
      <c r="F770" s="54">
        <f>-VLOOKUP(A770,Clasificación!C:K,9,FALSE)</f>
        <v>0</v>
      </c>
      <c r="G770" s="54">
        <f t="shared" si="43"/>
        <v>0</v>
      </c>
      <c r="H770" s="54"/>
      <c r="I770" s="54"/>
      <c r="J770" s="54"/>
      <c r="K770" s="54"/>
      <c r="L770" s="54"/>
      <c r="M770" s="54"/>
      <c r="N770" s="54"/>
      <c r="O770" s="54"/>
      <c r="P770" s="54"/>
      <c r="Q770" s="54"/>
      <c r="R770" s="54"/>
      <c r="S770" s="54"/>
      <c r="T770" s="54"/>
      <c r="U770" s="54"/>
      <c r="V770" s="54"/>
      <c r="W770" s="54"/>
      <c r="X770" s="54"/>
      <c r="Y770" s="54"/>
      <c r="Z770" s="54"/>
      <c r="AA770" s="54">
        <f t="shared" si="41"/>
        <v>0</v>
      </c>
      <c r="AB770" s="55"/>
      <c r="AC770" s="168"/>
      <c r="AD770" s="168"/>
      <c r="AE770" s="168"/>
      <c r="AF770" s="168"/>
      <c r="AG770" s="168"/>
      <c r="AH770" s="168"/>
      <c r="AI770" s="168"/>
      <c r="AJ770" s="168"/>
      <c r="AK770" s="168"/>
      <c r="AL770" s="168"/>
      <c r="AM770" s="168"/>
      <c r="AN770" s="168"/>
    </row>
    <row r="771" spans="1:40" s="16" customFormat="1" ht="10.199999999999999" hidden="1">
      <c r="A771" s="16">
        <v>3011121101</v>
      </c>
      <c r="B771" s="167" t="s">
        <v>278</v>
      </c>
      <c r="C771" s="54">
        <f>-VLOOKUP(A771,Clasificación!C:J,5,FALSE)</f>
        <v>-18200000000</v>
      </c>
      <c r="D771" s="54"/>
      <c r="E771" s="54"/>
      <c r="F771" s="54">
        <f>-VLOOKUP(A771,Clasificación!C:K,9,FALSE)</f>
        <v>-18200000000</v>
      </c>
      <c r="G771" s="54">
        <f t="shared" si="43"/>
        <v>0</v>
      </c>
      <c r="H771" s="54"/>
      <c r="I771" s="54"/>
      <c r="J771" s="54"/>
      <c r="K771" s="54"/>
      <c r="L771" s="54"/>
      <c r="M771" s="54"/>
      <c r="N771" s="54"/>
      <c r="O771" s="54"/>
      <c r="P771" s="54"/>
      <c r="Q771" s="54"/>
      <c r="R771" s="54"/>
      <c r="S771" s="54"/>
      <c r="T771" s="54"/>
      <c r="U771" s="54"/>
      <c r="V771" s="54"/>
      <c r="W771" s="54"/>
      <c r="X771" s="54"/>
      <c r="Y771" s="54"/>
      <c r="Z771" s="54"/>
      <c r="AA771" s="54">
        <f t="shared" si="41"/>
        <v>0</v>
      </c>
      <c r="AB771" s="55"/>
      <c r="AC771" s="168"/>
      <c r="AD771" s="168"/>
      <c r="AE771" s="168"/>
      <c r="AF771" s="168"/>
      <c r="AG771" s="168"/>
      <c r="AH771" s="168"/>
      <c r="AI771" s="168"/>
      <c r="AJ771" s="168"/>
      <c r="AK771" s="168"/>
      <c r="AL771" s="168"/>
      <c r="AM771" s="168"/>
      <c r="AN771" s="168"/>
    </row>
    <row r="772" spans="1:40" s="16" customFormat="1" ht="10.199999999999999" hidden="1">
      <c r="A772" s="16">
        <v>3011121102</v>
      </c>
      <c r="B772" s="167" t="s">
        <v>713</v>
      </c>
      <c r="C772" s="54">
        <f>-VLOOKUP(A772,Clasificación!C:J,5,FALSE)</f>
        <v>0</v>
      </c>
      <c r="D772" s="54"/>
      <c r="E772" s="54"/>
      <c r="F772" s="54">
        <f>-VLOOKUP(A772,Clasificación!C:K,9,FALSE)</f>
        <v>0</v>
      </c>
      <c r="G772" s="54">
        <f t="shared" si="43"/>
        <v>0</v>
      </c>
      <c r="H772" s="54"/>
      <c r="I772" s="54"/>
      <c r="J772" s="54"/>
      <c r="K772" s="54"/>
      <c r="L772" s="54"/>
      <c r="M772" s="54"/>
      <c r="N772" s="54"/>
      <c r="O772" s="54"/>
      <c r="P772" s="54"/>
      <c r="Q772" s="54"/>
      <c r="R772" s="54"/>
      <c r="S772" s="54"/>
      <c r="T772" s="54"/>
      <c r="U772" s="54"/>
      <c r="V772" s="54"/>
      <c r="W772" s="54"/>
      <c r="X772" s="54"/>
      <c r="Y772" s="54"/>
      <c r="Z772" s="54"/>
      <c r="AA772" s="54">
        <f t="shared" si="41"/>
        <v>0</v>
      </c>
      <c r="AB772" s="55"/>
      <c r="AC772" s="168"/>
      <c r="AD772" s="168"/>
      <c r="AE772" s="168"/>
      <c r="AF772" s="168"/>
      <c r="AG772" s="168"/>
      <c r="AH772" s="168"/>
      <c r="AI772" s="168"/>
      <c r="AJ772" s="168"/>
      <c r="AK772" s="168"/>
      <c r="AL772" s="168"/>
      <c r="AM772" s="168"/>
      <c r="AN772" s="168"/>
    </row>
    <row r="773" spans="1:40" s="16" customFormat="1" ht="10.199999999999999" hidden="1">
      <c r="A773" s="16">
        <v>3011121103</v>
      </c>
      <c r="B773" s="167" t="s">
        <v>279</v>
      </c>
      <c r="C773" s="54">
        <f>-VLOOKUP(A773,Clasificación!C:J,5,FALSE)</f>
        <v>0</v>
      </c>
      <c r="D773" s="54"/>
      <c r="E773" s="54"/>
      <c r="F773" s="54">
        <f>-VLOOKUP(A773,Clasificación!C:K,9,FALSE)</f>
        <v>0</v>
      </c>
      <c r="G773" s="54">
        <f t="shared" si="43"/>
        <v>0</v>
      </c>
      <c r="H773" s="54"/>
      <c r="I773" s="54"/>
      <c r="J773" s="54"/>
      <c r="K773" s="54"/>
      <c r="L773" s="54"/>
      <c r="M773" s="54"/>
      <c r="N773" s="54"/>
      <c r="O773" s="54"/>
      <c r="P773" s="54"/>
      <c r="Q773" s="54"/>
      <c r="R773" s="54"/>
      <c r="S773" s="54"/>
      <c r="T773" s="54"/>
      <c r="U773" s="54"/>
      <c r="V773" s="54"/>
      <c r="W773" s="54"/>
      <c r="X773" s="54"/>
      <c r="Y773" s="54"/>
      <c r="Z773" s="54"/>
      <c r="AA773" s="54">
        <f t="shared" si="41"/>
        <v>0</v>
      </c>
      <c r="AB773" s="55"/>
      <c r="AC773" s="168"/>
      <c r="AD773" s="168"/>
      <c r="AE773" s="168"/>
      <c r="AF773" s="168"/>
      <c r="AG773" s="168"/>
      <c r="AH773" s="168"/>
      <c r="AI773" s="168"/>
      <c r="AJ773" s="168"/>
      <c r="AK773" s="168"/>
      <c r="AL773" s="168"/>
      <c r="AM773" s="168"/>
      <c r="AN773" s="168"/>
    </row>
    <row r="774" spans="1:40" s="16" customFormat="1" ht="10.199999999999999" hidden="1">
      <c r="A774" s="16">
        <v>301113</v>
      </c>
      <c r="B774" s="167" t="s">
        <v>714</v>
      </c>
      <c r="C774" s="54">
        <f>-VLOOKUP(A774,Clasificación!C:J,5,FALSE)</f>
        <v>0</v>
      </c>
      <c r="D774" s="54"/>
      <c r="E774" s="54"/>
      <c r="F774" s="54">
        <f>-VLOOKUP(A774,Clasificación!C:K,9,FALSE)</f>
        <v>0</v>
      </c>
      <c r="G774" s="54">
        <f t="shared" si="43"/>
        <v>0</v>
      </c>
      <c r="H774" s="54"/>
      <c r="I774" s="54"/>
      <c r="J774" s="54"/>
      <c r="K774" s="54"/>
      <c r="L774" s="54"/>
      <c r="M774" s="54"/>
      <c r="N774" s="54"/>
      <c r="O774" s="54"/>
      <c r="P774" s="54"/>
      <c r="Q774" s="54"/>
      <c r="R774" s="54"/>
      <c r="S774" s="54"/>
      <c r="T774" s="54"/>
      <c r="U774" s="54"/>
      <c r="V774" s="54"/>
      <c r="W774" s="54"/>
      <c r="X774" s="54"/>
      <c r="Y774" s="54"/>
      <c r="Z774" s="54"/>
      <c r="AA774" s="54">
        <f t="shared" si="41"/>
        <v>0</v>
      </c>
      <c r="AB774" s="55"/>
      <c r="AC774" s="168"/>
      <c r="AD774" s="168"/>
      <c r="AE774" s="168"/>
      <c r="AF774" s="168"/>
      <c r="AG774" s="168"/>
      <c r="AH774" s="168"/>
      <c r="AI774" s="168"/>
      <c r="AJ774" s="168"/>
      <c r="AK774" s="168"/>
      <c r="AL774" s="168"/>
      <c r="AM774" s="168"/>
      <c r="AN774" s="168"/>
    </row>
    <row r="775" spans="1:40" s="16" customFormat="1" ht="10.199999999999999" hidden="1">
      <c r="A775" s="16">
        <v>3011131</v>
      </c>
      <c r="B775" s="167" t="s">
        <v>714</v>
      </c>
      <c r="C775" s="54">
        <f>-VLOOKUP(A775,Clasificación!C:J,5,FALSE)</f>
        <v>0</v>
      </c>
      <c r="D775" s="54"/>
      <c r="E775" s="54"/>
      <c r="F775" s="54">
        <f>-VLOOKUP(A775,Clasificación!C:K,9,FALSE)</f>
        <v>0</v>
      </c>
      <c r="G775" s="54">
        <f t="shared" si="43"/>
        <v>0</v>
      </c>
      <c r="H775" s="54"/>
      <c r="I775" s="54"/>
      <c r="J775" s="54"/>
      <c r="K775" s="54"/>
      <c r="L775" s="54"/>
      <c r="M775" s="54"/>
      <c r="N775" s="54"/>
      <c r="O775" s="54"/>
      <c r="P775" s="54"/>
      <c r="Q775" s="54"/>
      <c r="R775" s="54"/>
      <c r="S775" s="54"/>
      <c r="T775" s="54"/>
      <c r="U775" s="54"/>
      <c r="V775" s="54"/>
      <c r="W775" s="54"/>
      <c r="X775" s="54"/>
      <c r="Y775" s="54"/>
      <c r="Z775" s="54"/>
      <c r="AA775" s="54">
        <f t="shared" si="41"/>
        <v>0</v>
      </c>
      <c r="AB775" s="55"/>
      <c r="AC775" s="168"/>
      <c r="AD775" s="168"/>
      <c r="AE775" s="168"/>
      <c r="AF775" s="168"/>
      <c r="AG775" s="168"/>
      <c r="AH775" s="168"/>
      <c r="AI775" s="168"/>
      <c r="AJ775" s="168"/>
      <c r="AK775" s="168"/>
      <c r="AL775" s="168"/>
      <c r="AM775" s="168"/>
      <c r="AN775" s="168"/>
    </row>
    <row r="776" spans="1:40" s="16" customFormat="1" ht="10.199999999999999" hidden="1">
      <c r="A776" s="16">
        <v>30111311</v>
      </c>
      <c r="B776" s="167" t="s">
        <v>714</v>
      </c>
      <c r="C776" s="54">
        <f>-VLOOKUP(A776,Clasificación!C:J,5,FALSE)</f>
        <v>0</v>
      </c>
      <c r="D776" s="54"/>
      <c r="E776" s="54"/>
      <c r="F776" s="54">
        <f>-VLOOKUP(A776,Clasificación!C:K,9,FALSE)</f>
        <v>0</v>
      </c>
      <c r="G776" s="54">
        <f t="shared" si="43"/>
        <v>0</v>
      </c>
      <c r="H776" s="54"/>
      <c r="I776" s="54"/>
      <c r="J776" s="54"/>
      <c r="K776" s="54"/>
      <c r="L776" s="54"/>
      <c r="M776" s="54"/>
      <c r="N776" s="54"/>
      <c r="O776" s="54"/>
      <c r="P776" s="54"/>
      <c r="Q776" s="54"/>
      <c r="R776" s="54"/>
      <c r="S776" s="54"/>
      <c r="T776" s="54"/>
      <c r="U776" s="54"/>
      <c r="V776" s="54"/>
      <c r="W776" s="54"/>
      <c r="X776" s="54"/>
      <c r="Y776" s="54"/>
      <c r="Z776" s="54"/>
      <c r="AA776" s="54">
        <f t="shared" si="41"/>
        <v>0</v>
      </c>
      <c r="AB776" s="55"/>
      <c r="AC776" s="168"/>
      <c r="AD776" s="168"/>
      <c r="AE776" s="168"/>
      <c r="AF776" s="168"/>
      <c r="AG776" s="168"/>
      <c r="AH776" s="168"/>
      <c r="AI776" s="168"/>
      <c r="AJ776" s="168"/>
      <c r="AK776" s="168"/>
      <c r="AL776" s="168"/>
      <c r="AM776" s="168"/>
      <c r="AN776" s="168"/>
    </row>
    <row r="777" spans="1:40" s="16" customFormat="1" ht="10.199999999999999" hidden="1">
      <c r="A777" s="16">
        <v>3011131101</v>
      </c>
      <c r="B777" s="167" t="s">
        <v>714</v>
      </c>
      <c r="C777" s="54">
        <f>-VLOOKUP(A777,Clasificación!C:J,5,FALSE)</f>
        <v>0</v>
      </c>
      <c r="D777" s="54"/>
      <c r="E777" s="54"/>
      <c r="F777" s="54">
        <f>-VLOOKUP(A777,Clasificación!C:K,9,FALSE)</f>
        <v>0</v>
      </c>
      <c r="G777" s="54">
        <f t="shared" si="43"/>
        <v>0</v>
      </c>
      <c r="H777" s="54"/>
      <c r="I777" s="54"/>
      <c r="J777" s="54"/>
      <c r="K777" s="54"/>
      <c r="L777" s="54"/>
      <c r="M777" s="54"/>
      <c r="N777" s="54"/>
      <c r="O777" s="54"/>
      <c r="P777" s="54"/>
      <c r="Q777" s="54"/>
      <c r="R777" s="54"/>
      <c r="S777" s="54"/>
      <c r="T777" s="54"/>
      <c r="U777" s="54"/>
      <c r="V777" s="54"/>
      <c r="W777" s="54"/>
      <c r="X777" s="54"/>
      <c r="Y777" s="54"/>
      <c r="Z777" s="54"/>
      <c r="AA777" s="54">
        <f t="shared" si="41"/>
        <v>0</v>
      </c>
      <c r="AB777" s="55"/>
      <c r="AC777" s="168"/>
      <c r="AD777" s="168"/>
      <c r="AE777" s="168"/>
      <c r="AF777" s="168"/>
      <c r="AG777" s="168"/>
      <c r="AH777" s="168"/>
      <c r="AI777" s="168"/>
      <c r="AJ777" s="168"/>
      <c r="AK777" s="168"/>
      <c r="AL777" s="168"/>
      <c r="AM777" s="168"/>
      <c r="AN777" s="168"/>
    </row>
    <row r="778" spans="1:40" s="16" customFormat="1" ht="10.199999999999999" hidden="1">
      <c r="A778" s="16">
        <v>3011131102</v>
      </c>
      <c r="B778" s="167" t="s">
        <v>715</v>
      </c>
      <c r="C778" s="54">
        <f>-VLOOKUP(A778,Clasificación!C:J,5,FALSE)</f>
        <v>0</v>
      </c>
      <c r="D778" s="54"/>
      <c r="E778" s="54"/>
      <c r="F778" s="54">
        <f>-VLOOKUP(A778,Clasificación!C:K,9,FALSE)</f>
        <v>0</v>
      </c>
      <c r="G778" s="54">
        <f t="shared" si="43"/>
        <v>0</v>
      </c>
      <c r="H778" s="54"/>
      <c r="I778" s="54"/>
      <c r="J778" s="54"/>
      <c r="K778" s="54"/>
      <c r="L778" s="54"/>
      <c r="M778" s="54"/>
      <c r="N778" s="54"/>
      <c r="O778" s="54"/>
      <c r="P778" s="54"/>
      <c r="Q778" s="54"/>
      <c r="R778" s="54"/>
      <c r="S778" s="54"/>
      <c r="T778" s="54"/>
      <c r="U778" s="54"/>
      <c r="V778" s="54"/>
      <c r="W778" s="54"/>
      <c r="X778" s="54"/>
      <c r="Y778" s="54"/>
      <c r="Z778" s="54"/>
      <c r="AA778" s="54">
        <f t="shared" si="41"/>
        <v>0</v>
      </c>
      <c r="AB778" s="55"/>
      <c r="AC778" s="168"/>
      <c r="AD778" s="168"/>
      <c r="AE778" s="168"/>
      <c r="AF778" s="168"/>
      <c r="AG778" s="168"/>
      <c r="AH778" s="168"/>
      <c r="AI778" s="168"/>
      <c r="AJ778" s="168"/>
      <c r="AK778" s="168"/>
      <c r="AL778" s="168"/>
      <c r="AM778" s="168"/>
      <c r="AN778" s="168"/>
    </row>
    <row r="779" spans="1:40" s="16" customFormat="1" ht="10.199999999999999" hidden="1">
      <c r="A779" s="16">
        <v>302</v>
      </c>
      <c r="B779" s="167" t="s">
        <v>335</v>
      </c>
      <c r="C779" s="54">
        <f>-VLOOKUP(A779,Clasificación!C:J,5,FALSE)</f>
        <v>0</v>
      </c>
      <c r="D779" s="54"/>
      <c r="E779" s="54"/>
      <c r="F779" s="54">
        <f>-VLOOKUP(A779,Clasificación!C:K,9,FALSE)</f>
        <v>0</v>
      </c>
      <c r="G779" s="54">
        <f t="shared" si="43"/>
        <v>0</v>
      </c>
      <c r="H779" s="54"/>
      <c r="I779" s="54"/>
      <c r="J779" s="54"/>
      <c r="K779" s="54"/>
      <c r="L779" s="54"/>
      <c r="M779" s="54"/>
      <c r="N779" s="54"/>
      <c r="O779" s="54"/>
      <c r="P779" s="54"/>
      <c r="Q779" s="54"/>
      <c r="R779" s="54"/>
      <c r="S779" s="54"/>
      <c r="T779" s="54"/>
      <c r="U779" s="54"/>
      <c r="V779" s="54"/>
      <c r="W779" s="54"/>
      <c r="X779" s="54"/>
      <c r="Y779" s="54"/>
      <c r="Z779" s="54"/>
      <c r="AA779" s="54">
        <f t="shared" si="41"/>
        <v>0</v>
      </c>
      <c r="AB779" s="55"/>
      <c r="AC779" s="168"/>
      <c r="AD779" s="168"/>
      <c r="AE779" s="168"/>
      <c r="AF779" s="168"/>
      <c r="AG779" s="168"/>
      <c r="AH779" s="168"/>
      <c r="AI779" s="168"/>
      <c r="AJ779" s="168"/>
      <c r="AK779" s="168"/>
      <c r="AL779" s="168"/>
      <c r="AM779" s="168"/>
      <c r="AN779" s="168"/>
    </row>
    <row r="780" spans="1:40" s="16" customFormat="1" ht="10.199999999999999" hidden="1">
      <c r="A780" s="16">
        <v>3021</v>
      </c>
      <c r="B780" s="167" t="s">
        <v>279</v>
      </c>
      <c r="C780" s="54">
        <f>-VLOOKUP(A780,Clasificación!C:J,5,FALSE)</f>
        <v>0</v>
      </c>
      <c r="D780" s="54"/>
      <c r="E780" s="54"/>
      <c r="F780" s="54">
        <f>-VLOOKUP(A780,Clasificación!C:K,9,FALSE)</f>
        <v>0</v>
      </c>
      <c r="G780" s="54">
        <f t="shared" si="43"/>
        <v>0</v>
      </c>
      <c r="H780" s="54"/>
      <c r="I780" s="54"/>
      <c r="J780" s="54"/>
      <c r="K780" s="54"/>
      <c r="L780" s="54"/>
      <c r="M780" s="54"/>
      <c r="N780" s="54"/>
      <c r="O780" s="54"/>
      <c r="P780" s="54"/>
      <c r="Q780" s="54"/>
      <c r="R780" s="54"/>
      <c r="S780" s="54"/>
      <c r="T780" s="54"/>
      <c r="U780" s="54"/>
      <c r="V780" s="54"/>
      <c r="W780" s="54"/>
      <c r="X780" s="54"/>
      <c r="Y780" s="54"/>
      <c r="Z780" s="54"/>
      <c r="AA780" s="54">
        <f t="shared" ref="AA780:AA829" si="44">SUM(G780:Z780)</f>
        <v>0</v>
      </c>
      <c r="AB780" s="55"/>
      <c r="AC780" s="168"/>
      <c r="AD780" s="168"/>
      <c r="AE780" s="168"/>
      <c r="AF780" s="168"/>
      <c r="AG780" s="168"/>
      <c r="AH780" s="168"/>
      <c r="AI780" s="168"/>
      <c r="AJ780" s="168"/>
      <c r="AK780" s="168"/>
      <c r="AL780" s="168"/>
      <c r="AM780" s="168"/>
      <c r="AN780" s="168"/>
    </row>
    <row r="781" spans="1:40" s="16" customFormat="1" ht="10.199999999999999" hidden="1">
      <c r="A781" s="16">
        <v>30211</v>
      </c>
      <c r="B781" s="167" t="s">
        <v>279</v>
      </c>
      <c r="C781" s="54">
        <f>-VLOOKUP(A781,Clasificación!C:J,5,FALSE)</f>
        <v>0</v>
      </c>
      <c r="D781" s="54"/>
      <c r="E781" s="54"/>
      <c r="F781" s="54">
        <f>-VLOOKUP(A781,Clasificación!C:K,9,FALSE)</f>
        <v>0</v>
      </c>
      <c r="G781" s="54">
        <f t="shared" si="43"/>
        <v>0</v>
      </c>
      <c r="H781" s="54"/>
      <c r="I781" s="54"/>
      <c r="J781" s="54"/>
      <c r="K781" s="54"/>
      <c r="L781" s="54"/>
      <c r="M781" s="54"/>
      <c r="N781" s="54"/>
      <c r="O781" s="54"/>
      <c r="P781" s="54"/>
      <c r="Q781" s="54"/>
      <c r="R781" s="54"/>
      <c r="S781" s="54"/>
      <c r="T781" s="54"/>
      <c r="U781" s="54"/>
      <c r="V781" s="54"/>
      <c r="W781" s="54"/>
      <c r="X781" s="54"/>
      <c r="Y781" s="54"/>
      <c r="Z781" s="54"/>
      <c r="AA781" s="54">
        <f t="shared" si="44"/>
        <v>0</v>
      </c>
      <c r="AB781" s="55"/>
      <c r="AC781" s="168"/>
      <c r="AD781" s="168"/>
      <c r="AE781" s="168"/>
      <c r="AF781" s="168"/>
      <c r="AG781" s="168"/>
      <c r="AH781" s="168"/>
      <c r="AI781" s="168"/>
      <c r="AJ781" s="168"/>
      <c r="AK781" s="168"/>
      <c r="AL781" s="168"/>
      <c r="AM781" s="168"/>
      <c r="AN781" s="168"/>
    </row>
    <row r="782" spans="1:40" s="16" customFormat="1" ht="10.199999999999999" hidden="1">
      <c r="A782" s="16">
        <v>302111</v>
      </c>
      <c r="B782" s="167" t="s">
        <v>279</v>
      </c>
      <c r="C782" s="54">
        <f>-VLOOKUP(A782,Clasificación!C:J,5,FALSE)</f>
        <v>0</v>
      </c>
      <c r="D782" s="54"/>
      <c r="E782" s="54"/>
      <c r="F782" s="54">
        <f>-VLOOKUP(A782,Clasificación!C:K,9,FALSE)</f>
        <v>0</v>
      </c>
      <c r="G782" s="54">
        <f t="shared" si="43"/>
        <v>0</v>
      </c>
      <c r="H782" s="54"/>
      <c r="I782" s="54"/>
      <c r="J782" s="54"/>
      <c r="K782" s="54"/>
      <c r="L782" s="54"/>
      <c r="M782" s="54"/>
      <c r="N782" s="54"/>
      <c r="O782" s="54"/>
      <c r="P782" s="54"/>
      <c r="Q782" s="54"/>
      <c r="R782" s="54"/>
      <c r="S782" s="54"/>
      <c r="T782" s="54"/>
      <c r="U782" s="54"/>
      <c r="V782" s="54"/>
      <c r="W782" s="54"/>
      <c r="X782" s="54"/>
      <c r="Y782" s="54"/>
      <c r="Z782" s="54"/>
      <c r="AA782" s="54">
        <f t="shared" si="44"/>
        <v>0</v>
      </c>
      <c r="AB782" s="55"/>
      <c r="AC782" s="168"/>
      <c r="AD782" s="168"/>
      <c r="AE782" s="168"/>
      <c r="AF782" s="168"/>
      <c r="AG782" s="168"/>
      <c r="AH782" s="168"/>
      <c r="AI782" s="168"/>
      <c r="AJ782" s="168"/>
      <c r="AK782" s="168"/>
      <c r="AL782" s="168"/>
      <c r="AM782" s="168"/>
      <c r="AN782" s="168"/>
    </row>
    <row r="783" spans="1:40" s="16" customFormat="1" ht="10.199999999999999" hidden="1">
      <c r="A783" s="16">
        <v>3021111</v>
      </c>
      <c r="B783" s="167" t="s">
        <v>279</v>
      </c>
      <c r="C783" s="54">
        <f>-VLOOKUP(A783,Clasificación!C:J,5,FALSE)</f>
        <v>0</v>
      </c>
      <c r="D783" s="54"/>
      <c r="E783" s="54"/>
      <c r="F783" s="54">
        <f>-VLOOKUP(A783,Clasificación!C:K,9,FALSE)</f>
        <v>0</v>
      </c>
      <c r="G783" s="54">
        <f t="shared" si="43"/>
        <v>0</v>
      </c>
      <c r="H783" s="54"/>
      <c r="I783" s="54"/>
      <c r="J783" s="54"/>
      <c r="K783" s="54"/>
      <c r="L783" s="54"/>
      <c r="M783" s="54"/>
      <c r="N783" s="54"/>
      <c r="O783" s="54"/>
      <c r="P783" s="54"/>
      <c r="Q783" s="54"/>
      <c r="R783" s="54"/>
      <c r="S783" s="54"/>
      <c r="T783" s="54"/>
      <c r="U783" s="54"/>
      <c r="V783" s="54"/>
      <c r="W783" s="54"/>
      <c r="X783" s="54"/>
      <c r="Y783" s="54"/>
      <c r="Z783" s="54"/>
      <c r="AA783" s="54">
        <f t="shared" si="44"/>
        <v>0</v>
      </c>
      <c r="AB783" s="55"/>
      <c r="AC783" s="168"/>
      <c r="AD783" s="168"/>
      <c r="AE783" s="168"/>
      <c r="AF783" s="168"/>
      <c r="AG783" s="168"/>
      <c r="AH783" s="168"/>
      <c r="AI783" s="168"/>
      <c r="AJ783" s="168"/>
      <c r="AK783" s="168"/>
      <c r="AL783" s="168"/>
      <c r="AM783" s="168"/>
      <c r="AN783" s="168"/>
    </row>
    <row r="784" spans="1:40" s="16" customFormat="1" ht="10.199999999999999" hidden="1">
      <c r="A784" s="16">
        <v>30211111</v>
      </c>
      <c r="B784" s="167" t="s">
        <v>279</v>
      </c>
      <c r="C784" s="54">
        <f>-VLOOKUP(A784,Clasificación!C:J,5,FALSE)</f>
        <v>0</v>
      </c>
      <c r="D784" s="54"/>
      <c r="E784" s="54"/>
      <c r="F784" s="54">
        <f>-VLOOKUP(A784,Clasificación!C:K,9,FALSE)</f>
        <v>0</v>
      </c>
      <c r="G784" s="54">
        <f t="shared" si="43"/>
        <v>0</v>
      </c>
      <c r="H784" s="54"/>
      <c r="I784" s="54"/>
      <c r="J784" s="54"/>
      <c r="K784" s="54"/>
      <c r="L784" s="54"/>
      <c r="M784" s="54"/>
      <c r="N784" s="54"/>
      <c r="O784" s="54"/>
      <c r="P784" s="54"/>
      <c r="Q784" s="54"/>
      <c r="R784" s="54"/>
      <c r="S784" s="54"/>
      <c r="T784" s="54"/>
      <c r="U784" s="54"/>
      <c r="V784" s="54"/>
      <c r="W784" s="54"/>
      <c r="X784" s="54"/>
      <c r="Y784" s="54"/>
      <c r="Z784" s="54"/>
      <c r="AA784" s="54">
        <f t="shared" si="44"/>
        <v>0</v>
      </c>
      <c r="AB784" s="55"/>
      <c r="AC784" s="168"/>
      <c r="AD784" s="168"/>
      <c r="AE784" s="168"/>
      <c r="AF784" s="168"/>
      <c r="AG784" s="168"/>
      <c r="AH784" s="168"/>
      <c r="AI784" s="168"/>
      <c r="AJ784" s="168"/>
      <c r="AK784" s="168"/>
      <c r="AL784" s="168"/>
      <c r="AM784" s="168"/>
      <c r="AN784" s="168"/>
    </row>
    <row r="785" spans="1:40" s="16" customFormat="1" ht="10.199999999999999" hidden="1">
      <c r="A785" s="16">
        <v>3021111101</v>
      </c>
      <c r="B785" s="167" t="s">
        <v>279</v>
      </c>
      <c r="C785" s="54">
        <f>-VLOOKUP(A785,Clasificación!C:J,5,FALSE)</f>
        <v>-637857678</v>
      </c>
      <c r="D785" s="54"/>
      <c r="E785" s="54"/>
      <c r="F785" s="54">
        <f>-VLOOKUP(A785,Clasificación!C:K,9,FALSE)</f>
        <v>-637857678</v>
      </c>
      <c r="G785" s="54">
        <f t="shared" si="43"/>
        <v>0</v>
      </c>
      <c r="H785" s="54"/>
      <c r="I785" s="54"/>
      <c r="J785" s="54"/>
      <c r="K785" s="54"/>
      <c r="L785" s="54"/>
      <c r="M785" s="54"/>
      <c r="N785" s="54"/>
      <c r="O785" s="54"/>
      <c r="P785" s="54"/>
      <c r="Q785" s="54"/>
      <c r="R785" s="54"/>
      <c r="S785" s="54"/>
      <c r="T785" s="54"/>
      <c r="U785" s="54"/>
      <c r="V785" s="54"/>
      <c r="W785" s="54"/>
      <c r="X785" s="54"/>
      <c r="Y785" s="54"/>
      <c r="Z785" s="54"/>
      <c r="AA785" s="54">
        <f t="shared" si="44"/>
        <v>0</v>
      </c>
      <c r="AB785" s="55"/>
      <c r="AC785" s="168"/>
      <c r="AD785" s="168"/>
      <c r="AE785" s="168"/>
      <c r="AF785" s="168"/>
      <c r="AG785" s="168"/>
      <c r="AH785" s="168"/>
      <c r="AI785" s="168"/>
      <c r="AJ785" s="168"/>
      <c r="AK785" s="168"/>
      <c r="AL785" s="168"/>
      <c r="AM785" s="168"/>
      <c r="AN785" s="168"/>
    </row>
    <row r="786" spans="1:40" s="16" customFormat="1" ht="10.199999999999999" hidden="1">
      <c r="A786" s="16">
        <v>303</v>
      </c>
      <c r="B786" s="167" t="s">
        <v>12</v>
      </c>
      <c r="C786" s="54">
        <f>-VLOOKUP(A786,Clasificación!C:J,5,FALSE)</f>
        <v>0</v>
      </c>
      <c r="D786" s="54"/>
      <c r="E786" s="54"/>
      <c r="F786" s="54">
        <f>-VLOOKUP(A786,Clasificación!C:K,9,FALSE)</f>
        <v>0</v>
      </c>
      <c r="G786" s="54">
        <f t="shared" si="43"/>
        <v>0</v>
      </c>
      <c r="H786" s="54"/>
      <c r="I786" s="54"/>
      <c r="J786" s="54"/>
      <c r="K786" s="54"/>
      <c r="L786" s="54"/>
      <c r="M786" s="54"/>
      <c r="N786" s="54"/>
      <c r="O786" s="54"/>
      <c r="P786" s="54"/>
      <c r="Q786" s="54"/>
      <c r="R786" s="54"/>
      <c r="S786" s="54"/>
      <c r="T786" s="54"/>
      <c r="U786" s="54"/>
      <c r="V786" s="54"/>
      <c r="W786" s="54"/>
      <c r="X786" s="54"/>
      <c r="Y786" s="54"/>
      <c r="Z786" s="54"/>
      <c r="AA786" s="54">
        <f t="shared" si="44"/>
        <v>0</v>
      </c>
      <c r="AB786" s="55"/>
      <c r="AC786" s="168"/>
      <c r="AD786" s="168"/>
      <c r="AE786" s="168"/>
      <c r="AF786" s="168"/>
      <c r="AG786" s="168"/>
      <c r="AH786" s="168"/>
      <c r="AI786" s="168"/>
      <c r="AJ786" s="168"/>
      <c r="AK786" s="168"/>
      <c r="AL786" s="168"/>
      <c r="AM786" s="168"/>
      <c r="AN786" s="168"/>
    </row>
    <row r="787" spans="1:40" s="16" customFormat="1" ht="10.199999999999999" hidden="1">
      <c r="A787" s="16">
        <v>3031</v>
      </c>
      <c r="B787" s="167" t="s">
        <v>124</v>
      </c>
      <c r="C787" s="54">
        <f>-VLOOKUP(A787,Clasificación!C:J,5,FALSE)</f>
        <v>0</v>
      </c>
      <c r="D787" s="54"/>
      <c r="E787" s="54"/>
      <c r="F787" s="54">
        <f>-VLOOKUP(A787,Clasificación!C:K,9,FALSE)</f>
        <v>0</v>
      </c>
      <c r="G787" s="54">
        <f t="shared" si="43"/>
        <v>0</v>
      </c>
      <c r="H787" s="54"/>
      <c r="I787" s="54"/>
      <c r="J787" s="54"/>
      <c r="K787" s="54"/>
      <c r="L787" s="54"/>
      <c r="M787" s="54"/>
      <c r="N787" s="54"/>
      <c r="O787" s="54"/>
      <c r="P787" s="54"/>
      <c r="Q787" s="54"/>
      <c r="R787" s="54"/>
      <c r="S787" s="54"/>
      <c r="T787" s="54"/>
      <c r="U787" s="54"/>
      <c r="V787" s="54"/>
      <c r="W787" s="54"/>
      <c r="X787" s="54"/>
      <c r="Y787" s="54"/>
      <c r="Z787" s="54"/>
      <c r="AA787" s="54">
        <f t="shared" si="44"/>
        <v>0</v>
      </c>
      <c r="AB787" s="55"/>
      <c r="AC787" s="168"/>
      <c r="AD787" s="168"/>
      <c r="AE787" s="168"/>
      <c r="AF787" s="168"/>
      <c r="AG787" s="168"/>
      <c r="AH787" s="168"/>
      <c r="AI787" s="168"/>
      <c r="AJ787" s="168"/>
      <c r="AK787" s="168"/>
      <c r="AL787" s="168"/>
      <c r="AM787" s="168"/>
      <c r="AN787" s="168"/>
    </row>
    <row r="788" spans="1:40" s="16" customFormat="1" ht="10.199999999999999" hidden="1">
      <c r="A788" s="16">
        <v>30311</v>
      </c>
      <c r="B788" s="167" t="s">
        <v>124</v>
      </c>
      <c r="C788" s="54">
        <f>-VLOOKUP(A788,Clasificación!C:J,5,FALSE)</f>
        <v>0</v>
      </c>
      <c r="D788" s="54"/>
      <c r="E788" s="54"/>
      <c r="F788" s="54">
        <f>-VLOOKUP(A788,Clasificación!C:K,9,FALSE)</f>
        <v>0</v>
      </c>
      <c r="G788" s="54">
        <f t="shared" si="43"/>
        <v>0</v>
      </c>
      <c r="H788" s="54"/>
      <c r="I788" s="54"/>
      <c r="J788" s="54"/>
      <c r="K788" s="54"/>
      <c r="L788" s="54"/>
      <c r="M788" s="54"/>
      <c r="N788" s="54"/>
      <c r="O788" s="54"/>
      <c r="P788" s="54"/>
      <c r="Q788" s="54"/>
      <c r="R788" s="54"/>
      <c r="S788" s="54"/>
      <c r="T788" s="54"/>
      <c r="U788" s="54"/>
      <c r="V788" s="54"/>
      <c r="W788" s="54"/>
      <c r="X788" s="54"/>
      <c r="Y788" s="54"/>
      <c r="Z788" s="54"/>
      <c r="AA788" s="54">
        <f t="shared" si="44"/>
        <v>0</v>
      </c>
      <c r="AB788" s="55"/>
      <c r="AC788" s="168"/>
      <c r="AD788" s="168"/>
      <c r="AE788" s="168"/>
      <c r="AF788" s="168"/>
      <c r="AG788" s="168"/>
      <c r="AH788" s="168"/>
      <c r="AI788" s="168"/>
      <c r="AJ788" s="168"/>
      <c r="AK788" s="168"/>
      <c r="AL788" s="168"/>
      <c r="AM788" s="168"/>
      <c r="AN788" s="168"/>
    </row>
    <row r="789" spans="1:40" s="16" customFormat="1" ht="10.199999999999999" hidden="1">
      <c r="A789" s="16">
        <v>303111</v>
      </c>
      <c r="B789" s="167" t="s">
        <v>124</v>
      </c>
      <c r="C789" s="54">
        <f>-VLOOKUP(A789,Clasificación!C:J,5,FALSE)</f>
        <v>0</v>
      </c>
      <c r="D789" s="54"/>
      <c r="E789" s="54"/>
      <c r="F789" s="54">
        <f>-VLOOKUP(A789,Clasificación!C:K,9,FALSE)</f>
        <v>0</v>
      </c>
      <c r="G789" s="54">
        <f t="shared" si="43"/>
        <v>0</v>
      </c>
      <c r="H789" s="54"/>
      <c r="I789" s="54"/>
      <c r="J789" s="54"/>
      <c r="K789" s="54"/>
      <c r="L789" s="54"/>
      <c r="M789" s="54"/>
      <c r="N789" s="54"/>
      <c r="O789" s="54"/>
      <c r="P789" s="54"/>
      <c r="Q789" s="54"/>
      <c r="R789" s="54"/>
      <c r="S789" s="54"/>
      <c r="T789" s="54"/>
      <c r="U789" s="54"/>
      <c r="V789" s="54"/>
      <c r="W789" s="54"/>
      <c r="X789" s="54"/>
      <c r="Y789" s="54"/>
      <c r="Z789" s="54"/>
      <c r="AA789" s="54">
        <f t="shared" si="44"/>
        <v>0</v>
      </c>
      <c r="AB789" s="55"/>
      <c r="AC789" s="168"/>
      <c r="AD789" s="168"/>
      <c r="AE789" s="168"/>
      <c r="AF789" s="168"/>
      <c r="AG789" s="168"/>
      <c r="AH789" s="168"/>
      <c r="AI789" s="168"/>
      <c r="AJ789" s="168"/>
      <c r="AK789" s="168"/>
      <c r="AL789" s="168"/>
      <c r="AM789" s="168"/>
      <c r="AN789" s="168"/>
    </row>
    <row r="790" spans="1:40" s="16" customFormat="1" ht="10.199999999999999" hidden="1">
      <c r="A790" s="16">
        <v>3031111</v>
      </c>
      <c r="B790" s="167" t="s">
        <v>124</v>
      </c>
      <c r="C790" s="54">
        <f>-VLOOKUP(A790,Clasificación!C:J,5,FALSE)</f>
        <v>0</v>
      </c>
      <c r="D790" s="54"/>
      <c r="E790" s="54"/>
      <c r="F790" s="54">
        <f>-VLOOKUP(A790,Clasificación!C:K,9,FALSE)</f>
        <v>0</v>
      </c>
      <c r="G790" s="54">
        <f t="shared" si="43"/>
        <v>0</v>
      </c>
      <c r="H790" s="54"/>
      <c r="I790" s="54"/>
      <c r="J790" s="54"/>
      <c r="K790" s="54"/>
      <c r="L790" s="54"/>
      <c r="M790" s="54"/>
      <c r="N790" s="54"/>
      <c r="O790" s="54"/>
      <c r="P790" s="54"/>
      <c r="Q790" s="54"/>
      <c r="R790" s="54"/>
      <c r="S790" s="54"/>
      <c r="T790" s="54"/>
      <c r="U790" s="54"/>
      <c r="V790" s="54"/>
      <c r="W790" s="54"/>
      <c r="X790" s="54"/>
      <c r="Y790" s="54"/>
      <c r="Z790" s="54"/>
      <c r="AA790" s="54">
        <f t="shared" si="44"/>
        <v>0</v>
      </c>
      <c r="AB790" s="55"/>
      <c r="AC790" s="168"/>
      <c r="AD790" s="168"/>
      <c r="AE790" s="168"/>
      <c r="AF790" s="168"/>
      <c r="AG790" s="168"/>
      <c r="AH790" s="168"/>
      <c r="AI790" s="168"/>
      <c r="AJ790" s="168"/>
      <c r="AK790" s="168"/>
      <c r="AL790" s="168"/>
      <c r="AM790" s="168"/>
      <c r="AN790" s="168"/>
    </row>
    <row r="791" spans="1:40" s="16" customFormat="1" ht="10.199999999999999" hidden="1">
      <c r="A791" s="16">
        <v>30311111</v>
      </c>
      <c r="B791" s="167" t="s">
        <v>124</v>
      </c>
      <c r="C791" s="54">
        <f>-VLOOKUP(A791,Clasificación!C:J,5,FALSE)</f>
        <v>0</v>
      </c>
      <c r="D791" s="54"/>
      <c r="E791" s="54"/>
      <c r="F791" s="54">
        <f>-VLOOKUP(A791,Clasificación!C:K,9,FALSE)</f>
        <v>0</v>
      </c>
      <c r="G791" s="54">
        <f t="shared" si="43"/>
        <v>0</v>
      </c>
      <c r="H791" s="54"/>
      <c r="I791" s="54"/>
      <c r="J791" s="54"/>
      <c r="K791" s="54"/>
      <c r="L791" s="54"/>
      <c r="M791" s="54"/>
      <c r="N791" s="54"/>
      <c r="O791" s="54"/>
      <c r="P791" s="54"/>
      <c r="Q791" s="54"/>
      <c r="R791" s="54"/>
      <c r="S791" s="54"/>
      <c r="T791" s="54"/>
      <c r="U791" s="54"/>
      <c r="V791" s="54"/>
      <c r="W791" s="54"/>
      <c r="X791" s="54"/>
      <c r="Y791" s="54"/>
      <c r="Z791" s="54"/>
      <c r="AA791" s="54">
        <f t="shared" si="44"/>
        <v>0</v>
      </c>
      <c r="AB791" s="55"/>
      <c r="AC791" s="168"/>
      <c r="AD791" s="168"/>
      <c r="AE791" s="168"/>
      <c r="AF791" s="168"/>
      <c r="AG791" s="168"/>
      <c r="AH791" s="168"/>
      <c r="AI791" s="168"/>
      <c r="AJ791" s="168"/>
      <c r="AK791" s="168"/>
      <c r="AL791" s="168"/>
      <c r="AM791" s="168"/>
      <c r="AN791" s="168"/>
    </row>
    <row r="792" spans="1:40" s="16" customFormat="1" ht="10.199999999999999" hidden="1">
      <c r="A792" s="16">
        <v>3031111101</v>
      </c>
      <c r="B792" s="167" t="s">
        <v>716</v>
      </c>
      <c r="C792" s="54">
        <f>-VLOOKUP(A792,Clasificación!C:J,5,FALSE)</f>
        <v>0</v>
      </c>
      <c r="D792" s="54"/>
      <c r="E792" s="54"/>
      <c r="F792" s="54">
        <f>-VLOOKUP(A792,Clasificación!C:K,9,FALSE)</f>
        <v>0</v>
      </c>
      <c r="G792" s="54">
        <f t="shared" si="43"/>
        <v>0</v>
      </c>
      <c r="H792" s="54"/>
      <c r="I792" s="54"/>
      <c r="J792" s="54"/>
      <c r="K792" s="54"/>
      <c r="L792" s="54"/>
      <c r="M792" s="54"/>
      <c r="N792" s="54"/>
      <c r="O792" s="54"/>
      <c r="P792" s="54"/>
      <c r="Q792" s="54"/>
      <c r="R792" s="54"/>
      <c r="S792" s="54"/>
      <c r="T792" s="54"/>
      <c r="U792" s="54"/>
      <c r="V792" s="54"/>
      <c r="W792" s="54"/>
      <c r="X792" s="54"/>
      <c r="Y792" s="54"/>
      <c r="Z792" s="54"/>
      <c r="AA792" s="54">
        <f t="shared" si="44"/>
        <v>0</v>
      </c>
      <c r="AB792" s="55"/>
      <c r="AC792" s="168"/>
      <c r="AD792" s="168"/>
      <c r="AE792" s="168"/>
      <c r="AF792" s="168"/>
      <c r="AG792" s="168"/>
      <c r="AH792" s="168"/>
      <c r="AI792" s="168"/>
      <c r="AJ792" s="168"/>
      <c r="AK792" s="168"/>
      <c r="AL792" s="168"/>
      <c r="AM792" s="168"/>
      <c r="AN792" s="168"/>
    </row>
    <row r="793" spans="1:40" s="16" customFormat="1" ht="10.199999999999999" hidden="1">
      <c r="A793" s="16">
        <v>3031111102</v>
      </c>
      <c r="B793" s="167" t="s">
        <v>717</v>
      </c>
      <c r="C793" s="54">
        <f>-VLOOKUP(A793,Clasificación!C:J,5,FALSE)</f>
        <v>0</v>
      </c>
      <c r="D793" s="54"/>
      <c r="E793" s="54"/>
      <c r="F793" s="54">
        <f>-VLOOKUP(A793,Clasificación!C:K,9,FALSE)</f>
        <v>0</v>
      </c>
      <c r="G793" s="54">
        <f t="shared" si="43"/>
        <v>0</v>
      </c>
      <c r="H793" s="54"/>
      <c r="I793" s="54"/>
      <c r="J793" s="54"/>
      <c r="K793" s="54"/>
      <c r="L793" s="54"/>
      <c r="M793" s="54"/>
      <c r="N793" s="54"/>
      <c r="O793" s="54"/>
      <c r="P793" s="54"/>
      <c r="Q793" s="54"/>
      <c r="R793" s="54"/>
      <c r="S793" s="54"/>
      <c r="T793" s="54"/>
      <c r="U793" s="54"/>
      <c r="V793" s="54"/>
      <c r="W793" s="54"/>
      <c r="X793" s="54"/>
      <c r="Y793" s="54"/>
      <c r="Z793" s="54"/>
      <c r="AA793" s="54">
        <f t="shared" si="44"/>
        <v>0</v>
      </c>
      <c r="AB793" s="55"/>
      <c r="AC793" s="168"/>
      <c r="AD793" s="168"/>
      <c r="AE793" s="168"/>
      <c r="AF793" s="168"/>
      <c r="AG793" s="168"/>
      <c r="AH793" s="168"/>
      <c r="AI793" s="168"/>
      <c r="AJ793" s="168"/>
      <c r="AK793" s="168"/>
      <c r="AL793" s="168"/>
      <c r="AM793" s="168"/>
      <c r="AN793" s="168"/>
    </row>
    <row r="794" spans="1:40" s="16" customFormat="1" ht="10.199999999999999" hidden="1">
      <c r="A794" s="16">
        <v>3031111103</v>
      </c>
      <c r="B794" s="167" t="s">
        <v>718</v>
      </c>
      <c r="C794" s="54">
        <f>-VLOOKUP(A794,Clasificación!C:J,5,FALSE)</f>
        <v>0</v>
      </c>
      <c r="D794" s="54"/>
      <c r="E794" s="54"/>
      <c r="F794" s="54">
        <f>-VLOOKUP(A794,Clasificación!C:K,9,FALSE)</f>
        <v>0</v>
      </c>
      <c r="G794" s="54">
        <f t="shared" si="43"/>
        <v>0</v>
      </c>
      <c r="H794" s="54"/>
      <c r="I794" s="54"/>
      <c r="J794" s="54"/>
      <c r="K794" s="54"/>
      <c r="L794" s="54"/>
      <c r="M794" s="54"/>
      <c r="N794" s="54"/>
      <c r="O794" s="54"/>
      <c r="P794" s="54"/>
      <c r="Q794" s="54"/>
      <c r="R794" s="54"/>
      <c r="S794" s="54"/>
      <c r="T794" s="54"/>
      <c r="U794" s="54"/>
      <c r="V794" s="54"/>
      <c r="W794" s="54"/>
      <c r="X794" s="54"/>
      <c r="Y794" s="54"/>
      <c r="Z794" s="54"/>
      <c r="AA794" s="54">
        <f t="shared" si="44"/>
        <v>0</v>
      </c>
      <c r="AB794" s="55"/>
      <c r="AC794" s="168"/>
      <c r="AD794" s="168"/>
      <c r="AE794" s="168"/>
      <c r="AF794" s="168"/>
      <c r="AG794" s="168"/>
      <c r="AH794" s="168"/>
      <c r="AI794" s="168"/>
      <c r="AJ794" s="168"/>
      <c r="AK794" s="168"/>
      <c r="AL794" s="168"/>
      <c r="AM794" s="168"/>
      <c r="AN794" s="168"/>
    </row>
    <row r="795" spans="1:40" s="16" customFormat="1" ht="10.199999999999999" hidden="1">
      <c r="A795" s="16">
        <v>3031111104</v>
      </c>
      <c r="B795" s="167" t="s">
        <v>719</v>
      </c>
      <c r="C795" s="54">
        <f>-VLOOKUP(A795,Clasificación!C:J,5,FALSE)</f>
        <v>0</v>
      </c>
      <c r="D795" s="54"/>
      <c r="E795" s="54"/>
      <c r="F795" s="54">
        <f>-VLOOKUP(A795,Clasificación!C:K,9,FALSE)</f>
        <v>0</v>
      </c>
      <c r="G795" s="54">
        <f t="shared" si="43"/>
        <v>0</v>
      </c>
      <c r="H795" s="54"/>
      <c r="I795" s="54"/>
      <c r="J795" s="54"/>
      <c r="K795" s="54"/>
      <c r="L795" s="54"/>
      <c r="M795" s="54"/>
      <c r="N795" s="54"/>
      <c r="O795" s="54"/>
      <c r="P795" s="54"/>
      <c r="Q795" s="54"/>
      <c r="R795" s="54"/>
      <c r="S795" s="54"/>
      <c r="T795" s="54"/>
      <c r="U795" s="54"/>
      <c r="V795" s="54"/>
      <c r="W795" s="54"/>
      <c r="X795" s="54"/>
      <c r="Y795" s="54"/>
      <c r="Z795" s="54"/>
      <c r="AA795" s="54">
        <f t="shared" si="44"/>
        <v>0</v>
      </c>
      <c r="AB795" s="55"/>
      <c r="AC795" s="168"/>
      <c r="AD795" s="168"/>
      <c r="AE795" s="168"/>
      <c r="AF795" s="168"/>
      <c r="AG795" s="168"/>
      <c r="AH795" s="168"/>
      <c r="AI795" s="168"/>
      <c r="AJ795" s="168"/>
      <c r="AK795" s="168"/>
      <c r="AL795" s="168"/>
      <c r="AM795" s="168"/>
      <c r="AN795" s="168"/>
    </row>
    <row r="796" spans="1:40" s="16" customFormat="1" ht="10.199999999999999" hidden="1">
      <c r="A796" s="16">
        <v>304</v>
      </c>
      <c r="B796" s="167" t="s">
        <v>81</v>
      </c>
      <c r="C796" s="54">
        <f>-VLOOKUP(A796,Clasificación!C:J,5,FALSE)</f>
        <v>0</v>
      </c>
      <c r="D796" s="54"/>
      <c r="E796" s="54"/>
      <c r="F796" s="54">
        <f>-VLOOKUP(A796,Clasificación!C:K,9,FALSE)</f>
        <v>0</v>
      </c>
      <c r="G796" s="54">
        <f t="shared" si="43"/>
        <v>0</v>
      </c>
      <c r="H796" s="54"/>
      <c r="I796" s="54"/>
      <c r="J796" s="54"/>
      <c r="K796" s="54"/>
      <c r="L796" s="54"/>
      <c r="M796" s="54"/>
      <c r="N796" s="54"/>
      <c r="O796" s="54"/>
      <c r="P796" s="54"/>
      <c r="Q796" s="54"/>
      <c r="R796" s="54"/>
      <c r="S796" s="54"/>
      <c r="T796" s="54"/>
      <c r="U796" s="54"/>
      <c r="V796" s="54"/>
      <c r="W796" s="54"/>
      <c r="X796" s="54"/>
      <c r="Y796" s="54"/>
      <c r="Z796" s="54"/>
      <c r="AA796" s="54">
        <f t="shared" si="44"/>
        <v>0</v>
      </c>
      <c r="AB796" s="55"/>
      <c r="AC796" s="168"/>
      <c r="AD796" s="168"/>
      <c r="AE796" s="168"/>
      <c r="AF796" s="168"/>
      <c r="AG796" s="168"/>
      <c r="AH796" s="168"/>
      <c r="AI796" s="168"/>
      <c r="AJ796" s="168"/>
      <c r="AK796" s="168"/>
      <c r="AL796" s="168"/>
      <c r="AM796" s="168"/>
      <c r="AN796" s="168"/>
    </row>
    <row r="797" spans="1:40" s="16" customFormat="1" ht="10.199999999999999" hidden="1">
      <c r="A797" s="16">
        <v>3041</v>
      </c>
      <c r="B797" s="167" t="s">
        <v>336</v>
      </c>
      <c r="C797" s="54">
        <f>-VLOOKUP(A797,Clasificación!C:J,5,FALSE)</f>
        <v>0</v>
      </c>
      <c r="D797" s="54"/>
      <c r="E797" s="54"/>
      <c r="F797" s="54">
        <f>-VLOOKUP(A797,Clasificación!C:K,9,FALSE)</f>
        <v>0</v>
      </c>
      <c r="G797" s="54">
        <f t="shared" si="43"/>
        <v>0</v>
      </c>
      <c r="H797" s="54"/>
      <c r="I797" s="54"/>
      <c r="J797" s="54"/>
      <c r="K797" s="54"/>
      <c r="L797" s="54"/>
      <c r="M797" s="54"/>
      <c r="N797" s="54"/>
      <c r="O797" s="54"/>
      <c r="P797" s="54"/>
      <c r="Q797" s="54"/>
      <c r="R797" s="54"/>
      <c r="S797" s="54"/>
      <c r="T797" s="54"/>
      <c r="U797" s="54"/>
      <c r="V797" s="54"/>
      <c r="W797" s="54"/>
      <c r="X797" s="54"/>
      <c r="Y797" s="54"/>
      <c r="Z797" s="54"/>
      <c r="AA797" s="54">
        <f t="shared" si="44"/>
        <v>0</v>
      </c>
      <c r="AB797" s="55"/>
      <c r="AC797" s="168"/>
      <c r="AD797" s="168"/>
      <c r="AE797" s="168"/>
      <c r="AF797" s="168"/>
      <c r="AG797" s="168"/>
      <c r="AH797" s="168"/>
      <c r="AI797" s="168"/>
      <c r="AJ797" s="168"/>
      <c r="AK797" s="168"/>
      <c r="AL797" s="168"/>
      <c r="AM797" s="168"/>
      <c r="AN797" s="168"/>
    </row>
    <row r="798" spans="1:40" s="16" customFormat="1" ht="10.199999999999999" hidden="1">
      <c r="A798" s="16">
        <v>30411</v>
      </c>
      <c r="B798" s="167" t="s">
        <v>336</v>
      </c>
      <c r="C798" s="54">
        <f>-VLOOKUP(A798,Clasificación!C:J,5,FALSE)</f>
        <v>0</v>
      </c>
      <c r="D798" s="54"/>
      <c r="E798" s="54"/>
      <c r="F798" s="54">
        <f>-VLOOKUP(A798,Clasificación!C:K,9,FALSE)</f>
        <v>0</v>
      </c>
      <c r="G798" s="54">
        <f t="shared" si="43"/>
        <v>0</v>
      </c>
      <c r="H798" s="54"/>
      <c r="I798" s="54"/>
      <c r="J798" s="54"/>
      <c r="K798" s="54"/>
      <c r="L798" s="54"/>
      <c r="M798" s="54"/>
      <c r="N798" s="54"/>
      <c r="O798" s="54"/>
      <c r="P798" s="54"/>
      <c r="Q798" s="54"/>
      <c r="R798" s="54"/>
      <c r="S798" s="54"/>
      <c r="T798" s="54"/>
      <c r="U798" s="54"/>
      <c r="V798" s="54"/>
      <c r="W798" s="54"/>
      <c r="X798" s="54"/>
      <c r="Y798" s="54"/>
      <c r="Z798" s="54"/>
      <c r="AA798" s="54">
        <f t="shared" si="44"/>
        <v>0</v>
      </c>
      <c r="AB798" s="55"/>
      <c r="AC798" s="168"/>
      <c r="AD798" s="168"/>
      <c r="AE798" s="168"/>
      <c r="AF798" s="168"/>
      <c r="AG798" s="168"/>
      <c r="AH798" s="168"/>
      <c r="AI798" s="168"/>
      <c r="AJ798" s="168"/>
      <c r="AK798" s="168"/>
      <c r="AL798" s="168"/>
      <c r="AM798" s="168"/>
      <c r="AN798" s="168"/>
    </row>
    <row r="799" spans="1:40" s="16" customFormat="1" ht="10.199999999999999" hidden="1">
      <c r="A799" s="16">
        <v>304111</v>
      </c>
      <c r="B799" s="167" t="s">
        <v>336</v>
      </c>
      <c r="C799" s="54">
        <f>-VLOOKUP(A799,Clasificación!C:J,5,FALSE)</f>
        <v>0</v>
      </c>
      <c r="D799" s="54"/>
      <c r="E799" s="54"/>
      <c r="F799" s="54">
        <f>-VLOOKUP(A799,Clasificación!C:K,9,FALSE)</f>
        <v>0</v>
      </c>
      <c r="G799" s="54">
        <f t="shared" si="43"/>
        <v>0</v>
      </c>
      <c r="H799" s="54"/>
      <c r="I799" s="54"/>
      <c r="J799" s="54"/>
      <c r="K799" s="54"/>
      <c r="L799" s="54"/>
      <c r="M799" s="54"/>
      <c r="N799" s="54"/>
      <c r="O799" s="54"/>
      <c r="P799" s="54"/>
      <c r="Q799" s="54"/>
      <c r="R799" s="54"/>
      <c r="S799" s="54"/>
      <c r="T799" s="54"/>
      <c r="U799" s="54"/>
      <c r="V799" s="54"/>
      <c r="W799" s="54"/>
      <c r="X799" s="54"/>
      <c r="Y799" s="54"/>
      <c r="Z799" s="54"/>
      <c r="AA799" s="54">
        <f t="shared" si="44"/>
        <v>0</v>
      </c>
      <c r="AB799" s="55"/>
      <c r="AC799" s="168"/>
      <c r="AD799" s="168"/>
      <c r="AE799" s="168"/>
      <c r="AF799" s="168"/>
      <c r="AG799" s="168"/>
      <c r="AH799" s="168"/>
      <c r="AI799" s="168"/>
      <c r="AJ799" s="168"/>
      <c r="AK799" s="168"/>
      <c r="AL799" s="168"/>
      <c r="AM799" s="168"/>
      <c r="AN799" s="168"/>
    </row>
    <row r="800" spans="1:40" s="16" customFormat="1" ht="10.199999999999999" hidden="1">
      <c r="A800" s="16">
        <v>3041111</v>
      </c>
      <c r="B800" s="167" t="s">
        <v>336</v>
      </c>
      <c r="C800" s="54">
        <f>-VLOOKUP(A800,Clasificación!C:J,5,FALSE)</f>
        <v>0</v>
      </c>
      <c r="D800" s="54"/>
      <c r="E800" s="54"/>
      <c r="F800" s="54">
        <f>-VLOOKUP(A800,Clasificación!C:K,9,FALSE)</f>
        <v>0</v>
      </c>
      <c r="G800" s="54">
        <f t="shared" si="43"/>
        <v>0</v>
      </c>
      <c r="H800" s="54"/>
      <c r="I800" s="54"/>
      <c r="J800" s="54"/>
      <c r="K800" s="54"/>
      <c r="L800" s="54"/>
      <c r="M800" s="54"/>
      <c r="N800" s="54"/>
      <c r="O800" s="54"/>
      <c r="P800" s="54"/>
      <c r="Q800" s="54"/>
      <c r="R800" s="54"/>
      <c r="S800" s="54"/>
      <c r="T800" s="54"/>
      <c r="U800" s="54"/>
      <c r="V800" s="54"/>
      <c r="W800" s="54"/>
      <c r="X800" s="54"/>
      <c r="Y800" s="54"/>
      <c r="Z800" s="54"/>
      <c r="AA800" s="54">
        <f t="shared" si="44"/>
        <v>0</v>
      </c>
      <c r="AB800" s="55"/>
      <c r="AC800" s="168"/>
      <c r="AD800" s="168"/>
      <c r="AE800" s="168"/>
      <c r="AF800" s="168"/>
      <c r="AG800" s="168"/>
      <c r="AH800" s="168"/>
      <c r="AI800" s="168"/>
      <c r="AJ800" s="168"/>
      <c r="AK800" s="168"/>
      <c r="AL800" s="168"/>
      <c r="AM800" s="168"/>
      <c r="AN800" s="168"/>
    </row>
    <row r="801" spans="1:40" s="16" customFormat="1" ht="10.199999999999999" hidden="1">
      <c r="A801" s="16">
        <v>30411111</v>
      </c>
      <c r="B801" s="167" t="s">
        <v>336</v>
      </c>
      <c r="C801" s="54">
        <f>-VLOOKUP(A801,Clasificación!C:J,5,FALSE)</f>
        <v>0</v>
      </c>
      <c r="D801" s="54"/>
      <c r="E801" s="54"/>
      <c r="F801" s="54">
        <f>-VLOOKUP(A801,Clasificación!C:K,9,FALSE)</f>
        <v>0</v>
      </c>
      <c r="G801" s="54">
        <f t="shared" si="43"/>
        <v>0</v>
      </c>
      <c r="H801" s="54"/>
      <c r="I801" s="54"/>
      <c r="J801" s="54"/>
      <c r="K801" s="54"/>
      <c r="L801" s="54"/>
      <c r="M801" s="54"/>
      <c r="N801" s="54"/>
      <c r="O801" s="54"/>
      <c r="P801" s="54"/>
      <c r="Q801" s="54"/>
      <c r="R801" s="54"/>
      <c r="S801" s="54"/>
      <c r="T801" s="54"/>
      <c r="U801" s="54"/>
      <c r="V801" s="54"/>
      <c r="W801" s="54"/>
      <c r="X801" s="54"/>
      <c r="Y801" s="54"/>
      <c r="Z801" s="54"/>
      <c r="AA801" s="54">
        <f t="shared" si="44"/>
        <v>0</v>
      </c>
      <c r="AB801" s="55"/>
      <c r="AC801" s="168"/>
      <c r="AD801" s="168"/>
      <c r="AE801" s="168"/>
      <c r="AF801" s="168"/>
      <c r="AG801" s="168"/>
      <c r="AH801" s="168"/>
      <c r="AI801" s="168"/>
      <c r="AJ801" s="168"/>
      <c r="AK801" s="168"/>
      <c r="AL801" s="168"/>
      <c r="AM801" s="168"/>
      <c r="AN801" s="168"/>
    </row>
    <row r="802" spans="1:40" s="317" customFormat="1" ht="10.199999999999999" hidden="1">
      <c r="A802" s="317">
        <v>3041111101</v>
      </c>
      <c r="B802" s="318" t="s">
        <v>107</v>
      </c>
      <c r="C802" s="319">
        <f>-VLOOKUP(A802,Clasificación!C:J,5,FALSE)</f>
        <v>1721528850</v>
      </c>
      <c r="D802" s="319"/>
      <c r="E802" s="319">
        <f>+D803</f>
        <v>911479993</v>
      </c>
      <c r="F802" s="319">
        <f>-VLOOKUP(A802,Clasificación!C:K,9,FALSE)</f>
        <v>800236665</v>
      </c>
      <c r="G802" s="319">
        <f>C802+D802-E802-F802</f>
        <v>9812192</v>
      </c>
      <c r="H802" s="319"/>
      <c r="I802" s="319"/>
      <c r="J802" s="319">
        <f>-G802</f>
        <v>-9812192</v>
      </c>
      <c r="K802" s="319"/>
      <c r="L802" s="319"/>
      <c r="M802" s="319"/>
      <c r="N802" s="319"/>
      <c r="O802" s="319"/>
      <c r="P802" s="319"/>
      <c r="Q802" s="319"/>
      <c r="R802" s="319"/>
      <c r="S802" s="319"/>
      <c r="T802" s="319"/>
      <c r="U802" s="319"/>
      <c r="V802" s="319"/>
      <c r="W802" s="319"/>
      <c r="X802" s="319"/>
      <c r="Y802" s="319"/>
      <c r="Z802" s="319"/>
      <c r="AA802" s="319">
        <f t="shared" si="44"/>
        <v>0</v>
      </c>
      <c r="AB802" s="320"/>
      <c r="AC802" s="321"/>
      <c r="AD802" s="321"/>
      <c r="AE802" s="321"/>
      <c r="AF802" s="321"/>
      <c r="AG802" s="321"/>
      <c r="AH802" s="321"/>
      <c r="AI802" s="321"/>
      <c r="AJ802" s="321"/>
      <c r="AK802" s="321"/>
      <c r="AL802" s="321"/>
      <c r="AM802" s="321"/>
      <c r="AN802" s="321"/>
    </row>
    <row r="803" spans="1:40" s="16" customFormat="1" ht="10.199999999999999" hidden="1">
      <c r="A803" s="16">
        <v>3041111102</v>
      </c>
      <c r="B803" s="167" t="s">
        <v>108</v>
      </c>
      <c r="C803" s="54">
        <f>-VLOOKUP(A803,Clasificación!C:J,5,FALSE)</f>
        <v>4220022608</v>
      </c>
      <c r="D803" s="54">
        <v>911479993</v>
      </c>
      <c r="E803" s="54">
        <f>+D1331</f>
        <v>4220022608</v>
      </c>
      <c r="F803" s="54">
        <f>-VLOOKUP(A803,Clasificación!C:K,9,FALSE)</f>
        <v>911479993</v>
      </c>
      <c r="G803" s="54">
        <f>C803+D803-E803-F803</f>
        <v>0</v>
      </c>
      <c r="H803" s="54"/>
      <c r="I803" s="54"/>
      <c r="J803" s="54"/>
      <c r="K803" s="54"/>
      <c r="L803" s="54"/>
      <c r="M803" s="54"/>
      <c r="N803" s="54"/>
      <c r="O803" s="54"/>
      <c r="P803" s="54"/>
      <c r="Q803" s="54"/>
      <c r="R803" s="54"/>
      <c r="S803" s="54"/>
      <c r="T803" s="54"/>
      <c r="U803" s="54"/>
      <c r="V803" s="54"/>
      <c r="W803" s="54"/>
      <c r="X803" s="54"/>
      <c r="Y803" s="54"/>
      <c r="Z803" s="54"/>
      <c r="AA803" s="54">
        <f t="shared" si="44"/>
        <v>0</v>
      </c>
      <c r="AB803" s="55"/>
      <c r="AC803" s="168"/>
      <c r="AD803" s="168"/>
      <c r="AE803" s="168"/>
      <c r="AF803" s="168"/>
      <c r="AG803" s="168"/>
      <c r="AH803" s="168"/>
      <c r="AI803" s="168"/>
      <c r="AJ803" s="168"/>
      <c r="AK803" s="168"/>
      <c r="AL803" s="168"/>
      <c r="AM803" s="168"/>
      <c r="AN803" s="168"/>
    </row>
    <row r="804" spans="1:40" s="16" customFormat="1" ht="7.5" hidden="1" customHeight="1">
      <c r="B804" s="241"/>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55"/>
      <c r="AC804" s="168"/>
      <c r="AD804" s="168"/>
      <c r="AE804" s="168"/>
      <c r="AF804" s="168"/>
      <c r="AG804" s="168"/>
      <c r="AH804" s="168"/>
      <c r="AI804" s="168"/>
      <c r="AJ804" s="168"/>
      <c r="AK804" s="168"/>
      <c r="AL804" s="168"/>
      <c r="AM804" s="168"/>
      <c r="AN804" s="168"/>
    </row>
    <row r="805" spans="1:40" s="16" customFormat="1" ht="10.199999999999999" hidden="1">
      <c r="A805" s="194">
        <v>4</v>
      </c>
      <c r="B805" s="195" t="s">
        <v>109</v>
      </c>
      <c r="C805" s="196">
        <f>-'BG 122022'!D330-SUM('CA FE'!C806:C1072)</f>
        <v>0</v>
      </c>
      <c r="D805" s="196"/>
      <c r="E805" s="196"/>
      <c r="F805" s="196">
        <f>+VLOOKUP(A805,Clasificación!C:K,9,FALSE)</f>
        <v>0</v>
      </c>
      <c r="G805" s="196">
        <f t="shared" ref="G805:G874" si="45">C805+D805-E805-F805</f>
        <v>0</v>
      </c>
      <c r="H805" s="196"/>
      <c r="I805" s="196"/>
      <c r="J805" s="196"/>
      <c r="K805" s="196"/>
      <c r="L805" s="196"/>
      <c r="M805" s="196"/>
      <c r="N805" s="196"/>
      <c r="O805" s="196"/>
      <c r="P805" s="196"/>
      <c r="Q805" s="196"/>
      <c r="R805" s="196"/>
      <c r="S805" s="196"/>
      <c r="T805" s="196"/>
      <c r="U805" s="196"/>
      <c r="V805" s="196"/>
      <c r="W805" s="196"/>
      <c r="X805" s="196"/>
      <c r="Y805" s="196"/>
      <c r="Z805" s="196"/>
      <c r="AA805" s="196">
        <f t="shared" si="44"/>
        <v>0</v>
      </c>
      <c r="AB805" s="55"/>
      <c r="AC805" s="168"/>
      <c r="AD805" s="168"/>
      <c r="AE805" s="168"/>
      <c r="AF805" s="168"/>
      <c r="AG805" s="168"/>
      <c r="AH805" s="168"/>
      <c r="AI805" s="168"/>
      <c r="AJ805" s="168"/>
      <c r="AK805" s="168"/>
      <c r="AL805" s="168"/>
      <c r="AM805" s="168"/>
      <c r="AN805" s="168"/>
    </row>
    <row r="806" spans="1:40" s="16" customFormat="1" ht="10.199999999999999" hidden="1">
      <c r="A806" s="16">
        <v>41</v>
      </c>
      <c r="B806" s="167" t="s">
        <v>14</v>
      </c>
      <c r="C806" s="54">
        <f>-VLOOKUP(A806,Clasificación!C:J,5,FALSE)</f>
        <v>0</v>
      </c>
      <c r="D806" s="54"/>
      <c r="E806" s="54"/>
      <c r="F806" s="54">
        <f>+VLOOKUP(A806,Clasificación!C:K,9,FALSE)</f>
        <v>0</v>
      </c>
      <c r="G806" s="54">
        <f t="shared" si="45"/>
        <v>0</v>
      </c>
      <c r="H806" s="54"/>
      <c r="I806" s="54"/>
      <c r="J806" s="54"/>
      <c r="K806" s="54"/>
      <c r="L806" s="54"/>
      <c r="M806" s="54"/>
      <c r="N806" s="54"/>
      <c r="O806" s="54"/>
      <c r="P806" s="54"/>
      <c r="Q806" s="54"/>
      <c r="R806" s="54"/>
      <c r="S806" s="54"/>
      <c r="T806" s="54"/>
      <c r="U806" s="54"/>
      <c r="V806" s="54"/>
      <c r="W806" s="54"/>
      <c r="X806" s="54"/>
      <c r="Y806" s="54"/>
      <c r="Z806" s="54"/>
      <c r="AA806" s="54">
        <f t="shared" si="44"/>
        <v>0</v>
      </c>
      <c r="AB806" s="55"/>
      <c r="AC806" s="168"/>
      <c r="AD806" s="168"/>
      <c r="AE806" s="168"/>
      <c r="AF806" s="168"/>
      <c r="AG806" s="168"/>
      <c r="AH806" s="168"/>
      <c r="AI806" s="168"/>
      <c r="AJ806" s="168"/>
      <c r="AK806" s="168"/>
      <c r="AL806" s="168"/>
      <c r="AM806" s="168"/>
      <c r="AN806" s="168"/>
    </row>
    <row r="807" spans="1:40" s="16" customFormat="1" ht="10.199999999999999" hidden="1">
      <c r="A807" s="16">
        <v>411</v>
      </c>
      <c r="B807" s="167" t="s">
        <v>337</v>
      </c>
      <c r="C807" s="54">
        <f>-VLOOKUP(A807,Clasificación!C:J,5,FALSE)</f>
        <v>0</v>
      </c>
      <c r="D807" s="54"/>
      <c r="E807" s="54"/>
      <c r="F807" s="54">
        <f>+VLOOKUP(A807,Clasificación!C:K,9,FALSE)</f>
        <v>0</v>
      </c>
      <c r="G807" s="54">
        <f t="shared" si="45"/>
        <v>0</v>
      </c>
      <c r="H807" s="54"/>
      <c r="I807" s="54"/>
      <c r="J807" s="54"/>
      <c r="K807" s="54"/>
      <c r="L807" s="54"/>
      <c r="M807" s="54"/>
      <c r="N807" s="54"/>
      <c r="O807" s="54"/>
      <c r="P807" s="54"/>
      <c r="Q807" s="54"/>
      <c r="R807" s="54"/>
      <c r="S807" s="54"/>
      <c r="T807" s="54"/>
      <c r="U807" s="54"/>
      <c r="V807" s="54"/>
      <c r="W807" s="54"/>
      <c r="X807" s="54"/>
      <c r="Y807" s="54"/>
      <c r="Z807" s="54"/>
      <c r="AA807" s="54">
        <f t="shared" si="44"/>
        <v>0</v>
      </c>
      <c r="AB807" s="55"/>
      <c r="AC807" s="168"/>
      <c r="AD807" s="168"/>
      <c r="AE807" s="168"/>
      <c r="AF807" s="168"/>
      <c r="AG807" s="168"/>
      <c r="AH807" s="168"/>
      <c r="AI807" s="168"/>
      <c r="AJ807" s="168"/>
      <c r="AK807" s="168"/>
      <c r="AL807" s="168"/>
      <c r="AM807" s="168"/>
      <c r="AN807" s="168"/>
    </row>
    <row r="808" spans="1:40" s="16" customFormat="1" ht="10.199999999999999" hidden="1">
      <c r="A808" s="16">
        <v>41101</v>
      </c>
      <c r="B808" s="167" t="s">
        <v>337</v>
      </c>
      <c r="C808" s="54">
        <f>-VLOOKUP(A808,Clasificación!C:J,5,FALSE)</f>
        <v>0</v>
      </c>
      <c r="D808" s="54"/>
      <c r="E808" s="54"/>
      <c r="F808" s="54">
        <f>+VLOOKUP(A808,Clasificación!C:K,9,FALSE)</f>
        <v>0</v>
      </c>
      <c r="G808" s="54">
        <f t="shared" si="45"/>
        <v>0</v>
      </c>
      <c r="H808" s="54"/>
      <c r="I808" s="54"/>
      <c r="J808" s="54"/>
      <c r="K808" s="54"/>
      <c r="L808" s="54"/>
      <c r="M808" s="54"/>
      <c r="N808" s="54"/>
      <c r="O808" s="54"/>
      <c r="P808" s="54"/>
      <c r="Q808" s="54"/>
      <c r="R808" s="54"/>
      <c r="S808" s="54"/>
      <c r="T808" s="54"/>
      <c r="U808" s="54"/>
      <c r="V808" s="54"/>
      <c r="W808" s="54"/>
      <c r="X808" s="54"/>
      <c r="Y808" s="54"/>
      <c r="Z808" s="54"/>
      <c r="AA808" s="54">
        <f t="shared" si="44"/>
        <v>0</v>
      </c>
      <c r="AB808" s="55"/>
      <c r="AC808" s="168"/>
      <c r="AD808" s="168"/>
      <c r="AE808" s="168"/>
      <c r="AF808" s="168"/>
      <c r="AG808" s="168"/>
      <c r="AH808" s="168"/>
      <c r="AI808" s="168"/>
      <c r="AJ808" s="168"/>
      <c r="AK808" s="168"/>
      <c r="AL808" s="168"/>
      <c r="AM808" s="168"/>
      <c r="AN808" s="168"/>
    </row>
    <row r="809" spans="1:40" s="16" customFormat="1" ht="10.199999999999999" hidden="1">
      <c r="A809" s="16">
        <v>411011</v>
      </c>
      <c r="B809" s="167" t="s">
        <v>337</v>
      </c>
      <c r="C809" s="54">
        <f>-VLOOKUP(A809,Clasificación!C:J,5,FALSE)</f>
        <v>0</v>
      </c>
      <c r="D809" s="54"/>
      <c r="E809" s="54"/>
      <c r="F809" s="54">
        <f>+VLOOKUP(A809,Clasificación!C:K,9,FALSE)</f>
        <v>0</v>
      </c>
      <c r="G809" s="54">
        <f t="shared" si="45"/>
        <v>0</v>
      </c>
      <c r="H809" s="54"/>
      <c r="I809" s="54"/>
      <c r="J809" s="54"/>
      <c r="K809" s="54"/>
      <c r="L809" s="54"/>
      <c r="M809" s="54"/>
      <c r="N809" s="54"/>
      <c r="O809" s="54"/>
      <c r="P809" s="54"/>
      <c r="Q809" s="54"/>
      <c r="R809" s="54"/>
      <c r="S809" s="54"/>
      <c r="T809" s="54"/>
      <c r="U809" s="54"/>
      <c r="V809" s="54"/>
      <c r="W809" s="54"/>
      <c r="X809" s="54"/>
      <c r="Y809" s="54"/>
      <c r="Z809" s="54"/>
      <c r="AA809" s="54">
        <f t="shared" si="44"/>
        <v>0</v>
      </c>
      <c r="AB809" s="55"/>
      <c r="AC809" s="168"/>
      <c r="AD809" s="168"/>
      <c r="AE809" s="168"/>
      <c r="AF809" s="168"/>
      <c r="AG809" s="168"/>
      <c r="AH809" s="168"/>
      <c r="AI809" s="168"/>
      <c r="AJ809" s="168"/>
      <c r="AK809" s="168"/>
      <c r="AL809" s="168"/>
      <c r="AM809" s="168"/>
      <c r="AN809" s="168"/>
    </row>
    <row r="810" spans="1:40" s="16" customFormat="1" ht="10.199999999999999" hidden="1">
      <c r="A810" s="16">
        <v>4110111</v>
      </c>
      <c r="B810" s="167" t="s">
        <v>68</v>
      </c>
      <c r="C810" s="54">
        <f>-VLOOKUP(A810,Clasificación!C:J,5,FALSE)</f>
        <v>0</v>
      </c>
      <c r="D810" s="54"/>
      <c r="E810" s="54"/>
      <c r="F810" s="54">
        <f>+VLOOKUP(A810,Clasificación!C:K,9,FALSE)</f>
        <v>0</v>
      </c>
      <c r="G810" s="54">
        <f t="shared" si="45"/>
        <v>0</v>
      </c>
      <c r="H810" s="54"/>
      <c r="I810" s="54"/>
      <c r="J810" s="54"/>
      <c r="K810" s="54"/>
      <c r="L810" s="54"/>
      <c r="M810" s="54"/>
      <c r="N810" s="54"/>
      <c r="O810" s="54"/>
      <c r="P810" s="54"/>
      <c r="Q810" s="54"/>
      <c r="R810" s="54"/>
      <c r="S810" s="54"/>
      <c r="T810" s="54"/>
      <c r="U810" s="54"/>
      <c r="V810" s="54"/>
      <c r="W810" s="54"/>
      <c r="X810" s="54"/>
      <c r="Y810" s="54"/>
      <c r="Z810" s="54"/>
      <c r="AA810" s="54">
        <f t="shared" si="44"/>
        <v>0</v>
      </c>
      <c r="AB810" s="55"/>
      <c r="AC810" s="168"/>
      <c r="AD810" s="168"/>
      <c r="AE810" s="168"/>
      <c r="AF810" s="168"/>
      <c r="AG810" s="168"/>
      <c r="AH810" s="168"/>
      <c r="AI810" s="168"/>
      <c r="AJ810" s="168"/>
      <c r="AK810" s="168"/>
      <c r="AL810" s="168"/>
      <c r="AM810" s="168"/>
      <c r="AN810" s="168"/>
    </row>
    <row r="811" spans="1:40" s="16" customFormat="1" ht="10.199999999999999" hidden="1">
      <c r="A811" s="16">
        <v>41101111</v>
      </c>
      <c r="B811" s="167" t="s">
        <v>720</v>
      </c>
      <c r="C811" s="54">
        <f>-VLOOKUP(A811,Clasificación!C:J,5,FALSE)</f>
        <v>0</v>
      </c>
      <c r="D811" s="54"/>
      <c r="E811" s="54"/>
      <c r="F811" s="54">
        <f>+VLOOKUP(A811,Clasificación!C:K,9,FALSE)</f>
        <v>0</v>
      </c>
      <c r="G811" s="54">
        <f t="shared" si="45"/>
        <v>0</v>
      </c>
      <c r="H811" s="54"/>
      <c r="I811" s="54"/>
      <c r="J811" s="54"/>
      <c r="K811" s="54"/>
      <c r="L811" s="54"/>
      <c r="M811" s="54"/>
      <c r="N811" s="54"/>
      <c r="O811" s="54"/>
      <c r="P811" s="54"/>
      <c r="Q811" s="54"/>
      <c r="R811" s="54"/>
      <c r="S811" s="54"/>
      <c r="T811" s="54"/>
      <c r="U811" s="54"/>
      <c r="V811" s="54"/>
      <c r="W811" s="54"/>
      <c r="X811" s="54"/>
      <c r="Y811" s="54"/>
      <c r="Z811" s="54"/>
      <c r="AA811" s="54">
        <f t="shared" si="44"/>
        <v>0</v>
      </c>
      <c r="AB811" s="55"/>
      <c r="AC811" s="168"/>
      <c r="AD811" s="168"/>
      <c r="AE811" s="168"/>
      <c r="AF811" s="168"/>
      <c r="AG811" s="168"/>
      <c r="AH811" s="168"/>
      <c r="AI811" s="168"/>
      <c r="AJ811" s="168"/>
      <c r="AK811" s="168"/>
      <c r="AL811" s="168"/>
      <c r="AM811" s="168"/>
      <c r="AN811" s="168"/>
    </row>
    <row r="812" spans="1:40" s="312" customFormat="1" ht="10.199999999999999" hidden="1">
      <c r="A812" s="312">
        <v>4110111101</v>
      </c>
      <c r="B812" s="313" t="s">
        <v>721</v>
      </c>
      <c r="C812" s="314">
        <f>-VLOOKUP(A812,Clasificación!C:J,5,FALSE)</f>
        <v>-44330983</v>
      </c>
      <c r="D812" s="314"/>
      <c r="E812" s="314"/>
      <c r="F812" s="314">
        <f>+VLOOKUP(A812,Clasificación!C:K,9,FALSE)</f>
        <v>0</v>
      </c>
      <c r="G812" s="314">
        <f t="shared" si="45"/>
        <v>-44330983</v>
      </c>
      <c r="H812" s="314">
        <f>-G812</f>
        <v>44330983</v>
      </c>
      <c r="I812" s="314"/>
      <c r="J812" s="314"/>
      <c r="K812" s="314"/>
      <c r="L812" s="314"/>
      <c r="M812" s="314"/>
      <c r="N812" s="314"/>
      <c r="O812" s="314"/>
      <c r="P812" s="314"/>
      <c r="Q812" s="314"/>
      <c r="R812" s="314"/>
      <c r="S812" s="314"/>
      <c r="T812" s="314"/>
      <c r="U812" s="314"/>
      <c r="V812" s="314"/>
      <c r="W812" s="314"/>
      <c r="X812" s="314"/>
      <c r="Y812" s="314"/>
      <c r="Z812" s="314"/>
      <c r="AA812" s="314">
        <f t="shared" si="44"/>
        <v>0</v>
      </c>
      <c r="AB812" s="315"/>
      <c r="AC812" s="316"/>
      <c r="AD812" s="316"/>
      <c r="AE812" s="316"/>
      <c r="AF812" s="316"/>
      <c r="AG812" s="316"/>
      <c r="AH812" s="316"/>
      <c r="AI812" s="316"/>
      <c r="AJ812" s="316"/>
      <c r="AK812" s="316"/>
      <c r="AL812" s="316"/>
      <c r="AM812" s="316"/>
      <c r="AN812" s="316"/>
    </row>
    <row r="813" spans="1:40" s="312" customFormat="1" ht="10.199999999999999" hidden="1">
      <c r="A813" s="312">
        <v>4110111102</v>
      </c>
      <c r="B813" s="313" t="s">
        <v>722</v>
      </c>
      <c r="C813" s="314">
        <f>-VLOOKUP(A813,Clasificación!C:J,5,FALSE)</f>
        <v>-73761568</v>
      </c>
      <c r="D813" s="314"/>
      <c r="E813" s="314"/>
      <c r="F813" s="314">
        <f>+VLOOKUP(A813,Clasificación!C:K,9,FALSE)</f>
        <v>0</v>
      </c>
      <c r="G813" s="314">
        <f t="shared" si="45"/>
        <v>-73761568</v>
      </c>
      <c r="H813" s="314">
        <f>-G813</f>
        <v>73761568</v>
      </c>
      <c r="I813" s="314"/>
      <c r="J813" s="314"/>
      <c r="K813" s="314"/>
      <c r="L813" s="314"/>
      <c r="M813" s="314"/>
      <c r="N813" s="314"/>
      <c r="O813" s="314"/>
      <c r="P813" s="314"/>
      <c r="Q813" s="314"/>
      <c r="R813" s="314"/>
      <c r="S813" s="314"/>
      <c r="T813" s="314"/>
      <c r="U813" s="314"/>
      <c r="V813" s="314"/>
      <c r="W813" s="314"/>
      <c r="X813" s="314"/>
      <c r="Y813" s="314"/>
      <c r="Z813" s="314"/>
      <c r="AA813" s="314">
        <f t="shared" si="44"/>
        <v>0</v>
      </c>
      <c r="AB813" s="315"/>
      <c r="AC813" s="316"/>
      <c r="AD813" s="316"/>
      <c r="AE813" s="316"/>
      <c r="AF813" s="316"/>
      <c r="AG813" s="316"/>
      <c r="AH813" s="316"/>
      <c r="AI813" s="316"/>
      <c r="AJ813" s="316"/>
      <c r="AK813" s="316"/>
      <c r="AL813" s="316"/>
      <c r="AM813" s="316"/>
      <c r="AN813" s="316"/>
    </row>
    <row r="814" spans="1:40" s="16" customFormat="1" ht="10.199999999999999" hidden="1">
      <c r="A814" s="16">
        <v>41101112</v>
      </c>
      <c r="B814" s="167" t="s">
        <v>723</v>
      </c>
      <c r="C814" s="54">
        <f>-VLOOKUP(A814,Clasificación!C:J,5,FALSE)</f>
        <v>0</v>
      </c>
      <c r="D814" s="54"/>
      <c r="E814" s="54"/>
      <c r="F814" s="54">
        <f>+VLOOKUP(A814,Clasificación!C:K,9,FALSE)</f>
        <v>0</v>
      </c>
      <c r="G814" s="54">
        <f t="shared" si="45"/>
        <v>0</v>
      </c>
      <c r="H814" s="54"/>
      <c r="I814" s="54"/>
      <c r="J814" s="54"/>
      <c r="K814" s="54"/>
      <c r="L814" s="54"/>
      <c r="M814" s="54"/>
      <c r="N814" s="54"/>
      <c r="O814" s="54"/>
      <c r="P814" s="54"/>
      <c r="Q814" s="54"/>
      <c r="R814" s="54"/>
      <c r="S814" s="54"/>
      <c r="T814" s="54"/>
      <c r="U814" s="54"/>
      <c r="V814" s="54"/>
      <c r="W814" s="54"/>
      <c r="X814" s="54"/>
      <c r="Y814" s="54"/>
      <c r="Z814" s="54"/>
      <c r="AA814" s="54">
        <f t="shared" si="44"/>
        <v>0</v>
      </c>
      <c r="AB814" s="55"/>
      <c r="AC814" s="168"/>
      <c r="AD814" s="168"/>
      <c r="AE814" s="168"/>
      <c r="AF814" s="168"/>
      <c r="AG814" s="168"/>
      <c r="AH814" s="168"/>
      <c r="AI814" s="168"/>
      <c r="AJ814" s="168"/>
      <c r="AK814" s="168"/>
      <c r="AL814" s="168"/>
      <c r="AM814" s="168"/>
      <c r="AN814" s="168"/>
    </row>
    <row r="815" spans="1:40" s="16" customFormat="1" ht="10.199999999999999" hidden="1">
      <c r="A815" s="16">
        <v>4110111201</v>
      </c>
      <c r="B815" s="167" t="s">
        <v>724</v>
      </c>
      <c r="C815" s="54">
        <f>-VLOOKUP(A815,Clasificación!C:J,5,FALSE)</f>
        <v>0</v>
      </c>
      <c r="D815" s="54"/>
      <c r="E815" s="54"/>
      <c r="F815" s="54">
        <f>+VLOOKUP(A815,Clasificación!C:K,9,FALSE)</f>
        <v>0</v>
      </c>
      <c r="G815" s="54">
        <f t="shared" si="45"/>
        <v>0</v>
      </c>
      <c r="H815" s="54"/>
      <c r="I815" s="54"/>
      <c r="J815" s="54"/>
      <c r="K815" s="54"/>
      <c r="L815" s="54"/>
      <c r="M815" s="54"/>
      <c r="N815" s="54"/>
      <c r="O815" s="54"/>
      <c r="P815" s="54"/>
      <c r="Q815" s="54"/>
      <c r="R815" s="54"/>
      <c r="S815" s="54"/>
      <c r="T815" s="54"/>
      <c r="U815" s="54"/>
      <c r="V815" s="54"/>
      <c r="W815" s="54"/>
      <c r="X815" s="54"/>
      <c r="Y815" s="54"/>
      <c r="Z815" s="54"/>
      <c r="AA815" s="54">
        <f t="shared" si="44"/>
        <v>0</v>
      </c>
      <c r="AB815" s="55"/>
      <c r="AC815" s="168"/>
      <c r="AD815" s="168"/>
      <c r="AE815" s="168"/>
      <c r="AF815" s="168"/>
      <c r="AG815" s="168"/>
      <c r="AH815" s="168"/>
      <c r="AI815" s="168"/>
      <c r="AJ815" s="168"/>
      <c r="AK815" s="168"/>
      <c r="AL815" s="168"/>
      <c r="AM815" s="168"/>
      <c r="AN815" s="168"/>
    </row>
    <row r="816" spans="1:40" s="16" customFormat="1" ht="10.199999999999999" hidden="1">
      <c r="A816" s="16">
        <v>4110111202</v>
      </c>
      <c r="B816" s="167" t="s">
        <v>725</v>
      </c>
      <c r="C816" s="54">
        <f>-VLOOKUP(A816,Clasificación!C:J,5,FALSE)</f>
        <v>0</v>
      </c>
      <c r="D816" s="54"/>
      <c r="E816" s="54"/>
      <c r="F816" s="54">
        <f>+VLOOKUP(A816,Clasificación!C:K,9,FALSE)</f>
        <v>0</v>
      </c>
      <c r="G816" s="54">
        <f t="shared" si="45"/>
        <v>0</v>
      </c>
      <c r="H816" s="54"/>
      <c r="I816" s="54"/>
      <c r="J816" s="54"/>
      <c r="K816" s="54"/>
      <c r="L816" s="54"/>
      <c r="M816" s="54"/>
      <c r="N816" s="54"/>
      <c r="O816" s="54"/>
      <c r="P816" s="54"/>
      <c r="Q816" s="54"/>
      <c r="R816" s="54"/>
      <c r="S816" s="54"/>
      <c r="T816" s="54"/>
      <c r="U816" s="54"/>
      <c r="V816" s="54"/>
      <c r="W816" s="54"/>
      <c r="X816" s="54"/>
      <c r="Y816" s="54"/>
      <c r="Z816" s="54"/>
      <c r="AA816" s="54">
        <f t="shared" si="44"/>
        <v>0</v>
      </c>
      <c r="AB816" s="55"/>
      <c r="AC816" s="168"/>
      <c r="AD816" s="168"/>
      <c r="AE816" s="168"/>
      <c r="AF816" s="168"/>
      <c r="AG816" s="168"/>
      <c r="AH816" s="168"/>
      <c r="AI816" s="168"/>
      <c r="AJ816" s="168"/>
      <c r="AK816" s="168"/>
      <c r="AL816" s="168"/>
      <c r="AM816" s="168"/>
      <c r="AN816" s="168"/>
    </row>
    <row r="817" spans="1:40" s="16" customFormat="1" ht="10.199999999999999" hidden="1">
      <c r="A817" s="16">
        <v>41101113</v>
      </c>
      <c r="B817" s="167" t="s">
        <v>726</v>
      </c>
      <c r="C817" s="54">
        <f>-VLOOKUP(A817,Clasificación!C:J,5,FALSE)</f>
        <v>0</v>
      </c>
      <c r="D817" s="54"/>
      <c r="E817" s="54"/>
      <c r="F817" s="54">
        <f>+VLOOKUP(A817,Clasificación!C:K,9,FALSE)</f>
        <v>0</v>
      </c>
      <c r="G817" s="54">
        <f t="shared" si="45"/>
        <v>0</v>
      </c>
      <c r="H817" s="54"/>
      <c r="I817" s="54"/>
      <c r="J817" s="54"/>
      <c r="K817" s="54"/>
      <c r="L817" s="54"/>
      <c r="M817" s="54"/>
      <c r="N817" s="54"/>
      <c r="O817" s="54"/>
      <c r="P817" s="54"/>
      <c r="Q817" s="54"/>
      <c r="R817" s="54"/>
      <c r="S817" s="54"/>
      <c r="T817" s="54"/>
      <c r="U817" s="54"/>
      <c r="V817" s="54"/>
      <c r="W817" s="54"/>
      <c r="X817" s="54"/>
      <c r="Y817" s="54"/>
      <c r="Z817" s="54"/>
      <c r="AA817" s="54">
        <f t="shared" si="44"/>
        <v>0</v>
      </c>
      <c r="AB817" s="55"/>
      <c r="AC817" s="168"/>
      <c r="AD817" s="168"/>
      <c r="AE817" s="168"/>
      <c r="AF817" s="168"/>
      <c r="AG817" s="168"/>
      <c r="AH817" s="168"/>
      <c r="AI817" s="168"/>
      <c r="AJ817" s="168"/>
      <c r="AK817" s="168"/>
      <c r="AL817" s="168"/>
      <c r="AM817" s="168"/>
      <c r="AN817" s="168"/>
    </row>
    <row r="818" spans="1:40" s="16" customFormat="1" ht="10.199999999999999" hidden="1">
      <c r="A818" s="16">
        <v>4110111301</v>
      </c>
      <c r="B818" s="167" t="s">
        <v>727</v>
      </c>
      <c r="C818" s="54">
        <f>-VLOOKUP(A818,Clasificación!C:J,5,FALSE)</f>
        <v>0</v>
      </c>
      <c r="D818" s="54"/>
      <c r="E818" s="54"/>
      <c r="F818" s="54">
        <f>+VLOOKUP(A818,Clasificación!C:K,9,FALSE)</f>
        <v>0</v>
      </c>
      <c r="G818" s="54">
        <f t="shared" si="45"/>
        <v>0</v>
      </c>
      <c r="H818" s="54"/>
      <c r="I818" s="54"/>
      <c r="J818" s="54"/>
      <c r="K818" s="54"/>
      <c r="L818" s="54"/>
      <c r="M818" s="54"/>
      <c r="N818" s="54"/>
      <c r="O818" s="54"/>
      <c r="P818" s="54"/>
      <c r="Q818" s="54"/>
      <c r="R818" s="54"/>
      <c r="S818" s="54"/>
      <c r="T818" s="54"/>
      <c r="U818" s="54"/>
      <c r="V818" s="54"/>
      <c r="W818" s="54"/>
      <c r="X818" s="54"/>
      <c r="Y818" s="54"/>
      <c r="Z818" s="54"/>
      <c r="AA818" s="54">
        <f t="shared" si="44"/>
        <v>0</v>
      </c>
      <c r="AB818" s="55"/>
      <c r="AC818" s="168"/>
      <c r="AD818" s="168"/>
      <c r="AE818" s="168"/>
      <c r="AF818" s="168"/>
      <c r="AG818" s="168"/>
      <c r="AH818" s="168"/>
      <c r="AI818" s="168"/>
      <c r="AJ818" s="168"/>
      <c r="AK818" s="168"/>
      <c r="AL818" s="168"/>
      <c r="AM818" s="168"/>
      <c r="AN818" s="168"/>
    </row>
    <row r="819" spans="1:40" s="16" customFormat="1" ht="10.199999999999999" hidden="1">
      <c r="A819" s="16">
        <v>4110111302</v>
      </c>
      <c r="B819" s="167" t="s">
        <v>728</v>
      </c>
      <c r="C819" s="54">
        <f>-VLOOKUP(A819,Clasificación!C:J,5,FALSE)</f>
        <v>0</v>
      </c>
      <c r="D819" s="54"/>
      <c r="E819" s="54"/>
      <c r="F819" s="54">
        <f>+VLOOKUP(A819,Clasificación!C:K,9,FALSE)</f>
        <v>0</v>
      </c>
      <c r="G819" s="54">
        <f t="shared" si="45"/>
        <v>0</v>
      </c>
      <c r="H819" s="54"/>
      <c r="I819" s="54"/>
      <c r="J819" s="54"/>
      <c r="K819" s="54"/>
      <c r="L819" s="54"/>
      <c r="M819" s="54"/>
      <c r="N819" s="54"/>
      <c r="O819" s="54"/>
      <c r="P819" s="54"/>
      <c r="Q819" s="54"/>
      <c r="R819" s="54"/>
      <c r="S819" s="54"/>
      <c r="T819" s="54"/>
      <c r="U819" s="54"/>
      <c r="V819" s="54"/>
      <c r="W819" s="54"/>
      <c r="X819" s="54"/>
      <c r="Y819" s="54"/>
      <c r="Z819" s="54"/>
      <c r="AA819" s="54">
        <f t="shared" si="44"/>
        <v>0</v>
      </c>
      <c r="AB819" s="55"/>
      <c r="AC819" s="168"/>
      <c r="AD819" s="168"/>
      <c r="AE819" s="168"/>
      <c r="AF819" s="168"/>
      <c r="AG819" s="168"/>
      <c r="AH819" s="168"/>
      <c r="AI819" s="168"/>
      <c r="AJ819" s="168"/>
      <c r="AK819" s="168"/>
      <c r="AL819" s="168"/>
      <c r="AM819" s="168"/>
      <c r="AN819" s="168"/>
    </row>
    <row r="820" spans="1:40" s="16" customFormat="1" ht="10.199999999999999" hidden="1">
      <c r="A820" s="16">
        <v>4110112</v>
      </c>
      <c r="B820" s="167" t="s">
        <v>729</v>
      </c>
      <c r="C820" s="54">
        <f>-VLOOKUP(A820,Clasificación!C:J,5,FALSE)</f>
        <v>0</v>
      </c>
      <c r="D820" s="54"/>
      <c r="E820" s="54"/>
      <c r="F820" s="54">
        <f>+VLOOKUP(A820,Clasificación!C:K,9,FALSE)</f>
        <v>0</v>
      </c>
      <c r="G820" s="54">
        <f t="shared" si="45"/>
        <v>0</v>
      </c>
      <c r="H820" s="54"/>
      <c r="I820" s="54"/>
      <c r="J820" s="54"/>
      <c r="K820" s="54"/>
      <c r="L820" s="54"/>
      <c r="M820" s="54"/>
      <c r="N820" s="54"/>
      <c r="O820" s="54"/>
      <c r="P820" s="54"/>
      <c r="Q820" s="54"/>
      <c r="R820" s="54"/>
      <c r="S820" s="54"/>
      <c r="T820" s="54"/>
      <c r="U820" s="54"/>
      <c r="V820" s="54"/>
      <c r="W820" s="54"/>
      <c r="X820" s="54"/>
      <c r="Y820" s="54"/>
      <c r="Z820" s="54"/>
      <c r="AA820" s="54">
        <f t="shared" si="44"/>
        <v>0</v>
      </c>
      <c r="AB820" s="55"/>
      <c r="AC820" s="168"/>
      <c r="AD820" s="168"/>
      <c r="AE820" s="168"/>
      <c r="AF820" s="168"/>
      <c r="AG820" s="168"/>
      <c r="AH820" s="168"/>
      <c r="AI820" s="168"/>
      <c r="AJ820" s="168"/>
      <c r="AK820" s="168"/>
      <c r="AL820" s="168"/>
      <c r="AM820" s="168"/>
      <c r="AN820" s="168"/>
    </row>
    <row r="821" spans="1:40" s="16" customFormat="1" ht="10.199999999999999" hidden="1">
      <c r="A821" s="16">
        <v>41101121</v>
      </c>
      <c r="B821" s="167" t="s">
        <v>720</v>
      </c>
      <c r="C821" s="54">
        <f>-VLOOKUP(A821,Clasificación!C:J,5,FALSE)</f>
        <v>0</v>
      </c>
      <c r="D821" s="54"/>
      <c r="E821" s="54"/>
      <c r="F821" s="54">
        <f>+VLOOKUP(A821,Clasificación!C:K,9,FALSE)</f>
        <v>0</v>
      </c>
      <c r="G821" s="54">
        <f t="shared" si="45"/>
        <v>0</v>
      </c>
      <c r="H821" s="54"/>
      <c r="I821" s="54"/>
      <c r="J821" s="54"/>
      <c r="K821" s="54"/>
      <c r="L821" s="54"/>
      <c r="M821" s="54"/>
      <c r="N821" s="54"/>
      <c r="O821" s="54"/>
      <c r="P821" s="54"/>
      <c r="Q821" s="54"/>
      <c r="R821" s="54"/>
      <c r="S821" s="54"/>
      <c r="T821" s="54"/>
      <c r="U821" s="54"/>
      <c r="V821" s="54"/>
      <c r="W821" s="54"/>
      <c r="X821" s="54"/>
      <c r="Y821" s="54"/>
      <c r="Z821" s="54"/>
      <c r="AA821" s="54">
        <f t="shared" si="44"/>
        <v>0</v>
      </c>
      <c r="AB821" s="55"/>
      <c r="AC821" s="168"/>
      <c r="AD821" s="168"/>
      <c r="AE821" s="168"/>
      <c r="AF821" s="168"/>
      <c r="AG821" s="168"/>
      <c r="AH821" s="168"/>
      <c r="AI821" s="168"/>
      <c r="AJ821" s="168"/>
      <c r="AK821" s="168"/>
      <c r="AL821" s="168"/>
      <c r="AM821" s="168"/>
      <c r="AN821" s="168"/>
    </row>
    <row r="822" spans="1:40" s="312" customFormat="1" ht="10.199999999999999" hidden="1">
      <c r="A822" s="312">
        <v>4110112101</v>
      </c>
      <c r="B822" s="313" t="s">
        <v>960</v>
      </c>
      <c r="C822" s="314">
        <f>-VLOOKUP(A822,Clasificación!C:J,5,FALSE)</f>
        <v>-174699456</v>
      </c>
      <c r="D822" s="314"/>
      <c r="E822" s="314"/>
      <c r="F822" s="314">
        <f>+VLOOKUP(A822,Clasificación!C:K,9,FALSE)</f>
        <v>0</v>
      </c>
      <c r="G822" s="314">
        <f t="shared" si="45"/>
        <v>-174699456</v>
      </c>
      <c r="H822" s="314">
        <f t="shared" ref="H822:H823" si="46">-G822</f>
        <v>174699456</v>
      </c>
      <c r="I822" s="314"/>
      <c r="J822" s="314"/>
      <c r="K822" s="314"/>
      <c r="L822" s="314"/>
      <c r="M822" s="314"/>
      <c r="N822" s="314"/>
      <c r="O822" s="314"/>
      <c r="P822" s="314"/>
      <c r="Q822" s="314"/>
      <c r="R822" s="314"/>
      <c r="S822" s="314"/>
      <c r="T822" s="314"/>
      <c r="U822" s="314"/>
      <c r="V822" s="314"/>
      <c r="W822" s="314"/>
      <c r="X822" s="314"/>
      <c r="Y822" s="314"/>
      <c r="Z822" s="314"/>
      <c r="AA822" s="314">
        <f t="shared" si="44"/>
        <v>0</v>
      </c>
      <c r="AB822" s="315"/>
      <c r="AC822" s="316"/>
      <c r="AD822" s="316"/>
      <c r="AE822" s="316"/>
      <c r="AF822" s="316"/>
      <c r="AG822" s="316"/>
      <c r="AH822" s="316"/>
      <c r="AI822" s="316"/>
      <c r="AJ822" s="316"/>
      <c r="AK822" s="316"/>
      <c r="AL822" s="316"/>
      <c r="AM822" s="316"/>
      <c r="AN822" s="316"/>
    </row>
    <row r="823" spans="1:40" s="312" customFormat="1" ht="10.199999999999999" hidden="1">
      <c r="A823" s="312">
        <v>4110112102</v>
      </c>
      <c r="B823" s="313" t="s">
        <v>961</v>
      </c>
      <c r="C823" s="314">
        <f>-VLOOKUP(A823,Clasificación!C:J,5,FALSE)</f>
        <v>-78116149</v>
      </c>
      <c r="D823" s="314"/>
      <c r="E823" s="314"/>
      <c r="F823" s="314">
        <f>+VLOOKUP(A823,Clasificación!C:K,9,FALSE)</f>
        <v>0</v>
      </c>
      <c r="G823" s="314">
        <f t="shared" si="45"/>
        <v>-78116149</v>
      </c>
      <c r="H823" s="314">
        <f t="shared" si="46"/>
        <v>78116149</v>
      </c>
      <c r="I823" s="314"/>
      <c r="J823" s="314"/>
      <c r="K823" s="314"/>
      <c r="L823" s="314"/>
      <c r="M823" s="314"/>
      <c r="N823" s="314"/>
      <c r="O823" s="314"/>
      <c r="P823" s="314"/>
      <c r="Q823" s="314"/>
      <c r="R823" s="314"/>
      <c r="S823" s="314"/>
      <c r="T823" s="314"/>
      <c r="U823" s="314"/>
      <c r="V823" s="314"/>
      <c r="W823" s="314"/>
      <c r="X823" s="314"/>
      <c r="Y823" s="314"/>
      <c r="Z823" s="314"/>
      <c r="AA823" s="314">
        <f t="shared" si="44"/>
        <v>0</v>
      </c>
      <c r="AB823" s="315"/>
      <c r="AC823" s="316"/>
      <c r="AD823" s="316"/>
      <c r="AE823" s="316"/>
      <c r="AF823" s="316"/>
      <c r="AG823" s="316"/>
      <c r="AH823" s="316"/>
      <c r="AI823" s="316"/>
      <c r="AJ823" s="316"/>
      <c r="AK823" s="316"/>
      <c r="AL823" s="316"/>
      <c r="AM823" s="316"/>
      <c r="AN823" s="316"/>
    </row>
    <row r="824" spans="1:40" s="16" customFormat="1" ht="10.199999999999999" hidden="1">
      <c r="A824" s="16">
        <v>4110112103</v>
      </c>
      <c r="B824" s="167" t="s">
        <v>1081</v>
      </c>
      <c r="C824" s="54">
        <f>-VLOOKUP(A824,Clasificación!C:J,5,FALSE)</f>
        <v>0</v>
      </c>
      <c r="D824" s="54"/>
      <c r="E824" s="54"/>
      <c r="F824" s="54">
        <f>+VLOOKUP(A824,Clasificación!C:K,9,FALSE)</f>
        <v>0</v>
      </c>
      <c r="G824" s="54">
        <f t="shared" si="45"/>
        <v>0</v>
      </c>
      <c r="H824" s="54"/>
      <c r="I824" s="54"/>
      <c r="J824" s="54"/>
      <c r="K824" s="54"/>
      <c r="L824" s="54"/>
      <c r="M824" s="54"/>
      <c r="N824" s="54"/>
      <c r="O824" s="54"/>
      <c r="P824" s="54"/>
      <c r="Q824" s="54"/>
      <c r="R824" s="54"/>
      <c r="S824" s="54"/>
      <c r="T824" s="54"/>
      <c r="U824" s="54"/>
      <c r="V824" s="54"/>
      <c r="W824" s="54"/>
      <c r="X824" s="54"/>
      <c r="Y824" s="54"/>
      <c r="Z824" s="54"/>
      <c r="AA824" s="54">
        <f t="shared" si="44"/>
        <v>0</v>
      </c>
      <c r="AB824" s="55"/>
      <c r="AC824" s="168"/>
      <c r="AD824" s="168"/>
      <c r="AE824" s="168"/>
      <c r="AF824" s="168"/>
      <c r="AG824" s="168"/>
      <c r="AH824" s="168"/>
      <c r="AI824" s="168"/>
      <c r="AJ824" s="168"/>
      <c r="AK824" s="168"/>
      <c r="AL824" s="168"/>
      <c r="AM824" s="168"/>
      <c r="AN824" s="168"/>
    </row>
    <row r="825" spans="1:40" s="16" customFormat="1" ht="10.199999999999999" hidden="1">
      <c r="A825" s="16">
        <v>4110112104</v>
      </c>
      <c r="B825" s="167" t="s">
        <v>1082</v>
      </c>
      <c r="C825" s="54">
        <f>-VLOOKUP(A825,Clasificación!C:J,5,FALSE)</f>
        <v>0</v>
      </c>
      <c r="D825" s="54"/>
      <c r="E825" s="54"/>
      <c r="F825" s="54">
        <f>+VLOOKUP(A825,Clasificación!C:K,9,FALSE)</f>
        <v>0</v>
      </c>
      <c r="G825" s="54">
        <f t="shared" si="45"/>
        <v>0</v>
      </c>
      <c r="H825" s="54"/>
      <c r="I825" s="54"/>
      <c r="J825" s="54"/>
      <c r="K825" s="54"/>
      <c r="L825" s="54"/>
      <c r="M825" s="54"/>
      <c r="N825" s="54"/>
      <c r="O825" s="54"/>
      <c r="P825" s="54"/>
      <c r="Q825" s="54"/>
      <c r="R825" s="54"/>
      <c r="S825" s="54"/>
      <c r="T825" s="54"/>
      <c r="U825" s="54"/>
      <c r="V825" s="54"/>
      <c r="W825" s="54"/>
      <c r="X825" s="54"/>
      <c r="Y825" s="54"/>
      <c r="Z825" s="54"/>
      <c r="AA825" s="54">
        <f t="shared" si="44"/>
        <v>0</v>
      </c>
      <c r="AB825" s="55"/>
      <c r="AC825" s="168"/>
      <c r="AD825" s="168"/>
      <c r="AE825" s="168"/>
      <c r="AF825" s="168"/>
      <c r="AG825" s="168"/>
      <c r="AH825" s="168"/>
      <c r="AI825" s="168"/>
      <c r="AJ825" s="168"/>
      <c r="AK825" s="168"/>
      <c r="AL825" s="168"/>
      <c r="AM825" s="168"/>
      <c r="AN825" s="168"/>
    </row>
    <row r="826" spans="1:40" s="312" customFormat="1" ht="10.199999999999999" hidden="1">
      <c r="A826" s="312">
        <v>4110112106</v>
      </c>
      <c r="B826" s="313" t="s">
        <v>1408</v>
      </c>
      <c r="C826" s="314">
        <f>-VLOOKUP(A826,Clasificación!C:J,5,FALSE)</f>
        <v>-34000000</v>
      </c>
      <c r="D826" s="314"/>
      <c r="E826" s="314"/>
      <c r="F826" s="314">
        <f>+VLOOKUP(A826,Clasificación!C:K,9,FALSE)</f>
        <v>0</v>
      </c>
      <c r="G826" s="314">
        <f t="shared" ref="G826:G827" si="47">C826+D826-E826-F826</f>
        <v>-34000000</v>
      </c>
      <c r="H826" s="314">
        <f t="shared" ref="H826:H827" si="48">-G826</f>
        <v>34000000</v>
      </c>
      <c r="I826" s="314"/>
      <c r="J826" s="314"/>
      <c r="K826" s="314"/>
      <c r="L826" s="314"/>
      <c r="M826" s="314"/>
      <c r="N826" s="314"/>
      <c r="O826" s="314"/>
      <c r="P826" s="314"/>
      <c r="Q826" s="314"/>
      <c r="R826" s="314"/>
      <c r="S826" s="314"/>
      <c r="T826" s="314"/>
      <c r="U826" s="314"/>
      <c r="V826" s="314"/>
      <c r="W826" s="314"/>
      <c r="X826" s="314"/>
      <c r="Y826" s="314"/>
      <c r="Z826" s="314"/>
      <c r="AA826" s="314">
        <f t="shared" ref="AA826:AA827" si="49">SUM(G826:Z826)</f>
        <v>0</v>
      </c>
      <c r="AB826" s="315"/>
      <c r="AC826" s="316"/>
      <c r="AD826" s="316"/>
      <c r="AE826" s="316"/>
      <c r="AF826" s="316"/>
      <c r="AG826" s="316"/>
      <c r="AH826" s="316"/>
      <c r="AI826" s="316"/>
      <c r="AJ826" s="316"/>
      <c r="AK826" s="316"/>
      <c r="AL826" s="316"/>
      <c r="AM826" s="316"/>
      <c r="AN826" s="316"/>
    </row>
    <row r="827" spans="1:40" s="312" customFormat="1" ht="10.199999999999999" hidden="1">
      <c r="A827" s="312">
        <v>4110112107</v>
      </c>
      <c r="B827" s="313" t="s">
        <v>1409</v>
      </c>
      <c r="C827" s="314">
        <f>-VLOOKUP(A827,Clasificación!C:J,5,FALSE)</f>
        <v>-27600000</v>
      </c>
      <c r="D827" s="314"/>
      <c r="E827" s="314"/>
      <c r="F827" s="314">
        <f>+VLOOKUP(A827,Clasificación!C:K,9,FALSE)</f>
        <v>0</v>
      </c>
      <c r="G827" s="314">
        <f t="shared" si="47"/>
        <v>-27600000</v>
      </c>
      <c r="H827" s="314">
        <f t="shared" si="48"/>
        <v>27600000</v>
      </c>
      <c r="I827" s="314"/>
      <c r="J827" s="314"/>
      <c r="K827" s="314"/>
      <c r="L827" s="314"/>
      <c r="M827" s="314"/>
      <c r="N827" s="314"/>
      <c r="O827" s="314"/>
      <c r="P827" s="314"/>
      <c r="Q827" s="314"/>
      <c r="R827" s="314"/>
      <c r="S827" s="314"/>
      <c r="T827" s="314"/>
      <c r="U827" s="314"/>
      <c r="V827" s="314"/>
      <c r="W827" s="314"/>
      <c r="X827" s="314"/>
      <c r="Y827" s="314"/>
      <c r="Z827" s="314"/>
      <c r="AA827" s="314">
        <f t="shared" si="49"/>
        <v>0</v>
      </c>
      <c r="AB827" s="315"/>
      <c r="AC827" s="316"/>
      <c r="AD827" s="316"/>
      <c r="AE827" s="316"/>
      <c r="AF827" s="316"/>
      <c r="AG827" s="316"/>
      <c r="AH827" s="316"/>
      <c r="AI827" s="316"/>
      <c r="AJ827" s="316"/>
      <c r="AK827" s="316"/>
      <c r="AL827" s="316"/>
      <c r="AM827" s="316"/>
      <c r="AN827" s="316"/>
    </row>
    <row r="828" spans="1:40" s="16" customFormat="1" ht="10.199999999999999" hidden="1">
      <c r="A828" s="16">
        <v>41101122</v>
      </c>
      <c r="B828" s="167" t="s">
        <v>723</v>
      </c>
      <c r="C828" s="54">
        <f>-VLOOKUP(A828,Clasificación!C:J,5,FALSE)</f>
        <v>0</v>
      </c>
      <c r="D828" s="54"/>
      <c r="E828" s="54"/>
      <c r="F828" s="54">
        <f>+VLOOKUP(A828,Clasificación!C:K,9,FALSE)</f>
        <v>0</v>
      </c>
      <c r="G828" s="54">
        <f t="shared" si="45"/>
        <v>0</v>
      </c>
      <c r="H828" s="54"/>
      <c r="I828" s="54"/>
      <c r="J828" s="54"/>
      <c r="K828" s="54"/>
      <c r="L828" s="54"/>
      <c r="M828" s="54"/>
      <c r="N828" s="54"/>
      <c r="O828" s="54"/>
      <c r="P828" s="54"/>
      <c r="Q828" s="54"/>
      <c r="R828" s="54"/>
      <c r="S828" s="54"/>
      <c r="T828" s="54"/>
      <c r="U828" s="54"/>
      <c r="V828" s="54"/>
      <c r="W828" s="54"/>
      <c r="X828" s="54"/>
      <c r="Y828" s="54"/>
      <c r="Z828" s="54"/>
      <c r="AA828" s="54">
        <f t="shared" si="44"/>
        <v>0</v>
      </c>
      <c r="AB828" s="55"/>
      <c r="AC828" s="168"/>
      <c r="AD828" s="168"/>
      <c r="AE828" s="168"/>
      <c r="AF828" s="168"/>
      <c r="AG828" s="168"/>
      <c r="AH828" s="168"/>
      <c r="AI828" s="168"/>
      <c r="AJ828" s="168"/>
      <c r="AK828" s="168"/>
      <c r="AL828" s="168"/>
      <c r="AM828" s="168"/>
      <c r="AN828" s="168"/>
    </row>
    <row r="829" spans="1:40" s="312" customFormat="1" ht="10.199999999999999" hidden="1">
      <c r="A829" s="312">
        <v>4110112201</v>
      </c>
      <c r="B829" s="313" t="s">
        <v>1014</v>
      </c>
      <c r="C829" s="314">
        <f>-VLOOKUP(A829,Clasificación!C:J,5,FALSE)</f>
        <v>-271588014</v>
      </c>
      <c r="D829" s="314"/>
      <c r="E829" s="314"/>
      <c r="F829" s="314">
        <f>+VLOOKUP(A829,Clasificación!C:K,9,FALSE)</f>
        <v>0</v>
      </c>
      <c r="G829" s="314">
        <f t="shared" si="45"/>
        <v>-271588014</v>
      </c>
      <c r="H829" s="314">
        <f>-G829</f>
        <v>271588014</v>
      </c>
      <c r="I829" s="314"/>
      <c r="J829" s="314"/>
      <c r="K829" s="314"/>
      <c r="L829" s="314"/>
      <c r="M829" s="314"/>
      <c r="N829" s="314"/>
      <c r="O829" s="314"/>
      <c r="P829" s="314"/>
      <c r="Q829" s="314"/>
      <c r="R829" s="314"/>
      <c r="S829" s="314"/>
      <c r="T829" s="314"/>
      <c r="U829" s="314"/>
      <c r="V829" s="314"/>
      <c r="W829" s="314"/>
      <c r="X829" s="314"/>
      <c r="Y829" s="314"/>
      <c r="Z829" s="314"/>
      <c r="AA829" s="314">
        <f t="shared" si="44"/>
        <v>0</v>
      </c>
      <c r="AB829" s="315"/>
      <c r="AC829" s="316"/>
      <c r="AD829" s="316"/>
      <c r="AE829" s="316"/>
      <c r="AF829" s="316"/>
      <c r="AG829" s="316"/>
      <c r="AH829" s="316"/>
      <c r="AI829" s="316"/>
      <c r="AJ829" s="316"/>
      <c r="AK829" s="316"/>
      <c r="AL829" s="316"/>
      <c r="AM829" s="316"/>
      <c r="AN829" s="316"/>
    </row>
    <row r="830" spans="1:40" s="312" customFormat="1" ht="10.199999999999999" hidden="1">
      <c r="A830" s="312">
        <v>4110112202</v>
      </c>
      <c r="B830" s="313" t="s">
        <v>725</v>
      </c>
      <c r="C830" s="314">
        <f>-VLOOKUP(A830,Clasificación!C:J,5,FALSE)</f>
        <v>-78366036</v>
      </c>
      <c r="D830" s="314"/>
      <c r="E830" s="314"/>
      <c r="F830" s="314">
        <f>+VLOOKUP(A830,Clasificación!C:K,9,FALSE)</f>
        <v>0</v>
      </c>
      <c r="G830" s="314">
        <f t="shared" si="45"/>
        <v>-78366036</v>
      </c>
      <c r="H830" s="314">
        <f>-G830</f>
        <v>78366036</v>
      </c>
      <c r="I830" s="314"/>
      <c r="J830" s="314"/>
      <c r="K830" s="314"/>
      <c r="L830" s="314"/>
      <c r="M830" s="314"/>
      <c r="N830" s="314"/>
      <c r="O830" s="314"/>
      <c r="P830" s="314"/>
      <c r="Q830" s="314"/>
      <c r="R830" s="314"/>
      <c r="S830" s="314"/>
      <c r="T830" s="314"/>
      <c r="U830" s="314"/>
      <c r="V830" s="314"/>
      <c r="W830" s="314"/>
      <c r="X830" s="314"/>
      <c r="Y830" s="314"/>
      <c r="Z830" s="314"/>
      <c r="AA830" s="314">
        <f t="shared" ref="AA830:AA913" si="50">SUM(G830:Z830)</f>
        <v>0</v>
      </c>
      <c r="AB830" s="315"/>
      <c r="AC830" s="316"/>
      <c r="AD830" s="316"/>
      <c r="AE830" s="316"/>
      <c r="AF830" s="316"/>
      <c r="AG830" s="316"/>
      <c r="AH830" s="316"/>
      <c r="AI830" s="316"/>
      <c r="AJ830" s="316"/>
      <c r="AK830" s="316"/>
      <c r="AL830" s="316"/>
      <c r="AM830" s="316"/>
      <c r="AN830" s="316"/>
    </row>
    <row r="831" spans="1:40" s="312" customFormat="1" ht="10.199999999999999" hidden="1">
      <c r="A831" s="312">
        <v>4110112206</v>
      </c>
      <c r="B831" s="313" t="s">
        <v>1410</v>
      </c>
      <c r="C831" s="314">
        <f>-VLOOKUP(A831,Clasificación!C:J,5,FALSE)</f>
        <v>-169539728</v>
      </c>
      <c r="D831" s="314"/>
      <c r="E831" s="314"/>
      <c r="F831" s="314">
        <f>+VLOOKUP(A831,Clasificación!C:K,9,FALSE)</f>
        <v>0</v>
      </c>
      <c r="G831" s="314">
        <f t="shared" ref="G831:G833" si="51">C831+D831-E831-F831</f>
        <v>-169539728</v>
      </c>
      <c r="H831" s="314">
        <f>-G831</f>
        <v>169539728</v>
      </c>
      <c r="I831" s="314"/>
      <c r="J831" s="314"/>
      <c r="K831" s="314"/>
      <c r="L831" s="314"/>
      <c r="M831" s="314"/>
      <c r="N831" s="314"/>
      <c r="O831" s="314"/>
      <c r="P831" s="314"/>
      <c r="Q831" s="314"/>
      <c r="R831" s="314"/>
      <c r="S831" s="314"/>
      <c r="T831" s="314"/>
      <c r="U831" s="314"/>
      <c r="V831" s="314"/>
      <c r="W831" s="314"/>
      <c r="X831" s="314"/>
      <c r="Y831" s="314"/>
      <c r="Z831" s="314"/>
      <c r="AA831" s="314">
        <f t="shared" ref="AA831:AA833" si="52">SUM(G831:Z831)</f>
        <v>0</v>
      </c>
      <c r="AB831" s="315"/>
      <c r="AC831" s="316"/>
      <c r="AD831" s="316"/>
      <c r="AE831" s="316"/>
      <c r="AF831" s="316"/>
      <c r="AG831" s="316"/>
      <c r="AH831" s="316"/>
      <c r="AI831" s="316"/>
      <c r="AJ831" s="316"/>
      <c r="AK831" s="316"/>
      <c r="AL831" s="316"/>
      <c r="AM831" s="316"/>
      <c r="AN831" s="316"/>
    </row>
    <row r="832" spans="1:40" s="312" customFormat="1" ht="10.199999999999999" hidden="1">
      <c r="A832" s="312">
        <v>4110112207</v>
      </c>
      <c r="B832" s="313" t="s">
        <v>1411</v>
      </c>
      <c r="C832" s="314">
        <f>-VLOOKUP(A832,Clasificación!C:J,5,FALSE)</f>
        <v>-139399333</v>
      </c>
      <c r="D832" s="314"/>
      <c r="E832" s="314"/>
      <c r="F832" s="314">
        <f>+VLOOKUP(A832,Clasificación!C:K,9,FALSE)</f>
        <v>0</v>
      </c>
      <c r="G832" s="314">
        <f t="shared" si="51"/>
        <v>-139399333</v>
      </c>
      <c r="H832" s="314">
        <f>-G832</f>
        <v>139399333</v>
      </c>
      <c r="I832" s="314"/>
      <c r="J832" s="314"/>
      <c r="K832" s="314"/>
      <c r="L832" s="314"/>
      <c r="M832" s="314"/>
      <c r="N832" s="314"/>
      <c r="O832" s="314"/>
      <c r="P832" s="314"/>
      <c r="Q832" s="314"/>
      <c r="R832" s="314"/>
      <c r="S832" s="314"/>
      <c r="T832" s="314"/>
      <c r="U832" s="314"/>
      <c r="V832" s="314"/>
      <c r="W832" s="314"/>
      <c r="X832" s="314"/>
      <c r="Y832" s="314"/>
      <c r="Z832" s="314"/>
      <c r="AA832" s="314">
        <f t="shared" si="52"/>
        <v>0</v>
      </c>
      <c r="AB832" s="315"/>
      <c r="AC832" s="316"/>
      <c r="AD832" s="316"/>
      <c r="AE832" s="316"/>
      <c r="AF832" s="316"/>
      <c r="AG832" s="316"/>
      <c r="AH832" s="316"/>
      <c r="AI832" s="316"/>
      <c r="AJ832" s="316"/>
      <c r="AK832" s="316"/>
      <c r="AL832" s="316"/>
      <c r="AM832" s="316"/>
      <c r="AN832" s="316"/>
    </row>
    <row r="833" spans="1:40" s="312" customFormat="1" ht="10.199999999999999" hidden="1">
      <c r="A833" s="312">
        <v>4110112208</v>
      </c>
      <c r="B833" s="313" t="s">
        <v>1412</v>
      </c>
      <c r="C833" s="314">
        <f>-VLOOKUP(A833,Clasificación!C:J,5,FALSE)</f>
        <v>-102751350</v>
      </c>
      <c r="D833" s="314"/>
      <c r="E833" s="314"/>
      <c r="F833" s="314">
        <f>+VLOOKUP(A833,Clasificación!C:K,9,FALSE)</f>
        <v>0</v>
      </c>
      <c r="G833" s="314">
        <f t="shared" si="51"/>
        <v>-102751350</v>
      </c>
      <c r="H833" s="314">
        <f>-G833</f>
        <v>102751350</v>
      </c>
      <c r="I833" s="314"/>
      <c r="J833" s="314"/>
      <c r="K833" s="314"/>
      <c r="L833" s="314"/>
      <c r="M833" s="314"/>
      <c r="N833" s="314"/>
      <c r="O833" s="314"/>
      <c r="P833" s="314"/>
      <c r="Q833" s="314"/>
      <c r="R833" s="314"/>
      <c r="S833" s="314"/>
      <c r="T833" s="314"/>
      <c r="U833" s="314"/>
      <c r="V833" s="314"/>
      <c r="W833" s="314"/>
      <c r="X833" s="314"/>
      <c r="Y833" s="314"/>
      <c r="Z833" s="314"/>
      <c r="AA833" s="314">
        <f t="shared" si="52"/>
        <v>0</v>
      </c>
      <c r="AB833" s="315"/>
      <c r="AC833" s="316"/>
      <c r="AD833" s="316"/>
      <c r="AE833" s="316"/>
      <c r="AF833" s="316"/>
      <c r="AG833" s="316"/>
      <c r="AH833" s="316"/>
      <c r="AI833" s="316"/>
      <c r="AJ833" s="316"/>
      <c r="AK833" s="316"/>
      <c r="AL833" s="316"/>
      <c r="AM833" s="316"/>
      <c r="AN833" s="316"/>
    </row>
    <row r="834" spans="1:40" s="16" customFormat="1" ht="10.199999999999999" hidden="1">
      <c r="A834" s="16">
        <v>4110114</v>
      </c>
      <c r="B834" s="167" t="s">
        <v>1346</v>
      </c>
      <c r="C834" s="54">
        <f>-VLOOKUP(A834,Clasificación!C:J,5,FALSE)</f>
        <v>0</v>
      </c>
      <c r="D834" s="54"/>
      <c r="E834" s="54"/>
      <c r="F834" s="54"/>
      <c r="G834" s="54">
        <f t="shared" si="45"/>
        <v>0</v>
      </c>
      <c r="H834" s="54"/>
      <c r="I834" s="54"/>
      <c r="J834" s="54"/>
      <c r="K834" s="54"/>
      <c r="L834" s="54"/>
      <c r="M834" s="54"/>
      <c r="N834" s="54"/>
      <c r="O834" s="54"/>
      <c r="P834" s="54"/>
      <c r="Q834" s="54"/>
      <c r="R834" s="54"/>
      <c r="S834" s="54"/>
      <c r="T834" s="54"/>
      <c r="U834" s="54"/>
      <c r="V834" s="54"/>
      <c r="W834" s="54"/>
      <c r="X834" s="54"/>
      <c r="Y834" s="54"/>
      <c r="Z834" s="54"/>
      <c r="AA834" s="54">
        <f t="shared" si="50"/>
        <v>0</v>
      </c>
      <c r="AB834" s="55"/>
      <c r="AC834" s="168"/>
      <c r="AD834" s="168"/>
      <c r="AE834" s="168"/>
      <c r="AF834" s="168"/>
      <c r="AG834" s="168"/>
      <c r="AH834" s="168"/>
      <c r="AI834" s="168"/>
      <c r="AJ834" s="168"/>
      <c r="AK834" s="168"/>
      <c r="AL834" s="168"/>
      <c r="AM834" s="168"/>
      <c r="AN834" s="168"/>
    </row>
    <row r="835" spans="1:40" s="16" customFormat="1" ht="10.199999999999999" hidden="1">
      <c r="A835" s="16">
        <v>41101141</v>
      </c>
      <c r="B835" s="167" t="s">
        <v>1346</v>
      </c>
      <c r="C835" s="54">
        <f>-VLOOKUP(A835,Clasificación!C:J,5,FALSE)</f>
        <v>0</v>
      </c>
      <c r="D835" s="54"/>
      <c r="E835" s="54"/>
      <c r="F835" s="54"/>
      <c r="G835" s="54">
        <f t="shared" si="45"/>
        <v>0</v>
      </c>
      <c r="H835" s="54"/>
      <c r="I835" s="54"/>
      <c r="J835" s="54"/>
      <c r="K835" s="54"/>
      <c r="L835" s="54"/>
      <c r="M835" s="54"/>
      <c r="N835" s="54"/>
      <c r="O835" s="54"/>
      <c r="P835" s="54"/>
      <c r="Q835" s="54"/>
      <c r="R835" s="54"/>
      <c r="S835" s="54"/>
      <c r="T835" s="54"/>
      <c r="U835" s="54"/>
      <c r="V835" s="54"/>
      <c r="W835" s="54"/>
      <c r="X835" s="54"/>
      <c r="Y835" s="54"/>
      <c r="Z835" s="54"/>
      <c r="AA835" s="54">
        <f t="shared" si="50"/>
        <v>0</v>
      </c>
      <c r="AB835" s="55"/>
      <c r="AC835" s="168"/>
      <c r="AD835" s="168"/>
      <c r="AE835" s="168"/>
      <c r="AF835" s="168"/>
      <c r="AG835" s="168"/>
      <c r="AH835" s="168"/>
      <c r="AI835" s="168"/>
      <c r="AJ835" s="168"/>
      <c r="AK835" s="168"/>
      <c r="AL835" s="168"/>
      <c r="AM835" s="168"/>
      <c r="AN835" s="168"/>
    </row>
    <row r="836" spans="1:40" s="312" customFormat="1" ht="10.199999999999999" hidden="1">
      <c r="A836" s="312">
        <v>4110114103</v>
      </c>
      <c r="B836" s="313" t="s">
        <v>1347</v>
      </c>
      <c r="C836" s="314">
        <f>-VLOOKUP(A836,Clasificación!C:J,5,FALSE)</f>
        <v>-9000000</v>
      </c>
      <c r="D836" s="314"/>
      <c r="E836" s="314"/>
      <c r="F836" s="314"/>
      <c r="G836" s="314">
        <f t="shared" si="45"/>
        <v>-9000000</v>
      </c>
      <c r="H836" s="314">
        <f>-G836</f>
        <v>9000000</v>
      </c>
      <c r="I836" s="314"/>
      <c r="J836" s="314"/>
      <c r="K836" s="314"/>
      <c r="L836" s="314"/>
      <c r="M836" s="314"/>
      <c r="N836" s="314"/>
      <c r="O836" s="314"/>
      <c r="P836" s="314"/>
      <c r="Q836" s="314"/>
      <c r="R836" s="314"/>
      <c r="S836" s="314"/>
      <c r="T836" s="314"/>
      <c r="U836" s="314"/>
      <c r="V836" s="314"/>
      <c r="W836" s="314"/>
      <c r="X836" s="314"/>
      <c r="Y836" s="314"/>
      <c r="Z836" s="314"/>
      <c r="AA836" s="314">
        <f t="shared" si="50"/>
        <v>0</v>
      </c>
      <c r="AB836" s="315"/>
      <c r="AC836" s="316"/>
      <c r="AD836" s="316"/>
      <c r="AE836" s="316"/>
      <c r="AF836" s="316"/>
      <c r="AG836" s="316"/>
      <c r="AH836" s="316"/>
      <c r="AI836" s="316"/>
      <c r="AJ836" s="316"/>
      <c r="AK836" s="316"/>
      <c r="AL836" s="316"/>
      <c r="AM836" s="316"/>
      <c r="AN836" s="316"/>
    </row>
    <row r="837" spans="1:40" s="312" customFormat="1" ht="10.199999999999999" hidden="1">
      <c r="A837" s="312">
        <v>4110114104</v>
      </c>
      <c r="B837" s="313" t="s">
        <v>1348</v>
      </c>
      <c r="C837" s="314">
        <f>-VLOOKUP(A837,Clasificación!C:J,5,FALSE)</f>
        <v>-854090</v>
      </c>
      <c r="D837" s="314"/>
      <c r="E837" s="314"/>
      <c r="F837" s="314"/>
      <c r="G837" s="314">
        <f t="shared" si="45"/>
        <v>-854090</v>
      </c>
      <c r="H837" s="314">
        <f>-G837</f>
        <v>854090</v>
      </c>
      <c r="I837" s="314"/>
      <c r="J837" s="314"/>
      <c r="K837" s="314"/>
      <c r="L837" s="314"/>
      <c r="M837" s="314"/>
      <c r="N837" s="314"/>
      <c r="O837" s="314"/>
      <c r="P837" s="314"/>
      <c r="Q837" s="314"/>
      <c r="R837" s="314"/>
      <c r="S837" s="314"/>
      <c r="T837" s="314"/>
      <c r="U837" s="314"/>
      <c r="V837" s="314"/>
      <c r="W837" s="314"/>
      <c r="X837" s="314"/>
      <c r="Y837" s="314"/>
      <c r="Z837" s="314"/>
      <c r="AA837" s="314">
        <f t="shared" si="50"/>
        <v>0</v>
      </c>
      <c r="AB837" s="315"/>
      <c r="AC837" s="316"/>
      <c r="AD837" s="316"/>
      <c r="AE837" s="316"/>
      <c r="AF837" s="316"/>
      <c r="AG837" s="316"/>
      <c r="AH837" s="316"/>
      <c r="AI837" s="316"/>
      <c r="AJ837" s="316"/>
      <c r="AK837" s="316"/>
      <c r="AL837" s="316"/>
      <c r="AM837" s="316"/>
      <c r="AN837" s="316"/>
    </row>
    <row r="838" spans="1:40" s="16" customFormat="1" ht="10.199999999999999" hidden="1">
      <c r="A838" s="16">
        <v>4110113</v>
      </c>
      <c r="B838" s="167" t="s">
        <v>338</v>
      </c>
      <c r="C838" s="54">
        <f>-VLOOKUP(A838,Clasificación!C:J,5,FALSE)</f>
        <v>0</v>
      </c>
      <c r="D838" s="54"/>
      <c r="E838" s="54"/>
      <c r="F838" s="54">
        <f>+VLOOKUP(A838,Clasificación!C:K,9,FALSE)</f>
        <v>0</v>
      </c>
      <c r="G838" s="54">
        <f t="shared" si="45"/>
        <v>0</v>
      </c>
      <c r="H838" s="54"/>
      <c r="I838" s="54"/>
      <c r="J838" s="54"/>
      <c r="K838" s="54"/>
      <c r="L838" s="54"/>
      <c r="M838" s="54"/>
      <c r="N838" s="54"/>
      <c r="O838" s="54"/>
      <c r="P838" s="54"/>
      <c r="Q838" s="54"/>
      <c r="R838" s="54"/>
      <c r="S838" s="54"/>
      <c r="T838" s="54"/>
      <c r="U838" s="54"/>
      <c r="V838" s="54"/>
      <c r="W838" s="54"/>
      <c r="X838" s="54"/>
      <c r="Y838" s="54"/>
      <c r="Z838" s="54"/>
      <c r="AA838" s="54">
        <f t="shared" si="50"/>
        <v>0</v>
      </c>
      <c r="AB838" s="55"/>
      <c r="AC838" s="168"/>
      <c r="AD838" s="168"/>
      <c r="AE838" s="168"/>
      <c r="AF838" s="168"/>
      <c r="AG838" s="168"/>
      <c r="AH838" s="168"/>
      <c r="AI838" s="168"/>
      <c r="AJ838" s="168"/>
      <c r="AK838" s="168"/>
      <c r="AL838" s="168"/>
      <c r="AM838" s="168"/>
      <c r="AN838" s="168"/>
    </row>
    <row r="839" spans="1:40" s="16" customFormat="1" ht="10.199999999999999" hidden="1">
      <c r="A839" s="16">
        <v>41101131</v>
      </c>
      <c r="B839" s="167" t="s">
        <v>280</v>
      </c>
      <c r="C839" s="54">
        <f>-VLOOKUP(A839,Clasificación!C:J,5,FALSE)</f>
        <v>0</v>
      </c>
      <c r="D839" s="54"/>
      <c r="E839" s="54"/>
      <c r="F839" s="54">
        <f>+VLOOKUP(A839,Clasificación!C:K,9,FALSE)</f>
        <v>0</v>
      </c>
      <c r="G839" s="54">
        <f t="shared" si="45"/>
        <v>0</v>
      </c>
      <c r="H839" s="54"/>
      <c r="I839" s="54"/>
      <c r="J839" s="54"/>
      <c r="K839" s="54"/>
      <c r="L839" s="54"/>
      <c r="M839" s="54"/>
      <c r="N839" s="54"/>
      <c r="O839" s="54"/>
      <c r="P839" s="54"/>
      <c r="Q839" s="54"/>
      <c r="R839" s="54"/>
      <c r="S839" s="54"/>
      <c r="T839" s="54"/>
      <c r="U839" s="54"/>
      <c r="V839" s="54"/>
      <c r="W839" s="54"/>
      <c r="X839" s="54"/>
      <c r="Y839" s="54"/>
      <c r="Z839" s="54"/>
      <c r="AA839" s="54">
        <f t="shared" si="50"/>
        <v>0</v>
      </c>
      <c r="AB839" s="55"/>
      <c r="AC839" s="168"/>
      <c r="AD839" s="168"/>
      <c r="AE839" s="168"/>
      <c r="AF839" s="168"/>
      <c r="AG839" s="168"/>
      <c r="AH839" s="168"/>
      <c r="AI839" s="168"/>
      <c r="AJ839" s="168"/>
      <c r="AK839" s="168"/>
      <c r="AL839" s="168"/>
      <c r="AM839" s="168"/>
      <c r="AN839" s="168"/>
    </row>
    <row r="840" spans="1:40" s="16" customFormat="1" ht="10.199999999999999" hidden="1">
      <c r="A840" s="16">
        <v>4110113101</v>
      </c>
      <c r="B840" s="167" t="s">
        <v>280</v>
      </c>
      <c r="C840" s="54">
        <f>-VLOOKUP(A840,Clasificación!C:J,5,FALSE)</f>
        <v>0</v>
      </c>
      <c r="D840" s="54"/>
      <c r="E840" s="54"/>
      <c r="F840" s="54">
        <f>+VLOOKUP(A840,Clasificación!C:K,9,FALSE)</f>
        <v>0</v>
      </c>
      <c r="G840" s="54">
        <f t="shared" si="45"/>
        <v>0</v>
      </c>
      <c r="H840" s="54"/>
      <c r="I840" s="54"/>
      <c r="J840" s="54"/>
      <c r="K840" s="54"/>
      <c r="L840" s="54"/>
      <c r="M840" s="54"/>
      <c r="N840" s="54"/>
      <c r="O840" s="54"/>
      <c r="P840" s="54"/>
      <c r="Q840" s="54"/>
      <c r="R840" s="54"/>
      <c r="S840" s="54"/>
      <c r="T840" s="54"/>
      <c r="U840" s="54"/>
      <c r="V840" s="54"/>
      <c r="W840" s="54"/>
      <c r="X840" s="54"/>
      <c r="Y840" s="54"/>
      <c r="Z840" s="54"/>
      <c r="AA840" s="54">
        <f t="shared" si="50"/>
        <v>0</v>
      </c>
      <c r="AB840" s="55"/>
      <c r="AC840" s="168"/>
      <c r="AD840" s="168"/>
      <c r="AE840" s="168"/>
      <c r="AF840" s="168"/>
      <c r="AG840" s="168"/>
      <c r="AH840" s="168"/>
      <c r="AI840" s="168"/>
      <c r="AJ840" s="168"/>
      <c r="AK840" s="168"/>
      <c r="AL840" s="168"/>
      <c r="AM840" s="168"/>
      <c r="AN840" s="168"/>
    </row>
    <row r="841" spans="1:40" s="16" customFormat="1" ht="10.199999999999999" hidden="1">
      <c r="A841" s="16">
        <v>4110113102</v>
      </c>
      <c r="B841" s="167" t="s">
        <v>280</v>
      </c>
      <c r="C841" s="54">
        <f>-VLOOKUP(A841,Clasificación!C:J,5,FALSE)</f>
        <v>0</v>
      </c>
      <c r="D841" s="54"/>
      <c r="E841" s="54"/>
      <c r="F841" s="54">
        <f>+VLOOKUP(A841,Clasificación!C:K,9,FALSE)</f>
        <v>0</v>
      </c>
      <c r="G841" s="54">
        <f t="shared" si="45"/>
        <v>0</v>
      </c>
      <c r="H841" s="54"/>
      <c r="I841" s="54"/>
      <c r="J841" s="54"/>
      <c r="K841" s="54"/>
      <c r="L841" s="54"/>
      <c r="M841" s="54"/>
      <c r="N841" s="54"/>
      <c r="O841" s="54"/>
      <c r="P841" s="54"/>
      <c r="Q841" s="54"/>
      <c r="R841" s="54"/>
      <c r="S841" s="54"/>
      <c r="T841" s="54"/>
      <c r="U841" s="54"/>
      <c r="V841" s="54"/>
      <c r="W841" s="54"/>
      <c r="X841" s="54"/>
      <c r="Y841" s="54"/>
      <c r="Z841" s="54"/>
      <c r="AA841" s="54">
        <f t="shared" si="50"/>
        <v>0</v>
      </c>
      <c r="AB841" s="55"/>
      <c r="AC841" s="168"/>
      <c r="AD841" s="168"/>
      <c r="AE841" s="168"/>
      <c r="AF841" s="168"/>
      <c r="AG841" s="168"/>
      <c r="AH841" s="168"/>
      <c r="AI841" s="168"/>
      <c r="AJ841" s="168"/>
      <c r="AK841" s="168"/>
      <c r="AL841" s="168"/>
      <c r="AM841" s="168"/>
      <c r="AN841" s="168"/>
    </row>
    <row r="842" spans="1:40" s="16" customFormat="1" ht="10.199999999999999" hidden="1">
      <c r="A842" s="16">
        <v>411013</v>
      </c>
      <c r="B842" s="167" t="s">
        <v>338</v>
      </c>
      <c r="C842" s="54">
        <f>-VLOOKUP(A842,Clasificación!C:J,5,FALSE)</f>
        <v>0</v>
      </c>
      <c r="D842" s="54"/>
      <c r="E842" s="54"/>
      <c r="F842" s="54">
        <f>+VLOOKUP(A842,Clasificación!C:K,9,FALSE)</f>
        <v>0</v>
      </c>
      <c r="G842" s="54">
        <f t="shared" si="45"/>
        <v>0</v>
      </c>
      <c r="H842" s="54"/>
      <c r="I842" s="54"/>
      <c r="J842" s="54"/>
      <c r="K842" s="54"/>
      <c r="L842" s="54"/>
      <c r="M842" s="54"/>
      <c r="N842" s="54"/>
      <c r="O842" s="54"/>
      <c r="P842" s="54"/>
      <c r="Q842" s="54"/>
      <c r="R842" s="54"/>
      <c r="S842" s="54"/>
      <c r="T842" s="54"/>
      <c r="U842" s="54"/>
      <c r="V842" s="54"/>
      <c r="W842" s="54"/>
      <c r="X842" s="54"/>
      <c r="Y842" s="54"/>
      <c r="Z842" s="54"/>
      <c r="AA842" s="54">
        <f t="shared" si="50"/>
        <v>0</v>
      </c>
      <c r="AB842" s="55"/>
      <c r="AC842" s="168"/>
      <c r="AD842" s="168"/>
      <c r="AE842" s="168"/>
      <c r="AF842" s="168"/>
      <c r="AG842" s="168"/>
      <c r="AH842" s="168"/>
      <c r="AI842" s="168"/>
      <c r="AJ842" s="168"/>
      <c r="AK842" s="168"/>
      <c r="AL842" s="168"/>
      <c r="AM842" s="168"/>
      <c r="AN842" s="168"/>
    </row>
    <row r="843" spans="1:40" s="16" customFormat="1" ht="10.199999999999999" hidden="1">
      <c r="A843" s="16">
        <v>4110131</v>
      </c>
      <c r="B843" s="167" t="s">
        <v>280</v>
      </c>
      <c r="C843" s="54">
        <f>-VLOOKUP(A843,Clasificación!C:J,5,FALSE)</f>
        <v>0</v>
      </c>
      <c r="D843" s="54"/>
      <c r="E843" s="54"/>
      <c r="F843" s="54">
        <f>+VLOOKUP(A843,Clasificación!C:K,9,FALSE)</f>
        <v>0</v>
      </c>
      <c r="G843" s="54">
        <f t="shared" si="45"/>
        <v>0</v>
      </c>
      <c r="H843" s="54"/>
      <c r="I843" s="54"/>
      <c r="J843" s="54"/>
      <c r="K843" s="54"/>
      <c r="L843" s="54"/>
      <c r="M843" s="54"/>
      <c r="N843" s="54"/>
      <c r="O843" s="54"/>
      <c r="P843" s="54"/>
      <c r="Q843" s="54"/>
      <c r="R843" s="54"/>
      <c r="S843" s="54"/>
      <c r="T843" s="54"/>
      <c r="U843" s="54"/>
      <c r="V843" s="54"/>
      <c r="W843" s="54"/>
      <c r="X843" s="54"/>
      <c r="Y843" s="54"/>
      <c r="Z843" s="54"/>
      <c r="AA843" s="54">
        <f t="shared" si="50"/>
        <v>0</v>
      </c>
      <c r="AB843" s="55"/>
      <c r="AC843" s="168"/>
      <c r="AD843" s="168"/>
      <c r="AE843" s="168"/>
      <c r="AF843" s="168"/>
      <c r="AG843" s="168"/>
      <c r="AH843" s="168"/>
      <c r="AI843" s="168"/>
      <c r="AJ843" s="168"/>
      <c r="AK843" s="168"/>
      <c r="AL843" s="168"/>
      <c r="AM843" s="168"/>
      <c r="AN843" s="168"/>
    </row>
    <row r="844" spans="1:40" s="16" customFormat="1" ht="10.199999999999999" hidden="1">
      <c r="A844" s="16">
        <v>41101311</v>
      </c>
      <c r="B844" s="167" t="s">
        <v>280</v>
      </c>
      <c r="C844" s="54">
        <f>-VLOOKUP(A844,Clasificación!C:J,5,FALSE)</f>
        <v>0</v>
      </c>
      <c r="D844" s="54"/>
      <c r="E844" s="54"/>
      <c r="F844" s="54">
        <f>+VLOOKUP(A844,Clasificación!C:K,9,FALSE)</f>
        <v>0</v>
      </c>
      <c r="G844" s="54">
        <f t="shared" si="45"/>
        <v>0</v>
      </c>
      <c r="H844" s="54"/>
      <c r="I844" s="54"/>
      <c r="J844" s="54"/>
      <c r="K844" s="54"/>
      <c r="L844" s="54"/>
      <c r="M844" s="54"/>
      <c r="N844" s="54"/>
      <c r="O844" s="54"/>
      <c r="P844" s="54"/>
      <c r="Q844" s="54"/>
      <c r="R844" s="54"/>
      <c r="S844" s="54"/>
      <c r="T844" s="54"/>
      <c r="U844" s="54"/>
      <c r="V844" s="54"/>
      <c r="W844" s="54"/>
      <c r="X844" s="54"/>
      <c r="Y844" s="54"/>
      <c r="Z844" s="54"/>
      <c r="AA844" s="54">
        <f t="shared" si="50"/>
        <v>0</v>
      </c>
      <c r="AB844" s="55"/>
      <c r="AC844" s="168"/>
      <c r="AD844" s="168"/>
      <c r="AE844" s="168"/>
      <c r="AF844" s="168"/>
      <c r="AG844" s="168"/>
      <c r="AH844" s="168"/>
      <c r="AI844" s="168"/>
      <c r="AJ844" s="168"/>
      <c r="AK844" s="168"/>
      <c r="AL844" s="168"/>
      <c r="AM844" s="168"/>
      <c r="AN844" s="168"/>
    </row>
    <row r="845" spans="1:40" s="312" customFormat="1" ht="10.199999999999999" hidden="1">
      <c r="A845" s="312">
        <v>4110131102</v>
      </c>
      <c r="B845" s="313" t="s">
        <v>963</v>
      </c>
      <c r="C845" s="314">
        <f>-VLOOKUP(A845,Clasificación!C:J,5,FALSE)</f>
        <v>-94290280</v>
      </c>
      <c r="D845" s="314"/>
      <c r="E845" s="314"/>
      <c r="F845" s="314">
        <f>+VLOOKUP(A845,Clasificación!C:K,9,FALSE)</f>
        <v>0</v>
      </c>
      <c r="G845" s="314">
        <f t="shared" si="45"/>
        <v>-94290280</v>
      </c>
      <c r="H845" s="314">
        <f>-G845</f>
        <v>94290280</v>
      </c>
      <c r="I845" s="314"/>
      <c r="J845" s="314"/>
      <c r="K845" s="314"/>
      <c r="L845" s="314"/>
      <c r="M845" s="314"/>
      <c r="N845" s="314"/>
      <c r="O845" s="314"/>
      <c r="P845" s="314"/>
      <c r="Q845" s="314"/>
      <c r="R845" s="314"/>
      <c r="S845" s="314"/>
      <c r="T845" s="314"/>
      <c r="U845" s="314"/>
      <c r="V845" s="314"/>
      <c r="W845" s="314"/>
      <c r="X845" s="314"/>
      <c r="Y845" s="314"/>
      <c r="Z845" s="314"/>
      <c r="AA845" s="314">
        <f t="shared" si="50"/>
        <v>0</v>
      </c>
      <c r="AB845" s="315"/>
      <c r="AC845" s="316"/>
      <c r="AD845" s="316"/>
      <c r="AE845" s="316"/>
      <c r="AF845" s="316"/>
      <c r="AG845" s="316"/>
      <c r="AH845" s="316"/>
      <c r="AI845" s="316"/>
      <c r="AJ845" s="316"/>
      <c r="AK845" s="316"/>
      <c r="AL845" s="316"/>
      <c r="AM845" s="316"/>
      <c r="AN845" s="316"/>
    </row>
    <row r="846" spans="1:40" s="312" customFormat="1" ht="10.199999999999999" hidden="1">
      <c r="A846" s="312">
        <v>4110131103</v>
      </c>
      <c r="B846" s="313" t="s">
        <v>962</v>
      </c>
      <c r="C846" s="314">
        <f>-VLOOKUP(A846,Clasificación!C:J,5,FALSE)</f>
        <v>-1980272727</v>
      </c>
      <c r="D846" s="314"/>
      <c r="E846" s="314"/>
      <c r="F846" s="314">
        <f>+VLOOKUP(A846,Clasificación!C:K,9,FALSE)</f>
        <v>0</v>
      </c>
      <c r="G846" s="314">
        <f t="shared" si="45"/>
        <v>-1980272727</v>
      </c>
      <c r="H846" s="314">
        <f>-G846</f>
        <v>1980272727</v>
      </c>
      <c r="I846" s="314"/>
      <c r="J846" s="314"/>
      <c r="K846" s="314"/>
      <c r="L846" s="314"/>
      <c r="M846" s="314"/>
      <c r="N846" s="314"/>
      <c r="O846" s="314"/>
      <c r="P846" s="314"/>
      <c r="Q846" s="314"/>
      <c r="R846" s="314"/>
      <c r="S846" s="314"/>
      <c r="T846" s="314"/>
      <c r="U846" s="314"/>
      <c r="V846" s="314"/>
      <c r="W846" s="314"/>
      <c r="X846" s="314"/>
      <c r="Y846" s="314"/>
      <c r="Z846" s="314"/>
      <c r="AA846" s="314">
        <f t="shared" si="50"/>
        <v>0</v>
      </c>
      <c r="AB846" s="315"/>
      <c r="AC846" s="316"/>
      <c r="AD846" s="316"/>
      <c r="AE846" s="316"/>
      <c r="AF846" s="316"/>
      <c r="AG846" s="316"/>
      <c r="AH846" s="316"/>
      <c r="AI846" s="316"/>
      <c r="AJ846" s="316"/>
      <c r="AK846" s="316"/>
      <c r="AL846" s="316"/>
      <c r="AM846" s="316"/>
      <c r="AN846" s="316"/>
    </row>
    <row r="847" spans="1:40" s="16" customFormat="1" ht="10.199999999999999" hidden="1">
      <c r="A847" s="16">
        <v>41101312</v>
      </c>
      <c r="B847" s="167" t="s">
        <v>280</v>
      </c>
      <c r="C847" s="54">
        <f>-VLOOKUP(A847,Clasificación!C:J,5,FALSE)</f>
        <v>0</v>
      </c>
      <c r="D847" s="54"/>
      <c r="E847" s="54"/>
      <c r="F847" s="54">
        <f>+VLOOKUP(A847,Clasificación!C:K,9,FALSE)</f>
        <v>0</v>
      </c>
      <c r="G847" s="54">
        <f t="shared" si="45"/>
        <v>0</v>
      </c>
      <c r="H847" s="54"/>
      <c r="I847" s="54"/>
      <c r="J847" s="54"/>
      <c r="K847" s="54"/>
      <c r="L847" s="54"/>
      <c r="M847" s="54"/>
      <c r="N847" s="54"/>
      <c r="O847" s="54"/>
      <c r="P847" s="54"/>
      <c r="Q847" s="54"/>
      <c r="R847" s="54"/>
      <c r="S847" s="54"/>
      <c r="T847" s="54"/>
      <c r="U847" s="54"/>
      <c r="V847" s="54"/>
      <c r="W847" s="54"/>
      <c r="X847" s="54"/>
      <c r="Y847" s="54"/>
      <c r="Z847" s="54"/>
      <c r="AA847" s="54">
        <f t="shared" si="50"/>
        <v>0</v>
      </c>
      <c r="AB847" s="55"/>
      <c r="AC847" s="168"/>
      <c r="AD847" s="168"/>
      <c r="AE847" s="168"/>
      <c r="AF847" s="168"/>
      <c r="AG847" s="168"/>
      <c r="AH847" s="168"/>
      <c r="AI847" s="168"/>
      <c r="AJ847" s="168"/>
      <c r="AK847" s="168"/>
      <c r="AL847" s="168"/>
      <c r="AM847" s="168"/>
      <c r="AN847" s="168"/>
    </row>
    <row r="848" spans="1:40" s="312" customFormat="1" ht="10.199999999999999" hidden="1">
      <c r="A848" s="312">
        <v>4110131202</v>
      </c>
      <c r="B848" s="313" t="s">
        <v>963</v>
      </c>
      <c r="C848" s="314">
        <f>-VLOOKUP(A848,Clasificación!C:J,5,FALSE)</f>
        <v>-71729970</v>
      </c>
      <c r="D848" s="314"/>
      <c r="E848" s="314"/>
      <c r="F848" s="314">
        <f>+VLOOKUP(A848,Clasificación!C:K,9,FALSE)</f>
        <v>0</v>
      </c>
      <c r="G848" s="314">
        <f t="shared" si="45"/>
        <v>-71729970</v>
      </c>
      <c r="H848" s="314">
        <f>-G848</f>
        <v>71729970</v>
      </c>
      <c r="I848" s="314"/>
      <c r="J848" s="314"/>
      <c r="K848" s="314"/>
      <c r="L848" s="314"/>
      <c r="M848" s="314"/>
      <c r="N848" s="314"/>
      <c r="O848" s="314"/>
      <c r="P848" s="314"/>
      <c r="Q848" s="314"/>
      <c r="R848" s="314"/>
      <c r="S848" s="314"/>
      <c r="T848" s="314"/>
      <c r="U848" s="314"/>
      <c r="V848" s="314"/>
      <c r="W848" s="314"/>
      <c r="X848" s="314"/>
      <c r="Y848" s="314"/>
      <c r="Z848" s="314"/>
      <c r="AA848" s="314">
        <f>SUM(G848:Z848)</f>
        <v>0</v>
      </c>
      <c r="AB848" s="315"/>
      <c r="AC848" s="316"/>
      <c r="AD848" s="316"/>
      <c r="AE848" s="316"/>
      <c r="AF848" s="316"/>
      <c r="AG848" s="316"/>
      <c r="AH848" s="316"/>
      <c r="AI848" s="316"/>
      <c r="AJ848" s="316"/>
      <c r="AK848" s="316"/>
      <c r="AL848" s="316"/>
      <c r="AM848" s="316"/>
      <c r="AN848" s="316"/>
    </row>
    <row r="849" spans="1:40" s="312" customFormat="1" ht="10.199999999999999" hidden="1">
      <c r="A849" s="312">
        <v>4110131203</v>
      </c>
      <c r="B849" s="313" t="s">
        <v>962</v>
      </c>
      <c r="C849" s="314">
        <f>-VLOOKUP(A849,Clasificación!C:J,5,FALSE)</f>
        <v>-341079312</v>
      </c>
      <c r="D849" s="314"/>
      <c r="E849" s="314"/>
      <c r="F849" s="314">
        <f>+VLOOKUP(A849,Clasificación!C:K,9,FALSE)</f>
        <v>0</v>
      </c>
      <c r="G849" s="314">
        <f t="shared" ref="G849" si="53">C849+D849-E849-F849</f>
        <v>-341079312</v>
      </c>
      <c r="H849" s="314">
        <f>-G849</f>
        <v>341079312</v>
      </c>
      <c r="I849" s="314"/>
      <c r="J849" s="314"/>
      <c r="K849" s="314"/>
      <c r="L849" s="314"/>
      <c r="M849" s="314"/>
      <c r="N849" s="314"/>
      <c r="O849" s="314"/>
      <c r="P849" s="314"/>
      <c r="Q849" s="314"/>
      <c r="R849" s="314"/>
      <c r="S849" s="314"/>
      <c r="T849" s="314"/>
      <c r="U849" s="314"/>
      <c r="V849" s="314"/>
      <c r="W849" s="314"/>
      <c r="X849" s="314"/>
      <c r="Y849" s="314"/>
      <c r="Z849" s="314"/>
      <c r="AA849" s="314">
        <f>SUM(G849:Z849)</f>
        <v>0</v>
      </c>
      <c r="AB849" s="315"/>
      <c r="AC849" s="316"/>
      <c r="AD849" s="316"/>
      <c r="AE849" s="316"/>
      <c r="AF849" s="316"/>
      <c r="AG849" s="316"/>
      <c r="AH849" s="316"/>
      <c r="AI849" s="316"/>
      <c r="AJ849" s="316"/>
      <c r="AK849" s="316"/>
      <c r="AL849" s="316"/>
      <c r="AM849" s="316"/>
      <c r="AN849" s="316"/>
    </row>
    <row r="850" spans="1:40" s="16" customFormat="1" ht="10.199999999999999" hidden="1">
      <c r="A850" s="16">
        <v>411014</v>
      </c>
      <c r="B850" s="167" t="s">
        <v>1015</v>
      </c>
      <c r="C850" s="54">
        <f>-VLOOKUP(A850,Clasificación!C:J,5,FALSE)</f>
        <v>0</v>
      </c>
      <c r="D850" s="54"/>
      <c r="E850" s="54"/>
      <c r="F850" s="54">
        <f>+VLOOKUP(A850,Clasificación!C:K,9,FALSE)</f>
        <v>0</v>
      </c>
      <c r="G850" s="54">
        <f t="shared" si="45"/>
        <v>0</v>
      </c>
      <c r="H850" s="54"/>
      <c r="I850" s="54"/>
      <c r="J850" s="54"/>
      <c r="K850" s="54"/>
      <c r="L850" s="54"/>
      <c r="M850" s="54"/>
      <c r="N850" s="54"/>
      <c r="O850" s="54"/>
      <c r="P850" s="54"/>
      <c r="Q850" s="54"/>
      <c r="R850" s="54"/>
      <c r="S850" s="54"/>
      <c r="T850" s="54"/>
      <c r="U850" s="54"/>
      <c r="V850" s="54"/>
      <c r="W850" s="54"/>
      <c r="X850" s="54"/>
      <c r="Y850" s="54"/>
      <c r="Z850" s="54"/>
      <c r="AA850" s="54">
        <f t="shared" si="50"/>
        <v>0</v>
      </c>
      <c r="AB850" s="55"/>
      <c r="AC850" s="168"/>
      <c r="AD850" s="168"/>
      <c r="AE850" s="168"/>
      <c r="AF850" s="168"/>
      <c r="AG850" s="168"/>
      <c r="AH850" s="168"/>
      <c r="AI850" s="168"/>
      <c r="AJ850" s="168"/>
      <c r="AK850" s="168"/>
      <c r="AL850" s="168"/>
      <c r="AM850" s="168"/>
      <c r="AN850" s="168"/>
    </row>
    <row r="851" spans="1:40" s="16" customFormat="1" ht="10.199999999999999" hidden="1">
      <c r="A851" s="16">
        <v>4110141</v>
      </c>
      <c r="B851" s="167" t="s">
        <v>1016</v>
      </c>
      <c r="C851" s="54">
        <f>-VLOOKUP(A851,Clasificación!C:J,5,FALSE)</f>
        <v>0</v>
      </c>
      <c r="D851" s="54"/>
      <c r="E851" s="54"/>
      <c r="F851" s="54">
        <f>+VLOOKUP(A851,Clasificación!C:K,9,FALSE)</f>
        <v>0</v>
      </c>
      <c r="G851" s="54">
        <f t="shared" si="45"/>
        <v>0</v>
      </c>
      <c r="H851" s="54"/>
      <c r="I851" s="54"/>
      <c r="J851" s="54"/>
      <c r="K851" s="54"/>
      <c r="L851" s="54"/>
      <c r="M851" s="54"/>
      <c r="N851" s="54"/>
      <c r="O851" s="54"/>
      <c r="P851" s="54"/>
      <c r="Q851" s="54"/>
      <c r="R851" s="54"/>
      <c r="S851" s="54"/>
      <c r="T851" s="54"/>
      <c r="U851" s="54"/>
      <c r="V851" s="54"/>
      <c r="W851" s="54"/>
      <c r="X851" s="54"/>
      <c r="Y851" s="54"/>
      <c r="Z851" s="54"/>
      <c r="AA851" s="54">
        <f t="shared" si="50"/>
        <v>0</v>
      </c>
      <c r="AB851" s="55"/>
      <c r="AC851" s="168"/>
      <c r="AD851" s="168"/>
      <c r="AE851" s="168"/>
      <c r="AF851" s="168"/>
      <c r="AG851" s="168"/>
      <c r="AH851" s="168"/>
      <c r="AI851" s="168"/>
      <c r="AJ851" s="168"/>
      <c r="AK851" s="168"/>
      <c r="AL851" s="168"/>
      <c r="AM851" s="168"/>
      <c r="AN851" s="168"/>
    </row>
    <row r="852" spans="1:40" s="16" customFormat="1" ht="10.199999999999999" hidden="1">
      <c r="A852" s="16">
        <v>41101411</v>
      </c>
      <c r="B852" s="167" t="s">
        <v>1084</v>
      </c>
      <c r="C852" s="54">
        <f>-VLOOKUP(A852,Clasificación!C:J,5,FALSE)</f>
        <v>0</v>
      </c>
      <c r="D852" s="54"/>
      <c r="E852" s="54"/>
      <c r="F852" s="54">
        <f>+VLOOKUP(A852,Clasificación!C:K,9,FALSE)</f>
        <v>0</v>
      </c>
      <c r="G852" s="54">
        <f t="shared" si="45"/>
        <v>0</v>
      </c>
      <c r="H852" s="54"/>
      <c r="I852" s="54"/>
      <c r="J852" s="54"/>
      <c r="K852" s="54"/>
      <c r="L852" s="54"/>
      <c r="M852" s="54"/>
      <c r="N852" s="54"/>
      <c r="O852" s="54"/>
      <c r="P852" s="54"/>
      <c r="Q852" s="54"/>
      <c r="R852" s="54"/>
      <c r="S852" s="54"/>
      <c r="T852" s="54"/>
      <c r="U852" s="54"/>
      <c r="V852" s="54"/>
      <c r="W852" s="54"/>
      <c r="X852" s="54"/>
      <c r="Y852" s="54"/>
      <c r="Z852" s="54"/>
      <c r="AA852" s="54">
        <f t="shared" si="50"/>
        <v>0</v>
      </c>
      <c r="AB852" s="55"/>
      <c r="AC852" s="168"/>
      <c r="AD852" s="168"/>
      <c r="AE852" s="168"/>
      <c r="AF852" s="168"/>
      <c r="AG852" s="168"/>
      <c r="AH852" s="168"/>
      <c r="AI852" s="168"/>
      <c r="AJ852" s="168"/>
      <c r="AK852" s="168"/>
      <c r="AL852" s="168"/>
      <c r="AM852" s="168"/>
      <c r="AN852" s="168"/>
    </row>
    <row r="853" spans="1:40" s="312" customFormat="1" ht="10.199999999999999" hidden="1">
      <c r="A853" s="312">
        <v>4110141101</v>
      </c>
      <c r="B853" s="313" t="s">
        <v>1085</v>
      </c>
      <c r="C853" s="314">
        <f>-VLOOKUP(A853,Clasificación!C:J,5,FALSE)</f>
        <v>-10995366</v>
      </c>
      <c r="D853" s="314"/>
      <c r="E853" s="314"/>
      <c r="F853" s="314">
        <f>+VLOOKUP(A853,Clasificación!C:K,9,FALSE)</f>
        <v>0</v>
      </c>
      <c r="G853" s="314">
        <f t="shared" si="45"/>
        <v>-10995366</v>
      </c>
      <c r="H853" s="314">
        <f t="shared" ref="H853:H854" si="54">-G853</f>
        <v>10995366</v>
      </c>
      <c r="I853" s="314"/>
      <c r="J853" s="314"/>
      <c r="K853" s="314"/>
      <c r="L853" s="314"/>
      <c r="M853" s="314"/>
      <c r="N853" s="314"/>
      <c r="O853" s="314"/>
      <c r="P853" s="314"/>
      <c r="Q853" s="314"/>
      <c r="R853" s="314"/>
      <c r="S853" s="314"/>
      <c r="T853" s="314"/>
      <c r="U853" s="314"/>
      <c r="V853" s="314"/>
      <c r="W853" s="314"/>
      <c r="X853" s="314"/>
      <c r="Y853" s="314"/>
      <c r="Z853" s="314"/>
      <c r="AA853" s="314">
        <f>SUM(G853:Z853)</f>
        <v>0</v>
      </c>
      <c r="AB853" s="315"/>
      <c r="AC853" s="316"/>
      <c r="AD853" s="316"/>
      <c r="AE853" s="316"/>
      <c r="AF853" s="316"/>
      <c r="AG853" s="316"/>
      <c r="AH853" s="316"/>
      <c r="AI853" s="316"/>
      <c r="AJ853" s="316"/>
      <c r="AK853" s="316"/>
      <c r="AL853" s="316"/>
      <c r="AM853" s="316"/>
      <c r="AN853" s="316"/>
    </row>
    <row r="854" spans="1:40" s="312" customFormat="1" ht="10.199999999999999" hidden="1">
      <c r="A854" s="312">
        <v>4110141102</v>
      </c>
      <c r="B854" s="313" t="s">
        <v>1270</v>
      </c>
      <c r="C854" s="314">
        <f>-VLOOKUP(A854,Clasificación!C:J,5,FALSE)</f>
        <v>-1028873</v>
      </c>
      <c r="D854" s="314"/>
      <c r="E854" s="314"/>
      <c r="F854" s="314">
        <f>+VLOOKUP(A854,Clasificación!C:K,9,FALSE)</f>
        <v>0</v>
      </c>
      <c r="G854" s="314">
        <f t="shared" si="45"/>
        <v>-1028873</v>
      </c>
      <c r="H854" s="314">
        <f t="shared" si="54"/>
        <v>1028873</v>
      </c>
      <c r="I854" s="314"/>
      <c r="J854" s="314"/>
      <c r="K854" s="314"/>
      <c r="L854" s="314"/>
      <c r="M854" s="314"/>
      <c r="N854" s="314"/>
      <c r="O854" s="314"/>
      <c r="P854" s="314"/>
      <c r="Q854" s="314"/>
      <c r="R854" s="314"/>
      <c r="S854" s="314"/>
      <c r="T854" s="314"/>
      <c r="U854" s="314"/>
      <c r="V854" s="314"/>
      <c r="W854" s="314"/>
      <c r="X854" s="314"/>
      <c r="Y854" s="314"/>
      <c r="Z854" s="314"/>
      <c r="AA854" s="314">
        <f>SUM(G854:Z854)</f>
        <v>0</v>
      </c>
      <c r="AB854" s="315"/>
      <c r="AC854" s="316"/>
      <c r="AD854" s="316"/>
      <c r="AE854" s="316"/>
      <c r="AF854" s="316"/>
      <c r="AG854" s="316"/>
      <c r="AH854" s="316"/>
      <c r="AI854" s="316"/>
      <c r="AJ854" s="316"/>
      <c r="AK854" s="316"/>
      <c r="AL854" s="316"/>
      <c r="AM854" s="316"/>
      <c r="AN854" s="316"/>
    </row>
    <row r="855" spans="1:40" s="16" customFormat="1" ht="10.199999999999999" hidden="1">
      <c r="A855" s="16">
        <v>4110141104</v>
      </c>
      <c r="B855" s="167" t="s">
        <v>1204</v>
      </c>
      <c r="C855" s="54">
        <f>-VLOOKUP(A855,Clasificación!C:J,5,FALSE)</f>
        <v>0</v>
      </c>
      <c r="D855" s="54"/>
      <c r="E855" s="54"/>
      <c r="F855" s="54">
        <f>+VLOOKUP(A855,Clasificación!C:K,9,FALSE)</f>
        <v>0</v>
      </c>
      <c r="G855" s="54">
        <f t="shared" si="45"/>
        <v>0</v>
      </c>
      <c r="H855" s="54"/>
      <c r="I855" s="54"/>
      <c r="J855" s="54"/>
      <c r="K855" s="54"/>
      <c r="L855" s="54"/>
      <c r="M855" s="54"/>
      <c r="N855" s="54"/>
      <c r="O855" s="54"/>
      <c r="P855" s="54"/>
      <c r="Q855" s="54"/>
      <c r="R855" s="54"/>
      <c r="S855" s="54"/>
      <c r="T855" s="54"/>
      <c r="U855" s="54"/>
      <c r="V855" s="54"/>
      <c r="W855" s="54"/>
      <c r="X855" s="54"/>
      <c r="Y855" s="54"/>
      <c r="Z855" s="54"/>
      <c r="AA855" s="54">
        <f t="shared" si="50"/>
        <v>0</v>
      </c>
      <c r="AB855" s="55"/>
      <c r="AC855" s="168"/>
      <c r="AD855" s="168"/>
      <c r="AE855" s="168"/>
      <c r="AF855" s="168"/>
      <c r="AG855" s="168"/>
      <c r="AH855" s="168"/>
      <c r="AI855" s="168"/>
      <c r="AJ855" s="168"/>
      <c r="AK855" s="168"/>
      <c r="AL855" s="168"/>
      <c r="AM855" s="168"/>
      <c r="AN855" s="168"/>
    </row>
    <row r="856" spans="1:40" s="16" customFormat="1" ht="10.199999999999999" hidden="1">
      <c r="A856" s="16">
        <v>41101412</v>
      </c>
      <c r="B856" s="167" t="s">
        <v>1017</v>
      </c>
      <c r="C856" s="54">
        <f>-VLOOKUP(A856,Clasificación!C:J,5,FALSE)</f>
        <v>0</v>
      </c>
      <c r="D856" s="54"/>
      <c r="E856" s="54"/>
      <c r="F856" s="54">
        <f>+VLOOKUP(A856,Clasificación!C:K,9,FALSE)</f>
        <v>0</v>
      </c>
      <c r="G856" s="54">
        <f t="shared" si="45"/>
        <v>0</v>
      </c>
      <c r="H856" s="54"/>
      <c r="I856" s="54"/>
      <c r="J856" s="54"/>
      <c r="K856" s="54"/>
      <c r="L856" s="54"/>
      <c r="M856" s="54"/>
      <c r="N856" s="54"/>
      <c r="O856" s="54"/>
      <c r="P856" s="54"/>
      <c r="Q856" s="54"/>
      <c r="R856" s="54"/>
      <c r="S856" s="54"/>
      <c r="T856" s="54"/>
      <c r="U856" s="54"/>
      <c r="V856" s="54"/>
      <c r="W856" s="54"/>
      <c r="X856" s="54"/>
      <c r="Y856" s="54"/>
      <c r="Z856" s="54"/>
      <c r="AA856" s="54">
        <f t="shared" si="50"/>
        <v>0</v>
      </c>
      <c r="AB856" s="55"/>
      <c r="AC856" s="168"/>
      <c r="AD856" s="168"/>
      <c r="AE856" s="168"/>
      <c r="AF856" s="168"/>
      <c r="AG856" s="168"/>
      <c r="AH856" s="168"/>
      <c r="AI856" s="168"/>
      <c r="AJ856" s="168"/>
      <c r="AK856" s="168"/>
      <c r="AL856" s="168"/>
      <c r="AM856" s="168"/>
      <c r="AN856" s="168"/>
    </row>
    <row r="857" spans="1:40" s="312" customFormat="1" ht="10.199999999999999" hidden="1">
      <c r="A857" s="312">
        <v>4110141201</v>
      </c>
      <c r="B857" s="313" t="s">
        <v>1018</v>
      </c>
      <c r="C857" s="314">
        <f>-VLOOKUP(A857,Clasificación!C:J,5,FALSE)</f>
        <v>-79852193</v>
      </c>
      <c r="D857" s="314"/>
      <c r="E857" s="314"/>
      <c r="F857" s="314">
        <f>+VLOOKUP(A857,Clasificación!C:K,9,FALSE)</f>
        <v>0</v>
      </c>
      <c r="G857" s="314">
        <f t="shared" si="45"/>
        <v>-79852193</v>
      </c>
      <c r="H857" s="314">
        <f t="shared" ref="H857:H858" si="55">-G857</f>
        <v>79852193</v>
      </c>
      <c r="I857" s="314"/>
      <c r="J857" s="314"/>
      <c r="K857" s="314"/>
      <c r="L857" s="314"/>
      <c r="M857" s="314"/>
      <c r="N857" s="314"/>
      <c r="O857" s="314"/>
      <c r="P857" s="314"/>
      <c r="Q857" s="314"/>
      <c r="R857" s="314"/>
      <c r="S857" s="314"/>
      <c r="T857" s="314"/>
      <c r="U857" s="314"/>
      <c r="V857" s="314"/>
      <c r="W857" s="314"/>
      <c r="X857" s="314"/>
      <c r="Y857" s="314"/>
      <c r="Z857" s="314"/>
      <c r="AA857" s="314">
        <f>SUM(G857:Z857)</f>
        <v>0</v>
      </c>
      <c r="AB857" s="315"/>
      <c r="AC857" s="316"/>
      <c r="AD857" s="316"/>
      <c r="AE857" s="316"/>
      <c r="AF857" s="316"/>
      <c r="AG857" s="316"/>
      <c r="AH857" s="316"/>
      <c r="AI857" s="316"/>
      <c r="AJ857" s="316"/>
      <c r="AK857" s="316"/>
      <c r="AL857" s="316"/>
      <c r="AM857" s="316"/>
      <c r="AN857" s="316"/>
    </row>
    <row r="858" spans="1:40" s="312" customFormat="1" ht="10.199999999999999" hidden="1">
      <c r="A858" s="312">
        <v>4110141202</v>
      </c>
      <c r="B858" s="313" t="s">
        <v>1189</v>
      </c>
      <c r="C858" s="314">
        <f>-VLOOKUP(A858,Clasificación!C:J,5,FALSE)</f>
        <v>-18803294</v>
      </c>
      <c r="D858" s="314"/>
      <c r="E858" s="314"/>
      <c r="F858" s="314">
        <f>+VLOOKUP(A858,Clasificación!C:K,9,FALSE)</f>
        <v>0</v>
      </c>
      <c r="G858" s="314">
        <f t="shared" si="45"/>
        <v>-18803294</v>
      </c>
      <c r="H858" s="314">
        <f t="shared" si="55"/>
        <v>18803294</v>
      </c>
      <c r="I858" s="314"/>
      <c r="J858" s="314"/>
      <c r="K858" s="314"/>
      <c r="L858" s="314"/>
      <c r="M858" s="314"/>
      <c r="N858" s="314"/>
      <c r="O858" s="314"/>
      <c r="P858" s="314"/>
      <c r="Q858" s="314"/>
      <c r="R858" s="314"/>
      <c r="S858" s="314"/>
      <c r="T858" s="314"/>
      <c r="U858" s="314"/>
      <c r="V858" s="314"/>
      <c r="W858" s="314"/>
      <c r="X858" s="314"/>
      <c r="Y858" s="314"/>
      <c r="Z858" s="314"/>
      <c r="AA858" s="314">
        <f>SUM(G858:Z858)</f>
        <v>0</v>
      </c>
      <c r="AB858" s="315"/>
      <c r="AC858" s="316"/>
      <c r="AD858" s="316"/>
      <c r="AE858" s="316"/>
      <c r="AF858" s="316"/>
      <c r="AG858" s="316"/>
      <c r="AH858" s="316"/>
      <c r="AI858" s="316"/>
      <c r="AJ858" s="316"/>
      <c r="AK858" s="316"/>
      <c r="AL858" s="316"/>
      <c r="AM858" s="316"/>
      <c r="AN858" s="316"/>
    </row>
    <row r="859" spans="1:40" s="16" customFormat="1" ht="10.199999999999999" hidden="1">
      <c r="A859" s="16">
        <v>4110142</v>
      </c>
      <c r="B859" s="167" t="s">
        <v>1143</v>
      </c>
      <c r="C859" s="54">
        <f>-VLOOKUP(A859,Clasificación!C:J,5,FALSE)</f>
        <v>0</v>
      </c>
      <c r="D859" s="54"/>
      <c r="E859" s="54"/>
      <c r="F859" s="54">
        <f>+VLOOKUP(A859,Clasificación!C:K,9,FALSE)</f>
        <v>0</v>
      </c>
      <c r="G859" s="54">
        <f t="shared" si="45"/>
        <v>0</v>
      </c>
      <c r="H859" s="54"/>
      <c r="I859" s="54"/>
      <c r="J859" s="54"/>
      <c r="K859" s="54"/>
      <c r="L859" s="54"/>
      <c r="M859" s="54"/>
      <c r="N859" s="54"/>
      <c r="O859" s="54"/>
      <c r="P859" s="54"/>
      <c r="Q859" s="54"/>
      <c r="R859" s="54"/>
      <c r="S859" s="54"/>
      <c r="T859" s="54"/>
      <c r="U859" s="54"/>
      <c r="V859" s="54"/>
      <c r="W859" s="54"/>
      <c r="X859" s="54"/>
      <c r="Y859" s="54"/>
      <c r="Z859" s="54"/>
      <c r="AA859" s="54">
        <f t="shared" si="50"/>
        <v>0</v>
      </c>
      <c r="AB859" s="55"/>
      <c r="AC859" s="168"/>
      <c r="AD859" s="168"/>
      <c r="AE859" s="168"/>
      <c r="AF859" s="168"/>
      <c r="AG859" s="168"/>
      <c r="AH859" s="168"/>
      <c r="AI859" s="168"/>
      <c r="AJ859" s="168"/>
      <c r="AK859" s="168"/>
      <c r="AL859" s="168"/>
      <c r="AM859" s="168"/>
      <c r="AN859" s="168"/>
    </row>
    <row r="860" spans="1:40" s="16" customFormat="1" ht="10.199999999999999" hidden="1">
      <c r="A860" s="16">
        <v>41101421</v>
      </c>
      <c r="B860" s="167" t="s">
        <v>1144</v>
      </c>
      <c r="C860" s="54">
        <f>-VLOOKUP(A860,Clasificación!C:J,5,FALSE)</f>
        <v>0</v>
      </c>
      <c r="D860" s="54"/>
      <c r="E860" s="54"/>
      <c r="F860" s="54">
        <f>+VLOOKUP(A860,Clasificación!C:K,9,FALSE)</f>
        <v>0</v>
      </c>
      <c r="G860" s="54">
        <f t="shared" si="45"/>
        <v>0</v>
      </c>
      <c r="H860" s="54"/>
      <c r="I860" s="54"/>
      <c r="J860" s="54"/>
      <c r="K860" s="54"/>
      <c r="L860" s="54"/>
      <c r="M860" s="54"/>
      <c r="N860" s="54"/>
      <c r="O860" s="54"/>
      <c r="P860" s="54"/>
      <c r="Q860" s="54"/>
      <c r="R860" s="54"/>
      <c r="S860" s="54"/>
      <c r="T860" s="54"/>
      <c r="U860" s="54"/>
      <c r="V860" s="54"/>
      <c r="W860" s="54"/>
      <c r="X860" s="54"/>
      <c r="Y860" s="54"/>
      <c r="Z860" s="54"/>
      <c r="AA860" s="54">
        <f t="shared" si="50"/>
        <v>0</v>
      </c>
      <c r="AB860" s="55"/>
      <c r="AC860" s="168"/>
      <c r="AD860" s="168"/>
      <c r="AE860" s="168"/>
      <c r="AF860" s="168"/>
      <c r="AG860" s="168"/>
      <c r="AH860" s="168"/>
      <c r="AI860" s="168"/>
      <c r="AJ860" s="168"/>
      <c r="AK860" s="168"/>
      <c r="AL860" s="168"/>
      <c r="AM860" s="168"/>
      <c r="AN860" s="168"/>
    </row>
    <row r="861" spans="1:40" s="312" customFormat="1" ht="10.199999999999999" hidden="1">
      <c r="A861" s="312">
        <v>4110142101</v>
      </c>
      <c r="B861" s="313" t="s">
        <v>1145</v>
      </c>
      <c r="C861" s="314">
        <f>-VLOOKUP(A861,Clasificación!C:J,5,FALSE)</f>
        <v>-173094505</v>
      </c>
      <c r="D861" s="314"/>
      <c r="E861" s="314"/>
      <c r="F861" s="314">
        <f>+VLOOKUP(A861,Clasificación!C:K,9,FALSE)</f>
        <v>0</v>
      </c>
      <c r="G861" s="314">
        <f t="shared" si="45"/>
        <v>-173094505</v>
      </c>
      <c r="H861" s="314">
        <f>-G861</f>
        <v>173094505</v>
      </c>
      <c r="I861" s="314"/>
      <c r="J861" s="314"/>
      <c r="K861" s="314"/>
      <c r="L861" s="314"/>
      <c r="M861" s="314"/>
      <c r="N861" s="314"/>
      <c r="O861" s="314"/>
      <c r="P861" s="314"/>
      <c r="Q861" s="314"/>
      <c r="R861" s="314"/>
      <c r="S861" s="314"/>
      <c r="T861" s="314"/>
      <c r="U861" s="314"/>
      <c r="V861" s="314"/>
      <c r="W861" s="314"/>
      <c r="X861" s="314"/>
      <c r="Y861" s="314"/>
      <c r="Z861" s="314"/>
      <c r="AA861" s="314">
        <f>SUM(G861:Z861)</f>
        <v>0</v>
      </c>
      <c r="AB861" s="315"/>
      <c r="AC861" s="316"/>
      <c r="AD861" s="316"/>
      <c r="AE861" s="316"/>
      <c r="AF861" s="316"/>
      <c r="AG861" s="316"/>
      <c r="AH861" s="316"/>
      <c r="AI861" s="316"/>
      <c r="AJ861" s="316"/>
      <c r="AK861" s="316"/>
      <c r="AL861" s="316"/>
      <c r="AM861" s="316"/>
      <c r="AN861" s="316"/>
    </row>
    <row r="862" spans="1:40" s="16" customFormat="1" ht="10.199999999999999" hidden="1">
      <c r="A862" s="16">
        <v>412</v>
      </c>
      <c r="B862" s="167" t="s">
        <v>730</v>
      </c>
      <c r="C862" s="54">
        <f>-VLOOKUP(A862,Clasificación!C:J,5,FALSE)</f>
        <v>0</v>
      </c>
      <c r="D862" s="54"/>
      <c r="E862" s="54"/>
      <c r="F862" s="54">
        <f>+VLOOKUP(A862,Clasificación!C:K,9,FALSE)</f>
        <v>0</v>
      </c>
      <c r="G862" s="54">
        <f t="shared" si="45"/>
        <v>0</v>
      </c>
      <c r="H862" s="54"/>
      <c r="I862" s="54"/>
      <c r="J862" s="54"/>
      <c r="K862" s="54"/>
      <c r="L862" s="54"/>
      <c r="M862" s="54"/>
      <c r="N862" s="54"/>
      <c r="O862" s="54"/>
      <c r="P862" s="54"/>
      <c r="Q862" s="54"/>
      <c r="R862" s="54"/>
      <c r="S862" s="54"/>
      <c r="T862" s="54"/>
      <c r="U862" s="54"/>
      <c r="V862" s="54"/>
      <c r="W862" s="54"/>
      <c r="X862" s="54"/>
      <c r="Y862" s="54"/>
      <c r="Z862" s="54"/>
      <c r="AA862" s="54">
        <f t="shared" si="50"/>
        <v>0</v>
      </c>
      <c r="AB862" s="55"/>
      <c r="AC862" s="168"/>
      <c r="AD862" s="168"/>
      <c r="AE862" s="168"/>
      <c r="AF862" s="168"/>
      <c r="AG862" s="168"/>
      <c r="AH862" s="168"/>
      <c r="AI862" s="168"/>
      <c r="AJ862" s="168"/>
      <c r="AK862" s="168"/>
      <c r="AL862" s="168"/>
      <c r="AM862" s="168"/>
      <c r="AN862" s="168"/>
    </row>
    <row r="863" spans="1:40" s="16" customFormat="1" ht="10.199999999999999" hidden="1">
      <c r="A863" s="16">
        <v>41201</v>
      </c>
      <c r="B863" s="167" t="s">
        <v>730</v>
      </c>
      <c r="C863" s="54">
        <f>-VLOOKUP(A863,Clasificación!C:J,5,FALSE)</f>
        <v>0</v>
      </c>
      <c r="D863" s="54"/>
      <c r="E863" s="54"/>
      <c r="F863" s="54">
        <f>+VLOOKUP(A863,Clasificación!C:K,9,FALSE)</f>
        <v>0</v>
      </c>
      <c r="G863" s="54">
        <f t="shared" si="45"/>
        <v>0</v>
      </c>
      <c r="H863" s="54"/>
      <c r="I863" s="54"/>
      <c r="J863" s="54"/>
      <c r="K863" s="54"/>
      <c r="L863" s="54"/>
      <c r="M863" s="54"/>
      <c r="N863" s="54"/>
      <c r="O863" s="54"/>
      <c r="P863" s="54"/>
      <c r="Q863" s="54"/>
      <c r="R863" s="54"/>
      <c r="S863" s="54"/>
      <c r="T863" s="54"/>
      <c r="U863" s="54"/>
      <c r="V863" s="54"/>
      <c r="W863" s="54"/>
      <c r="X863" s="54"/>
      <c r="Y863" s="54"/>
      <c r="Z863" s="54"/>
      <c r="AA863" s="54">
        <f t="shared" si="50"/>
        <v>0</v>
      </c>
      <c r="AB863" s="55"/>
      <c r="AC863" s="168"/>
      <c r="AD863" s="168"/>
      <c r="AE863" s="168"/>
      <c r="AF863" s="168"/>
      <c r="AG863" s="168"/>
      <c r="AH863" s="168"/>
      <c r="AI863" s="168"/>
      <c r="AJ863" s="168"/>
      <c r="AK863" s="168"/>
      <c r="AL863" s="168"/>
      <c r="AM863" s="168"/>
      <c r="AN863" s="168"/>
    </row>
    <row r="864" spans="1:40" s="16" customFormat="1" ht="10.199999999999999" hidden="1">
      <c r="A864" s="16">
        <v>412011</v>
      </c>
      <c r="B864" s="167" t="s">
        <v>730</v>
      </c>
      <c r="C864" s="54">
        <f>-VLOOKUP(A864,Clasificación!C:J,5,FALSE)</f>
        <v>0</v>
      </c>
      <c r="D864" s="54"/>
      <c r="E864" s="54"/>
      <c r="F864" s="54">
        <f>+VLOOKUP(A864,Clasificación!C:K,9,FALSE)</f>
        <v>0</v>
      </c>
      <c r="G864" s="54">
        <f t="shared" si="45"/>
        <v>0</v>
      </c>
      <c r="H864" s="54"/>
      <c r="I864" s="54"/>
      <c r="J864" s="54"/>
      <c r="K864" s="54"/>
      <c r="L864" s="54"/>
      <c r="M864" s="54"/>
      <c r="N864" s="54"/>
      <c r="O864" s="54"/>
      <c r="P864" s="54"/>
      <c r="Q864" s="54"/>
      <c r="R864" s="54"/>
      <c r="S864" s="54"/>
      <c r="T864" s="54"/>
      <c r="U864" s="54"/>
      <c r="V864" s="54"/>
      <c r="W864" s="54"/>
      <c r="X864" s="54"/>
      <c r="Y864" s="54"/>
      <c r="Z864" s="54"/>
      <c r="AA864" s="54">
        <f t="shared" si="50"/>
        <v>0</v>
      </c>
      <c r="AB864" s="55"/>
      <c r="AC864" s="168"/>
      <c r="AD864" s="168"/>
      <c r="AE864" s="168"/>
      <c r="AF864" s="168"/>
      <c r="AG864" s="168"/>
      <c r="AH864" s="168"/>
      <c r="AI864" s="168"/>
      <c r="AJ864" s="168"/>
      <c r="AK864" s="168"/>
      <c r="AL864" s="168"/>
      <c r="AM864" s="168"/>
      <c r="AN864" s="168"/>
    </row>
    <row r="865" spans="1:40" s="16" customFormat="1" ht="10.199999999999999" hidden="1">
      <c r="A865" s="16">
        <v>4120111</v>
      </c>
      <c r="B865" s="167" t="s">
        <v>730</v>
      </c>
      <c r="C865" s="54">
        <f>-VLOOKUP(A865,Clasificación!C:J,5,FALSE)</f>
        <v>0</v>
      </c>
      <c r="D865" s="54"/>
      <c r="E865" s="54"/>
      <c r="F865" s="54">
        <f>+VLOOKUP(A865,Clasificación!C:K,9,FALSE)</f>
        <v>0</v>
      </c>
      <c r="G865" s="54">
        <f t="shared" si="45"/>
        <v>0</v>
      </c>
      <c r="H865" s="54"/>
      <c r="I865" s="54"/>
      <c r="J865" s="54"/>
      <c r="K865" s="54"/>
      <c r="L865" s="54"/>
      <c r="M865" s="54"/>
      <c r="N865" s="54"/>
      <c r="O865" s="54"/>
      <c r="P865" s="54"/>
      <c r="Q865" s="54"/>
      <c r="R865" s="54"/>
      <c r="S865" s="54"/>
      <c r="T865" s="54"/>
      <c r="U865" s="54"/>
      <c r="V865" s="54"/>
      <c r="W865" s="54"/>
      <c r="X865" s="54"/>
      <c r="Y865" s="54"/>
      <c r="Z865" s="54"/>
      <c r="AA865" s="54">
        <f t="shared" si="50"/>
        <v>0</v>
      </c>
      <c r="AB865" s="55"/>
      <c r="AC865" s="168"/>
      <c r="AD865" s="168"/>
      <c r="AE865" s="168"/>
      <c r="AF865" s="168"/>
      <c r="AG865" s="168"/>
      <c r="AH865" s="168"/>
      <c r="AI865" s="168"/>
      <c r="AJ865" s="168"/>
      <c r="AK865" s="168"/>
      <c r="AL865" s="168"/>
      <c r="AM865" s="168"/>
      <c r="AN865" s="168"/>
    </row>
    <row r="866" spans="1:40" s="16" customFormat="1" ht="10.199999999999999" hidden="1">
      <c r="A866" s="16">
        <v>41201111</v>
      </c>
      <c r="B866" s="167" t="s">
        <v>731</v>
      </c>
      <c r="C866" s="54">
        <f>-VLOOKUP(A866,Clasificación!C:J,5,FALSE)</f>
        <v>0</v>
      </c>
      <c r="D866" s="54"/>
      <c r="E866" s="54"/>
      <c r="F866" s="54">
        <f>+VLOOKUP(A866,Clasificación!C:K,9,FALSE)</f>
        <v>0</v>
      </c>
      <c r="G866" s="54">
        <f t="shared" si="45"/>
        <v>0</v>
      </c>
      <c r="H866" s="54"/>
      <c r="I866" s="54"/>
      <c r="J866" s="54"/>
      <c r="K866" s="54"/>
      <c r="L866" s="54"/>
      <c r="M866" s="54"/>
      <c r="N866" s="54"/>
      <c r="O866" s="54"/>
      <c r="P866" s="54"/>
      <c r="Q866" s="54"/>
      <c r="R866" s="54"/>
      <c r="S866" s="54"/>
      <c r="T866" s="54"/>
      <c r="U866" s="54"/>
      <c r="V866" s="54"/>
      <c r="W866" s="54"/>
      <c r="X866" s="54"/>
      <c r="Y866" s="54"/>
      <c r="Z866" s="54"/>
      <c r="AA866" s="54">
        <f t="shared" si="50"/>
        <v>0</v>
      </c>
      <c r="AB866" s="55"/>
      <c r="AC866" s="168"/>
      <c r="AD866" s="168"/>
      <c r="AE866" s="168"/>
      <c r="AF866" s="168"/>
      <c r="AG866" s="168"/>
      <c r="AH866" s="168"/>
      <c r="AI866" s="168"/>
      <c r="AJ866" s="168"/>
      <c r="AK866" s="168"/>
      <c r="AL866" s="168"/>
      <c r="AM866" s="168"/>
      <c r="AN866" s="168"/>
    </row>
    <row r="867" spans="1:40" s="16" customFormat="1" ht="10.199999999999999" hidden="1">
      <c r="A867" s="16">
        <v>4120111101</v>
      </c>
      <c r="B867" s="167" t="s">
        <v>732</v>
      </c>
      <c r="C867" s="54">
        <f>-VLOOKUP(A867,Clasificación!C:J,5,FALSE)</f>
        <v>0</v>
      </c>
      <c r="D867" s="54"/>
      <c r="E867" s="54"/>
      <c r="F867" s="54">
        <f>+VLOOKUP(A867,Clasificación!C:K,9,FALSE)</f>
        <v>0</v>
      </c>
      <c r="G867" s="54">
        <f t="shared" si="45"/>
        <v>0</v>
      </c>
      <c r="H867" s="54"/>
      <c r="I867" s="54"/>
      <c r="J867" s="54"/>
      <c r="K867" s="54"/>
      <c r="L867" s="54"/>
      <c r="M867" s="54"/>
      <c r="N867" s="54"/>
      <c r="O867" s="54"/>
      <c r="P867" s="54"/>
      <c r="Q867" s="54"/>
      <c r="R867" s="54"/>
      <c r="S867" s="54"/>
      <c r="T867" s="54"/>
      <c r="U867" s="54"/>
      <c r="V867" s="54"/>
      <c r="W867" s="54"/>
      <c r="X867" s="54"/>
      <c r="Y867" s="54"/>
      <c r="Z867" s="54"/>
      <c r="AA867" s="54">
        <f t="shared" si="50"/>
        <v>0</v>
      </c>
      <c r="AB867" s="55"/>
      <c r="AC867" s="168"/>
      <c r="AD867" s="168"/>
      <c r="AE867" s="168"/>
      <c r="AF867" s="168"/>
      <c r="AG867" s="168"/>
      <c r="AH867" s="168"/>
      <c r="AI867" s="168"/>
      <c r="AJ867" s="168"/>
      <c r="AK867" s="168"/>
      <c r="AL867" s="168"/>
      <c r="AM867" s="168"/>
      <c r="AN867" s="168"/>
    </row>
    <row r="868" spans="1:40" s="16" customFormat="1" ht="10.199999999999999" hidden="1">
      <c r="A868" s="16">
        <v>4120111102</v>
      </c>
      <c r="B868" s="167" t="s">
        <v>733</v>
      </c>
      <c r="C868" s="54">
        <f>-VLOOKUP(A868,Clasificación!C:J,5,FALSE)</f>
        <v>0</v>
      </c>
      <c r="D868" s="54"/>
      <c r="E868" s="54"/>
      <c r="F868" s="54">
        <f>+VLOOKUP(A868,Clasificación!C:K,9,FALSE)</f>
        <v>0</v>
      </c>
      <c r="G868" s="54">
        <f t="shared" si="45"/>
        <v>0</v>
      </c>
      <c r="H868" s="54"/>
      <c r="I868" s="54"/>
      <c r="J868" s="54"/>
      <c r="K868" s="54"/>
      <c r="L868" s="54"/>
      <c r="M868" s="54"/>
      <c r="N868" s="54"/>
      <c r="O868" s="54"/>
      <c r="P868" s="54"/>
      <c r="Q868" s="54"/>
      <c r="R868" s="54"/>
      <c r="S868" s="54"/>
      <c r="T868" s="54"/>
      <c r="U868" s="54"/>
      <c r="V868" s="54"/>
      <c r="W868" s="54"/>
      <c r="X868" s="54"/>
      <c r="Y868" s="54"/>
      <c r="Z868" s="54"/>
      <c r="AA868" s="54">
        <f t="shared" si="50"/>
        <v>0</v>
      </c>
      <c r="AB868" s="55"/>
      <c r="AC868" s="168"/>
      <c r="AD868" s="168"/>
      <c r="AE868" s="168"/>
      <c r="AF868" s="168"/>
      <c r="AG868" s="168"/>
      <c r="AH868" s="168"/>
      <c r="AI868" s="168"/>
      <c r="AJ868" s="168"/>
      <c r="AK868" s="168"/>
      <c r="AL868" s="168"/>
      <c r="AM868" s="168"/>
      <c r="AN868" s="168"/>
    </row>
    <row r="869" spans="1:40" s="16" customFormat="1" ht="10.199999999999999" hidden="1">
      <c r="A869" s="16">
        <v>4120112</v>
      </c>
      <c r="B869" s="167" t="s">
        <v>90</v>
      </c>
      <c r="C869" s="54">
        <f>-VLOOKUP(A869,Clasificación!C:J,5,FALSE)</f>
        <v>0</v>
      </c>
      <c r="D869" s="54"/>
      <c r="E869" s="54"/>
      <c r="F869" s="54">
        <f>+VLOOKUP(A869,Clasificación!C:K,9,FALSE)</f>
        <v>0</v>
      </c>
      <c r="G869" s="54">
        <f t="shared" si="45"/>
        <v>0</v>
      </c>
      <c r="H869" s="54"/>
      <c r="I869" s="54"/>
      <c r="J869" s="54"/>
      <c r="K869" s="54"/>
      <c r="L869" s="54"/>
      <c r="M869" s="54"/>
      <c r="N869" s="54"/>
      <c r="O869" s="54"/>
      <c r="P869" s="54"/>
      <c r="Q869" s="54"/>
      <c r="R869" s="54"/>
      <c r="S869" s="54"/>
      <c r="T869" s="54"/>
      <c r="U869" s="54"/>
      <c r="V869" s="54"/>
      <c r="W869" s="54"/>
      <c r="X869" s="54"/>
      <c r="Y869" s="54"/>
      <c r="Z869" s="54"/>
      <c r="AA869" s="54">
        <f t="shared" si="50"/>
        <v>0</v>
      </c>
      <c r="AB869" s="55"/>
      <c r="AC869" s="168"/>
      <c r="AD869" s="168"/>
      <c r="AE869" s="168"/>
      <c r="AF869" s="168"/>
      <c r="AG869" s="168"/>
      <c r="AH869" s="168"/>
      <c r="AI869" s="168"/>
      <c r="AJ869" s="168"/>
      <c r="AK869" s="168"/>
      <c r="AL869" s="168"/>
      <c r="AM869" s="168"/>
      <c r="AN869" s="168"/>
    </row>
    <row r="870" spans="1:40" s="16" customFormat="1" ht="10.199999999999999" hidden="1">
      <c r="A870" s="16">
        <v>41201121</v>
      </c>
      <c r="B870" s="167" t="s">
        <v>1086</v>
      </c>
      <c r="C870" s="54">
        <f>-VLOOKUP(A870,Clasificación!C:J,5,FALSE)</f>
        <v>0</v>
      </c>
      <c r="D870" s="54"/>
      <c r="E870" s="54"/>
      <c r="F870" s="54">
        <f>+VLOOKUP(A870,Clasificación!C:K,9,FALSE)</f>
        <v>0</v>
      </c>
      <c r="G870" s="54">
        <f t="shared" si="45"/>
        <v>0</v>
      </c>
      <c r="H870" s="54"/>
      <c r="I870" s="54"/>
      <c r="J870" s="54"/>
      <c r="K870" s="54"/>
      <c r="L870" s="54"/>
      <c r="M870" s="54"/>
      <c r="N870" s="54"/>
      <c r="O870" s="54"/>
      <c r="P870" s="54"/>
      <c r="Q870" s="54"/>
      <c r="R870" s="54"/>
      <c r="S870" s="54"/>
      <c r="T870" s="54"/>
      <c r="U870" s="54"/>
      <c r="V870" s="54"/>
      <c r="W870" s="54"/>
      <c r="X870" s="54"/>
      <c r="Y870" s="54"/>
      <c r="Z870" s="54"/>
      <c r="AA870" s="54">
        <f t="shared" si="50"/>
        <v>0</v>
      </c>
      <c r="AB870" s="55"/>
      <c r="AC870" s="168"/>
      <c r="AD870" s="168"/>
      <c r="AE870" s="168"/>
      <c r="AF870" s="168"/>
      <c r="AG870" s="168"/>
      <c r="AH870" s="168"/>
      <c r="AI870" s="168"/>
      <c r="AJ870" s="168"/>
      <c r="AK870" s="168"/>
      <c r="AL870" s="168"/>
      <c r="AM870" s="168"/>
      <c r="AN870" s="168"/>
    </row>
    <row r="871" spans="1:40" s="312" customFormat="1" ht="10.199999999999999" hidden="1">
      <c r="A871" s="312">
        <v>4120112101</v>
      </c>
      <c r="B871" s="313" t="s">
        <v>1087</v>
      </c>
      <c r="C871" s="314">
        <f>-VLOOKUP(A871,Clasificación!C:J,5,FALSE)</f>
        <v>-6814582</v>
      </c>
      <c r="D871" s="314"/>
      <c r="E871" s="314"/>
      <c r="F871" s="314">
        <f>+VLOOKUP(A871,Clasificación!C:K,9,FALSE)</f>
        <v>0</v>
      </c>
      <c r="G871" s="314">
        <f t="shared" si="45"/>
        <v>-6814582</v>
      </c>
      <c r="H871" s="314">
        <f>-G871</f>
        <v>6814582</v>
      </c>
      <c r="I871" s="314"/>
      <c r="J871" s="314"/>
      <c r="K871" s="314"/>
      <c r="L871" s="314"/>
      <c r="M871" s="314"/>
      <c r="N871" s="314"/>
      <c r="O871" s="314"/>
      <c r="P871" s="314"/>
      <c r="Q871" s="314"/>
      <c r="R871" s="314"/>
      <c r="S871" s="314"/>
      <c r="T871" s="314"/>
      <c r="U871" s="314"/>
      <c r="V871" s="314"/>
      <c r="W871" s="314"/>
      <c r="X871" s="314"/>
      <c r="Y871" s="314"/>
      <c r="Z871" s="314"/>
      <c r="AA871" s="314">
        <f>SUM(G871:Z871)</f>
        <v>0</v>
      </c>
      <c r="AB871" s="315"/>
      <c r="AC871" s="316"/>
      <c r="AD871" s="316"/>
      <c r="AE871" s="316"/>
      <c r="AF871" s="316"/>
      <c r="AG871" s="316"/>
      <c r="AH871" s="316"/>
      <c r="AI871" s="316"/>
      <c r="AJ871" s="316"/>
      <c r="AK871" s="316"/>
      <c r="AL871" s="316"/>
      <c r="AM871" s="316"/>
      <c r="AN871" s="316"/>
    </row>
    <row r="872" spans="1:40" s="312" customFormat="1" ht="10.199999999999999" hidden="1">
      <c r="A872" s="312">
        <v>4120112102</v>
      </c>
      <c r="B872" s="313" t="s">
        <v>1349</v>
      </c>
      <c r="C872" s="314">
        <f>-VLOOKUP(A872,Clasificación!C:J,5,FALSE)</f>
        <v>-216987</v>
      </c>
      <c r="D872" s="314"/>
      <c r="E872" s="314"/>
      <c r="F872" s="314"/>
      <c r="G872" s="314">
        <f t="shared" si="45"/>
        <v>-216987</v>
      </c>
      <c r="H872" s="314">
        <f>-G872</f>
        <v>216987</v>
      </c>
      <c r="I872" s="314"/>
      <c r="J872" s="314"/>
      <c r="K872" s="314"/>
      <c r="L872" s="314"/>
      <c r="M872" s="314"/>
      <c r="N872" s="314"/>
      <c r="O872" s="314"/>
      <c r="P872" s="314"/>
      <c r="Q872" s="314"/>
      <c r="R872" s="314"/>
      <c r="S872" s="314"/>
      <c r="T872" s="314"/>
      <c r="U872" s="314"/>
      <c r="V872" s="314"/>
      <c r="W872" s="314"/>
      <c r="X872" s="314"/>
      <c r="Y872" s="314"/>
      <c r="Z872" s="314"/>
      <c r="AA872" s="314">
        <f>SUM(G872:Z872)</f>
        <v>0</v>
      </c>
      <c r="AB872" s="315"/>
      <c r="AC872" s="316"/>
      <c r="AD872" s="316"/>
      <c r="AE872" s="316"/>
      <c r="AF872" s="316"/>
      <c r="AG872" s="316"/>
      <c r="AH872" s="316"/>
      <c r="AI872" s="316"/>
      <c r="AJ872" s="316"/>
      <c r="AK872" s="316"/>
      <c r="AL872" s="316"/>
      <c r="AM872" s="316"/>
      <c r="AN872" s="316"/>
    </row>
    <row r="873" spans="1:40" s="16" customFormat="1" ht="10.199999999999999" hidden="1">
      <c r="A873" s="16">
        <v>4120112103</v>
      </c>
      <c r="B873" s="167" t="s">
        <v>1362</v>
      </c>
      <c r="C873" s="54">
        <f>-VLOOKUP(A873,Clasificación!C:J,5,FALSE)</f>
        <v>0</v>
      </c>
      <c r="D873" s="54"/>
      <c r="E873" s="54"/>
      <c r="F873" s="54"/>
      <c r="G873" s="54">
        <f t="shared" si="45"/>
        <v>0</v>
      </c>
      <c r="H873" s="54"/>
      <c r="I873" s="54"/>
      <c r="J873" s="54"/>
      <c r="K873" s="54"/>
      <c r="L873" s="54"/>
      <c r="M873" s="54"/>
      <c r="N873" s="54"/>
      <c r="O873" s="54"/>
      <c r="P873" s="54"/>
      <c r="Q873" s="54"/>
      <c r="R873" s="54"/>
      <c r="S873" s="54"/>
      <c r="T873" s="54"/>
      <c r="U873" s="54"/>
      <c r="V873" s="54"/>
      <c r="W873" s="54"/>
      <c r="X873" s="54"/>
      <c r="Y873" s="54"/>
      <c r="Z873" s="54"/>
      <c r="AA873" s="54">
        <f t="shared" si="50"/>
        <v>0</v>
      </c>
      <c r="AB873" s="55"/>
      <c r="AC873" s="168"/>
      <c r="AD873" s="168"/>
      <c r="AE873" s="168"/>
      <c r="AF873" s="168"/>
      <c r="AG873" s="168"/>
      <c r="AH873" s="168"/>
      <c r="AI873" s="168"/>
      <c r="AJ873" s="168"/>
      <c r="AK873" s="168"/>
      <c r="AL873" s="168"/>
      <c r="AM873" s="168"/>
      <c r="AN873" s="168"/>
    </row>
    <row r="874" spans="1:40" s="312" customFormat="1" ht="10.199999999999999" hidden="1">
      <c r="A874" s="312">
        <v>4120112104</v>
      </c>
      <c r="B874" s="313" t="s">
        <v>1350</v>
      </c>
      <c r="C874" s="314">
        <f>-VLOOKUP(A874,Clasificación!C:J,5,FALSE)</f>
        <v>-25013341</v>
      </c>
      <c r="D874" s="314"/>
      <c r="E874" s="314"/>
      <c r="F874" s="314"/>
      <c r="G874" s="314">
        <f t="shared" si="45"/>
        <v>-25013341</v>
      </c>
      <c r="H874" s="314">
        <f>-G874</f>
        <v>25013341</v>
      </c>
      <c r="I874" s="314"/>
      <c r="J874" s="314"/>
      <c r="K874" s="314"/>
      <c r="L874" s="314"/>
      <c r="M874" s="314"/>
      <c r="N874" s="314"/>
      <c r="O874" s="314"/>
      <c r="P874" s="314"/>
      <c r="Q874" s="314"/>
      <c r="R874" s="314"/>
      <c r="S874" s="314"/>
      <c r="T874" s="314"/>
      <c r="U874" s="314"/>
      <c r="V874" s="314"/>
      <c r="W874" s="314"/>
      <c r="X874" s="314"/>
      <c r="Y874" s="314"/>
      <c r="Z874" s="314"/>
      <c r="AA874" s="314">
        <f>SUM(G874:Z874)</f>
        <v>0</v>
      </c>
      <c r="AB874" s="315"/>
      <c r="AC874" s="316"/>
      <c r="AD874" s="316"/>
      <c r="AE874" s="316"/>
      <c r="AF874" s="316"/>
      <c r="AG874" s="316"/>
      <c r="AH874" s="316"/>
      <c r="AI874" s="316"/>
      <c r="AJ874" s="316"/>
      <c r="AK874" s="316"/>
      <c r="AL874" s="316"/>
      <c r="AM874" s="316"/>
      <c r="AN874" s="316"/>
    </row>
    <row r="875" spans="1:40" s="16" customFormat="1" ht="10.199999999999999" hidden="1">
      <c r="A875" s="16">
        <v>4120112105</v>
      </c>
      <c r="B875" s="167" t="s">
        <v>1363</v>
      </c>
      <c r="C875" s="54">
        <f>-VLOOKUP(A875,Clasificación!C:J,5,FALSE)</f>
        <v>0</v>
      </c>
      <c r="D875" s="54"/>
      <c r="E875" s="54"/>
      <c r="F875" s="54"/>
      <c r="G875" s="54">
        <f t="shared" ref="G875:G938" si="56">C875+D875-E875-F875</f>
        <v>0</v>
      </c>
      <c r="H875" s="54"/>
      <c r="I875" s="54"/>
      <c r="J875" s="54"/>
      <c r="K875" s="54"/>
      <c r="L875" s="54"/>
      <c r="M875" s="54"/>
      <c r="N875" s="54"/>
      <c r="O875" s="54"/>
      <c r="P875" s="54"/>
      <c r="Q875" s="54"/>
      <c r="R875" s="54"/>
      <c r="S875" s="54"/>
      <c r="T875" s="54"/>
      <c r="U875" s="54"/>
      <c r="V875" s="54"/>
      <c r="W875" s="54"/>
      <c r="X875" s="54"/>
      <c r="Y875" s="54"/>
      <c r="Z875" s="54"/>
      <c r="AA875" s="54">
        <f t="shared" si="50"/>
        <v>0</v>
      </c>
      <c r="AB875" s="55"/>
      <c r="AC875" s="168"/>
      <c r="AD875" s="168"/>
      <c r="AE875" s="168"/>
      <c r="AF875" s="168"/>
      <c r="AG875" s="168"/>
      <c r="AH875" s="168"/>
      <c r="AI875" s="168"/>
      <c r="AJ875" s="168"/>
      <c r="AK875" s="168"/>
      <c r="AL875" s="168"/>
      <c r="AM875" s="168"/>
      <c r="AN875" s="168"/>
    </row>
    <row r="876" spans="1:40" s="16" customFormat="1" ht="10.199999999999999" hidden="1">
      <c r="A876" s="16">
        <v>4120112106</v>
      </c>
      <c r="B876" s="167" t="s">
        <v>1351</v>
      </c>
      <c r="C876" s="54">
        <f>-VLOOKUP(A876,Clasificación!C:J,5,FALSE)</f>
        <v>0</v>
      </c>
      <c r="D876" s="54"/>
      <c r="E876" s="54"/>
      <c r="F876" s="54"/>
      <c r="G876" s="54">
        <f t="shared" si="56"/>
        <v>0</v>
      </c>
      <c r="H876" s="54"/>
      <c r="I876" s="54"/>
      <c r="J876" s="54"/>
      <c r="K876" s="54"/>
      <c r="L876" s="54"/>
      <c r="M876" s="54"/>
      <c r="N876" s="54"/>
      <c r="O876" s="54"/>
      <c r="P876" s="54"/>
      <c r="Q876" s="54"/>
      <c r="R876" s="54"/>
      <c r="S876" s="54"/>
      <c r="T876" s="54"/>
      <c r="U876" s="54"/>
      <c r="V876" s="54"/>
      <c r="W876" s="54"/>
      <c r="X876" s="54"/>
      <c r="Y876" s="54"/>
      <c r="Z876" s="54"/>
      <c r="AA876" s="54">
        <f t="shared" si="50"/>
        <v>0</v>
      </c>
      <c r="AB876" s="55"/>
      <c r="AC876" s="168"/>
      <c r="AD876" s="168"/>
      <c r="AE876" s="168"/>
      <c r="AF876" s="168"/>
      <c r="AG876" s="168"/>
      <c r="AH876" s="168"/>
      <c r="AI876" s="168"/>
      <c r="AJ876" s="168"/>
      <c r="AK876" s="168"/>
      <c r="AL876" s="168"/>
      <c r="AM876" s="168"/>
      <c r="AN876" s="168"/>
    </row>
    <row r="877" spans="1:40" s="16" customFormat="1" ht="10.199999999999999" hidden="1">
      <c r="A877" s="16">
        <v>41201122</v>
      </c>
      <c r="B877" s="167" t="s">
        <v>1088</v>
      </c>
      <c r="C877" s="54">
        <f>-VLOOKUP(A877,Clasificación!C:J,5,FALSE)</f>
        <v>0</v>
      </c>
      <c r="D877" s="54"/>
      <c r="E877" s="54"/>
      <c r="F877" s="54">
        <f>+VLOOKUP(A877,Clasificación!C:K,9,FALSE)</f>
        <v>0</v>
      </c>
      <c r="G877" s="54">
        <f t="shared" si="56"/>
        <v>0</v>
      </c>
      <c r="H877" s="54"/>
      <c r="I877" s="54"/>
      <c r="J877" s="54"/>
      <c r="K877" s="54"/>
      <c r="L877" s="54"/>
      <c r="M877" s="54"/>
      <c r="N877" s="54"/>
      <c r="O877" s="54"/>
      <c r="P877" s="54"/>
      <c r="Q877" s="54"/>
      <c r="R877" s="54"/>
      <c r="S877" s="54"/>
      <c r="T877" s="54"/>
      <c r="U877" s="54"/>
      <c r="V877" s="54"/>
      <c r="W877" s="54"/>
      <c r="X877" s="54"/>
      <c r="Y877" s="54"/>
      <c r="Z877" s="54"/>
      <c r="AA877" s="54">
        <f t="shared" si="50"/>
        <v>0</v>
      </c>
      <c r="AB877" s="55"/>
      <c r="AC877" s="168"/>
      <c r="AD877" s="168"/>
      <c r="AE877" s="168"/>
      <c r="AF877" s="168"/>
      <c r="AG877" s="168"/>
      <c r="AH877" s="168"/>
      <c r="AI877" s="168"/>
      <c r="AJ877" s="168"/>
      <c r="AK877" s="168"/>
      <c r="AL877" s="168"/>
      <c r="AM877" s="168"/>
      <c r="AN877" s="168"/>
    </row>
    <row r="878" spans="1:40" s="312" customFormat="1" ht="10.199999999999999" hidden="1">
      <c r="A878" s="312">
        <v>4120112201</v>
      </c>
      <c r="B878" s="313" t="s">
        <v>1087</v>
      </c>
      <c r="C878" s="314">
        <f>-VLOOKUP(A878,Clasificación!C:J,5,FALSE)</f>
        <v>-32286769</v>
      </c>
      <c r="D878" s="314"/>
      <c r="E878" s="314"/>
      <c r="F878" s="314">
        <f>+VLOOKUP(A878,Clasificación!C:K,9,FALSE)</f>
        <v>0</v>
      </c>
      <c r="G878" s="314">
        <f t="shared" si="56"/>
        <v>-32286769</v>
      </c>
      <c r="H878" s="314">
        <f>-G878</f>
        <v>32286769</v>
      </c>
      <c r="I878" s="314"/>
      <c r="J878" s="314"/>
      <c r="K878" s="314"/>
      <c r="L878" s="314"/>
      <c r="M878" s="314"/>
      <c r="N878" s="314"/>
      <c r="O878" s="314"/>
      <c r="P878" s="314"/>
      <c r="Q878" s="314"/>
      <c r="R878" s="314"/>
      <c r="S878" s="314"/>
      <c r="T878" s="314"/>
      <c r="U878" s="314"/>
      <c r="V878" s="314"/>
      <c r="W878" s="314"/>
      <c r="X878" s="314"/>
      <c r="Y878" s="314"/>
      <c r="Z878" s="314"/>
      <c r="AA878" s="314">
        <f>SUM(G878:Z878)</f>
        <v>0</v>
      </c>
      <c r="AB878" s="315"/>
      <c r="AC878" s="316"/>
      <c r="AD878" s="316"/>
      <c r="AE878" s="316"/>
      <c r="AF878" s="316"/>
      <c r="AG878" s="316"/>
      <c r="AH878" s="316"/>
      <c r="AI878" s="316"/>
      <c r="AJ878" s="316"/>
      <c r="AK878" s="316"/>
      <c r="AL878" s="316"/>
      <c r="AM878" s="316"/>
      <c r="AN878" s="316"/>
    </row>
    <row r="879" spans="1:40" s="312" customFormat="1" ht="10.199999999999999" hidden="1">
      <c r="A879" s="312">
        <v>4120112202</v>
      </c>
      <c r="B879" s="313" t="s">
        <v>1349</v>
      </c>
      <c r="C879" s="314">
        <f>-VLOOKUP(A879,Clasificación!C:J,5,FALSE)</f>
        <v>-4660764</v>
      </c>
      <c r="D879" s="314"/>
      <c r="E879" s="314"/>
      <c r="F879" s="314"/>
      <c r="G879" s="314">
        <f t="shared" si="56"/>
        <v>-4660764</v>
      </c>
      <c r="H879" s="314">
        <f>-G879</f>
        <v>4660764</v>
      </c>
      <c r="I879" s="314"/>
      <c r="J879" s="314"/>
      <c r="K879" s="314"/>
      <c r="L879" s="314"/>
      <c r="M879" s="314"/>
      <c r="N879" s="314"/>
      <c r="O879" s="314"/>
      <c r="P879" s="314"/>
      <c r="Q879" s="314"/>
      <c r="R879" s="314"/>
      <c r="S879" s="314"/>
      <c r="T879" s="314"/>
      <c r="U879" s="314"/>
      <c r="V879" s="314"/>
      <c r="W879" s="314"/>
      <c r="X879" s="314"/>
      <c r="Y879" s="314"/>
      <c r="Z879" s="314"/>
      <c r="AA879" s="314">
        <f>SUM(G879:Z879)</f>
        <v>0</v>
      </c>
      <c r="AB879" s="315"/>
      <c r="AC879" s="316"/>
      <c r="AD879" s="316"/>
      <c r="AE879" s="316"/>
      <c r="AF879" s="316"/>
      <c r="AG879" s="316"/>
      <c r="AH879" s="316"/>
      <c r="AI879" s="316"/>
      <c r="AJ879" s="316"/>
      <c r="AK879" s="316"/>
      <c r="AL879" s="316"/>
      <c r="AM879" s="316"/>
      <c r="AN879" s="316"/>
    </row>
    <row r="880" spans="1:40" s="16" customFormat="1" ht="10.199999999999999" hidden="1">
      <c r="A880" s="16">
        <v>4120112203</v>
      </c>
      <c r="B880" s="167" t="s">
        <v>1362</v>
      </c>
      <c r="C880" s="54">
        <f>-VLOOKUP(A880,Clasificación!C:J,5,FALSE)</f>
        <v>0</v>
      </c>
      <c r="D880" s="54"/>
      <c r="E880" s="54"/>
      <c r="F880" s="54"/>
      <c r="G880" s="54">
        <f t="shared" si="56"/>
        <v>0</v>
      </c>
      <c r="H880" s="54"/>
      <c r="I880" s="54"/>
      <c r="J880" s="54"/>
      <c r="K880" s="54"/>
      <c r="L880" s="54"/>
      <c r="M880" s="54"/>
      <c r="N880" s="54"/>
      <c r="O880" s="54"/>
      <c r="P880" s="54"/>
      <c r="Q880" s="54"/>
      <c r="R880" s="54"/>
      <c r="S880" s="54"/>
      <c r="T880" s="54"/>
      <c r="U880" s="54"/>
      <c r="V880" s="54"/>
      <c r="W880" s="54"/>
      <c r="X880" s="54"/>
      <c r="Y880" s="54"/>
      <c r="Z880" s="54"/>
      <c r="AA880" s="54">
        <f t="shared" si="50"/>
        <v>0</v>
      </c>
      <c r="AB880" s="55"/>
      <c r="AC880" s="168"/>
      <c r="AD880" s="168"/>
      <c r="AE880" s="168"/>
      <c r="AF880" s="168"/>
      <c r="AG880" s="168"/>
      <c r="AH880" s="168"/>
      <c r="AI880" s="168"/>
      <c r="AJ880" s="168"/>
      <c r="AK880" s="168"/>
      <c r="AL880" s="168"/>
      <c r="AM880" s="168"/>
      <c r="AN880" s="168"/>
    </row>
    <row r="881" spans="1:40" s="312" customFormat="1" ht="10.199999999999999" hidden="1">
      <c r="A881" s="312">
        <v>4120112204</v>
      </c>
      <c r="B881" s="313" t="s">
        <v>1350</v>
      </c>
      <c r="C881" s="314">
        <f>-VLOOKUP(A881,Clasificación!C:J,5,FALSE)</f>
        <v>-235254</v>
      </c>
      <c r="D881" s="314"/>
      <c r="E881" s="314"/>
      <c r="F881" s="314"/>
      <c r="G881" s="314">
        <f t="shared" si="56"/>
        <v>-235254</v>
      </c>
      <c r="H881" s="314">
        <f>-G881</f>
        <v>235254</v>
      </c>
      <c r="I881" s="314"/>
      <c r="J881" s="314"/>
      <c r="K881" s="314"/>
      <c r="L881" s="314"/>
      <c r="M881" s="314"/>
      <c r="N881" s="314"/>
      <c r="O881" s="314"/>
      <c r="P881" s="314"/>
      <c r="Q881" s="314"/>
      <c r="R881" s="314"/>
      <c r="S881" s="314"/>
      <c r="T881" s="314"/>
      <c r="U881" s="314"/>
      <c r="V881" s="314"/>
      <c r="W881" s="314"/>
      <c r="X881" s="314"/>
      <c r="Y881" s="314"/>
      <c r="Z881" s="314"/>
      <c r="AA881" s="314">
        <f>SUM(G881:Z881)</f>
        <v>0</v>
      </c>
      <c r="AB881" s="315"/>
      <c r="AC881" s="316"/>
      <c r="AD881" s="316"/>
      <c r="AE881" s="316"/>
      <c r="AF881" s="316"/>
      <c r="AG881" s="316"/>
      <c r="AH881" s="316"/>
      <c r="AI881" s="316"/>
      <c r="AJ881" s="316"/>
      <c r="AK881" s="316"/>
      <c r="AL881" s="316"/>
      <c r="AM881" s="316"/>
      <c r="AN881" s="316"/>
    </row>
    <row r="882" spans="1:40" s="16" customFormat="1" ht="10.199999999999999" hidden="1">
      <c r="A882" s="16">
        <v>4120112205</v>
      </c>
      <c r="B882" s="167" t="s">
        <v>1363</v>
      </c>
      <c r="C882" s="54">
        <f>-VLOOKUP(A882,Clasificación!C:J,5,FALSE)</f>
        <v>0</v>
      </c>
      <c r="D882" s="54"/>
      <c r="E882" s="54"/>
      <c r="F882" s="54"/>
      <c r="G882" s="54">
        <f t="shared" si="56"/>
        <v>0</v>
      </c>
      <c r="H882" s="54"/>
      <c r="I882" s="54"/>
      <c r="J882" s="54"/>
      <c r="K882" s="54"/>
      <c r="L882" s="54"/>
      <c r="M882" s="54"/>
      <c r="N882" s="54"/>
      <c r="O882" s="54"/>
      <c r="P882" s="54"/>
      <c r="Q882" s="54"/>
      <c r="R882" s="54"/>
      <c r="S882" s="54"/>
      <c r="T882" s="54"/>
      <c r="U882" s="54"/>
      <c r="V882" s="54"/>
      <c r="W882" s="54"/>
      <c r="X882" s="54"/>
      <c r="Y882" s="54"/>
      <c r="Z882" s="54"/>
      <c r="AA882" s="54">
        <f t="shared" si="50"/>
        <v>0</v>
      </c>
      <c r="AB882" s="55"/>
      <c r="AC882" s="168"/>
      <c r="AD882" s="168"/>
      <c r="AE882" s="168"/>
      <c r="AF882" s="168"/>
      <c r="AG882" s="168"/>
      <c r="AH882" s="168"/>
      <c r="AI882" s="168"/>
      <c r="AJ882" s="168"/>
      <c r="AK882" s="168"/>
      <c r="AL882" s="168"/>
      <c r="AM882" s="168"/>
      <c r="AN882" s="168"/>
    </row>
    <row r="883" spans="1:40" s="312" customFormat="1" ht="10.199999999999999" hidden="1">
      <c r="A883" s="312">
        <v>4120112206</v>
      </c>
      <c r="B883" s="313" t="s">
        <v>1351</v>
      </c>
      <c r="C883" s="314">
        <f>-VLOOKUP(A883,Clasificación!C:J,5,FALSE)</f>
        <v>-364416</v>
      </c>
      <c r="D883" s="314"/>
      <c r="E883" s="314"/>
      <c r="F883" s="314"/>
      <c r="G883" s="314">
        <f t="shared" si="56"/>
        <v>-364416</v>
      </c>
      <c r="H883" s="314">
        <f>-G883</f>
        <v>364416</v>
      </c>
      <c r="I883" s="314"/>
      <c r="J883" s="314"/>
      <c r="K883" s="314"/>
      <c r="L883" s="314"/>
      <c r="M883" s="314"/>
      <c r="N883" s="314"/>
      <c r="O883" s="314"/>
      <c r="P883" s="314"/>
      <c r="Q883" s="314"/>
      <c r="R883" s="314"/>
      <c r="S883" s="314"/>
      <c r="T883" s="314"/>
      <c r="U883" s="314"/>
      <c r="V883" s="314"/>
      <c r="W883" s="314"/>
      <c r="X883" s="314"/>
      <c r="Y883" s="314"/>
      <c r="Z883" s="314"/>
      <c r="AA883" s="314">
        <f>SUM(G883:Z883)</f>
        <v>0</v>
      </c>
      <c r="AB883" s="315"/>
      <c r="AC883" s="316"/>
      <c r="AD883" s="316"/>
      <c r="AE883" s="316"/>
      <c r="AF883" s="316"/>
      <c r="AG883" s="316"/>
      <c r="AH883" s="316"/>
      <c r="AI883" s="316"/>
      <c r="AJ883" s="316"/>
      <c r="AK883" s="316"/>
      <c r="AL883" s="316"/>
      <c r="AM883" s="316"/>
      <c r="AN883" s="316"/>
    </row>
    <row r="884" spans="1:40" s="16" customFormat="1" ht="10.199999999999999" hidden="1">
      <c r="A884" s="16">
        <v>41201113</v>
      </c>
      <c r="B884" s="167" t="s">
        <v>734</v>
      </c>
      <c r="C884" s="54">
        <f>-VLOOKUP(A884,Clasificación!C:J,5,FALSE)</f>
        <v>0</v>
      </c>
      <c r="D884" s="54"/>
      <c r="E884" s="54"/>
      <c r="F884" s="54">
        <f>+VLOOKUP(A884,Clasificación!C:K,9,FALSE)</f>
        <v>0</v>
      </c>
      <c r="G884" s="54">
        <f t="shared" si="56"/>
        <v>0</v>
      </c>
      <c r="H884" s="54"/>
      <c r="I884" s="54"/>
      <c r="J884" s="54"/>
      <c r="K884" s="54"/>
      <c r="L884" s="54"/>
      <c r="M884" s="54"/>
      <c r="N884" s="54"/>
      <c r="O884" s="54"/>
      <c r="P884" s="54"/>
      <c r="Q884" s="54"/>
      <c r="R884" s="54"/>
      <c r="S884" s="54"/>
      <c r="T884" s="54"/>
      <c r="U884" s="54"/>
      <c r="V884" s="54"/>
      <c r="W884" s="54"/>
      <c r="X884" s="54"/>
      <c r="Y884" s="54"/>
      <c r="Z884" s="54"/>
      <c r="AA884" s="54">
        <f t="shared" si="50"/>
        <v>0</v>
      </c>
      <c r="AB884" s="55"/>
      <c r="AC884" s="168"/>
      <c r="AD884" s="168"/>
      <c r="AE884" s="168"/>
      <c r="AF884" s="168"/>
      <c r="AG884" s="168"/>
      <c r="AH884" s="168"/>
      <c r="AI884" s="168"/>
      <c r="AJ884" s="168"/>
      <c r="AK884" s="168"/>
      <c r="AL884" s="168"/>
      <c r="AM884" s="168"/>
      <c r="AN884" s="168"/>
    </row>
    <row r="885" spans="1:40" s="16" customFormat="1" ht="10.199999999999999" hidden="1">
      <c r="A885" s="16">
        <v>4120111301</v>
      </c>
      <c r="B885" s="167" t="s">
        <v>735</v>
      </c>
      <c r="C885" s="54">
        <f>-VLOOKUP(A885,Clasificación!C:J,5,FALSE)</f>
        <v>0</v>
      </c>
      <c r="D885" s="54"/>
      <c r="E885" s="54"/>
      <c r="F885" s="54">
        <f>+VLOOKUP(A885,Clasificación!C:K,9,FALSE)</f>
        <v>0</v>
      </c>
      <c r="G885" s="54">
        <f t="shared" si="56"/>
        <v>0</v>
      </c>
      <c r="H885" s="54"/>
      <c r="I885" s="54"/>
      <c r="J885" s="54"/>
      <c r="K885" s="54"/>
      <c r="L885" s="54"/>
      <c r="M885" s="54"/>
      <c r="N885" s="54"/>
      <c r="O885" s="54"/>
      <c r="P885" s="54"/>
      <c r="Q885" s="54"/>
      <c r="R885" s="54"/>
      <c r="S885" s="54"/>
      <c r="T885" s="54"/>
      <c r="U885" s="54"/>
      <c r="V885" s="54"/>
      <c r="W885" s="54"/>
      <c r="X885" s="54"/>
      <c r="Y885" s="54"/>
      <c r="Z885" s="54"/>
      <c r="AA885" s="54">
        <f t="shared" si="50"/>
        <v>0</v>
      </c>
      <c r="AB885" s="55"/>
      <c r="AC885" s="168"/>
      <c r="AD885" s="168"/>
      <c r="AE885" s="168"/>
      <c r="AF885" s="168"/>
      <c r="AG885" s="168"/>
      <c r="AH885" s="168"/>
      <c r="AI885" s="168"/>
      <c r="AJ885" s="168"/>
      <c r="AK885" s="168"/>
      <c r="AL885" s="168"/>
      <c r="AM885" s="168"/>
      <c r="AN885" s="168"/>
    </row>
    <row r="886" spans="1:40" s="16" customFormat="1" ht="10.199999999999999" hidden="1">
      <c r="A886" s="16">
        <v>4120111302</v>
      </c>
      <c r="B886" s="167" t="s">
        <v>736</v>
      </c>
      <c r="C886" s="54">
        <f>-VLOOKUP(A886,Clasificación!C:J,5,FALSE)</f>
        <v>0</v>
      </c>
      <c r="D886" s="54"/>
      <c r="E886" s="54"/>
      <c r="F886" s="54">
        <f>+VLOOKUP(A886,Clasificación!C:K,9,FALSE)</f>
        <v>0</v>
      </c>
      <c r="G886" s="54">
        <f t="shared" si="56"/>
        <v>0</v>
      </c>
      <c r="H886" s="54"/>
      <c r="I886" s="54"/>
      <c r="J886" s="54"/>
      <c r="K886" s="54"/>
      <c r="L886" s="54"/>
      <c r="M886" s="54"/>
      <c r="N886" s="54"/>
      <c r="O886" s="54"/>
      <c r="P886" s="54"/>
      <c r="Q886" s="54"/>
      <c r="R886" s="54"/>
      <c r="S886" s="54"/>
      <c r="T886" s="54"/>
      <c r="U886" s="54"/>
      <c r="V886" s="54"/>
      <c r="W886" s="54"/>
      <c r="X886" s="54"/>
      <c r="Y886" s="54"/>
      <c r="Z886" s="54"/>
      <c r="AA886" s="54">
        <f t="shared" si="50"/>
        <v>0</v>
      </c>
      <c r="AB886" s="55"/>
      <c r="AC886" s="168"/>
      <c r="AD886" s="168"/>
      <c r="AE886" s="168"/>
      <c r="AF886" s="168"/>
      <c r="AG886" s="168"/>
      <c r="AH886" s="168"/>
      <c r="AI886" s="168"/>
      <c r="AJ886" s="168"/>
      <c r="AK886" s="168"/>
      <c r="AL886" s="168"/>
      <c r="AM886" s="168"/>
      <c r="AN886" s="168"/>
    </row>
    <row r="887" spans="1:40" s="16" customFormat="1" ht="10.199999999999999" hidden="1">
      <c r="A887" s="16">
        <v>4120113</v>
      </c>
      <c r="B887" s="167" t="s">
        <v>1146</v>
      </c>
      <c r="C887" s="54">
        <f>-VLOOKUP(A887,Clasificación!C:J,5,FALSE)</f>
        <v>0</v>
      </c>
      <c r="D887" s="54"/>
      <c r="E887" s="54"/>
      <c r="F887" s="54">
        <f>+VLOOKUP(A887,Clasificación!C:K,9,FALSE)</f>
        <v>0</v>
      </c>
      <c r="G887" s="54">
        <f t="shared" si="56"/>
        <v>0</v>
      </c>
      <c r="H887" s="54"/>
      <c r="I887" s="54"/>
      <c r="J887" s="54"/>
      <c r="K887" s="54"/>
      <c r="L887" s="54"/>
      <c r="M887" s="54"/>
      <c r="N887" s="54"/>
      <c r="O887" s="54"/>
      <c r="P887" s="54"/>
      <c r="Q887" s="54"/>
      <c r="R887" s="54"/>
      <c r="S887" s="54"/>
      <c r="T887" s="54"/>
      <c r="U887" s="54"/>
      <c r="V887" s="54"/>
      <c r="W887" s="54"/>
      <c r="X887" s="54"/>
      <c r="Y887" s="54"/>
      <c r="Z887" s="54"/>
      <c r="AA887" s="54">
        <f t="shared" si="50"/>
        <v>0</v>
      </c>
      <c r="AB887" s="55"/>
      <c r="AC887" s="168"/>
      <c r="AD887" s="168"/>
      <c r="AE887" s="168"/>
      <c r="AF887" s="168"/>
      <c r="AG887" s="168"/>
      <c r="AH887" s="168"/>
      <c r="AI887" s="168"/>
      <c r="AJ887" s="168"/>
      <c r="AK887" s="168"/>
      <c r="AL887" s="168"/>
      <c r="AM887" s="168"/>
      <c r="AN887" s="168"/>
    </row>
    <row r="888" spans="1:40" s="16" customFormat="1" ht="10.199999999999999" hidden="1">
      <c r="A888" s="16">
        <v>41201131</v>
      </c>
      <c r="B888" s="167" t="s">
        <v>1147</v>
      </c>
      <c r="C888" s="54">
        <f>-VLOOKUP(A888,Clasificación!C:J,5,FALSE)</f>
        <v>0</v>
      </c>
      <c r="D888" s="54"/>
      <c r="E888" s="54"/>
      <c r="F888" s="54">
        <f>+VLOOKUP(A888,Clasificación!C:K,9,FALSE)</f>
        <v>0</v>
      </c>
      <c r="G888" s="54">
        <f t="shared" si="56"/>
        <v>0</v>
      </c>
      <c r="H888" s="54"/>
      <c r="I888" s="54"/>
      <c r="J888" s="54"/>
      <c r="K888" s="54"/>
      <c r="L888" s="54"/>
      <c r="M888" s="54"/>
      <c r="N888" s="54"/>
      <c r="O888" s="54"/>
      <c r="P888" s="54"/>
      <c r="Q888" s="54"/>
      <c r="R888" s="54"/>
      <c r="S888" s="54"/>
      <c r="T888" s="54"/>
      <c r="U888" s="54"/>
      <c r="V888" s="54"/>
      <c r="W888" s="54"/>
      <c r="X888" s="54"/>
      <c r="Y888" s="54"/>
      <c r="Z888" s="54"/>
      <c r="AA888" s="54">
        <f t="shared" si="50"/>
        <v>0</v>
      </c>
      <c r="AB888" s="55"/>
      <c r="AC888" s="168"/>
      <c r="AD888" s="168"/>
      <c r="AE888" s="168"/>
      <c r="AF888" s="168"/>
      <c r="AG888" s="168"/>
      <c r="AH888" s="168"/>
      <c r="AI888" s="168"/>
      <c r="AJ888" s="168"/>
      <c r="AK888" s="168"/>
      <c r="AL888" s="168"/>
      <c r="AM888" s="168"/>
      <c r="AN888" s="168"/>
    </row>
    <row r="889" spans="1:40" s="312" customFormat="1" ht="10.199999999999999" hidden="1">
      <c r="A889" s="312">
        <v>4120113101</v>
      </c>
      <c r="B889" s="313" t="s">
        <v>1148</v>
      </c>
      <c r="C889" s="314">
        <f>-VLOOKUP(A889,Clasificación!C:J,5,FALSE)</f>
        <v>-703673702</v>
      </c>
      <c r="D889" s="314"/>
      <c r="E889" s="314"/>
      <c r="F889" s="314">
        <f>+VLOOKUP(A889,Clasificación!C:K,9,FALSE)</f>
        <v>0</v>
      </c>
      <c r="G889" s="314">
        <f t="shared" si="56"/>
        <v>-703673702</v>
      </c>
      <c r="H889" s="314">
        <f t="shared" ref="H889:H893" si="57">-G889</f>
        <v>703673702</v>
      </c>
      <c r="I889" s="314"/>
      <c r="J889" s="314"/>
      <c r="K889" s="314"/>
      <c r="L889" s="314"/>
      <c r="M889" s="314"/>
      <c r="N889" s="314"/>
      <c r="O889" s="314"/>
      <c r="P889" s="314"/>
      <c r="Q889" s="314"/>
      <c r="R889" s="314"/>
      <c r="S889" s="314"/>
      <c r="T889" s="314"/>
      <c r="U889" s="314"/>
      <c r="V889" s="314"/>
      <c r="W889" s="314"/>
      <c r="X889" s="314"/>
      <c r="Y889" s="314"/>
      <c r="Z889" s="314"/>
      <c r="AA889" s="314">
        <f>SUM(G889:Z889)</f>
        <v>0</v>
      </c>
      <c r="AB889" s="315"/>
      <c r="AC889" s="316"/>
      <c r="AD889" s="316"/>
      <c r="AE889" s="316"/>
      <c r="AF889" s="316"/>
      <c r="AG889" s="316"/>
      <c r="AH889" s="316"/>
      <c r="AI889" s="316"/>
      <c r="AJ889" s="316"/>
      <c r="AK889" s="316"/>
      <c r="AL889" s="316"/>
      <c r="AM889" s="316"/>
      <c r="AN889" s="316"/>
    </row>
    <row r="890" spans="1:40" s="312" customFormat="1" ht="10.199999999999999" hidden="1">
      <c r="A890" s="312">
        <v>4120113103</v>
      </c>
      <c r="B890" s="313" t="s">
        <v>1257</v>
      </c>
      <c r="C890" s="314">
        <f>-VLOOKUP(A890,Clasificación!C:J,5,FALSE)</f>
        <v>-1334261019</v>
      </c>
      <c r="D890" s="314"/>
      <c r="E890" s="314"/>
      <c r="F890" s="314">
        <f>+VLOOKUP(A890,Clasificación!C:K,9,FALSE)</f>
        <v>0</v>
      </c>
      <c r="G890" s="314">
        <f t="shared" si="56"/>
        <v>-1334261019</v>
      </c>
      <c r="H890" s="314">
        <f t="shared" si="57"/>
        <v>1334261019</v>
      </c>
      <c r="I890" s="314"/>
      <c r="J890" s="314"/>
      <c r="K890" s="314"/>
      <c r="L890" s="314"/>
      <c r="M890" s="314"/>
      <c r="N890" s="314"/>
      <c r="O890" s="314"/>
      <c r="P890" s="314"/>
      <c r="Q890" s="314"/>
      <c r="R890" s="314"/>
      <c r="S890" s="314"/>
      <c r="T890" s="314"/>
      <c r="U890" s="314"/>
      <c r="V890" s="314"/>
      <c r="W890" s="314"/>
      <c r="X890" s="314"/>
      <c r="Y890" s="314"/>
      <c r="Z890" s="314"/>
      <c r="AA890" s="314">
        <f>SUM(G890:Z890)</f>
        <v>0</v>
      </c>
      <c r="AB890" s="315"/>
      <c r="AC890" s="316"/>
      <c r="AD890" s="316"/>
      <c r="AE890" s="316"/>
      <c r="AF890" s="316"/>
      <c r="AG890" s="316"/>
      <c r="AH890" s="316"/>
      <c r="AI890" s="316"/>
      <c r="AJ890" s="316"/>
      <c r="AK890" s="316"/>
      <c r="AL890" s="316"/>
      <c r="AM890" s="316"/>
      <c r="AN890" s="316"/>
    </row>
    <row r="891" spans="1:40" s="312" customFormat="1" ht="10.199999999999999" hidden="1">
      <c r="A891" s="312">
        <v>4120113104</v>
      </c>
      <c r="B891" s="313" t="s">
        <v>1339</v>
      </c>
      <c r="C891" s="314">
        <f>-VLOOKUP(A891,Clasificación!C:J,5,FALSE)</f>
        <v>-116633253</v>
      </c>
      <c r="D891" s="314"/>
      <c r="E891" s="314"/>
      <c r="F891" s="314"/>
      <c r="G891" s="314">
        <f t="shared" si="56"/>
        <v>-116633253</v>
      </c>
      <c r="H891" s="314">
        <f t="shared" si="57"/>
        <v>116633253</v>
      </c>
      <c r="I891" s="314"/>
      <c r="J891" s="314"/>
      <c r="K891" s="314"/>
      <c r="L891" s="314"/>
      <c r="M891" s="314"/>
      <c r="N891" s="314"/>
      <c r="O891" s="314"/>
      <c r="P891" s="314"/>
      <c r="Q891" s="314"/>
      <c r="R891" s="314"/>
      <c r="S891" s="314"/>
      <c r="T891" s="314"/>
      <c r="U891" s="314"/>
      <c r="V891" s="314"/>
      <c r="W891" s="314"/>
      <c r="X891" s="314"/>
      <c r="Y891" s="314"/>
      <c r="Z891" s="314"/>
      <c r="AA891" s="314">
        <f>SUM(G891:Z891)</f>
        <v>0</v>
      </c>
      <c r="AB891" s="315"/>
      <c r="AC891" s="316"/>
      <c r="AD891" s="316"/>
      <c r="AE891" s="316"/>
      <c r="AF891" s="316"/>
      <c r="AG891" s="316"/>
      <c r="AH891" s="316"/>
      <c r="AI891" s="316"/>
      <c r="AJ891" s="316"/>
      <c r="AK891" s="316"/>
      <c r="AL891" s="316"/>
      <c r="AM891" s="316"/>
      <c r="AN891" s="316"/>
    </row>
    <row r="892" spans="1:40" s="312" customFormat="1" ht="10.199999999999999" hidden="1">
      <c r="A892" s="312">
        <v>4120113105</v>
      </c>
      <c r="B892" s="313" t="s">
        <v>1258</v>
      </c>
      <c r="C892" s="314">
        <f>-VLOOKUP(A892,Clasificación!C:J,5,FALSE)</f>
        <v>-218440406</v>
      </c>
      <c r="D892" s="314"/>
      <c r="E892" s="314"/>
      <c r="F892" s="314">
        <f>+VLOOKUP(A892,Clasificación!C:K,9,FALSE)</f>
        <v>0</v>
      </c>
      <c r="G892" s="314">
        <f t="shared" si="56"/>
        <v>-218440406</v>
      </c>
      <c r="H892" s="314">
        <f t="shared" si="57"/>
        <v>218440406</v>
      </c>
      <c r="I892" s="314"/>
      <c r="J892" s="314"/>
      <c r="K892" s="314"/>
      <c r="L892" s="314"/>
      <c r="M892" s="314"/>
      <c r="N892" s="314"/>
      <c r="O892" s="314"/>
      <c r="P892" s="314"/>
      <c r="Q892" s="314"/>
      <c r="R892" s="314"/>
      <c r="S892" s="314"/>
      <c r="T892" s="314"/>
      <c r="U892" s="314"/>
      <c r="V892" s="314"/>
      <c r="W892" s="314"/>
      <c r="X892" s="314"/>
      <c r="Y892" s="314"/>
      <c r="Z892" s="314"/>
      <c r="AA892" s="314">
        <f>SUM(G892:Z892)</f>
        <v>0</v>
      </c>
      <c r="AB892" s="315"/>
      <c r="AC892" s="316"/>
      <c r="AD892" s="316"/>
      <c r="AE892" s="316"/>
      <c r="AF892" s="316"/>
      <c r="AG892" s="316"/>
      <c r="AH892" s="316"/>
      <c r="AI892" s="316"/>
      <c r="AJ892" s="316"/>
      <c r="AK892" s="316"/>
      <c r="AL892" s="316"/>
      <c r="AM892" s="316"/>
      <c r="AN892" s="316"/>
    </row>
    <row r="893" spans="1:40" s="312" customFormat="1" ht="10.199999999999999" hidden="1">
      <c r="A893" s="312">
        <v>4120113106</v>
      </c>
      <c r="B893" s="313" t="s">
        <v>1340</v>
      </c>
      <c r="C893" s="314">
        <f>-VLOOKUP(A893,Clasificación!C:J,5,FALSE)</f>
        <v>-2563050</v>
      </c>
      <c r="D893" s="314"/>
      <c r="E893" s="314"/>
      <c r="F893" s="314"/>
      <c r="G893" s="314">
        <f t="shared" si="56"/>
        <v>-2563050</v>
      </c>
      <c r="H893" s="314">
        <f t="shared" si="57"/>
        <v>2563050</v>
      </c>
      <c r="I893" s="314"/>
      <c r="J893" s="314"/>
      <c r="K893" s="314"/>
      <c r="L893" s="314"/>
      <c r="M893" s="314"/>
      <c r="N893" s="314"/>
      <c r="O893" s="314"/>
      <c r="P893" s="314"/>
      <c r="Q893" s="314"/>
      <c r="R893" s="314"/>
      <c r="S893" s="314"/>
      <c r="T893" s="314"/>
      <c r="U893" s="314"/>
      <c r="V893" s="314"/>
      <c r="W893" s="314"/>
      <c r="X893" s="314"/>
      <c r="Y893" s="314"/>
      <c r="Z893" s="314"/>
      <c r="AA893" s="314">
        <f>SUM(G893:Z893)</f>
        <v>0</v>
      </c>
      <c r="AB893" s="315"/>
      <c r="AC893" s="316"/>
      <c r="AD893" s="316"/>
      <c r="AE893" s="316"/>
      <c r="AF893" s="316"/>
      <c r="AG893" s="316"/>
      <c r="AH893" s="316"/>
      <c r="AI893" s="316"/>
      <c r="AJ893" s="316"/>
      <c r="AK893" s="316"/>
      <c r="AL893" s="316"/>
      <c r="AM893" s="316"/>
      <c r="AN893" s="316"/>
    </row>
    <row r="894" spans="1:40" s="16" customFormat="1" ht="10.199999999999999" hidden="1">
      <c r="A894" s="16">
        <v>413</v>
      </c>
      <c r="B894" s="167" t="s">
        <v>339</v>
      </c>
      <c r="C894" s="54">
        <f>-VLOOKUP(A894,Clasificación!C:J,5,FALSE)</f>
        <v>0</v>
      </c>
      <c r="D894" s="54"/>
      <c r="E894" s="54"/>
      <c r="F894" s="54">
        <f>+VLOOKUP(A894,Clasificación!C:K,9,FALSE)</f>
        <v>0</v>
      </c>
      <c r="G894" s="54">
        <f t="shared" si="56"/>
        <v>0</v>
      </c>
      <c r="H894" s="54"/>
      <c r="I894" s="54"/>
      <c r="J894" s="54"/>
      <c r="K894" s="54"/>
      <c r="L894" s="54"/>
      <c r="M894" s="54"/>
      <c r="N894" s="54"/>
      <c r="O894" s="54"/>
      <c r="P894" s="54"/>
      <c r="Q894" s="54"/>
      <c r="R894" s="54"/>
      <c r="S894" s="54"/>
      <c r="T894" s="54"/>
      <c r="U894" s="54"/>
      <c r="V894" s="54"/>
      <c r="W894" s="54"/>
      <c r="X894" s="54"/>
      <c r="Y894" s="54"/>
      <c r="Z894" s="54"/>
      <c r="AA894" s="54">
        <f t="shared" si="50"/>
        <v>0</v>
      </c>
      <c r="AB894" s="55"/>
      <c r="AC894" s="168"/>
      <c r="AD894" s="168"/>
      <c r="AE894" s="168"/>
      <c r="AF894" s="168"/>
      <c r="AG894" s="168"/>
      <c r="AH894" s="168"/>
      <c r="AI894" s="168"/>
      <c r="AJ894" s="168"/>
      <c r="AK894" s="168"/>
      <c r="AL894" s="168"/>
      <c r="AM894" s="168"/>
      <c r="AN894" s="168"/>
    </row>
    <row r="895" spans="1:40" s="16" customFormat="1" ht="10.199999999999999" hidden="1">
      <c r="A895" s="16">
        <v>41301</v>
      </c>
      <c r="B895" s="167" t="s">
        <v>340</v>
      </c>
      <c r="C895" s="54">
        <f>-VLOOKUP(A895,Clasificación!C:J,5,FALSE)</f>
        <v>0</v>
      </c>
      <c r="D895" s="54"/>
      <c r="E895" s="54"/>
      <c r="F895" s="54">
        <f>+VLOOKUP(A895,Clasificación!C:K,9,FALSE)</f>
        <v>0</v>
      </c>
      <c r="G895" s="54">
        <f t="shared" si="56"/>
        <v>0</v>
      </c>
      <c r="H895" s="54"/>
      <c r="I895" s="54"/>
      <c r="J895" s="54"/>
      <c r="K895" s="54"/>
      <c r="L895" s="54"/>
      <c r="M895" s="54"/>
      <c r="N895" s="54"/>
      <c r="O895" s="54"/>
      <c r="P895" s="54"/>
      <c r="Q895" s="54"/>
      <c r="R895" s="54"/>
      <c r="S895" s="54"/>
      <c r="T895" s="54"/>
      <c r="U895" s="54"/>
      <c r="V895" s="54"/>
      <c r="W895" s="54"/>
      <c r="X895" s="54"/>
      <c r="Y895" s="54"/>
      <c r="Z895" s="54"/>
      <c r="AA895" s="54">
        <f t="shared" si="50"/>
        <v>0</v>
      </c>
      <c r="AB895" s="55"/>
      <c r="AC895" s="168"/>
      <c r="AD895" s="168"/>
      <c r="AE895" s="168"/>
      <c r="AF895" s="168"/>
      <c r="AG895" s="168"/>
      <c r="AH895" s="168"/>
      <c r="AI895" s="168"/>
      <c r="AJ895" s="168"/>
      <c r="AK895" s="168"/>
      <c r="AL895" s="168"/>
      <c r="AM895" s="168"/>
      <c r="AN895" s="168"/>
    </row>
    <row r="896" spans="1:40" s="16" customFormat="1" ht="10.199999999999999" hidden="1">
      <c r="A896" s="16">
        <v>413011</v>
      </c>
      <c r="B896" s="167" t="s">
        <v>340</v>
      </c>
      <c r="C896" s="54">
        <f>-VLOOKUP(A896,Clasificación!C:J,5,FALSE)</f>
        <v>0</v>
      </c>
      <c r="D896" s="54"/>
      <c r="E896" s="54"/>
      <c r="F896" s="54">
        <f>+VLOOKUP(A896,Clasificación!C:K,9,FALSE)</f>
        <v>0</v>
      </c>
      <c r="G896" s="54">
        <f t="shared" si="56"/>
        <v>0</v>
      </c>
      <c r="H896" s="54"/>
      <c r="I896" s="54"/>
      <c r="J896" s="54"/>
      <c r="K896" s="54"/>
      <c r="L896" s="54"/>
      <c r="M896" s="54"/>
      <c r="N896" s="54"/>
      <c r="O896" s="54"/>
      <c r="P896" s="54"/>
      <c r="Q896" s="54"/>
      <c r="R896" s="54"/>
      <c r="S896" s="54"/>
      <c r="T896" s="54"/>
      <c r="U896" s="54"/>
      <c r="V896" s="54"/>
      <c r="W896" s="54"/>
      <c r="X896" s="54"/>
      <c r="Y896" s="54"/>
      <c r="Z896" s="54"/>
      <c r="AA896" s="54">
        <f t="shared" si="50"/>
        <v>0</v>
      </c>
      <c r="AB896" s="55"/>
      <c r="AC896" s="168"/>
      <c r="AD896" s="168"/>
      <c r="AE896" s="168"/>
      <c r="AF896" s="168"/>
      <c r="AG896" s="168"/>
      <c r="AH896" s="168"/>
      <c r="AI896" s="168"/>
      <c r="AJ896" s="168"/>
      <c r="AK896" s="168"/>
      <c r="AL896" s="168"/>
      <c r="AM896" s="168"/>
      <c r="AN896" s="168"/>
    </row>
    <row r="897" spans="1:40" s="16" customFormat="1" ht="10.199999999999999" hidden="1">
      <c r="A897" s="16">
        <v>4130111</v>
      </c>
      <c r="B897" s="167" t="s">
        <v>340</v>
      </c>
      <c r="C897" s="54">
        <f>-VLOOKUP(A897,Clasificación!C:J,5,FALSE)</f>
        <v>0</v>
      </c>
      <c r="D897" s="54"/>
      <c r="E897" s="54"/>
      <c r="F897" s="54">
        <f>+VLOOKUP(A897,Clasificación!C:K,9,FALSE)</f>
        <v>0</v>
      </c>
      <c r="G897" s="54">
        <f t="shared" si="56"/>
        <v>0</v>
      </c>
      <c r="H897" s="54"/>
      <c r="I897" s="54"/>
      <c r="J897" s="54"/>
      <c r="K897" s="54"/>
      <c r="L897" s="54"/>
      <c r="M897" s="54"/>
      <c r="N897" s="54"/>
      <c r="O897" s="54"/>
      <c r="P897" s="54"/>
      <c r="Q897" s="54"/>
      <c r="R897" s="54"/>
      <c r="S897" s="54"/>
      <c r="T897" s="54"/>
      <c r="U897" s="54"/>
      <c r="V897" s="54"/>
      <c r="W897" s="54"/>
      <c r="X897" s="54"/>
      <c r="Y897" s="54"/>
      <c r="Z897" s="54"/>
      <c r="AA897" s="54">
        <f t="shared" si="50"/>
        <v>0</v>
      </c>
      <c r="AB897" s="55"/>
      <c r="AC897" s="168"/>
      <c r="AD897" s="168"/>
      <c r="AE897" s="168"/>
      <c r="AF897" s="168"/>
      <c r="AG897" s="168"/>
      <c r="AH897" s="168"/>
      <c r="AI897" s="168"/>
      <c r="AJ897" s="168"/>
      <c r="AK897" s="168"/>
      <c r="AL897" s="168"/>
      <c r="AM897" s="168"/>
      <c r="AN897" s="168"/>
    </row>
    <row r="898" spans="1:40" s="16" customFormat="1" ht="10.199999999999999" hidden="1">
      <c r="A898" s="16">
        <v>41301111</v>
      </c>
      <c r="B898" s="167" t="s">
        <v>148</v>
      </c>
      <c r="C898" s="54">
        <f>-VLOOKUP(A898,Clasificación!C:J,5,FALSE)</f>
        <v>0</v>
      </c>
      <c r="D898" s="54"/>
      <c r="E898" s="54"/>
      <c r="F898" s="54">
        <f>+VLOOKUP(A898,Clasificación!C:K,9,FALSE)</f>
        <v>0</v>
      </c>
      <c r="G898" s="54">
        <f t="shared" si="56"/>
        <v>0</v>
      </c>
      <c r="H898" s="54"/>
      <c r="I898" s="54"/>
      <c r="J898" s="54"/>
      <c r="K898" s="54"/>
      <c r="L898" s="54"/>
      <c r="M898" s="54"/>
      <c r="N898" s="54"/>
      <c r="O898" s="54"/>
      <c r="P898" s="54"/>
      <c r="Q898" s="54"/>
      <c r="R898" s="54"/>
      <c r="S898" s="54"/>
      <c r="T898" s="54"/>
      <c r="U898" s="54"/>
      <c r="V898" s="54"/>
      <c r="W898" s="54"/>
      <c r="X898" s="54"/>
      <c r="Y898" s="54"/>
      <c r="Z898" s="54"/>
      <c r="AA898" s="54">
        <f t="shared" si="50"/>
        <v>0</v>
      </c>
      <c r="AB898" s="55"/>
      <c r="AC898" s="168"/>
      <c r="AD898" s="168"/>
      <c r="AE898" s="168"/>
      <c r="AF898" s="168"/>
      <c r="AG898" s="168"/>
      <c r="AH898" s="168"/>
      <c r="AI898" s="168"/>
      <c r="AJ898" s="168"/>
      <c r="AK898" s="168"/>
      <c r="AL898" s="168"/>
      <c r="AM898" s="168"/>
      <c r="AN898" s="168"/>
    </row>
    <row r="899" spans="1:40" s="16" customFormat="1" ht="10.199999999999999" hidden="1">
      <c r="A899" s="16">
        <v>4130111101</v>
      </c>
      <c r="B899" s="167" t="s">
        <v>455</v>
      </c>
      <c r="C899" s="54">
        <f>-VLOOKUP(A899,Clasificación!C:J,5,FALSE)</f>
        <v>0</v>
      </c>
      <c r="D899" s="54"/>
      <c r="E899" s="54"/>
      <c r="F899" s="54">
        <f>+VLOOKUP(A899,Clasificación!C:K,9,FALSE)</f>
        <v>0</v>
      </c>
      <c r="G899" s="54">
        <f t="shared" si="56"/>
        <v>0</v>
      </c>
      <c r="H899" s="54"/>
      <c r="I899" s="54"/>
      <c r="J899" s="54"/>
      <c r="K899" s="54"/>
      <c r="L899" s="54"/>
      <c r="M899" s="54"/>
      <c r="N899" s="54"/>
      <c r="O899" s="54"/>
      <c r="P899" s="54"/>
      <c r="Q899" s="54"/>
      <c r="R899" s="54"/>
      <c r="S899" s="54"/>
      <c r="T899" s="54"/>
      <c r="U899" s="54"/>
      <c r="V899" s="54"/>
      <c r="W899" s="54"/>
      <c r="X899" s="54"/>
      <c r="Y899" s="54"/>
      <c r="Z899" s="54"/>
      <c r="AA899" s="54">
        <f t="shared" si="50"/>
        <v>0</v>
      </c>
      <c r="AB899" s="55"/>
      <c r="AC899" s="168"/>
      <c r="AD899" s="168"/>
      <c r="AE899" s="168"/>
      <c r="AF899" s="168"/>
      <c r="AG899" s="168"/>
      <c r="AH899" s="168"/>
      <c r="AI899" s="168"/>
      <c r="AJ899" s="168"/>
      <c r="AK899" s="168"/>
      <c r="AL899" s="168"/>
      <c r="AM899" s="168"/>
      <c r="AN899" s="168"/>
    </row>
    <row r="900" spans="1:40" s="16" customFormat="1" ht="10.199999999999999" hidden="1">
      <c r="A900" s="16">
        <v>4130111102</v>
      </c>
      <c r="B900" s="167" t="s">
        <v>456</v>
      </c>
      <c r="C900" s="54">
        <f>-VLOOKUP(A900,Clasificación!C:J,5,FALSE)</f>
        <v>-60978764</v>
      </c>
      <c r="D900" s="54"/>
      <c r="E900" s="54"/>
      <c r="F900" s="54">
        <f>+VLOOKUP(A900,Clasificación!C:K,9,FALSE)</f>
        <v>0</v>
      </c>
      <c r="G900" s="54">
        <f t="shared" si="56"/>
        <v>-60978764</v>
      </c>
      <c r="H900" s="54"/>
      <c r="I900" s="54"/>
      <c r="J900" s="54"/>
      <c r="K900" s="54"/>
      <c r="L900" s="54"/>
      <c r="M900" s="54"/>
      <c r="N900" s="54"/>
      <c r="O900" s="54"/>
      <c r="P900" s="54"/>
      <c r="Q900" s="54"/>
      <c r="R900" s="54"/>
      <c r="S900" s="54"/>
      <c r="T900" s="54">
        <f>-G900</f>
        <v>60978764</v>
      </c>
      <c r="U900" s="54"/>
      <c r="V900" s="54"/>
      <c r="W900" s="54"/>
      <c r="X900" s="54"/>
      <c r="Y900" s="54"/>
      <c r="Z900" s="54"/>
      <c r="AA900" s="54">
        <f>SUM(G900:Z900)</f>
        <v>0</v>
      </c>
      <c r="AB900" s="55"/>
      <c r="AC900" s="168"/>
      <c r="AD900" s="168"/>
      <c r="AE900" s="168"/>
      <c r="AF900" s="168"/>
      <c r="AG900" s="168"/>
      <c r="AH900" s="168"/>
      <c r="AI900" s="168"/>
      <c r="AJ900" s="168"/>
      <c r="AK900" s="168"/>
      <c r="AL900" s="168"/>
      <c r="AM900" s="168"/>
      <c r="AN900" s="168"/>
    </row>
    <row r="901" spans="1:40" s="16" customFormat="1" ht="10.199999999999999" hidden="1">
      <c r="A901" s="16">
        <v>4130111103</v>
      </c>
      <c r="B901" s="167" t="s">
        <v>458</v>
      </c>
      <c r="C901" s="54">
        <f>-VLOOKUP(A901,Clasificación!C:J,5,FALSE)</f>
        <v>0</v>
      </c>
      <c r="D901" s="54"/>
      <c r="E901" s="54"/>
      <c r="F901" s="54">
        <f>+VLOOKUP(A901,Clasificación!C:K,9,FALSE)</f>
        <v>0</v>
      </c>
      <c r="G901" s="54">
        <f t="shared" si="56"/>
        <v>0</v>
      </c>
      <c r="H901" s="54"/>
      <c r="I901" s="54"/>
      <c r="J901" s="54"/>
      <c r="K901" s="54"/>
      <c r="L901" s="54"/>
      <c r="M901" s="54"/>
      <c r="N901" s="54"/>
      <c r="O901" s="54"/>
      <c r="P901" s="54"/>
      <c r="Q901" s="54"/>
      <c r="R901" s="54"/>
      <c r="S901" s="54"/>
      <c r="T901" s="54"/>
      <c r="U901" s="54"/>
      <c r="V901" s="54"/>
      <c r="W901" s="54"/>
      <c r="X901" s="54"/>
      <c r="Y901" s="54"/>
      <c r="Z901" s="54"/>
      <c r="AA901" s="54">
        <f t="shared" si="50"/>
        <v>0</v>
      </c>
      <c r="AB901" s="55"/>
      <c r="AC901" s="168"/>
      <c r="AD901" s="168"/>
      <c r="AE901" s="168"/>
      <c r="AF901" s="168"/>
      <c r="AG901" s="168"/>
      <c r="AH901" s="168"/>
      <c r="AI901" s="168"/>
      <c r="AJ901" s="168"/>
      <c r="AK901" s="168"/>
      <c r="AL901" s="168"/>
      <c r="AM901" s="168"/>
      <c r="AN901" s="168"/>
    </row>
    <row r="902" spans="1:40" s="16" customFormat="1" ht="10.199999999999999" hidden="1">
      <c r="A902" s="16">
        <v>4130111104</v>
      </c>
      <c r="B902" s="167" t="s">
        <v>459</v>
      </c>
      <c r="C902" s="54">
        <f>-VLOOKUP(A902,Clasificación!C:J,5,FALSE)</f>
        <v>0</v>
      </c>
      <c r="D902" s="54"/>
      <c r="E902" s="54"/>
      <c r="F902" s="54">
        <f>+VLOOKUP(A902,Clasificación!C:K,9,FALSE)</f>
        <v>0</v>
      </c>
      <c r="G902" s="54">
        <f t="shared" si="56"/>
        <v>0</v>
      </c>
      <c r="H902" s="54"/>
      <c r="I902" s="54"/>
      <c r="J902" s="54"/>
      <c r="K902" s="54"/>
      <c r="L902" s="54"/>
      <c r="M902" s="54"/>
      <c r="N902" s="54"/>
      <c r="O902" s="54"/>
      <c r="P902" s="54"/>
      <c r="Q902" s="54"/>
      <c r="R902" s="54"/>
      <c r="S902" s="54"/>
      <c r="T902" s="54"/>
      <c r="U902" s="54"/>
      <c r="V902" s="54"/>
      <c r="W902" s="54"/>
      <c r="X902" s="54"/>
      <c r="Y902" s="54"/>
      <c r="Z902" s="54"/>
      <c r="AA902" s="54">
        <f t="shared" si="50"/>
        <v>0</v>
      </c>
      <c r="AB902" s="55"/>
      <c r="AC902" s="168"/>
      <c r="AD902" s="168"/>
      <c r="AE902" s="168"/>
      <c r="AF902" s="168"/>
      <c r="AG902" s="168"/>
      <c r="AH902" s="168"/>
      <c r="AI902" s="168"/>
      <c r="AJ902" s="168"/>
      <c r="AK902" s="168"/>
      <c r="AL902" s="168"/>
      <c r="AM902" s="168"/>
      <c r="AN902" s="168"/>
    </row>
    <row r="903" spans="1:40" s="16" customFormat="1" ht="10.199999999999999" hidden="1">
      <c r="A903" s="16">
        <v>4130111105</v>
      </c>
      <c r="B903" s="167" t="s">
        <v>249</v>
      </c>
      <c r="C903" s="54">
        <f>-VLOOKUP(A903,Clasificación!C:J,5,FALSE)</f>
        <v>-140107436</v>
      </c>
      <c r="D903" s="54"/>
      <c r="E903" s="54"/>
      <c r="F903" s="54">
        <f>+VLOOKUP(A903,Clasificación!C:K,9,FALSE)</f>
        <v>0</v>
      </c>
      <c r="G903" s="54">
        <f t="shared" si="56"/>
        <v>-140107436</v>
      </c>
      <c r="H903" s="54"/>
      <c r="I903" s="54"/>
      <c r="J903" s="54"/>
      <c r="K903" s="54"/>
      <c r="L903" s="54"/>
      <c r="M903" s="54"/>
      <c r="N903" s="54"/>
      <c r="O903" s="54"/>
      <c r="P903" s="54"/>
      <c r="Q903" s="54"/>
      <c r="R903" s="54"/>
      <c r="S903" s="54"/>
      <c r="T903" s="54">
        <f>-G903</f>
        <v>140107436</v>
      </c>
      <c r="U903" s="54"/>
      <c r="V903" s="54"/>
      <c r="W903" s="54"/>
      <c r="X903" s="54"/>
      <c r="Y903" s="54"/>
      <c r="Z903" s="54"/>
      <c r="AA903" s="54">
        <f>SUM(G903:Z903)</f>
        <v>0</v>
      </c>
      <c r="AB903" s="55"/>
      <c r="AC903" s="168"/>
      <c r="AD903" s="168"/>
      <c r="AE903" s="168"/>
      <c r="AF903" s="168"/>
      <c r="AG903" s="168"/>
      <c r="AH903" s="168"/>
      <c r="AI903" s="168"/>
      <c r="AJ903" s="168"/>
      <c r="AK903" s="168"/>
      <c r="AL903" s="168"/>
      <c r="AM903" s="168"/>
      <c r="AN903" s="168"/>
    </row>
    <row r="904" spans="1:40" s="16" customFormat="1" ht="10.199999999999999" hidden="1">
      <c r="A904" s="16">
        <v>4130111106</v>
      </c>
      <c r="B904" s="167" t="s">
        <v>250</v>
      </c>
      <c r="C904" s="54">
        <f>-VLOOKUP(A904,Clasificación!C:J,5,FALSE)</f>
        <v>-113257346</v>
      </c>
      <c r="D904" s="54"/>
      <c r="E904" s="54"/>
      <c r="F904" s="54">
        <f>+VLOOKUP(A904,Clasificación!C:K,9,FALSE)</f>
        <v>0</v>
      </c>
      <c r="G904" s="54">
        <f t="shared" si="56"/>
        <v>-113257346</v>
      </c>
      <c r="H904" s="54"/>
      <c r="I904" s="54"/>
      <c r="J904" s="54"/>
      <c r="K904" s="54"/>
      <c r="L904" s="54"/>
      <c r="M904" s="54"/>
      <c r="N904" s="54"/>
      <c r="O904" s="54"/>
      <c r="P904" s="54"/>
      <c r="Q904" s="54"/>
      <c r="R904" s="54"/>
      <c r="S904" s="54"/>
      <c r="T904" s="54">
        <f>-G904</f>
        <v>113257346</v>
      </c>
      <c r="U904" s="54"/>
      <c r="V904" s="54"/>
      <c r="W904" s="54"/>
      <c r="X904" s="54"/>
      <c r="Y904" s="54"/>
      <c r="Z904" s="54"/>
      <c r="AA904" s="54">
        <f>SUM(G904:Z904)</f>
        <v>0</v>
      </c>
      <c r="AB904" s="55"/>
      <c r="AC904" s="168"/>
      <c r="AD904" s="168"/>
      <c r="AE904" s="168"/>
      <c r="AF904" s="168"/>
      <c r="AG904" s="168"/>
      <c r="AH904" s="168"/>
      <c r="AI904" s="168"/>
      <c r="AJ904" s="168"/>
      <c r="AK904" s="168"/>
      <c r="AL904" s="168"/>
      <c r="AM904" s="168"/>
      <c r="AN904" s="168"/>
    </row>
    <row r="905" spans="1:40" s="16" customFormat="1" ht="10.199999999999999" hidden="1">
      <c r="A905" s="16">
        <v>4130111107</v>
      </c>
      <c r="B905" s="167" t="s">
        <v>251</v>
      </c>
      <c r="C905" s="54">
        <f>-VLOOKUP(A905,Clasificación!C:J,5,FALSE)</f>
        <v>-143770182</v>
      </c>
      <c r="D905" s="54"/>
      <c r="E905" s="54"/>
      <c r="F905" s="54">
        <f>+VLOOKUP(A905,Clasificación!C:K,9,FALSE)</f>
        <v>0</v>
      </c>
      <c r="G905" s="54">
        <f t="shared" si="56"/>
        <v>-143770182</v>
      </c>
      <c r="H905" s="54"/>
      <c r="I905" s="54"/>
      <c r="J905" s="54"/>
      <c r="K905" s="54"/>
      <c r="L905" s="54"/>
      <c r="M905" s="54"/>
      <c r="N905" s="54"/>
      <c r="O905" s="54"/>
      <c r="P905" s="54"/>
      <c r="Q905" s="54"/>
      <c r="R905" s="54"/>
      <c r="S905" s="54"/>
      <c r="T905" s="54">
        <f>-G905</f>
        <v>143770182</v>
      </c>
      <c r="U905" s="54"/>
      <c r="V905" s="54"/>
      <c r="W905" s="54"/>
      <c r="X905" s="54"/>
      <c r="Y905" s="54"/>
      <c r="Z905" s="54"/>
      <c r="AA905" s="54">
        <f>SUM(G905:Z905)</f>
        <v>0</v>
      </c>
      <c r="AB905" s="55"/>
      <c r="AC905" s="168"/>
      <c r="AD905" s="168"/>
      <c r="AE905" s="168"/>
      <c r="AF905" s="168"/>
      <c r="AG905" s="168"/>
      <c r="AH905" s="168"/>
      <c r="AI905" s="168"/>
      <c r="AJ905" s="168"/>
      <c r="AK905" s="168"/>
      <c r="AL905" s="168"/>
      <c r="AM905" s="168"/>
      <c r="AN905" s="168"/>
    </row>
    <row r="906" spans="1:40" s="16" customFormat="1" ht="10.199999999999999" hidden="1">
      <c r="A906" s="16">
        <v>4130111108</v>
      </c>
      <c r="B906" s="167" t="s">
        <v>252</v>
      </c>
      <c r="C906" s="54">
        <f>-VLOOKUP(A906,Clasificación!C:J,5,FALSE)</f>
        <v>-497773521</v>
      </c>
      <c r="D906" s="54"/>
      <c r="E906" s="54"/>
      <c r="F906" s="54">
        <f>+VLOOKUP(A906,Clasificación!C:K,9,FALSE)</f>
        <v>0</v>
      </c>
      <c r="G906" s="54">
        <f t="shared" si="56"/>
        <v>-497773521</v>
      </c>
      <c r="H906" s="54"/>
      <c r="I906" s="54"/>
      <c r="J906" s="54"/>
      <c r="K906" s="54"/>
      <c r="L906" s="54"/>
      <c r="M906" s="54"/>
      <c r="N906" s="54"/>
      <c r="O906" s="54"/>
      <c r="P906" s="54"/>
      <c r="Q906" s="54"/>
      <c r="R906" s="54"/>
      <c r="S906" s="54"/>
      <c r="T906" s="54">
        <f>-G906</f>
        <v>497773521</v>
      </c>
      <c r="U906" s="54"/>
      <c r="V906" s="54"/>
      <c r="W906" s="54"/>
      <c r="X906" s="54"/>
      <c r="Y906" s="54"/>
      <c r="Z906" s="54"/>
      <c r="AA906" s="54">
        <f>SUM(G906:Z906)</f>
        <v>0</v>
      </c>
      <c r="AB906" s="55"/>
      <c r="AC906" s="168"/>
      <c r="AD906" s="168"/>
      <c r="AE906" s="168"/>
      <c r="AF906" s="168"/>
      <c r="AG906" s="168"/>
      <c r="AH906" s="168"/>
      <c r="AI906" s="168"/>
      <c r="AJ906" s="168"/>
      <c r="AK906" s="168"/>
      <c r="AL906" s="168"/>
      <c r="AM906" s="168"/>
      <c r="AN906" s="168"/>
    </row>
    <row r="907" spans="1:40" s="16" customFormat="1" ht="10.199999999999999" hidden="1">
      <c r="A907" s="16">
        <v>4130111109</v>
      </c>
      <c r="B907" s="167" t="s">
        <v>461</v>
      </c>
      <c r="C907" s="54">
        <f>-VLOOKUP(A907,Clasificación!C:J,5,FALSE)</f>
        <v>0</v>
      </c>
      <c r="D907" s="54"/>
      <c r="E907" s="54"/>
      <c r="F907" s="54">
        <f>+VLOOKUP(A907,Clasificación!C:K,9,FALSE)</f>
        <v>0</v>
      </c>
      <c r="G907" s="54">
        <f t="shared" si="56"/>
        <v>0</v>
      </c>
      <c r="H907" s="54"/>
      <c r="I907" s="54"/>
      <c r="J907" s="54"/>
      <c r="K907" s="54"/>
      <c r="L907" s="54"/>
      <c r="M907" s="54"/>
      <c r="N907" s="54"/>
      <c r="O907" s="54"/>
      <c r="P907" s="54"/>
      <c r="Q907" s="54"/>
      <c r="R907" s="54"/>
      <c r="S907" s="54"/>
      <c r="T907" s="54"/>
      <c r="U907" s="54"/>
      <c r="V907" s="54"/>
      <c r="W907" s="54"/>
      <c r="X907" s="54"/>
      <c r="Y907" s="54"/>
      <c r="Z907" s="54"/>
      <c r="AA907" s="54">
        <f t="shared" si="50"/>
        <v>0</v>
      </c>
      <c r="AB907" s="55"/>
      <c r="AC907" s="168"/>
      <c r="AD907" s="168"/>
      <c r="AE907" s="168"/>
      <c r="AF907" s="168"/>
      <c r="AG907" s="168"/>
      <c r="AH907" s="168"/>
      <c r="AI907" s="168"/>
      <c r="AJ907" s="168"/>
      <c r="AK907" s="168"/>
      <c r="AL907" s="168"/>
      <c r="AM907" s="168"/>
      <c r="AN907" s="168"/>
    </row>
    <row r="908" spans="1:40" s="16" customFormat="1" ht="10.199999999999999" hidden="1">
      <c r="A908" s="16">
        <v>4130111110</v>
      </c>
      <c r="B908" s="167" t="s">
        <v>462</v>
      </c>
      <c r="C908" s="54">
        <f>-VLOOKUP(A908,Clasificación!C:J,5,FALSE)</f>
        <v>0</v>
      </c>
      <c r="D908" s="54"/>
      <c r="E908" s="54"/>
      <c r="F908" s="54">
        <f>+VLOOKUP(A908,Clasificación!C:K,9,FALSE)</f>
        <v>0</v>
      </c>
      <c r="G908" s="54">
        <f t="shared" si="56"/>
        <v>0</v>
      </c>
      <c r="H908" s="54"/>
      <c r="I908" s="54"/>
      <c r="J908" s="54"/>
      <c r="K908" s="54"/>
      <c r="L908" s="54"/>
      <c r="M908" s="54"/>
      <c r="N908" s="54"/>
      <c r="O908" s="54"/>
      <c r="P908" s="54"/>
      <c r="Q908" s="54"/>
      <c r="R908" s="54"/>
      <c r="S908" s="54"/>
      <c r="T908" s="54"/>
      <c r="U908" s="54"/>
      <c r="V908" s="54"/>
      <c r="W908" s="54"/>
      <c r="X908" s="54"/>
      <c r="Y908" s="54"/>
      <c r="Z908" s="54"/>
      <c r="AA908" s="54">
        <f t="shared" si="50"/>
        <v>0</v>
      </c>
      <c r="AB908" s="55"/>
      <c r="AC908" s="168"/>
      <c r="AD908" s="168"/>
      <c r="AE908" s="168"/>
      <c r="AF908" s="168"/>
      <c r="AG908" s="168"/>
      <c r="AH908" s="168"/>
      <c r="AI908" s="168"/>
      <c r="AJ908" s="168"/>
      <c r="AK908" s="168"/>
      <c r="AL908" s="168"/>
      <c r="AM908" s="168"/>
      <c r="AN908" s="168"/>
    </row>
    <row r="909" spans="1:40" s="16" customFormat="1" ht="10.199999999999999" hidden="1">
      <c r="A909" s="16">
        <v>4130111111</v>
      </c>
      <c r="B909" s="167" t="s">
        <v>464</v>
      </c>
      <c r="C909" s="54">
        <f>-VLOOKUP(A909,Clasificación!C:J,5,FALSE)</f>
        <v>0</v>
      </c>
      <c r="D909" s="54"/>
      <c r="E909" s="54"/>
      <c r="F909" s="54">
        <f>+VLOOKUP(A909,Clasificación!C:K,9,FALSE)</f>
        <v>0</v>
      </c>
      <c r="G909" s="54">
        <f t="shared" si="56"/>
        <v>0</v>
      </c>
      <c r="H909" s="54"/>
      <c r="I909" s="54"/>
      <c r="J909" s="54"/>
      <c r="K909" s="54"/>
      <c r="L909" s="54"/>
      <c r="M909" s="54"/>
      <c r="N909" s="54"/>
      <c r="O909" s="54"/>
      <c r="P909" s="54"/>
      <c r="Q909" s="54"/>
      <c r="R909" s="54"/>
      <c r="S909" s="54"/>
      <c r="T909" s="54"/>
      <c r="U909" s="54"/>
      <c r="V909" s="54"/>
      <c r="W909" s="54"/>
      <c r="X909" s="54"/>
      <c r="Y909" s="54"/>
      <c r="Z909" s="54"/>
      <c r="AA909" s="54">
        <f t="shared" si="50"/>
        <v>0</v>
      </c>
      <c r="AB909" s="55"/>
      <c r="AC909" s="168"/>
      <c r="AD909" s="168"/>
      <c r="AE909" s="168"/>
      <c r="AF909" s="168"/>
      <c r="AG909" s="168"/>
      <c r="AH909" s="168"/>
      <c r="AI909" s="168"/>
      <c r="AJ909" s="168"/>
      <c r="AK909" s="168"/>
      <c r="AL909" s="168"/>
      <c r="AM909" s="168"/>
      <c r="AN909" s="168"/>
    </row>
    <row r="910" spans="1:40" s="16" customFormat="1" ht="10.199999999999999" hidden="1">
      <c r="A910" s="16">
        <v>4130111112</v>
      </c>
      <c r="B910" s="167" t="s">
        <v>465</v>
      </c>
      <c r="C910" s="54">
        <f>-VLOOKUP(A910,Clasificación!C:J,5,FALSE)</f>
        <v>0</v>
      </c>
      <c r="D910" s="54"/>
      <c r="E910" s="54"/>
      <c r="F910" s="54">
        <f>+VLOOKUP(A910,Clasificación!C:K,9,FALSE)</f>
        <v>0</v>
      </c>
      <c r="G910" s="54">
        <f t="shared" si="56"/>
        <v>0</v>
      </c>
      <c r="H910" s="54"/>
      <c r="I910" s="54"/>
      <c r="J910" s="54"/>
      <c r="K910" s="54"/>
      <c r="L910" s="54"/>
      <c r="M910" s="54"/>
      <c r="N910" s="54"/>
      <c r="O910" s="54"/>
      <c r="P910" s="54"/>
      <c r="Q910" s="54"/>
      <c r="R910" s="54"/>
      <c r="S910" s="54"/>
      <c r="T910" s="54"/>
      <c r="U910" s="54"/>
      <c r="V910" s="54"/>
      <c r="W910" s="54"/>
      <c r="X910" s="54"/>
      <c r="Y910" s="54"/>
      <c r="Z910" s="54"/>
      <c r="AA910" s="54">
        <f t="shared" si="50"/>
        <v>0</v>
      </c>
      <c r="AB910" s="55"/>
      <c r="AC910" s="168"/>
      <c r="AD910" s="168"/>
      <c r="AE910" s="168"/>
      <c r="AF910" s="168"/>
      <c r="AG910" s="168"/>
      <c r="AH910" s="168"/>
      <c r="AI910" s="168"/>
      <c r="AJ910" s="168"/>
      <c r="AK910" s="168"/>
      <c r="AL910" s="168"/>
      <c r="AM910" s="168"/>
      <c r="AN910" s="168"/>
    </row>
    <row r="911" spans="1:40" s="16" customFormat="1" ht="10.199999999999999" hidden="1">
      <c r="A911" s="16">
        <v>4130111113</v>
      </c>
      <c r="B911" s="167" t="s">
        <v>737</v>
      </c>
      <c r="C911" s="54">
        <f>-VLOOKUP(A911,Clasificación!C:J,5,FALSE)</f>
        <v>-234305096</v>
      </c>
      <c r="D911" s="54"/>
      <c r="E911" s="54"/>
      <c r="F911" s="54">
        <f>+VLOOKUP(A911,Clasificación!C:K,9,FALSE)</f>
        <v>0</v>
      </c>
      <c r="G911" s="54">
        <f t="shared" si="56"/>
        <v>-234305096</v>
      </c>
      <c r="H911" s="54"/>
      <c r="I911" s="54"/>
      <c r="J911" s="54"/>
      <c r="K911" s="54"/>
      <c r="L911" s="54"/>
      <c r="M911" s="54"/>
      <c r="N911" s="54"/>
      <c r="O911" s="54"/>
      <c r="P911" s="54"/>
      <c r="Q911" s="54"/>
      <c r="R911" s="54"/>
      <c r="S911" s="54"/>
      <c r="T911" s="54">
        <f>-G911</f>
        <v>234305096</v>
      </c>
      <c r="U911" s="54"/>
      <c r="V911" s="54"/>
      <c r="W911" s="54"/>
      <c r="X911" s="54"/>
      <c r="Y911" s="54"/>
      <c r="Z911" s="54"/>
      <c r="AA911" s="54">
        <f>SUM(G911:Z911)</f>
        <v>0</v>
      </c>
      <c r="AB911" s="55"/>
      <c r="AC911" s="168"/>
      <c r="AD911" s="168"/>
      <c r="AE911" s="168"/>
      <c r="AF911" s="168"/>
      <c r="AG911" s="168"/>
      <c r="AH911" s="168"/>
      <c r="AI911" s="168"/>
      <c r="AJ911" s="168"/>
      <c r="AK911" s="168"/>
      <c r="AL911" s="168"/>
      <c r="AM911" s="168"/>
      <c r="AN911" s="168"/>
    </row>
    <row r="912" spans="1:40" s="16" customFormat="1" ht="10.199999999999999" hidden="1">
      <c r="A912" s="16">
        <v>4130111114</v>
      </c>
      <c r="B912" s="167" t="s">
        <v>738</v>
      </c>
      <c r="C912" s="54">
        <f>-VLOOKUP(A912,Clasificación!C:J,5,FALSE)</f>
        <v>-14482086</v>
      </c>
      <c r="D912" s="54"/>
      <c r="E912" s="54"/>
      <c r="F912" s="54">
        <f>+VLOOKUP(A912,Clasificación!C:K,9,FALSE)</f>
        <v>0</v>
      </c>
      <c r="G912" s="54">
        <f t="shared" si="56"/>
        <v>-14482086</v>
      </c>
      <c r="H912" s="54"/>
      <c r="I912" s="54"/>
      <c r="J912" s="54"/>
      <c r="K912" s="54"/>
      <c r="L912" s="54"/>
      <c r="M912" s="54"/>
      <c r="N912" s="54"/>
      <c r="O912" s="54"/>
      <c r="P912" s="54"/>
      <c r="Q912" s="54"/>
      <c r="R912" s="54"/>
      <c r="S912" s="54"/>
      <c r="T912" s="54">
        <f>-G912</f>
        <v>14482086</v>
      </c>
      <c r="U912" s="54"/>
      <c r="V912" s="54"/>
      <c r="W912" s="54"/>
      <c r="X912" s="54"/>
      <c r="Y912" s="54"/>
      <c r="Z912" s="54"/>
      <c r="AA912" s="54">
        <f>SUM(G912:Z912)</f>
        <v>0</v>
      </c>
      <c r="AB912" s="55"/>
      <c r="AC912" s="168"/>
      <c r="AD912" s="168"/>
      <c r="AE912" s="168"/>
      <c r="AF912" s="168"/>
      <c r="AG912" s="168"/>
      <c r="AH912" s="168"/>
      <c r="AI912" s="168"/>
      <c r="AJ912" s="168"/>
      <c r="AK912" s="168"/>
      <c r="AL912" s="168"/>
      <c r="AM912" s="168"/>
      <c r="AN912" s="168"/>
    </row>
    <row r="913" spans="1:40" s="16" customFormat="1" ht="10.199999999999999" hidden="1">
      <c r="A913" s="16">
        <v>4130111115</v>
      </c>
      <c r="B913" s="167" t="s">
        <v>739</v>
      </c>
      <c r="C913" s="54">
        <f>-VLOOKUP(A913,Clasificación!C:J,5,FALSE)</f>
        <v>0</v>
      </c>
      <c r="D913" s="54"/>
      <c r="E913" s="54"/>
      <c r="F913" s="54">
        <f>+VLOOKUP(A913,Clasificación!C:K,9,FALSE)</f>
        <v>0</v>
      </c>
      <c r="G913" s="54">
        <f t="shared" si="56"/>
        <v>0</v>
      </c>
      <c r="H913" s="54"/>
      <c r="I913" s="54"/>
      <c r="J913" s="54"/>
      <c r="K913" s="54"/>
      <c r="L913" s="54"/>
      <c r="M913" s="54"/>
      <c r="N913" s="54"/>
      <c r="O913" s="54"/>
      <c r="P913" s="54"/>
      <c r="Q913" s="54"/>
      <c r="R913" s="54"/>
      <c r="S913" s="54"/>
      <c r="T913" s="54"/>
      <c r="U913" s="54"/>
      <c r="V913" s="54"/>
      <c r="W913" s="54"/>
      <c r="X913" s="54"/>
      <c r="Y913" s="54"/>
      <c r="Z913" s="54"/>
      <c r="AA913" s="54">
        <f t="shared" si="50"/>
        <v>0</v>
      </c>
      <c r="AB913" s="55"/>
      <c r="AC913" s="168"/>
      <c r="AD913" s="168"/>
      <c r="AE913" s="168"/>
      <c r="AF913" s="168"/>
      <c r="AG913" s="168"/>
      <c r="AH913" s="168"/>
      <c r="AI913" s="168"/>
      <c r="AJ913" s="168"/>
      <c r="AK913" s="168"/>
      <c r="AL913" s="168"/>
      <c r="AM913" s="168"/>
      <c r="AN913" s="168"/>
    </row>
    <row r="914" spans="1:40" s="16" customFormat="1" ht="10.199999999999999" hidden="1">
      <c r="A914" s="16">
        <v>4130111116</v>
      </c>
      <c r="B914" s="167" t="s">
        <v>740</v>
      </c>
      <c r="C914" s="54">
        <f>-VLOOKUP(A914,Clasificación!C:J,5,FALSE)</f>
        <v>0</v>
      </c>
      <c r="D914" s="54"/>
      <c r="E914" s="54"/>
      <c r="F914" s="54">
        <f>+VLOOKUP(A914,Clasificación!C:K,9,FALSE)</f>
        <v>0</v>
      </c>
      <c r="G914" s="54">
        <f t="shared" si="56"/>
        <v>0</v>
      </c>
      <c r="H914" s="54"/>
      <c r="I914" s="54"/>
      <c r="J914" s="54"/>
      <c r="K914" s="54"/>
      <c r="L914" s="54"/>
      <c r="M914" s="54"/>
      <c r="N914" s="54"/>
      <c r="O914" s="54"/>
      <c r="P914" s="54"/>
      <c r="Q914" s="54"/>
      <c r="R914" s="54"/>
      <c r="S914" s="54"/>
      <c r="T914" s="54"/>
      <c r="U914" s="54"/>
      <c r="V914" s="54"/>
      <c r="W914" s="54"/>
      <c r="X914" s="54"/>
      <c r="Y914" s="54"/>
      <c r="Z914" s="54"/>
      <c r="AA914" s="54">
        <f t="shared" ref="AA914:AA977" si="58">SUM(G914:Z914)</f>
        <v>0</v>
      </c>
      <c r="AB914" s="55"/>
      <c r="AC914" s="168"/>
      <c r="AD914" s="168"/>
      <c r="AE914" s="168"/>
      <c r="AF914" s="168"/>
      <c r="AG914" s="168"/>
      <c r="AH914" s="168"/>
      <c r="AI914" s="168"/>
      <c r="AJ914" s="168"/>
      <c r="AK914" s="168"/>
      <c r="AL914" s="168"/>
      <c r="AM914" s="168"/>
      <c r="AN914" s="168"/>
    </row>
    <row r="915" spans="1:40" s="16" customFormat="1" ht="10.199999999999999" hidden="1">
      <c r="A915" s="16">
        <v>4130111117</v>
      </c>
      <c r="B915" s="167" t="s">
        <v>281</v>
      </c>
      <c r="C915" s="54">
        <f>-VLOOKUP(A915,Clasificación!C:J,5,FALSE)</f>
        <v>-897857</v>
      </c>
      <c r="D915" s="54"/>
      <c r="E915" s="54"/>
      <c r="F915" s="54">
        <f>+VLOOKUP(A915,Clasificación!C:K,9,FALSE)</f>
        <v>0</v>
      </c>
      <c r="G915" s="54">
        <f t="shared" si="56"/>
        <v>-897857</v>
      </c>
      <c r="H915" s="54"/>
      <c r="I915" s="54"/>
      <c r="J915" s="54"/>
      <c r="K915" s="54"/>
      <c r="L915" s="54"/>
      <c r="M915" s="54"/>
      <c r="N915" s="54"/>
      <c r="O915" s="54"/>
      <c r="P915" s="54"/>
      <c r="Q915" s="54"/>
      <c r="R915" s="54"/>
      <c r="S915" s="54"/>
      <c r="T915" s="54">
        <f>-G915</f>
        <v>897857</v>
      </c>
      <c r="U915" s="54"/>
      <c r="V915" s="54"/>
      <c r="W915" s="54"/>
      <c r="X915" s="54"/>
      <c r="Y915" s="54"/>
      <c r="Z915" s="54"/>
      <c r="AA915" s="54">
        <f>SUM(G915:Z915)</f>
        <v>0</v>
      </c>
      <c r="AB915" s="55"/>
      <c r="AC915" s="168"/>
      <c r="AD915" s="168"/>
      <c r="AE915" s="168"/>
      <c r="AF915" s="168"/>
      <c r="AG915" s="168"/>
      <c r="AH915" s="168"/>
      <c r="AI915" s="168"/>
      <c r="AJ915" s="168"/>
      <c r="AK915" s="168"/>
      <c r="AL915" s="168"/>
      <c r="AM915" s="168"/>
      <c r="AN915" s="168"/>
    </row>
    <row r="916" spans="1:40" s="16" customFormat="1" ht="10.199999999999999" hidden="1">
      <c r="A916" s="16">
        <v>4130111118</v>
      </c>
      <c r="B916" s="167" t="s">
        <v>282</v>
      </c>
      <c r="C916" s="54">
        <f>-VLOOKUP(A916,Clasificación!C:J,5,FALSE)</f>
        <v>-119183</v>
      </c>
      <c r="D916" s="54"/>
      <c r="E916" s="54"/>
      <c r="F916" s="54">
        <f>+VLOOKUP(A916,Clasificación!C:K,9,FALSE)</f>
        <v>0</v>
      </c>
      <c r="G916" s="54">
        <f t="shared" si="56"/>
        <v>-119183</v>
      </c>
      <c r="H916" s="54"/>
      <c r="I916" s="54"/>
      <c r="J916" s="54"/>
      <c r="K916" s="54"/>
      <c r="L916" s="54"/>
      <c r="M916" s="54"/>
      <c r="N916" s="54"/>
      <c r="O916" s="54"/>
      <c r="P916" s="54"/>
      <c r="Q916" s="54"/>
      <c r="R916" s="54"/>
      <c r="S916" s="54"/>
      <c r="T916" s="54">
        <f>-G916</f>
        <v>119183</v>
      </c>
      <c r="U916" s="54"/>
      <c r="V916" s="54"/>
      <c r="W916" s="54"/>
      <c r="X916" s="54"/>
      <c r="Y916" s="54"/>
      <c r="Z916" s="54"/>
      <c r="AA916" s="54">
        <f>SUM(G916:Z916)</f>
        <v>0</v>
      </c>
      <c r="AB916" s="55"/>
      <c r="AC916" s="168"/>
      <c r="AD916" s="168"/>
      <c r="AE916" s="168"/>
      <c r="AF916" s="168"/>
      <c r="AG916" s="168"/>
      <c r="AH916" s="168"/>
      <c r="AI916" s="168"/>
      <c r="AJ916" s="168"/>
      <c r="AK916" s="168"/>
      <c r="AL916" s="168"/>
      <c r="AM916" s="168"/>
      <c r="AN916" s="168"/>
    </row>
    <row r="917" spans="1:40" s="16" customFormat="1" ht="10.199999999999999" hidden="1">
      <c r="A917" s="16">
        <v>4130111119</v>
      </c>
      <c r="B917" s="167" t="s">
        <v>741</v>
      </c>
      <c r="C917" s="54">
        <f>-VLOOKUP(A917,Clasificación!C:J,5,FALSE)</f>
        <v>0</v>
      </c>
      <c r="D917" s="54"/>
      <c r="E917" s="54"/>
      <c r="F917" s="54">
        <f>+VLOOKUP(A917,Clasificación!C:K,9,FALSE)</f>
        <v>0</v>
      </c>
      <c r="G917" s="54">
        <f t="shared" si="56"/>
        <v>0</v>
      </c>
      <c r="H917" s="54"/>
      <c r="I917" s="54"/>
      <c r="J917" s="54"/>
      <c r="K917" s="54"/>
      <c r="L917" s="54"/>
      <c r="M917" s="54"/>
      <c r="N917" s="54"/>
      <c r="O917" s="54"/>
      <c r="P917" s="54"/>
      <c r="Q917" s="54"/>
      <c r="R917" s="54"/>
      <c r="S917" s="54"/>
      <c r="T917" s="54"/>
      <c r="U917" s="54"/>
      <c r="V917" s="54"/>
      <c r="W917" s="54"/>
      <c r="X917" s="54"/>
      <c r="Y917" s="54"/>
      <c r="Z917" s="54"/>
      <c r="AA917" s="54">
        <f t="shared" si="58"/>
        <v>0</v>
      </c>
      <c r="AB917" s="55"/>
      <c r="AC917" s="168"/>
      <c r="AD917" s="168"/>
      <c r="AE917" s="168"/>
      <c r="AF917" s="168"/>
      <c r="AG917" s="168"/>
      <c r="AH917" s="168"/>
      <c r="AI917" s="168"/>
      <c r="AJ917" s="168"/>
      <c r="AK917" s="168"/>
      <c r="AL917" s="168"/>
      <c r="AM917" s="168"/>
      <c r="AN917" s="168"/>
    </row>
    <row r="918" spans="1:40" s="16" customFormat="1" ht="10.199999999999999" hidden="1">
      <c r="A918" s="16">
        <v>4130111120</v>
      </c>
      <c r="B918" s="167" t="s">
        <v>742</v>
      </c>
      <c r="C918" s="54">
        <f>-VLOOKUP(A918,Clasificación!C:J,5,FALSE)</f>
        <v>0</v>
      </c>
      <c r="D918" s="54"/>
      <c r="E918" s="54"/>
      <c r="F918" s="54">
        <f>+VLOOKUP(A918,Clasificación!C:K,9,FALSE)</f>
        <v>0</v>
      </c>
      <c r="G918" s="54">
        <f t="shared" si="56"/>
        <v>0</v>
      </c>
      <c r="H918" s="54"/>
      <c r="I918" s="54"/>
      <c r="J918" s="54"/>
      <c r="K918" s="54"/>
      <c r="L918" s="54"/>
      <c r="M918" s="54"/>
      <c r="N918" s="54"/>
      <c r="O918" s="54"/>
      <c r="P918" s="54"/>
      <c r="Q918" s="54"/>
      <c r="R918" s="54"/>
      <c r="S918" s="54"/>
      <c r="T918" s="54"/>
      <c r="U918" s="54"/>
      <c r="V918" s="54"/>
      <c r="W918" s="54"/>
      <c r="X918" s="54"/>
      <c r="Y918" s="54"/>
      <c r="Z918" s="54"/>
      <c r="AA918" s="54">
        <f t="shared" si="58"/>
        <v>0</v>
      </c>
      <c r="AB918" s="55"/>
      <c r="AC918" s="168"/>
      <c r="AD918" s="168"/>
      <c r="AE918" s="168"/>
      <c r="AF918" s="168"/>
      <c r="AG918" s="168"/>
      <c r="AH918" s="168"/>
      <c r="AI918" s="168"/>
      <c r="AJ918" s="168"/>
      <c r="AK918" s="168"/>
      <c r="AL918" s="168"/>
      <c r="AM918" s="168"/>
      <c r="AN918" s="168"/>
    </row>
    <row r="919" spans="1:40" s="16" customFormat="1" ht="10.199999999999999" hidden="1">
      <c r="A919" s="16">
        <v>4130111121</v>
      </c>
      <c r="B919" s="167" t="s">
        <v>596</v>
      </c>
      <c r="C919" s="54">
        <f>-VLOOKUP(A919,Clasificación!C:J,5,FALSE)</f>
        <v>0</v>
      </c>
      <c r="D919" s="54"/>
      <c r="E919" s="54"/>
      <c r="F919" s="54">
        <f>+VLOOKUP(A919,Clasificación!C:K,9,FALSE)</f>
        <v>0</v>
      </c>
      <c r="G919" s="54">
        <f t="shared" si="56"/>
        <v>0</v>
      </c>
      <c r="H919" s="54"/>
      <c r="I919" s="54"/>
      <c r="J919" s="54"/>
      <c r="K919" s="54"/>
      <c r="L919" s="54"/>
      <c r="M919" s="54"/>
      <c r="N919" s="54"/>
      <c r="O919" s="54"/>
      <c r="P919" s="54"/>
      <c r="Q919" s="54"/>
      <c r="R919" s="54"/>
      <c r="S919" s="54"/>
      <c r="T919" s="54"/>
      <c r="U919" s="54"/>
      <c r="V919" s="54"/>
      <c r="W919" s="54"/>
      <c r="X919" s="54"/>
      <c r="Y919" s="54"/>
      <c r="Z919" s="54"/>
      <c r="AA919" s="54">
        <f t="shared" si="58"/>
        <v>0</v>
      </c>
      <c r="AB919" s="55"/>
      <c r="AC919" s="168"/>
      <c r="AD919" s="168"/>
      <c r="AE919" s="168"/>
      <c r="AF919" s="168"/>
      <c r="AG919" s="168"/>
      <c r="AH919" s="168"/>
      <c r="AI919" s="168"/>
      <c r="AJ919" s="168"/>
      <c r="AK919" s="168"/>
      <c r="AL919" s="168"/>
      <c r="AM919" s="168"/>
      <c r="AN919" s="168"/>
    </row>
    <row r="920" spans="1:40" s="16" customFormat="1" ht="10.199999999999999" hidden="1">
      <c r="A920" s="16">
        <v>4130111122</v>
      </c>
      <c r="B920" s="167" t="s">
        <v>597</v>
      </c>
      <c r="C920" s="54">
        <f>-VLOOKUP(A920,Clasificación!C:J,5,FALSE)</f>
        <v>0</v>
      </c>
      <c r="D920" s="54"/>
      <c r="E920" s="54"/>
      <c r="F920" s="54">
        <f>+VLOOKUP(A920,Clasificación!C:K,9,FALSE)</f>
        <v>0</v>
      </c>
      <c r="G920" s="54">
        <f t="shared" si="56"/>
        <v>0</v>
      </c>
      <c r="H920" s="54"/>
      <c r="I920" s="54"/>
      <c r="J920" s="54"/>
      <c r="K920" s="54"/>
      <c r="L920" s="54"/>
      <c r="M920" s="54"/>
      <c r="N920" s="54"/>
      <c r="O920" s="54"/>
      <c r="P920" s="54"/>
      <c r="Q920" s="54"/>
      <c r="R920" s="54"/>
      <c r="S920" s="54"/>
      <c r="T920" s="54"/>
      <c r="U920" s="54"/>
      <c r="V920" s="54"/>
      <c r="W920" s="54"/>
      <c r="X920" s="54"/>
      <c r="Y920" s="54"/>
      <c r="Z920" s="54"/>
      <c r="AA920" s="54">
        <f t="shared" si="58"/>
        <v>0</v>
      </c>
      <c r="AB920" s="55"/>
      <c r="AC920" s="168"/>
      <c r="AD920" s="168"/>
      <c r="AE920" s="168"/>
      <c r="AF920" s="168"/>
      <c r="AG920" s="168"/>
      <c r="AH920" s="168"/>
      <c r="AI920" s="168"/>
      <c r="AJ920" s="168"/>
      <c r="AK920" s="168"/>
      <c r="AL920" s="168"/>
      <c r="AM920" s="168"/>
      <c r="AN920" s="168"/>
    </row>
    <row r="921" spans="1:40" s="16" customFormat="1" ht="10.199999999999999" hidden="1">
      <c r="A921" s="16">
        <v>4130111123</v>
      </c>
      <c r="B921" s="167" t="s">
        <v>743</v>
      </c>
      <c r="C921" s="54">
        <f>-VLOOKUP(A921,Clasificación!C:J,5,FALSE)</f>
        <v>0</v>
      </c>
      <c r="D921" s="54"/>
      <c r="E921" s="54"/>
      <c r="F921" s="54">
        <f>+VLOOKUP(A921,Clasificación!C:K,9,FALSE)</f>
        <v>0</v>
      </c>
      <c r="G921" s="54">
        <f t="shared" si="56"/>
        <v>0</v>
      </c>
      <c r="H921" s="54"/>
      <c r="I921" s="54"/>
      <c r="J921" s="54"/>
      <c r="K921" s="54"/>
      <c r="L921" s="54"/>
      <c r="M921" s="54"/>
      <c r="N921" s="54"/>
      <c r="O921" s="54"/>
      <c r="P921" s="54"/>
      <c r="Q921" s="54"/>
      <c r="R921" s="54"/>
      <c r="S921" s="54"/>
      <c r="T921" s="54"/>
      <c r="U921" s="54"/>
      <c r="V921" s="54"/>
      <c r="W921" s="54"/>
      <c r="X921" s="54"/>
      <c r="Y921" s="54"/>
      <c r="Z921" s="54"/>
      <c r="AA921" s="54">
        <f t="shared" si="58"/>
        <v>0</v>
      </c>
      <c r="AB921" s="55"/>
      <c r="AC921" s="168"/>
      <c r="AD921" s="168"/>
      <c r="AE921" s="168"/>
      <c r="AF921" s="168"/>
      <c r="AG921" s="168"/>
      <c r="AH921" s="168"/>
      <c r="AI921" s="168"/>
      <c r="AJ921" s="168"/>
      <c r="AK921" s="168"/>
      <c r="AL921" s="168"/>
      <c r="AM921" s="168"/>
      <c r="AN921" s="168"/>
    </row>
    <row r="922" spans="1:40" s="16" customFormat="1" ht="10.199999999999999" hidden="1">
      <c r="A922" s="16">
        <v>4130111124</v>
      </c>
      <c r="B922" s="167" t="s">
        <v>744</v>
      </c>
      <c r="C922" s="54">
        <f>-VLOOKUP(A922,Clasificación!C:J,5,FALSE)</f>
        <v>0</v>
      </c>
      <c r="D922" s="54"/>
      <c r="E922" s="54"/>
      <c r="F922" s="54">
        <f>+VLOOKUP(A922,Clasificación!C:K,9,FALSE)</f>
        <v>0</v>
      </c>
      <c r="G922" s="54">
        <f t="shared" si="56"/>
        <v>0</v>
      </c>
      <c r="H922" s="54"/>
      <c r="I922" s="54"/>
      <c r="J922" s="54"/>
      <c r="K922" s="54"/>
      <c r="L922" s="54"/>
      <c r="M922" s="54"/>
      <c r="N922" s="54"/>
      <c r="O922" s="54"/>
      <c r="P922" s="54"/>
      <c r="Q922" s="54"/>
      <c r="R922" s="54"/>
      <c r="S922" s="54"/>
      <c r="T922" s="54"/>
      <c r="U922" s="54"/>
      <c r="V922" s="54"/>
      <c r="W922" s="54"/>
      <c r="X922" s="54"/>
      <c r="Y922" s="54"/>
      <c r="Z922" s="54"/>
      <c r="AA922" s="54">
        <f t="shared" si="58"/>
        <v>0</v>
      </c>
      <c r="AB922" s="55"/>
      <c r="AC922" s="168"/>
      <c r="AD922" s="168"/>
      <c r="AE922" s="168"/>
      <c r="AF922" s="168"/>
      <c r="AG922" s="168"/>
      <c r="AH922" s="168"/>
      <c r="AI922" s="168"/>
      <c r="AJ922" s="168"/>
      <c r="AK922" s="168"/>
      <c r="AL922" s="168"/>
      <c r="AM922" s="168"/>
      <c r="AN922" s="168"/>
    </row>
    <row r="923" spans="1:40" s="16" customFormat="1" ht="10.199999999999999" hidden="1">
      <c r="A923" s="16">
        <v>4130111125</v>
      </c>
      <c r="B923" s="167" t="s">
        <v>745</v>
      </c>
      <c r="C923" s="54">
        <f>-VLOOKUP(A923,Clasificación!C:J,5,FALSE)</f>
        <v>0</v>
      </c>
      <c r="D923" s="54"/>
      <c r="E923" s="54"/>
      <c r="F923" s="54">
        <f>+VLOOKUP(A923,Clasificación!C:K,9,FALSE)</f>
        <v>0</v>
      </c>
      <c r="G923" s="54">
        <f t="shared" si="56"/>
        <v>0</v>
      </c>
      <c r="H923" s="54"/>
      <c r="I923" s="54"/>
      <c r="J923" s="54"/>
      <c r="K923" s="54"/>
      <c r="L923" s="54"/>
      <c r="M923" s="54"/>
      <c r="N923" s="54"/>
      <c r="O923" s="54"/>
      <c r="P923" s="54"/>
      <c r="Q923" s="54"/>
      <c r="R923" s="54"/>
      <c r="S923" s="54"/>
      <c r="T923" s="54"/>
      <c r="U923" s="54"/>
      <c r="V923" s="54"/>
      <c r="W923" s="54"/>
      <c r="X923" s="54"/>
      <c r="Y923" s="54"/>
      <c r="Z923" s="54"/>
      <c r="AA923" s="54">
        <f t="shared" si="58"/>
        <v>0</v>
      </c>
      <c r="AB923" s="55"/>
      <c r="AC923" s="168"/>
      <c r="AD923" s="168"/>
      <c r="AE923" s="168"/>
      <c r="AF923" s="168"/>
      <c r="AG923" s="168"/>
      <c r="AH923" s="168"/>
      <c r="AI923" s="168"/>
      <c r="AJ923" s="168"/>
      <c r="AK923" s="168"/>
      <c r="AL923" s="168"/>
      <c r="AM923" s="168"/>
      <c r="AN923" s="168"/>
    </row>
    <row r="924" spans="1:40" s="16" customFormat="1" ht="10.199999999999999" hidden="1">
      <c r="A924" s="16">
        <v>4130111126</v>
      </c>
      <c r="B924" s="167" t="s">
        <v>746</v>
      </c>
      <c r="C924" s="54">
        <f>-VLOOKUP(A924,Clasificación!C:J,5,FALSE)</f>
        <v>0</v>
      </c>
      <c r="D924" s="54"/>
      <c r="E924" s="54"/>
      <c r="F924" s="54">
        <f>+VLOOKUP(A924,Clasificación!C:K,9,FALSE)</f>
        <v>0</v>
      </c>
      <c r="G924" s="54">
        <f t="shared" si="56"/>
        <v>0</v>
      </c>
      <c r="H924" s="54"/>
      <c r="I924" s="54"/>
      <c r="J924" s="54"/>
      <c r="K924" s="54"/>
      <c r="L924" s="54"/>
      <c r="M924" s="54"/>
      <c r="N924" s="54"/>
      <c r="O924" s="54"/>
      <c r="P924" s="54"/>
      <c r="Q924" s="54"/>
      <c r="R924" s="54"/>
      <c r="S924" s="54"/>
      <c r="T924" s="54"/>
      <c r="U924" s="54"/>
      <c r="V924" s="54"/>
      <c r="W924" s="54"/>
      <c r="X924" s="54"/>
      <c r="Y924" s="54"/>
      <c r="Z924" s="54"/>
      <c r="AA924" s="54">
        <f t="shared" si="58"/>
        <v>0</v>
      </c>
      <c r="AB924" s="55"/>
      <c r="AC924" s="168"/>
      <c r="AD924" s="168"/>
      <c r="AE924" s="168"/>
      <c r="AF924" s="168"/>
      <c r="AG924" s="168"/>
      <c r="AH924" s="168"/>
      <c r="AI924" s="168"/>
      <c r="AJ924" s="168"/>
      <c r="AK924" s="168"/>
      <c r="AL924" s="168"/>
      <c r="AM924" s="168"/>
      <c r="AN924" s="168"/>
    </row>
    <row r="925" spans="1:40" s="16" customFormat="1" ht="10.199999999999999" hidden="1">
      <c r="A925" s="16">
        <v>4130111127</v>
      </c>
      <c r="B925" s="167" t="s">
        <v>747</v>
      </c>
      <c r="C925" s="54">
        <f>-VLOOKUP(A925,Clasificación!C:J,5,FALSE)</f>
        <v>0</v>
      </c>
      <c r="D925" s="54"/>
      <c r="E925" s="54"/>
      <c r="F925" s="54">
        <f>+VLOOKUP(A925,Clasificación!C:K,9,FALSE)</f>
        <v>0</v>
      </c>
      <c r="G925" s="54">
        <f t="shared" si="56"/>
        <v>0</v>
      </c>
      <c r="H925" s="54"/>
      <c r="I925" s="54"/>
      <c r="J925" s="54"/>
      <c r="K925" s="54"/>
      <c r="L925" s="54"/>
      <c r="M925" s="54"/>
      <c r="N925" s="54"/>
      <c r="O925" s="54"/>
      <c r="P925" s="54"/>
      <c r="Q925" s="54"/>
      <c r="R925" s="54"/>
      <c r="S925" s="54"/>
      <c r="T925" s="54"/>
      <c r="U925" s="54"/>
      <c r="V925" s="54"/>
      <c r="W925" s="54"/>
      <c r="X925" s="54"/>
      <c r="Y925" s="54"/>
      <c r="Z925" s="54"/>
      <c r="AA925" s="54">
        <f t="shared" si="58"/>
        <v>0</v>
      </c>
      <c r="AB925" s="55"/>
      <c r="AC925" s="168"/>
      <c r="AD925" s="168"/>
      <c r="AE925" s="168"/>
      <c r="AF925" s="168"/>
      <c r="AG925" s="168"/>
      <c r="AH925" s="168"/>
      <c r="AI925" s="168"/>
      <c r="AJ925" s="168"/>
      <c r="AK925" s="168"/>
      <c r="AL925" s="168"/>
      <c r="AM925" s="168"/>
      <c r="AN925" s="168"/>
    </row>
    <row r="926" spans="1:40" s="16" customFormat="1" ht="10.199999999999999" hidden="1">
      <c r="A926" s="16">
        <v>4130111128</v>
      </c>
      <c r="B926" s="167" t="s">
        <v>748</v>
      </c>
      <c r="C926" s="54">
        <f>-VLOOKUP(A926,Clasificación!C:J,5,FALSE)</f>
        <v>0</v>
      </c>
      <c r="D926" s="54"/>
      <c r="E926" s="54"/>
      <c r="F926" s="54">
        <f>+VLOOKUP(A926,Clasificación!C:K,9,FALSE)</f>
        <v>0</v>
      </c>
      <c r="G926" s="54">
        <f t="shared" si="56"/>
        <v>0</v>
      </c>
      <c r="H926" s="54"/>
      <c r="I926" s="54"/>
      <c r="J926" s="54"/>
      <c r="K926" s="54"/>
      <c r="L926" s="54"/>
      <c r="M926" s="54"/>
      <c r="N926" s="54"/>
      <c r="O926" s="54"/>
      <c r="P926" s="54"/>
      <c r="Q926" s="54"/>
      <c r="R926" s="54"/>
      <c r="S926" s="54"/>
      <c r="T926" s="54"/>
      <c r="U926" s="54"/>
      <c r="V926" s="54"/>
      <c r="W926" s="54"/>
      <c r="X926" s="54"/>
      <c r="Y926" s="54"/>
      <c r="Z926" s="54"/>
      <c r="AA926" s="54">
        <f t="shared" si="58"/>
        <v>0</v>
      </c>
      <c r="AB926" s="55"/>
      <c r="AC926" s="168"/>
      <c r="AD926" s="168"/>
      <c r="AE926" s="168"/>
      <c r="AF926" s="168"/>
      <c r="AG926" s="168"/>
      <c r="AH926" s="168"/>
      <c r="AI926" s="168"/>
      <c r="AJ926" s="168"/>
      <c r="AK926" s="168"/>
      <c r="AL926" s="168"/>
      <c r="AM926" s="168"/>
      <c r="AN926" s="168"/>
    </row>
    <row r="927" spans="1:40" s="16" customFormat="1" ht="10.199999999999999" hidden="1">
      <c r="A927" s="16">
        <v>4130111129</v>
      </c>
      <c r="B927" s="167" t="s">
        <v>268</v>
      </c>
      <c r="C927" s="54">
        <f>-VLOOKUP(A927,Clasificación!C:J,5,FALSE)</f>
        <v>-62118811</v>
      </c>
      <c r="D927" s="54"/>
      <c r="E927" s="54"/>
      <c r="F927" s="54">
        <f>+VLOOKUP(A927,Clasificación!C:K,9,FALSE)</f>
        <v>0</v>
      </c>
      <c r="G927" s="54">
        <f t="shared" si="56"/>
        <v>-62118811</v>
      </c>
      <c r="H927" s="54"/>
      <c r="I927" s="54"/>
      <c r="J927" s="54"/>
      <c r="K927" s="54"/>
      <c r="L927" s="54"/>
      <c r="M927" s="54"/>
      <c r="N927" s="54"/>
      <c r="O927" s="54"/>
      <c r="P927" s="54"/>
      <c r="Q927" s="54"/>
      <c r="R927" s="54"/>
      <c r="S927" s="54"/>
      <c r="T927" s="54">
        <f>-G927</f>
        <v>62118811</v>
      </c>
      <c r="U927" s="54"/>
      <c r="V927" s="54"/>
      <c r="W927" s="54"/>
      <c r="X927" s="54"/>
      <c r="Y927" s="54"/>
      <c r="Z927" s="54"/>
      <c r="AA927" s="54">
        <f>SUM(G927:Z927)</f>
        <v>0</v>
      </c>
      <c r="AB927" s="55"/>
      <c r="AC927" s="168"/>
      <c r="AD927" s="168"/>
      <c r="AE927" s="168"/>
      <c r="AF927" s="168"/>
      <c r="AG927" s="168"/>
      <c r="AH927" s="168"/>
      <c r="AI927" s="168"/>
      <c r="AJ927" s="168"/>
      <c r="AK927" s="168"/>
      <c r="AL927" s="168"/>
      <c r="AM927" s="168"/>
      <c r="AN927" s="168"/>
    </row>
    <row r="928" spans="1:40" s="16" customFormat="1" ht="10.199999999999999" hidden="1">
      <c r="A928" s="16">
        <v>4130111130</v>
      </c>
      <c r="B928" s="167" t="s">
        <v>749</v>
      </c>
      <c r="C928" s="54">
        <f>-VLOOKUP(A928,Clasificación!C:J,5,FALSE)</f>
        <v>0</v>
      </c>
      <c r="D928" s="54"/>
      <c r="E928" s="54"/>
      <c r="F928" s="54">
        <f>+VLOOKUP(A928,Clasificación!C:K,9,FALSE)</f>
        <v>0</v>
      </c>
      <c r="G928" s="54">
        <f t="shared" si="56"/>
        <v>0</v>
      </c>
      <c r="H928" s="54"/>
      <c r="I928" s="54"/>
      <c r="J928" s="54"/>
      <c r="K928" s="54"/>
      <c r="L928" s="54"/>
      <c r="M928" s="54"/>
      <c r="N928" s="54"/>
      <c r="O928" s="54"/>
      <c r="P928" s="54"/>
      <c r="Q928" s="54"/>
      <c r="R928" s="54"/>
      <c r="S928" s="54"/>
      <c r="T928" s="54"/>
      <c r="U928" s="54"/>
      <c r="V928" s="54"/>
      <c r="W928" s="54"/>
      <c r="X928" s="54"/>
      <c r="Y928" s="54"/>
      <c r="Z928" s="54"/>
      <c r="AA928" s="54">
        <f t="shared" si="58"/>
        <v>0</v>
      </c>
      <c r="AB928" s="55"/>
      <c r="AC928" s="168"/>
      <c r="AD928" s="168"/>
      <c r="AE928" s="168"/>
      <c r="AF928" s="168"/>
      <c r="AG928" s="168"/>
      <c r="AH928" s="168"/>
      <c r="AI928" s="168"/>
      <c r="AJ928" s="168"/>
      <c r="AK928" s="168"/>
      <c r="AL928" s="168"/>
      <c r="AM928" s="168"/>
      <c r="AN928" s="168"/>
    </row>
    <row r="929" spans="1:40" s="16" customFormat="1" ht="10.199999999999999" hidden="1">
      <c r="A929" s="16">
        <v>41301112</v>
      </c>
      <c r="B929" s="167" t="s">
        <v>750</v>
      </c>
      <c r="C929" s="54">
        <f>-VLOOKUP(A929,Clasificación!C:J,5,FALSE)</f>
        <v>0</v>
      </c>
      <c r="D929" s="54"/>
      <c r="E929" s="54"/>
      <c r="F929" s="54">
        <f>+VLOOKUP(A929,Clasificación!C:K,9,FALSE)</f>
        <v>0</v>
      </c>
      <c r="G929" s="54">
        <f t="shared" si="56"/>
        <v>0</v>
      </c>
      <c r="H929" s="54"/>
      <c r="I929" s="54"/>
      <c r="J929" s="54"/>
      <c r="K929" s="54"/>
      <c r="L929" s="54"/>
      <c r="M929" s="54"/>
      <c r="N929" s="54"/>
      <c r="O929" s="54"/>
      <c r="P929" s="54"/>
      <c r="Q929" s="54"/>
      <c r="R929" s="54"/>
      <c r="S929" s="54"/>
      <c r="T929" s="54"/>
      <c r="U929" s="54"/>
      <c r="V929" s="54"/>
      <c r="W929" s="54"/>
      <c r="X929" s="54"/>
      <c r="Y929" s="54"/>
      <c r="Z929" s="54"/>
      <c r="AA929" s="54">
        <f t="shared" si="58"/>
        <v>0</v>
      </c>
      <c r="AB929" s="55"/>
      <c r="AC929" s="168"/>
      <c r="AD929" s="168"/>
      <c r="AE929" s="168"/>
      <c r="AF929" s="168"/>
      <c r="AG929" s="168"/>
      <c r="AH929" s="168"/>
      <c r="AI929" s="168"/>
      <c r="AJ929" s="168"/>
      <c r="AK929" s="168"/>
      <c r="AL929" s="168"/>
      <c r="AM929" s="168"/>
      <c r="AN929" s="168"/>
    </row>
    <row r="930" spans="1:40" s="16" customFormat="1" ht="10.199999999999999" hidden="1">
      <c r="A930" s="16">
        <v>4130111201</v>
      </c>
      <c r="B930" s="167" t="s">
        <v>750</v>
      </c>
      <c r="C930" s="54">
        <f>-VLOOKUP(A930,Clasificación!C:J,5,FALSE)</f>
        <v>0</v>
      </c>
      <c r="D930" s="54"/>
      <c r="E930" s="54"/>
      <c r="F930" s="54">
        <f>+VLOOKUP(A930,Clasificación!C:K,9,FALSE)</f>
        <v>0</v>
      </c>
      <c r="G930" s="54">
        <f t="shared" si="56"/>
        <v>0</v>
      </c>
      <c r="H930" s="54"/>
      <c r="I930" s="54"/>
      <c r="J930" s="54"/>
      <c r="K930" s="54"/>
      <c r="L930" s="54"/>
      <c r="M930" s="54"/>
      <c r="N930" s="54"/>
      <c r="O930" s="54"/>
      <c r="P930" s="54"/>
      <c r="Q930" s="54"/>
      <c r="R930" s="54"/>
      <c r="S930" s="54"/>
      <c r="T930" s="54"/>
      <c r="U930" s="54"/>
      <c r="V930" s="54"/>
      <c r="W930" s="54"/>
      <c r="X930" s="54"/>
      <c r="Y930" s="54"/>
      <c r="Z930" s="54"/>
      <c r="AA930" s="54">
        <f t="shared" si="58"/>
        <v>0</v>
      </c>
      <c r="AB930" s="55"/>
      <c r="AC930" s="168"/>
      <c r="AD930" s="168"/>
      <c r="AE930" s="168"/>
      <c r="AF930" s="168"/>
      <c r="AG930" s="168"/>
      <c r="AH930" s="168"/>
      <c r="AI930" s="168"/>
      <c r="AJ930" s="168"/>
      <c r="AK930" s="168"/>
      <c r="AL930" s="168"/>
      <c r="AM930" s="168"/>
      <c r="AN930" s="168"/>
    </row>
    <row r="931" spans="1:40" s="16" customFormat="1" ht="10.199999999999999" hidden="1">
      <c r="A931" s="16">
        <v>4130111202</v>
      </c>
      <c r="B931" s="167" t="s">
        <v>750</v>
      </c>
      <c r="C931" s="54">
        <f>-VLOOKUP(A931,Clasificación!C:J,5,FALSE)</f>
        <v>0</v>
      </c>
      <c r="D931" s="54"/>
      <c r="E931" s="54"/>
      <c r="F931" s="54">
        <f>+VLOOKUP(A931,Clasificación!C:K,9,FALSE)</f>
        <v>0</v>
      </c>
      <c r="G931" s="54">
        <f t="shared" si="56"/>
        <v>0</v>
      </c>
      <c r="H931" s="54"/>
      <c r="I931" s="54"/>
      <c r="J931" s="54"/>
      <c r="K931" s="54"/>
      <c r="L931" s="54"/>
      <c r="M931" s="54"/>
      <c r="N931" s="54"/>
      <c r="O931" s="54"/>
      <c r="P931" s="54"/>
      <c r="Q931" s="54"/>
      <c r="R931" s="54"/>
      <c r="S931" s="54"/>
      <c r="T931" s="54"/>
      <c r="U931" s="54"/>
      <c r="V931" s="54"/>
      <c r="W931" s="54"/>
      <c r="X931" s="54"/>
      <c r="Y931" s="54"/>
      <c r="Z931" s="54"/>
      <c r="AA931" s="54">
        <f t="shared" si="58"/>
        <v>0</v>
      </c>
      <c r="AB931" s="55"/>
      <c r="AC931" s="168"/>
      <c r="AD931" s="168"/>
      <c r="AE931" s="168"/>
      <c r="AF931" s="168"/>
      <c r="AG931" s="168"/>
      <c r="AH931" s="168"/>
      <c r="AI931" s="168"/>
      <c r="AJ931" s="168"/>
      <c r="AK931" s="168"/>
      <c r="AL931" s="168"/>
      <c r="AM931" s="168"/>
      <c r="AN931" s="168"/>
    </row>
    <row r="932" spans="1:40" s="16" customFormat="1" ht="10.199999999999999" hidden="1">
      <c r="A932" s="16">
        <v>4130112</v>
      </c>
      <c r="B932" s="167" t="s">
        <v>341</v>
      </c>
      <c r="C932" s="54">
        <f>-VLOOKUP(A932,Clasificación!C:J,5,FALSE)</f>
        <v>0</v>
      </c>
      <c r="D932" s="54"/>
      <c r="E932" s="54"/>
      <c r="F932" s="54">
        <f>+VLOOKUP(A932,Clasificación!C:K,9,FALSE)</f>
        <v>0</v>
      </c>
      <c r="G932" s="54">
        <f t="shared" si="56"/>
        <v>0</v>
      </c>
      <c r="H932" s="54"/>
      <c r="I932" s="54"/>
      <c r="J932" s="54"/>
      <c r="K932" s="54"/>
      <c r="L932" s="54"/>
      <c r="M932" s="54"/>
      <c r="N932" s="54"/>
      <c r="O932" s="54"/>
      <c r="P932" s="54"/>
      <c r="Q932" s="54"/>
      <c r="R932" s="54"/>
      <c r="S932" s="54"/>
      <c r="T932" s="54"/>
      <c r="U932" s="54"/>
      <c r="V932" s="54"/>
      <c r="W932" s="54"/>
      <c r="X932" s="54"/>
      <c r="Y932" s="54"/>
      <c r="Z932" s="54"/>
      <c r="AA932" s="54">
        <f t="shared" si="58"/>
        <v>0</v>
      </c>
      <c r="AB932" s="55"/>
      <c r="AC932" s="168"/>
      <c r="AD932" s="168"/>
      <c r="AE932" s="168"/>
      <c r="AF932" s="168"/>
      <c r="AG932" s="168"/>
      <c r="AH932" s="168"/>
      <c r="AI932" s="168"/>
      <c r="AJ932" s="168"/>
      <c r="AK932" s="168"/>
      <c r="AL932" s="168"/>
      <c r="AM932" s="168"/>
      <c r="AN932" s="168"/>
    </row>
    <row r="933" spans="1:40" s="16" customFormat="1" ht="10.199999999999999" hidden="1">
      <c r="A933" s="16">
        <v>41301121</v>
      </c>
      <c r="B933" s="167" t="s">
        <v>1019</v>
      </c>
      <c r="C933" s="54">
        <f>-VLOOKUP(A933,Clasificación!C:J,5,FALSE)</f>
        <v>0</v>
      </c>
      <c r="D933" s="54"/>
      <c r="E933" s="54"/>
      <c r="F933" s="54">
        <f>+VLOOKUP(A933,Clasificación!C:K,9,FALSE)</f>
        <v>0</v>
      </c>
      <c r="G933" s="54">
        <f t="shared" si="56"/>
        <v>0</v>
      </c>
      <c r="H933" s="54"/>
      <c r="I933" s="54"/>
      <c r="J933" s="54"/>
      <c r="K933" s="54"/>
      <c r="L933" s="54"/>
      <c r="M933" s="54"/>
      <c r="N933" s="54"/>
      <c r="O933" s="54"/>
      <c r="P933" s="54"/>
      <c r="Q933" s="54"/>
      <c r="R933" s="54"/>
      <c r="S933" s="54"/>
      <c r="T933" s="54"/>
      <c r="U933" s="54"/>
      <c r="V933" s="54"/>
      <c r="W933" s="54"/>
      <c r="X933" s="54"/>
      <c r="Y933" s="54"/>
      <c r="Z933" s="54"/>
      <c r="AA933" s="54">
        <f t="shared" si="58"/>
        <v>0</v>
      </c>
      <c r="AB933" s="55"/>
      <c r="AC933" s="168"/>
      <c r="AD933" s="168"/>
      <c r="AE933" s="168"/>
      <c r="AF933" s="168"/>
      <c r="AG933" s="168"/>
      <c r="AH933" s="168"/>
      <c r="AI933" s="168"/>
      <c r="AJ933" s="168"/>
      <c r="AK933" s="168"/>
      <c r="AL933" s="168"/>
      <c r="AM933" s="168"/>
      <c r="AN933" s="168"/>
    </row>
    <row r="934" spans="1:40" s="16" customFormat="1" ht="10.199999999999999" hidden="1">
      <c r="A934" s="16">
        <v>4130112101</v>
      </c>
      <c r="B934" s="167" t="s">
        <v>455</v>
      </c>
      <c r="C934" s="54">
        <f>-VLOOKUP(A934,Clasificación!C:J,5,FALSE)</f>
        <v>-61</v>
      </c>
      <c r="D934" s="54"/>
      <c r="E934" s="54"/>
      <c r="F934" s="54">
        <f>+VLOOKUP(A934,Clasificación!C:K,9,FALSE)</f>
        <v>0</v>
      </c>
      <c r="G934" s="54">
        <f t="shared" si="56"/>
        <v>-61</v>
      </c>
      <c r="H934" s="54"/>
      <c r="I934" s="54"/>
      <c r="J934" s="54"/>
      <c r="K934" s="54"/>
      <c r="L934" s="54"/>
      <c r="M934" s="54"/>
      <c r="N934" s="54"/>
      <c r="O934" s="54"/>
      <c r="P934" s="54"/>
      <c r="Q934" s="54"/>
      <c r="R934" s="54"/>
      <c r="S934" s="54">
        <f>-G934</f>
        <v>61</v>
      </c>
      <c r="T934" s="54"/>
      <c r="U934" s="54"/>
      <c r="V934" s="54"/>
      <c r="W934" s="54"/>
      <c r="X934" s="54"/>
      <c r="Y934" s="54"/>
      <c r="Z934" s="54"/>
      <c r="AA934" s="54">
        <f>SUM(G934:Z934)</f>
        <v>0</v>
      </c>
      <c r="AB934" s="55"/>
      <c r="AC934" s="168"/>
      <c r="AD934" s="168"/>
      <c r="AE934" s="168"/>
      <c r="AF934" s="168"/>
      <c r="AG934" s="168"/>
      <c r="AH934" s="168"/>
      <c r="AI934" s="168"/>
      <c r="AJ934" s="168"/>
      <c r="AK934" s="168"/>
      <c r="AL934" s="168"/>
      <c r="AM934" s="168"/>
      <c r="AN934" s="168"/>
    </row>
    <row r="935" spans="1:40" s="16" customFormat="1" ht="10.199999999999999" hidden="1">
      <c r="A935" s="16">
        <v>4130112102</v>
      </c>
      <c r="B935" s="167" t="s">
        <v>456</v>
      </c>
      <c r="C935" s="54">
        <f>-VLOOKUP(A935,Clasificación!C:J,5,FALSE)</f>
        <v>-5972</v>
      </c>
      <c r="D935" s="54"/>
      <c r="E935" s="54"/>
      <c r="F935" s="54">
        <f>+VLOOKUP(A935,Clasificación!C:K,9,FALSE)</f>
        <v>0</v>
      </c>
      <c r="G935" s="54">
        <f t="shared" si="56"/>
        <v>-5972</v>
      </c>
      <c r="H935" s="54"/>
      <c r="I935" s="54"/>
      <c r="J935" s="54"/>
      <c r="K935" s="54"/>
      <c r="L935" s="54"/>
      <c r="M935" s="54"/>
      <c r="N935" s="54"/>
      <c r="O935" s="54"/>
      <c r="P935" s="54"/>
      <c r="Q935" s="54"/>
      <c r="R935" s="54"/>
      <c r="S935" s="54">
        <f>-G935</f>
        <v>5972</v>
      </c>
      <c r="T935" s="54"/>
      <c r="U935" s="54"/>
      <c r="V935" s="54"/>
      <c r="W935" s="54"/>
      <c r="X935" s="54"/>
      <c r="Y935" s="54"/>
      <c r="Z935" s="54"/>
      <c r="AA935" s="54">
        <f>SUM(G935:Z935)</f>
        <v>0</v>
      </c>
      <c r="AB935" s="55"/>
      <c r="AC935" s="168"/>
      <c r="AD935" s="168"/>
      <c r="AE935" s="168"/>
      <c r="AF935" s="168"/>
      <c r="AG935" s="168"/>
      <c r="AH935" s="168"/>
      <c r="AI935" s="168"/>
      <c r="AJ935" s="168"/>
      <c r="AK935" s="168"/>
      <c r="AL935" s="168"/>
      <c r="AM935" s="168"/>
      <c r="AN935" s="168"/>
    </row>
    <row r="936" spans="1:40" s="16" customFormat="1" ht="10.199999999999999" hidden="1">
      <c r="A936" s="16">
        <v>4130112103</v>
      </c>
      <c r="B936" s="167" t="s">
        <v>458</v>
      </c>
      <c r="C936" s="54">
        <f>-VLOOKUP(A936,Clasificación!C:J,5,FALSE)</f>
        <v>0</v>
      </c>
      <c r="D936" s="54"/>
      <c r="E936" s="54"/>
      <c r="F936" s="54">
        <f>+VLOOKUP(A936,Clasificación!C:K,9,FALSE)</f>
        <v>0</v>
      </c>
      <c r="G936" s="54">
        <f t="shared" si="56"/>
        <v>0</v>
      </c>
      <c r="H936" s="54"/>
      <c r="I936" s="54"/>
      <c r="J936" s="54"/>
      <c r="K936" s="54"/>
      <c r="L936" s="54"/>
      <c r="M936" s="54"/>
      <c r="N936" s="54"/>
      <c r="O936" s="54"/>
      <c r="P936" s="54"/>
      <c r="Q936" s="54"/>
      <c r="R936" s="54"/>
      <c r="S936" s="54"/>
      <c r="T936" s="54"/>
      <c r="U936" s="54"/>
      <c r="V936" s="54"/>
      <c r="W936" s="54"/>
      <c r="X936" s="54"/>
      <c r="Y936" s="54"/>
      <c r="Z936" s="54"/>
      <c r="AA936" s="54">
        <f t="shared" si="58"/>
        <v>0</v>
      </c>
      <c r="AB936" s="55"/>
      <c r="AC936" s="168"/>
      <c r="AD936" s="168"/>
      <c r="AE936" s="168"/>
      <c r="AF936" s="168"/>
      <c r="AG936" s="168"/>
      <c r="AH936" s="168"/>
      <c r="AI936" s="168"/>
      <c r="AJ936" s="168"/>
      <c r="AK936" s="168"/>
      <c r="AL936" s="168"/>
      <c r="AM936" s="168"/>
      <c r="AN936" s="168"/>
    </row>
    <row r="937" spans="1:40" s="16" customFormat="1" ht="10.199999999999999" hidden="1">
      <c r="A937" s="16">
        <v>4130112104</v>
      </c>
      <c r="B937" s="167" t="s">
        <v>459</v>
      </c>
      <c r="C937" s="54">
        <f>-VLOOKUP(A937,Clasificación!C:J,5,FALSE)</f>
        <v>-20518328</v>
      </c>
      <c r="D937" s="54"/>
      <c r="E937" s="54"/>
      <c r="F937" s="54">
        <f>+VLOOKUP(A937,Clasificación!C:K,9,FALSE)</f>
        <v>0</v>
      </c>
      <c r="G937" s="54">
        <f t="shared" si="56"/>
        <v>-20518328</v>
      </c>
      <c r="H937" s="54"/>
      <c r="I937" s="54"/>
      <c r="J937" s="54"/>
      <c r="K937" s="54"/>
      <c r="L937" s="54"/>
      <c r="M937" s="54"/>
      <c r="N937" s="54"/>
      <c r="O937" s="54"/>
      <c r="P937" s="54"/>
      <c r="Q937" s="54"/>
      <c r="R937" s="54"/>
      <c r="S937" s="54">
        <f>-G937</f>
        <v>20518328</v>
      </c>
      <c r="T937" s="54"/>
      <c r="U937" s="54"/>
      <c r="V937" s="54"/>
      <c r="W937" s="54"/>
      <c r="X937" s="54"/>
      <c r="Y937" s="54"/>
      <c r="Z937" s="54"/>
      <c r="AA937" s="54">
        <f>SUM(G937:Z937)</f>
        <v>0</v>
      </c>
      <c r="AB937" s="55"/>
      <c r="AC937" s="168"/>
      <c r="AD937" s="168"/>
      <c r="AE937" s="168"/>
      <c r="AF937" s="168"/>
      <c r="AG937" s="168"/>
      <c r="AH937" s="168"/>
      <c r="AI937" s="168"/>
      <c r="AJ937" s="168"/>
      <c r="AK937" s="168"/>
      <c r="AL937" s="168"/>
      <c r="AM937" s="168"/>
      <c r="AN937" s="168"/>
    </row>
    <row r="938" spans="1:40" s="16" customFormat="1" ht="10.199999999999999" hidden="1">
      <c r="A938" s="16">
        <v>4130112105</v>
      </c>
      <c r="B938" s="167" t="s">
        <v>249</v>
      </c>
      <c r="C938" s="54">
        <f>-VLOOKUP(A938,Clasificación!C:J,5,FALSE)</f>
        <v>-42698078</v>
      </c>
      <c r="D938" s="54"/>
      <c r="E938" s="54"/>
      <c r="F938" s="54">
        <f>+VLOOKUP(A938,Clasificación!C:K,9,FALSE)</f>
        <v>0</v>
      </c>
      <c r="G938" s="54">
        <f t="shared" si="56"/>
        <v>-42698078</v>
      </c>
      <c r="H938" s="54"/>
      <c r="I938" s="54"/>
      <c r="J938" s="54"/>
      <c r="K938" s="54"/>
      <c r="L938" s="54"/>
      <c r="M938" s="54"/>
      <c r="N938" s="54"/>
      <c r="O938" s="54"/>
      <c r="P938" s="54"/>
      <c r="Q938" s="54"/>
      <c r="R938" s="54"/>
      <c r="S938" s="54">
        <f>-G938</f>
        <v>42698078</v>
      </c>
      <c r="T938" s="54"/>
      <c r="U938" s="54"/>
      <c r="V938" s="54"/>
      <c r="W938" s="54"/>
      <c r="X938" s="54"/>
      <c r="Y938" s="54"/>
      <c r="Z938" s="54"/>
      <c r="AA938" s="54">
        <f>SUM(G938:Z938)</f>
        <v>0</v>
      </c>
      <c r="AB938" s="55"/>
      <c r="AC938" s="168"/>
      <c r="AD938" s="168"/>
      <c r="AE938" s="168"/>
      <c r="AF938" s="168"/>
      <c r="AG938" s="168"/>
      <c r="AH938" s="168"/>
      <c r="AI938" s="168"/>
      <c r="AJ938" s="168"/>
      <c r="AK938" s="168"/>
      <c r="AL938" s="168"/>
      <c r="AM938" s="168"/>
      <c r="AN938" s="168"/>
    </row>
    <row r="939" spans="1:40" s="16" customFormat="1" ht="10.199999999999999" hidden="1">
      <c r="A939" s="16">
        <v>4130112106</v>
      </c>
      <c r="B939" s="167" t="s">
        <v>250</v>
      </c>
      <c r="C939" s="54">
        <f>-VLOOKUP(A939,Clasificación!C:J,5,FALSE)</f>
        <v>-20842803</v>
      </c>
      <c r="D939" s="54"/>
      <c r="E939" s="54"/>
      <c r="F939" s="54">
        <f>+VLOOKUP(A939,Clasificación!C:K,9,FALSE)</f>
        <v>0</v>
      </c>
      <c r="G939" s="54">
        <f t="shared" ref="G939:G1003" si="59">C939+D939-E939-F939</f>
        <v>-20842803</v>
      </c>
      <c r="H939" s="54"/>
      <c r="I939" s="54"/>
      <c r="J939" s="54"/>
      <c r="K939" s="54"/>
      <c r="L939" s="54"/>
      <c r="M939" s="54"/>
      <c r="N939" s="54"/>
      <c r="O939" s="54"/>
      <c r="P939" s="54"/>
      <c r="Q939" s="54"/>
      <c r="R939" s="54"/>
      <c r="S939" s="54">
        <f t="shared" ref="S939:S940" si="60">-G939</f>
        <v>20842803</v>
      </c>
      <c r="T939" s="54"/>
      <c r="U939" s="54"/>
      <c r="V939" s="54"/>
      <c r="W939" s="54"/>
      <c r="X939" s="54"/>
      <c r="Y939" s="54"/>
      <c r="Z939" s="54"/>
      <c r="AA939" s="54">
        <f>SUM(G939:Z939)</f>
        <v>0</v>
      </c>
      <c r="AB939" s="55"/>
      <c r="AC939" s="168"/>
      <c r="AD939" s="168"/>
      <c r="AE939" s="168"/>
      <c r="AF939" s="168"/>
      <c r="AG939" s="168"/>
      <c r="AH939" s="168"/>
      <c r="AI939" s="168"/>
      <c r="AJ939" s="168"/>
      <c r="AK939" s="168"/>
      <c r="AL939" s="168"/>
      <c r="AM939" s="168"/>
      <c r="AN939" s="168"/>
    </row>
    <row r="940" spans="1:40" s="16" customFormat="1" ht="10.199999999999999" hidden="1">
      <c r="A940" s="16">
        <v>4130112107</v>
      </c>
      <c r="B940" s="167" t="s">
        <v>251</v>
      </c>
      <c r="C940" s="54">
        <f>-VLOOKUP(A940,Clasificación!C:J,5,FALSE)</f>
        <v>-591156</v>
      </c>
      <c r="D940" s="54"/>
      <c r="E940" s="54"/>
      <c r="F940" s="54">
        <f>+VLOOKUP(A940,Clasificación!C:K,9,FALSE)</f>
        <v>0</v>
      </c>
      <c r="G940" s="54">
        <f t="shared" si="59"/>
        <v>-591156</v>
      </c>
      <c r="H940" s="54"/>
      <c r="I940" s="54"/>
      <c r="J940" s="54"/>
      <c r="K940" s="54"/>
      <c r="L940" s="54"/>
      <c r="M940" s="54"/>
      <c r="N940" s="54"/>
      <c r="O940" s="54"/>
      <c r="P940" s="54"/>
      <c r="Q940" s="54"/>
      <c r="R940" s="54"/>
      <c r="S940" s="54">
        <f t="shared" si="60"/>
        <v>591156</v>
      </c>
      <c r="T940" s="54"/>
      <c r="U940" s="54"/>
      <c r="V940" s="54"/>
      <c r="W940" s="54"/>
      <c r="X940" s="54"/>
      <c r="Y940" s="54"/>
      <c r="Z940" s="54"/>
      <c r="AA940" s="54">
        <f>SUM(G940:Z940)</f>
        <v>0</v>
      </c>
      <c r="AB940" s="55"/>
      <c r="AC940" s="168"/>
      <c r="AD940" s="168"/>
      <c r="AE940" s="168"/>
      <c r="AF940" s="168"/>
      <c r="AG940" s="168"/>
      <c r="AH940" s="168"/>
      <c r="AI940" s="168"/>
      <c r="AJ940" s="168"/>
      <c r="AK940" s="168"/>
      <c r="AL940" s="168"/>
      <c r="AM940" s="168"/>
      <c r="AN940" s="168"/>
    </row>
    <row r="941" spans="1:40" s="16" customFormat="1" ht="10.199999999999999" hidden="1">
      <c r="A941" s="16">
        <v>4130112108</v>
      </c>
      <c r="B941" s="167" t="s">
        <v>252</v>
      </c>
      <c r="C941" s="54">
        <f>-VLOOKUP(A941,Clasificación!C:J,5,FALSE)</f>
        <v>0</v>
      </c>
      <c r="D941" s="54"/>
      <c r="E941" s="54"/>
      <c r="F941" s="54">
        <f>+VLOOKUP(A941,Clasificación!C:K,9,FALSE)</f>
        <v>0</v>
      </c>
      <c r="G941" s="54">
        <f t="shared" si="59"/>
        <v>0</v>
      </c>
      <c r="H941" s="54"/>
      <c r="I941" s="54"/>
      <c r="J941" s="54"/>
      <c r="K941" s="54"/>
      <c r="L941" s="54"/>
      <c r="M941" s="54"/>
      <c r="N941" s="54"/>
      <c r="O941" s="54"/>
      <c r="P941" s="54"/>
      <c r="Q941" s="54"/>
      <c r="R941" s="54"/>
      <c r="S941" s="54"/>
      <c r="T941" s="54"/>
      <c r="U941" s="54"/>
      <c r="V941" s="54"/>
      <c r="W941" s="54"/>
      <c r="X941" s="54"/>
      <c r="Y941" s="54"/>
      <c r="Z941" s="54"/>
      <c r="AA941" s="54">
        <f t="shared" si="58"/>
        <v>0</v>
      </c>
      <c r="AB941" s="55"/>
      <c r="AC941" s="168"/>
      <c r="AD941" s="168"/>
      <c r="AE941" s="168"/>
      <c r="AF941" s="168"/>
      <c r="AG941" s="168"/>
      <c r="AH941" s="168"/>
      <c r="AI941" s="168"/>
      <c r="AJ941" s="168"/>
      <c r="AK941" s="168"/>
      <c r="AL941" s="168"/>
      <c r="AM941" s="168"/>
      <c r="AN941" s="168"/>
    </row>
    <row r="942" spans="1:40" s="16" customFormat="1" ht="10.199999999999999" hidden="1">
      <c r="A942" s="16">
        <v>4130112109</v>
      </c>
      <c r="B942" s="167" t="s">
        <v>461</v>
      </c>
      <c r="C942" s="54">
        <f>-VLOOKUP(A942,Clasificación!C:J,5,FALSE)</f>
        <v>0</v>
      </c>
      <c r="D942" s="54"/>
      <c r="E942" s="54"/>
      <c r="F942" s="54">
        <f>+VLOOKUP(A942,Clasificación!C:K,9,FALSE)</f>
        <v>0</v>
      </c>
      <c r="G942" s="54">
        <f t="shared" si="59"/>
        <v>0</v>
      </c>
      <c r="H942" s="54"/>
      <c r="I942" s="54"/>
      <c r="J942" s="54"/>
      <c r="K942" s="54"/>
      <c r="L942" s="54"/>
      <c r="M942" s="54"/>
      <c r="N942" s="54"/>
      <c r="O942" s="54"/>
      <c r="P942" s="54"/>
      <c r="Q942" s="54"/>
      <c r="R942" s="54"/>
      <c r="S942" s="54"/>
      <c r="T942" s="54"/>
      <c r="U942" s="54"/>
      <c r="V942" s="54"/>
      <c r="W942" s="54"/>
      <c r="X942" s="54"/>
      <c r="Y942" s="54"/>
      <c r="Z942" s="54"/>
      <c r="AA942" s="54">
        <f t="shared" si="58"/>
        <v>0</v>
      </c>
      <c r="AB942" s="55"/>
      <c r="AC942" s="168"/>
      <c r="AD942" s="168"/>
      <c r="AE942" s="168"/>
      <c r="AF942" s="168"/>
      <c r="AG942" s="168"/>
      <c r="AH942" s="168"/>
      <c r="AI942" s="168"/>
      <c r="AJ942" s="168"/>
      <c r="AK942" s="168"/>
      <c r="AL942" s="168"/>
      <c r="AM942" s="168"/>
      <c r="AN942" s="168"/>
    </row>
    <row r="943" spans="1:40" s="16" customFormat="1" ht="10.199999999999999" hidden="1">
      <c r="A943" s="16">
        <v>4130112110</v>
      </c>
      <c r="B943" s="167" t="s">
        <v>462</v>
      </c>
      <c r="C943" s="54">
        <f>-VLOOKUP(A943,Clasificación!C:J,5,FALSE)</f>
        <v>0</v>
      </c>
      <c r="D943" s="54"/>
      <c r="E943" s="54"/>
      <c r="F943" s="54">
        <f>+VLOOKUP(A943,Clasificación!C:K,9,FALSE)</f>
        <v>0</v>
      </c>
      <c r="G943" s="54">
        <f t="shared" si="59"/>
        <v>0</v>
      </c>
      <c r="H943" s="54"/>
      <c r="I943" s="54"/>
      <c r="J943" s="54"/>
      <c r="K943" s="54"/>
      <c r="L943" s="54"/>
      <c r="M943" s="54"/>
      <c r="N943" s="54"/>
      <c r="O943" s="54"/>
      <c r="P943" s="54"/>
      <c r="Q943" s="54"/>
      <c r="R943" s="54"/>
      <c r="S943" s="54"/>
      <c r="T943" s="54"/>
      <c r="U943" s="54"/>
      <c r="V943" s="54"/>
      <c r="W943" s="54"/>
      <c r="X943" s="54"/>
      <c r="Y943" s="54"/>
      <c r="Z943" s="54"/>
      <c r="AA943" s="54">
        <f t="shared" si="58"/>
        <v>0</v>
      </c>
      <c r="AB943" s="55"/>
      <c r="AC943" s="168"/>
      <c r="AD943" s="168"/>
      <c r="AE943" s="168"/>
      <c r="AF943" s="168"/>
      <c r="AG943" s="168"/>
      <c r="AH943" s="168"/>
      <c r="AI943" s="168"/>
      <c r="AJ943" s="168"/>
      <c r="AK943" s="168"/>
      <c r="AL943" s="168"/>
      <c r="AM943" s="168"/>
      <c r="AN943" s="168"/>
    </row>
    <row r="944" spans="1:40" s="16" customFormat="1" ht="10.199999999999999" hidden="1">
      <c r="A944" s="16">
        <v>4130112111</v>
      </c>
      <c r="B944" s="167" t="s">
        <v>464</v>
      </c>
      <c r="C944" s="54">
        <f>-VLOOKUP(A944,Clasificación!C:J,5,FALSE)</f>
        <v>0</v>
      </c>
      <c r="D944" s="54"/>
      <c r="E944" s="54"/>
      <c r="F944" s="54">
        <f>+VLOOKUP(A944,Clasificación!C:K,9,FALSE)</f>
        <v>0</v>
      </c>
      <c r="G944" s="54">
        <f t="shared" si="59"/>
        <v>0</v>
      </c>
      <c r="H944" s="54"/>
      <c r="I944" s="54"/>
      <c r="J944" s="54"/>
      <c r="K944" s="54"/>
      <c r="L944" s="54"/>
      <c r="M944" s="54"/>
      <c r="N944" s="54"/>
      <c r="O944" s="54"/>
      <c r="P944" s="54"/>
      <c r="Q944" s="54"/>
      <c r="R944" s="54"/>
      <c r="S944" s="54"/>
      <c r="T944" s="54"/>
      <c r="U944" s="54"/>
      <c r="V944" s="54"/>
      <c r="W944" s="54"/>
      <c r="X944" s="54"/>
      <c r="Y944" s="54"/>
      <c r="Z944" s="54"/>
      <c r="AA944" s="54">
        <f t="shared" si="58"/>
        <v>0</v>
      </c>
      <c r="AB944" s="55"/>
      <c r="AC944" s="168"/>
      <c r="AD944" s="168"/>
      <c r="AE944" s="168"/>
      <c r="AF944" s="168"/>
      <c r="AG944" s="168"/>
      <c r="AH944" s="168"/>
      <c r="AI944" s="168"/>
      <c r="AJ944" s="168"/>
      <c r="AK944" s="168"/>
      <c r="AL944" s="168"/>
      <c r="AM944" s="168"/>
      <c r="AN944" s="168"/>
    </row>
    <row r="945" spans="1:40" s="16" customFormat="1" ht="10.199999999999999" hidden="1">
      <c r="A945" s="16">
        <v>4130112112</v>
      </c>
      <c r="B945" s="167" t="s">
        <v>465</v>
      </c>
      <c r="C945" s="54">
        <f>-VLOOKUP(A945,Clasificación!C:J,5,FALSE)</f>
        <v>0</v>
      </c>
      <c r="D945" s="54"/>
      <c r="E945" s="54"/>
      <c r="F945" s="54">
        <f>+VLOOKUP(A945,Clasificación!C:K,9,FALSE)</f>
        <v>0</v>
      </c>
      <c r="G945" s="54">
        <f t="shared" si="59"/>
        <v>0</v>
      </c>
      <c r="H945" s="54"/>
      <c r="I945" s="54"/>
      <c r="J945" s="54"/>
      <c r="K945" s="54"/>
      <c r="L945" s="54"/>
      <c r="M945" s="54"/>
      <c r="N945" s="54"/>
      <c r="O945" s="54"/>
      <c r="P945" s="54"/>
      <c r="Q945" s="54"/>
      <c r="R945" s="54"/>
      <c r="S945" s="54"/>
      <c r="T945" s="54"/>
      <c r="U945" s="54"/>
      <c r="V945" s="54"/>
      <c r="W945" s="54"/>
      <c r="X945" s="54"/>
      <c r="Y945" s="54"/>
      <c r="Z945" s="54"/>
      <c r="AA945" s="54">
        <f t="shared" si="58"/>
        <v>0</v>
      </c>
      <c r="AB945" s="55"/>
      <c r="AC945" s="168"/>
      <c r="AD945" s="168"/>
      <c r="AE945" s="168"/>
      <c r="AF945" s="168"/>
      <c r="AG945" s="168"/>
      <c r="AH945" s="168"/>
      <c r="AI945" s="168"/>
      <c r="AJ945" s="168"/>
      <c r="AK945" s="168"/>
      <c r="AL945" s="168"/>
      <c r="AM945" s="168"/>
      <c r="AN945" s="168"/>
    </row>
    <row r="946" spans="1:40" s="16" customFormat="1" ht="10.199999999999999" hidden="1">
      <c r="A946" s="16">
        <v>4130112113</v>
      </c>
      <c r="B946" s="167" t="s">
        <v>737</v>
      </c>
      <c r="C946" s="54">
        <f>-VLOOKUP(A946,Clasificación!C:J,5,FALSE)</f>
        <v>0</v>
      </c>
      <c r="D946" s="54"/>
      <c r="E946" s="54"/>
      <c r="F946" s="54">
        <f>+VLOOKUP(A946,Clasificación!C:K,9,FALSE)</f>
        <v>0</v>
      </c>
      <c r="G946" s="54">
        <f t="shared" si="59"/>
        <v>0</v>
      </c>
      <c r="H946" s="54"/>
      <c r="I946" s="54"/>
      <c r="J946" s="54"/>
      <c r="K946" s="54"/>
      <c r="L946" s="54"/>
      <c r="M946" s="54"/>
      <c r="N946" s="54"/>
      <c r="O946" s="54"/>
      <c r="P946" s="54"/>
      <c r="Q946" s="54"/>
      <c r="R946" s="54"/>
      <c r="S946" s="54"/>
      <c r="T946" s="54"/>
      <c r="U946" s="54"/>
      <c r="V946" s="54"/>
      <c r="W946" s="54"/>
      <c r="X946" s="54"/>
      <c r="Y946" s="54"/>
      <c r="Z946" s="54"/>
      <c r="AA946" s="54">
        <f t="shared" si="58"/>
        <v>0</v>
      </c>
      <c r="AB946" s="55"/>
      <c r="AC946" s="168"/>
      <c r="AD946" s="168"/>
      <c r="AE946" s="168"/>
      <c r="AF946" s="168"/>
      <c r="AG946" s="168"/>
      <c r="AH946" s="168"/>
      <c r="AI946" s="168"/>
      <c r="AJ946" s="168"/>
      <c r="AK946" s="168"/>
      <c r="AL946" s="168"/>
      <c r="AM946" s="168"/>
      <c r="AN946" s="168"/>
    </row>
    <row r="947" spans="1:40" s="16" customFormat="1" ht="10.199999999999999" hidden="1">
      <c r="A947" s="16">
        <v>4130112114</v>
      </c>
      <c r="B947" s="167" t="s">
        <v>738</v>
      </c>
      <c r="C947" s="54">
        <f>-VLOOKUP(A947,Clasificación!C:J,5,FALSE)</f>
        <v>0</v>
      </c>
      <c r="D947" s="54"/>
      <c r="E947" s="54"/>
      <c r="F947" s="54">
        <f>+VLOOKUP(A947,Clasificación!C:K,9,FALSE)</f>
        <v>0</v>
      </c>
      <c r="G947" s="54">
        <f t="shared" si="59"/>
        <v>0</v>
      </c>
      <c r="H947" s="54"/>
      <c r="I947" s="54"/>
      <c r="J947" s="54"/>
      <c r="K947" s="54"/>
      <c r="L947" s="54"/>
      <c r="M947" s="54"/>
      <c r="N947" s="54"/>
      <c r="O947" s="54"/>
      <c r="P947" s="54"/>
      <c r="Q947" s="54"/>
      <c r="R947" s="54"/>
      <c r="S947" s="54"/>
      <c r="T947" s="54"/>
      <c r="U947" s="54"/>
      <c r="V947" s="54"/>
      <c r="W947" s="54"/>
      <c r="X947" s="54"/>
      <c r="Y947" s="54"/>
      <c r="Z947" s="54"/>
      <c r="AA947" s="54">
        <f t="shared" si="58"/>
        <v>0</v>
      </c>
      <c r="AB947" s="55"/>
      <c r="AC947" s="168"/>
      <c r="AD947" s="168"/>
      <c r="AE947" s="168"/>
      <c r="AF947" s="168"/>
      <c r="AG947" s="168"/>
      <c r="AH947" s="168"/>
      <c r="AI947" s="168"/>
      <c r="AJ947" s="168"/>
      <c r="AK947" s="168"/>
      <c r="AL947" s="168"/>
      <c r="AM947" s="168"/>
      <c r="AN947" s="168"/>
    </row>
    <row r="948" spans="1:40" s="16" customFormat="1" ht="10.199999999999999" hidden="1">
      <c r="A948" s="16">
        <v>4130112115</v>
      </c>
      <c r="B948" s="167" t="s">
        <v>739</v>
      </c>
      <c r="C948" s="54">
        <f>-VLOOKUP(A948,Clasificación!C:J,5,FALSE)</f>
        <v>0</v>
      </c>
      <c r="D948" s="54"/>
      <c r="E948" s="54"/>
      <c r="F948" s="54">
        <f>+VLOOKUP(A948,Clasificación!C:K,9,FALSE)</f>
        <v>0</v>
      </c>
      <c r="G948" s="54">
        <f t="shared" si="59"/>
        <v>0</v>
      </c>
      <c r="H948" s="54"/>
      <c r="I948" s="54"/>
      <c r="J948" s="54"/>
      <c r="K948" s="54"/>
      <c r="L948" s="54"/>
      <c r="M948" s="54"/>
      <c r="N948" s="54"/>
      <c r="O948" s="54"/>
      <c r="P948" s="54"/>
      <c r="Q948" s="54"/>
      <c r="R948" s="54"/>
      <c r="S948" s="54"/>
      <c r="T948" s="54"/>
      <c r="U948" s="54"/>
      <c r="V948" s="54"/>
      <c r="W948" s="54"/>
      <c r="X948" s="54"/>
      <c r="Y948" s="54"/>
      <c r="Z948" s="54"/>
      <c r="AA948" s="54">
        <f t="shared" si="58"/>
        <v>0</v>
      </c>
      <c r="AB948" s="55"/>
      <c r="AC948" s="168"/>
      <c r="AD948" s="168"/>
      <c r="AE948" s="168"/>
      <c r="AF948" s="168"/>
      <c r="AG948" s="168"/>
      <c r="AH948" s="168"/>
      <c r="AI948" s="168"/>
      <c r="AJ948" s="168"/>
      <c r="AK948" s="168"/>
      <c r="AL948" s="168"/>
      <c r="AM948" s="168"/>
      <c r="AN948" s="168"/>
    </row>
    <row r="949" spans="1:40" s="16" customFormat="1" ht="10.199999999999999" hidden="1">
      <c r="A949" s="16">
        <v>4130112116</v>
      </c>
      <c r="B949" s="167" t="s">
        <v>751</v>
      </c>
      <c r="C949" s="54">
        <f>-VLOOKUP(A949,Clasificación!C:J,5,FALSE)</f>
        <v>0</v>
      </c>
      <c r="D949" s="54"/>
      <c r="E949" s="54"/>
      <c r="F949" s="54">
        <f>+VLOOKUP(A949,Clasificación!C:K,9,FALSE)</f>
        <v>0</v>
      </c>
      <c r="G949" s="54">
        <f t="shared" si="59"/>
        <v>0</v>
      </c>
      <c r="H949" s="54"/>
      <c r="I949" s="54"/>
      <c r="J949" s="54"/>
      <c r="K949" s="54"/>
      <c r="L949" s="54"/>
      <c r="M949" s="54"/>
      <c r="N949" s="54"/>
      <c r="O949" s="54"/>
      <c r="P949" s="54"/>
      <c r="Q949" s="54"/>
      <c r="R949" s="54"/>
      <c r="S949" s="54"/>
      <c r="T949" s="54"/>
      <c r="U949" s="54"/>
      <c r="V949" s="54"/>
      <c r="W949" s="54"/>
      <c r="X949" s="54"/>
      <c r="Y949" s="54"/>
      <c r="Z949" s="54"/>
      <c r="AA949" s="54">
        <f t="shared" si="58"/>
        <v>0</v>
      </c>
      <c r="AB949" s="55"/>
      <c r="AC949" s="168"/>
      <c r="AD949" s="168"/>
      <c r="AE949" s="168"/>
      <c r="AF949" s="168"/>
      <c r="AG949" s="168"/>
      <c r="AH949" s="168"/>
      <c r="AI949" s="168"/>
      <c r="AJ949" s="168"/>
      <c r="AK949" s="168"/>
      <c r="AL949" s="168"/>
      <c r="AM949" s="168"/>
      <c r="AN949" s="168"/>
    </row>
    <row r="950" spans="1:40" s="16" customFormat="1" ht="10.199999999999999" hidden="1">
      <c r="A950" s="16">
        <v>4130112117</v>
      </c>
      <c r="B950" s="167" t="s">
        <v>281</v>
      </c>
      <c r="C950" s="54">
        <f>-VLOOKUP(A950,Clasificación!C:J,5,FALSE)</f>
        <v>-38401</v>
      </c>
      <c r="D950" s="54"/>
      <c r="E950" s="54"/>
      <c r="F950" s="54">
        <f>+VLOOKUP(A950,Clasificación!C:K,9,FALSE)</f>
        <v>0</v>
      </c>
      <c r="G950" s="54">
        <f t="shared" si="59"/>
        <v>-38401</v>
      </c>
      <c r="H950" s="54"/>
      <c r="I950" s="54"/>
      <c r="J950" s="54"/>
      <c r="K950" s="54"/>
      <c r="L950" s="54"/>
      <c r="M950" s="54"/>
      <c r="N950" s="54"/>
      <c r="O950" s="54"/>
      <c r="P950" s="54"/>
      <c r="Q950" s="54"/>
      <c r="R950" s="54"/>
      <c r="S950" s="54">
        <f>-G950</f>
        <v>38401</v>
      </c>
      <c r="T950" s="54"/>
      <c r="U950" s="54"/>
      <c r="V950" s="54"/>
      <c r="W950" s="54"/>
      <c r="X950" s="54"/>
      <c r="Y950" s="54"/>
      <c r="Z950" s="54"/>
      <c r="AA950" s="54">
        <f>SUM(G950:Z950)</f>
        <v>0</v>
      </c>
      <c r="AB950" s="55"/>
      <c r="AC950" s="168"/>
      <c r="AD950" s="168"/>
      <c r="AE950" s="168"/>
      <c r="AF950" s="168"/>
      <c r="AG950" s="168"/>
      <c r="AH950" s="168"/>
      <c r="AI950" s="168"/>
      <c r="AJ950" s="168"/>
      <c r="AK950" s="168"/>
      <c r="AL950" s="168"/>
      <c r="AM950" s="168"/>
      <c r="AN950" s="168"/>
    </row>
    <row r="951" spans="1:40" s="16" customFormat="1" ht="10.199999999999999" hidden="1">
      <c r="A951" s="16">
        <v>4130112118</v>
      </c>
      <c r="B951" s="167" t="s">
        <v>282</v>
      </c>
      <c r="C951" s="54">
        <f>-VLOOKUP(A951,Clasificación!C:J,5,FALSE)</f>
        <v>0</v>
      </c>
      <c r="D951" s="54"/>
      <c r="E951" s="54"/>
      <c r="F951" s="54">
        <f>+VLOOKUP(A951,Clasificación!C:K,9,FALSE)</f>
        <v>0</v>
      </c>
      <c r="G951" s="54">
        <f t="shared" si="59"/>
        <v>0</v>
      </c>
      <c r="H951" s="54"/>
      <c r="I951" s="54"/>
      <c r="J951" s="54"/>
      <c r="K951" s="54"/>
      <c r="L951" s="54"/>
      <c r="M951" s="54"/>
      <c r="N951" s="54"/>
      <c r="O951" s="54"/>
      <c r="P951" s="54"/>
      <c r="Q951" s="54"/>
      <c r="R951" s="54"/>
      <c r="S951" s="54"/>
      <c r="T951" s="54"/>
      <c r="U951" s="54"/>
      <c r="V951" s="54"/>
      <c r="W951" s="54"/>
      <c r="X951" s="54"/>
      <c r="Y951" s="54"/>
      <c r="Z951" s="54"/>
      <c r="AA951" s="54">
        <f t="shared" si="58"/>
        <v>0</v>
      </c>
      <c r="AB951" s="55"/>
      <c r="AC951" s="168"/>
      <c r="AD951" s="168"/>
      <c r="AE951" s="168"/>
      <c r="AF951" s="168"/>
      <c r="AG951" s="168"/>
      <c r="AH951" s="168"/>
      <c r="AI951" s="168"/>
      <c r="AJ951" s="168"/>
      <c r="AK951" s="168"/>
      <c r="AL951" s="168"/>
      <c r="AM951" s="168"/>
      <c r="AN951" s="168"/>
    </row>
    <row r="952" spans="1:40" s="16" customFormat="1" ht="10.199999999999999" hidden="1">
      <c r="A952" s="16">
        <v>4130112119</v>
      </c>
      <c r="B952" s="167" t="s">
        <v>741</v>
      </c>
      <c r="C952" s="54">
        <f>-VLOOKUP(A952,Clasificación!C:J,5,FALSE)</f>
        <v>0</v>
      </c>
      <c r="D952" s="54"/>
      <c r="E952" s="54"/>
      <c r="F952" s="54">
        <f>+VLOOKUP(A952,Clasificación!C:K,9,FALSE)</f>
        <v>0</v>
      </c>
      <c r="G952" s="54">
        <f t="shared" si="59"/>
        <v>0</v>
      </c>
      <c r="H952" s="54"/>
      <c r="I952" s="54"/>
      <c r="J952" s="54"/>
      <c r="K952" s="54"/>
      <c r="L952" s="54"/>
      <c r="M952" s="54"/>
      <c r="N952" s="54"/>
      <c r="O952" s="54"/>
      <c r="P952" s="54"/>
      <c r="Q952" s="54"/>
      <c r="R952" s="54"/>
      <c r="S952" s="54"/>
      <c r="T952" s="54"/>
      <c r="U952" s="54"/>
      <c r="V952" s="54"/>
      <c r="W952" s="54"/>
      <c r="X952" s="54"/>
      <c r="Y952" s="54"/>
      <c r="Z952" s="54"/>
      <c r="AA952" s="54">
        <f t="shared" si="58"/>
        <v>0</v>
      </c>
      <c r="AB952" s="55"/>
      <c r="AC952" s="168"/>
      <c r="AD952" s="168"/>
      <c r="AE952" s="168"/>
      <c r="AF952" s="168"/>
      <c r="AG952" s="168"/>
      <c r="AH952" s="168"/>
      <c r="AI952" s="168"/>
      <c r="AJ952" s="168"/>
      <c r="AK952" s="168"/>
      <c r="AL952" s="168"/>
      <c r="AM952" s="168"/>
      <c r="AN952" s="168"/>
    </row>
    <row r="953" spans="1:40" s="16" customFormat="1" ht="10.199999999999999" hidden="1">
      <c r="A953" s="16">
        <v>4130112120</v>
      </c>
      <c r="B953" s="167" t="s">
        <v>742</v>
      </c>
      <c r="C953" s="54">
        <f>-VLOOKUP(A953,Clasificación!C:J,5,FALSE)</f>
        <v>0</v>
      </c>
      <c r="D953" s="54"/>
      <c r="E953" s="54"/>
      <c r="F953" s="54">
        <f>+VLOOKUP(A953,Clasificación!C:K,9,FALSE)</f>
        <v>0</v>
      </c>
      <c r="G953" s="54">
        <f t="shared" si="59"/>
        <v>0</v>
      </c>
      <c r="H953" s="54"/>
      <c r="I953" s="54"/>
      <c r="J953" s="54"/>
      <c r="K953" s="54"/>
      <c r="L953" s="54"/>
      <c r="M953" s="54"/>
      <c r="N953" s="54"/>
      <c r="O953" s="54"/>
      <c r="P953" s="54"/>
      <c r="Q953" s="54"/>
      <c r="R953" s="54"/>
      <c r="S953" s="54"/>
      <c r="T953" s="54"/>
      <c r="U953" s="54"/>
      <c r="V953" s="54"/>
      <c r="W953" s="54"/>
      <c r="X953" s="54"/>
      <c r="Y953" s="54"/>
      <c r="Z953" s="54"/>
      <c r="AA953" s="54">
        <f t="shared" si="58"/>
        <v>0</v>
      </c>
      <c r="AB953" s="55"/>
      <c r="AC953" s="168"/>
      <c r="AD953" s="168"/>
      <c r="AE953" s="168"/>
      <c r="AF953" s="168"/>
      <c r="AG953" s="168"/>
      <c r="AH953" s="168"/>
      <c r="AI953" s="168"/>
      <c r="AJ953" s="168"/>
      <c r="AK953" s="168"/>
      <c r="AL953" s="168"/>
      <c r="AM953" s="168"/>
      <c r="AN953" s="168"/>
    </row>
    <row r="954" spans="1:40" s="16" customFormat="1" ht="10.199999999999999" hidden="1">
      <c r="A954" s="16">
        <v>4130112121</v>
      </c>
      <c r="B954" s="167" t="s">
        <v>596</v>
      </c>
      <c r="C954" s="54">
        <f>-VLOOKUP(A954,Clasificación!C:J,5,FALSE)</f>
        <v>0</v>
      </c>
      <c r="D954" s="54"/>
      <c r="E954" s="54"/>
      <c r="F954" s="54">
        <f>+VLOOKUP(A954,Clasificación!C:K,9,FALSE)</f>
        <v>0</v>
      </c>
      <c r="G954" s="54">
        <f t="shared" si="59"/>
        <v>0</v>
      </c>
      <c r="H954" s="54"/>
      <c r="I954" s="54"/>
      <c r="J954" s="54"/>
      <c r="K954" s="54"/>
      <c r="L954" s="54"/>
      <c r="M954" s="54"/>
      <c r="N954" s="54"/>
      <c r="O954" s="54"/>
      <c r="P954" s="54"/>
      <c r="Q954" s="54"/>
      <c r="R954" s="54"/>
      <c r="S954" s="54"/>
      <c r="T954" s="54"/>
      <c r="U954" s="54"/>
      <c r="V954" s="54"/>
      <c r="W954" s="54"/>
      <c r="X954" s="54"/>
      <c r="Y954" s="54"/>
      <c r="Z954" s="54"/>
      <c r="AA954" s="54">
        <f t="shared" si="58"/>
        <v>0</v>
      </c>
      <c r="AB954" s="55"/>
      <c r="AC954" s="168"/>
      <c r="AD954" s="168"/>
      <c r="AE954" s="168"/>
      <c r="AF954" s="168"/>
      <c r="AG954" s="168"/>
      <c r="AH954" s="168"/>
      <c r="AI954" s="168"/>
      <c r="AJ954" s="168"/>
      <c r="AK954" s="168"/>
      <c r="AL954" s="168"/>
      <c r="AM954" s="168"/>
      <c r="AN954" s="168"/>
    </row>
    <row r="955" spans="1:40" s="16" customFormat="1" ht="10.199999999999999" hidden="1">
      <c r="A955" s="16">
        <v>4130112122</v>
      </c>
      <c r="B955" s="167" t="s">
        <v>597</v>
      </c>
      <c r="C955" s="54">
        <f>-VLOOKUP(A955,Clasificación!C:J,5,FALSE)</f>
        <v>0</v>
      </c>
      <c r="D955" s="54"/>
      <c r="E955" s="54"/>
      <c r="F955" s="54">
        <f>+VLOOKUP(A955,Clasificación!C:K,9,FALSE)</f>
        <v>0</v>
      </c>
      <c r="G955" s="54">
        <f t="shared" si="59"/>
        <v>0</v>
      </c>
      <c r="H955" s="54"/>
      <c r="I955" s="54"/>
      <c r="J955" s="54"/>
      <c r="K955" s="54"/>
      <c r="L955" s="54"/>
      <c r="M955" s="54"/>
      <c r="N955" s="54"/>
      <c r="O955" s="54"/>
      <c r="P955" s="54"/>
      <c r="Q955" s="54"/>
      <c r="R955" s="54"/>
      <c r="S955" s="54"/>
      <c r="T955" s="54"/>
      <c r="U955" s="54"/>
      <c r="V955" s="54"/>
      <c r="W955" s="54"/>
      <c r="X955" s="54"/>
      <c r="Y955" s="54"/>
      <c r="Z955" s="54"/>
      <c r="AA955" s="54">
        <f t="shared" si="58"/>
        <v>0</v>
      </c>
      <c r="AB955" s="55"/>
      <c r="AC955" s="168"/>
      <c r="AD955" s="168"/>
      <c r="AE955" s="168"/>
      <c r="AF955" s="168"/>
      <c r="AG955" s="168"/>
      <c r="AH955" s="168"/>
      <c r="AI955" s="168"/>
      <c r="AJ955" s="168"/>
      <c r="AK955" s="168"/>
      <c r="AL955" s="168"/>
      <c r="AM955" s="168"/>
      <c r="AN955" s="168"/>
    </row>
    <row r="956" spans="1:40" s="16" customFormat="1" ht="10.199999999999999" hidden="1">
      <c r="A956" s="16">
        <v>4130112123</v>
      </c>
      <c r="B956" s="167" t="s">
        <v>743</v>
      </c>
      <c r="C956" s="54">
        <f>-VLOOKUP(A956,Clasificación!C:J,5,FALSE)</f>
        <v>0</v>
      </c>
      <c r="D956" s="54"/>
      <c r="E956" s="54"/>
      <c r="F956" s="54">
        <f>+VLOOKUP(A956,Clasificación!C:K,9,FALSE)</f>
        <v>0</v>
      </c>
      <c r="G956" s="54">
        <f t="shared" si="59"/>
        <v>0</v>
      </c>
      <c r="H956" s="54"/>
      <c r="I956" s="54"/>
      <c r="J956" s="54"/>
      <c r="K956" s="54"/>
      <c r="L956" s="54"/>
      <c r="M956" s="54"/>
      <c r="N956" s="54"/>
      <c r="O956" s="54"/>
      <c r="P956" s="54"/>
      <c r="Q956" s="54"/>
      <c r="R956" s="54"/>
      <c r="S956" s="54"/>
      <c r="T956" s="54"/>
      <c r="U956" s="54"/>
      <c r="V956" s="54"/>
      <c r="W956" s="54"/>
      <c r="X956" s="54"/>
      <c r="Y956" s="54"/>
      <c r="Z956" s="54"/>
      <c r="AA956" s="54">
        <f t="shared" si="58"/>
        <v>0</v>
      </c>
      <c r="AB956" s="55"/>
      <c r="AC956" s="168"/>
      <c r="AD956" s="168"/>
      <c r="AE956" s="168"/>
      <c r="AF956" s="168"/>
      <c r="AG956" s="168"/>
      <c r="AH956" s="168"/>
      <c r="AI956" s="168"/>
      <c r="AJ956" s="168"/>
      <c r="AK956" s="168"/>
      <c r="AL956" s="168"/>
      <c r="AM956" s="168"/>
      <c r="AN956" s="168"/>
    </row>
    <row r="957" spans="1:40" s="16" customFormat="1" ht="10.199999999999999" hidden="1">
      <c r="A957" s="16">
        <v>4130112124</v>
      </c>
      <c r="B957" s="167" t="s">
        <v>744</v>
      </c>
      <c r="C957" s="54">
        <f>-VLOOKUP(A957,Clasificación!C:J,5,FALSE)</f>
        <v>0</v>
      </c>
      <c r="D957" s="54"/>
      <c r="E957" s="54"/>
      <c r="F957" s="54">
        <f>+VLOOKUP(A957,Clasificación!C:K,9,FALSE)</f>
        <v>0</v>
      </c>
      <c r="G957" s="54">
        <f t="shared" si="59"/>
        <v>0</v>
      </c>
      <c r="H957" s="54"/>
      <c r="I957" s="54"/>
      <c r="J957" s="54"/>
      <c r="K957" s="54"/>
      <c r="L957" s="54"/>
      <c r="M957" s="54"/>
      <c r="N957" s="54"/>
      <c r="O957" s="54"/>
      <c r="P957" s="54"/>
      <c r="Q957" s="54"/>
      <c r="R957" s="54"/>
      <c r="S957" s="54"/>
      <c r="T957" s="54"/>
      <c r="U957" s="54"/>
      <c r="V957" s="54"/>
      <c r="W957" s="54"/>
      <c r="X957" s="54"/>
      <c r="Y957" s="54"/>
      <c r="Z957" s="54"/>
      <c r="AA957" s="54">
        <f t="shared" si="58"/>
        <v>0</v>
      </c>
      <c r="AB957" s="55"/>
      <c r="AC957" s="168"/>
      <c r="AD957" s="168"/>
      <c r="AE957" s="168"/>
      <c r="AF957" s="168"/>
      <c r="AG957" s="168"/>
      <c r="AH957" s="168"/>
      <c r="AI957" s="168"/>
      <c r="AJ957" s="168"/>
      <c r="AK957" s="168"/>
      <c r="AL957" s="168"/>
      <c r="AM957" s="168"/>
      <c r="AN957" s="168"/>
    </row>
    <row r="958" spans="1:40" s="16" customFormat="1" ht="10.199999999999999" hidden="1">
      <c r="A958" s="16">
        <v>4130112125</v>
      </c>
      <c r="B958" s="167" t="s">
        <v>745</v>
      </c>
      <c r="C958" s="54">
        <f>-VLOOKUP(A958,Clasificación!C:J,5,FALSE)</f>
        <v>0</v>
      </c>
      <c r="D958" s="54"/>
      <c r="E958" s="54"/>
      <c r="F958" s="54">
        <f>+VLOOKUP(A958,Clasificación!C:K,9,FALSE)</f>
        <v>0</v>
      </c>
      <c r="G958" s="54">
        <f t="shared" si="59"/>
        <v>0</v>
      </c>
      <c r="H958" s="54"/>
      <c r="I958" s="54"/>
      <c r="J958" s="54"/>
      <c r="K958" s="54"/>
      <c r="L958" s="54"/>
      <c r="M958" s="54"/>
      <c r="N958" s="54"/>
      <c r="O958" s="54"/>
      <c r="P958" s="54"/>
      <c r="Q958" s="54"/>
      <c r="R958" s="54"/>
      <c r="S958" s="54"/>
      <c r="T958" s="54"/>
      <c r="U958" s="54"/>
      <c r="V958" s="54"/>
      <c r="W958" s="54"/>
      <c r="X958" s="54"/>
      <c r="Y958" s="54"/>
      <c r="Z958" s="54"/>
      <c r="AA958" s="54">
        <f t="shared" si="58"/>
        <v>0</v>
      </c>
      <c r="AB958" s="55"/>
      <c r="AC958" s="168"/>
      <c r="AD958" s="168"/>
      <c r="AE958" s="168"/>
      <c r="AF958" s="168"/>
      <c r="AG958" s="168"/>
      <c r="AH958" s="168"/>
      <c r="AI958" s="168"/>
      <c r="AJ958" s="168"/>
      <c r="AK958" s="168"/>
      <c r="AL958" s="168"/>
      <c r="AM958" s="168"/>
      <c r="AN958" s="168"/>
    </row>
    <row r="959" spans="1:40" s="16" customFormat="1" ht="10.199999999999999" hidden="1">
      <c r="A959" s="16">
        <v>4130112126</v>
      </c>
      <c r="B959" s="167" t="s">
        <v>746</v>
      </c>
      <c r="C959" s="54">
        <f>-VLOOKUP(A959,Clasificación!C:J,5,FALSE)</f>
        <v>0</v>
      </c>
      <c r="D959" s="54"/>
      <c r="E959" s="54"/>
      <c r="F959" s="54">
        <f>+VLOOKUP(A959,Clasificación!C:K,9,FALSE)</f>
        <v>0</v>
      </c>
      <c r="G959" s="54">
        <f t="shared" si="59"/>
        <v>0</v>
      </c>
      <c r="H959" s="54"/>
      <c r="I959" s="54"/>
      <c r="J959" s="54"/>
      <c r="K959" s="54"/>
      <c r="L959" s="54"/>
      <c r="M959" s="54"/>
      <c r="N959" s="54"/>
      <c r="O959" s="54"/>
      <c r="P959" s="54"/>
      <c r="Q959" s="54"/>
      <c r="R959" s="54"/>
      <c r="S959" s="54"/>
      <c r="T959" s="54"/>
      <c r="U959" s="54"/>
      <c r="V959" s="54"/>
      <c r="W959" s="54"/>
      <c r="X959" s="54"/>
      <c r="Y959" s="54"/>
      <c r="Z959" s="54"/>
      <c r="AA959" s="54">
        <f t="shared" si="58"/>
        <v>0</v>
      </c>
      <c r="AB959" s="55"/>
      <c r="AC959" s="168"/>
      <c r="AD959" s="168"/>
      <c r="AE959" s="168"/>
      <c r="AF959" s="168"/>
      <c r="AG959" s="168"/>
      <c r="AH959" s="168"/>
      <c r="AI959" s="168"/>
      <c r="AJ959" s="168"/>
      <c r="AK959" s="168"/>
      <c r="AL959" s="168"/>
      <c r="AM959" s="168"/>
      <c r="AN959" s="168"/>
    </row>
    <row r="960" spans="1:40" s="16" customFormat="1" ht="10.199999999999999" hidden="1">
      <c r="A960" s="16">
        <v>4130112127</v>
      </c>
      <c r="B960" s="167" t="s">
        <v>747</v>
      </c>
      <c r="C960" s="54">
        <f>-VLOOKUP(A960,Clasificación!C:J,5,FALSE)</f>
        <v>0</v>
      </c>
      <c r="D960" s="54"/>
      <c r="E960" s="54"/>
      <c r="F960" s="54">
        <f>+VLOOKUP(A960,Clasificación!C:K,9,FALSE)</f>
        <v>0</v>
      </c>
      <c r="G960" s="54">
        <f t="shared" si="59"/>
        <v>0</v>
      </c>
      <c r="H960" s="54"/>
      <c r="I960" s="54"/>
      <c r="J960" s="54"/>
      <c r="K960" s="54"/>
      <c r="L960" s="54"/>
      <c r="M960" s="54"/>
      <c r="N960" s="54"/>
      <c r="O960" s="54"/>
      <c r="P960" s="54"/>
      <c r="Q960" s="54"/>
      <c r="R960" s="54"/>
      <c r="S960" s="54"/>
      <c r="T960" s="54"/>
      <c r="U960" s="54"/>
      <c r="V960" s="54"/>
      <c r="W960" s="54"/>
      <c r="X960" s="54"/>
      <c r="Y960" s="54"/>
      <c r="Z960" s="54"/>
      <c r="AA960" s="54">
        <f t="shared" si="58"/>
        <v>0</v>
      </c>
      <c r="AB960" s="55"/>
      <c r="AC960" s="168"/>
      <c r="AD960" s="168"/>
      <c r="AE960" s="168"/>
      <c r="AF960" s="168"/>
      <c r="AG960" s="168"/>
      <c r="AH960" s="168"/>
      <c r="AI960" s="168"/>
      <c r="AJ960" s="168"/>
      <c r="AK960" s="168"/>
      <c r="AL960" s="168"/>
      <c r="AM960" s="168"/>
      <c r="AN960" s="168"/>
    </row>
    <row r="961" spans="1:40" s="16" customFormat="1" ht="10.199999999999999" hidden="1">
      <c r="A961" s="16">
        <v>4130112128</v>
      </c>
      <c r="B961" s="167" t="s">
        <v>748</v>
      </c>
      <c r="C961" s="54">
        <f>-VLOOKUP(A961,Clasificación!C:J,5,FALSE)</f>
        <v>0</v>
      </c>
      <c r="D961" s="54"/>
      <c r="E961" s="54"/>
      <c r="F961" s="54">
        <f>+VLOOKUP(A961,Clasificación!C:K,9,FALSE)</f>
        <v>0</v>
      </c>
      <c r="G961" s="54">
        <f t="shared" si="59"/>
        <v>0</v>
      </c>
      <c r="H961" s="54"/>
      <c r="I961" s="54"/>
      <c r="J961" s="54"/>
      <c r="K961" s="54"/>
      <c r="L961" s="54"/>
      <c r="M961" s="54"/>
      <c r="N961" s="54"/>
      <c r="O961" s="54"/>
      <c r="P961" s="54"/>
      <c r="Q961" s="54"/>
      <c r="R961" s="54"/>
      <c r="S961" s="54"/>
      <c r="T961" s="54"/>
      <c r="U961" s="54"/>
      <c r="V961" s="54"/>
      <c r="W961" s="54"/>
      <c r="X961" s="54"/>
      <c r="Y961" s="54"/>
      <c r="Z961" s="54"/>
      <c r="AA961" s="54">
        <f t="shared" si="58"/>
        <v>0</v>
      </c>
      <c r="AB961" s="55"/>
      <c r="AC961" s="168"/>
      <c r="AD961" s="168"/>
      <c r="AE961" s="168"/>
      <c r="AF961" s="168"/>
      <c r="AG961" s="168"/>
      <c r="AH961" s="168"/>
      <c r="AI961" s="168"/>
      <c r="AJ961" s="168"/>
      <c r="AK961" s="168"/>
      <c r="AL961" s="168"/>
      <c r="AM961" s="168"/>
      <c r="AN961" s="168"/>
    </row>
    <row r="962" spans="1:40" s="16" customFormat="1" ht="10.199999999999999" hidden="1">
      <c r="A962" s="16">
        <v>4130112129</v>
      </c>
      <c r="B962" s="167" t="s">
        <v>268</v>
      </c>
      <c r="C962" s="54">
        <f>-VLOOKUP(A962,Clasificación!C:J,5,FALSE)</f>
        <v>-756185</v>
      </c>
      <c r="D962" s="54"/>
      <c r="E962" s="54"/>
      <c r="F962" s="54">
        <f>+VLOOKUP(A962,Clasificación!C:K,9,FALSE)</f>
        <v>0</v>
      </c>
      <c r="G962" s="54">
        <f t="shared" si="59"/>
        <v>-756185</v>
      </c>
      <c r="H962" s="54"/>
      <c r="I962" s="54"/>
      <c r="J962" s="54"/>
      <c r="K962" s="54"/>
      <c r="L962" s="54"/>
      <c r="M962" s="54"/>
      <c r="N962" s="54"/>
      <c r="O962" s="54"/>
      <c r="P962" s="54"/>
      <c r="Q962" s="54"/>
      <c r="R962" s="54"/>
      <c r="S962" s="54">
        <f>-G962</f>
        <v>756185</v>
      </c>
      <c r="T962" s="54"/>
      <c r="U962" s="54"/>
      <c r="V962" s="54"/>
      <c r="W962" s="54"/>
      <c r="X962" s="54"/>
      <c r="Y962" s="54"/>
      <c r="Z962" s="54"/>
      <c r="AA962" s="54">
        <f>SUM(G962:Z962)</f>
        <v>0</v>
      </c>
      <c r="AB962" s="55"/>
      <c r="AC962" s="168"/>
      <c r="AD962" s="168"/>
      <c r="AE962" s="168"/>
      <c r="AF962" s="168"/>
      <c r="AG962" s="168"/>
      <c r="AH962" s="168"/>
      <c r="AI962" s="168"/>
      <c r="AJ962" s="168"/>
      <c r="AK962" s="168"/>
      <c r="AL962" s="168"/>
      <c r="AM962" s="168"/>
      <c r="AN962" s="168"/>
    </row>
    <row r="963" spans="1:40" s="16" customFormat="1" ht="10.199999999999999" hidden="1">
      <c r="A963" s="16">
        <v>4130112130</v>
      </c>
      <c r="B963" s="167" t="s">
        <v>749</v>
      </c>
      <c r="C963" s="54">
        <f>-VLOOKUP(A963,Clasificación!C:J,5,FALSE)</f>
        <v>0</v>
      </c>
      <c r="D963" s="54"/>
      <c r="E963" s="54"/>
      <c r="F963" s="54">
        <f>+VLOOKUP(A963,Clasificación!C:K,9,FALSE)</f>
        <v>0</v>
      </c>
      <c r="G963" s="54">
        <f t="shared" si="59"/>
        <v>0</v>
      </c>
      <c r="H963" s="54"/>
      <c r="I963" s="54"/>
      <c r="J963" s="54"/>
      <c r="K963" s="54"/>
      <c r="L963" s="54"/>
      <c r="M963" s="54"/>
      <c r="N963" s="54"/>
      <c r="O963" s="54"/>
      <c r="P963" s="54"/>
      <c r="Q963" s="54"/>
      <c r="R963" s="54"/>
      <c r="S963" s="54"/>
      <c r="T963" s="54"/>
      <c r="U963" s="54"/>
      <c r="V963" s="54"/>
      <c r="W963" s="54"/>
      <c r="X963" s="54"/>
      <c r="Y963" s="54"/>
      <c r="Z963" s="54"/>
      <c r="AA963" s="54">
        <f t="shared" si="58"/>
        <v>0</v>
      </c>
      <c r="AB963" s="55"/>
      <c r="AC963" s="168"/>
      <c r="AD963" s="168"/>
      <c r="AE963" s="168"/>
      <c r="AF963" s="168"/>
      <c r="AG963" s="168"/>
      <c r="AH963" s="168"/>
      <c r="AI963" s="168"/>
      <c r="AJ963" s="168"/>
      <c r="AK963" s="168"/>
      <c r="AL963" s="168"/>
      <c r="AM963" s="168"/>
      <c r="AN963" s="168"/>
    </row>
    <row r="964" spans="1:40" s="16" customFormat="1" ht="10.199999999999999" hidden="1">
      <c r="A964" s="16">
        <v>4130112131</v>
      </c>
      <c r="B964" s="167" t="s">
        <v>752</v>
      </c>
      <c r="C964" s="54">
        <f>-VLOOKUP(A964,Clasificación!C:J,5,FALSE)</f>
        <v>0</v>
      </c>
      <c r="D964" s="54"/>
      <c r="E964" s="54"/>
      <c r="F964" s="54">
        <f>+VLOOKUP(A964,Clasificación!C:K,9,FALSE)</f>
        <v>0</v>
      </c>
      <c r="G964" s="54">
        <f t="shared" si="59"/>
        <v>0</v>
      </c>
      <c r="H964" s="54"/>
      <c r="I964" s="54"/>
      <c r="J964" s="54"/>
      <c r="K964" s="54"/>
      <c r="L964" s="54"/>
      <c r="M964" s="54"/>
      <c r="N964" s="54"/>
      <c r="O964" s="54"/>
      <c r="P964" s="54"/>
      <c r="Q964" s="54"/>
      <c r="R964" s="54"/>
      <c r="S964" s="54"/>
      <c r="T964" s="54"/>
      <c r="U964" s="54"/>
      <c r="V964" s="54"/>
      <c r="W964" s="54"/>
      <c r="X964" s="54"/>
      <c r="Y964" s="54"/>
      <c r="Z964" s="54"/>
      <c r="AA964" s="54">
        <f t="shared" si="58"/>
        <v>0</v>
      </c>
      <c r="AB964" s="55"/>
      <c r="AC964" s="168"/>
      <c r="AD964" s="168"/>
      <c r="AE964" s="168"/>
      <c r="AF964" s="168"/>
      <c r="AG964" s="168"/>
      <c r="AH964" s="168"/>
      <c r="AI964" s="168"/>
      <c r="AJ964" s="168"/>
      <c r="AK964" s="168"/>
      <c r="AL964" s="168"/>
      <c r="AM964" s="168"/>
      <c r="AN964" s="168"/>
    </row>
    <row r="965" spans="1:40" s="16" customFormat="1" ht="10.199999999999999" hidden="1">
      <c r="A965" s="16">
        <v>4130112132</v>
      </c>
      <c r="B965" s="167" t="s">
        <v>753</v>
      </c>
      <c r="C965" s="54">
        <f>-VLOOKUP(A965,Clasificación!C:J,5,FALSE)</f>
        <v>0</v>
      </c>
      <c r="D965" s="54"/>
      <c r="E965" s="54"/>
      <c r="F965" s="54">
        <f>+VLOOKUP(A965,Clasificación!C:K,9,FALSE)</f>
        <v>0</v>
      </c>
      <c r="G965" s="54">
        <f t="shared" si="59"/>
        <v>0</v>
      </c>
      <c r="H965" s="54"/>
      <c r="I965" s="54"/>
      <c r="J965" s="54"/>
      <c r="K965" s="54"/>
      <c r="L965" s="54"/>
      <c r="M965" s="54"/>
      <c r="N965" s="54"/>
      <c r="O965" s="54"/>
      <c r="P965" s="54"/>
      <c r="Q965" s="54"/>
      <c r="R965" s="54"/>
      <c r="S965" s="54"/>
      <c r="T965" s="54"/>
      <c r="U965" s="54"/>
      <c r="V965" s="54"/>
      <c r="W965" s="54"/>
      <c r="X965" s="54"/>
      <c r="Y965" s="54"/>
      <c r="Z965" s="54"/>
      <c r="AA965" s="54">
        <f t="shared" si="58"/>
        <v>0</v>
      </c>
      <c r="AB965" s="55"/>
      <c r="AC965" s="168"/>
      <c r="AD965" s="168"/>
      <c r="AE965" s="168"/>
      <c r="AF965" s="168"/>
      <c r="AG965" s="168"/>
      <c r="AH965" s="168"/>
      <c r="AI965" s="168"/>
      <c r="AJ965" s="168"/>
      <c r="AK965" s="168"/>
      <c r="AL965" s="168"/>
      <c r="AM965" s="168"/>
      <c r="AN965" s="168"/>
    </row>
    <row r="966" spans="1:40" s="16" customFormat="1" ht="10.199999999999999" hidden="1">
      <c r="A966" s="16">
        <v>41301122</v>
      </c>
      <c r="B966" s="167" t="s">
        <v>283</v>
      </c>
      <c r="C966" s="54">
        <f>-VLOOKUP(A966,Clasificación!C:J,5,FALSE)</f>
        <v>0</v>
      </c>
      <c r="D966" s="54"/>
      <c r="E966" s="54"/>
      <c r="F966" s="54">
        <f>+VLOOKUP(A966,Clasificación!C:K,9,FALSE)</f>
        <v>0</v>
      </c>
      <c r="G966" s="54">
        <f t="shared" si="59"/>
        <v>0</v>
      </c>
      <c r="H966" s="54"/>
      <c r="I966" s="54"/>
      <c r="J966" s="54"/>
      <c r="K966" s="54"/>
      <c r="L966" s="54"/>
      <c r="M966" s="54"/>
      <c r="N966" s="54"/>
      <c r="O966" s="54"/>
      <c r="P966" s="54"/>
      <c r="Q966" s="54"/>
      <c r="R966" s="54"/>
      <c r="S966" s="54"/>
      <c r="T966" s="54"/>
      <c r="U966" s="54"/>
      <c r="V966" s="54"/>
      <c r="W966" s="54"/>
      <c r="X966" s="54"/>
      <c r="Y966" s="54"/>
      <c r="Z966" s="54"/>
      <c r="AA966" s="54">
        <f t="shared" si="58"/>
        <v>0</v>
      </c>
      <c r="AB966" s="55"/>
      <c r="AC966" s="168"/>
      <c r="AD966" s="168"/>
      <c r="AE966" s="168"/>
      <c r="AF966" s="168"/>
      <c r="AG966" s="168"/>
      <c r="AH966" s="168"/>
      <c r="AI966" s="168"/>
      <c r="AJ966" s="168"/>
      <c r="AK966" s="168"/>
      <c r="AL966" s="168"/>
      <c r="AM966" s="168"/>
      <c r="AN966" s="168"/>
    </row>
    <row r="967" spans="1:40" s="16" customFormat="1" ht="10.199999999999999" hidden="1">
      <c r="A967" s="16">
        <v>4130112201</v>
      </c>
      <c r="B967" s="167" t="s">
        <v>283</v>
      </c>
      <c r="C967" s="54">
        <f>-VLOOKUP(A967,Clasificación!C:J,5,FALSE)</f>
        <v>0</v>
      </c>
      <c r="D967" s="54"/>
      <c r="E967" s="54"/>
      <c r="F967" s="54">
        <f>+VLOOKUP(A967,Clasificación!C:K,9,FALSE)</f>
        <v>0</v>
      </c>
      <c r="G967" s="54">
        <f t="shared" si="59"/>
        <v>0</v>
      </c>
      <c r="H967" s="54"/>
      <c r="I967" s="54"/>
      <c r="J967" s="54"/>
      <c r="K967" s="54"/>
      <c r="L967" s="54"/>
      <c r="M967" s="54"/>
      <c r="N967" s="54"/>
      <c r="O967" s="54"/>
      <c r="P967" s="54"/>
      <c r="Q967" s="54"/>
      <c r="R967" s="54"/>
      <c r="S967" s="54"/>
      <c r="T967" s="54"/>
      <c r="U967" s="54"/>
      <c r="V967" s="54"/>
      <c r="W967" s="54"/>
      <c r="X967" s="54"/>
      <c r="Y967" s="54"/>
      <c r="Z967" s="54"/>
      <c r="AA967" s="54">
        <f t="shared" si="58"/>
        <v>0</v>
      </c>
      <c r="AB967" s="55"/>
      <c r="AC967" s="168"/>
      <c r="AD967" s="168"/>
      <c r="AE967" s="168"/>
      <c r="AF967" s="168"/>
      <c r="AG967" s="168"/>
      <c r="AH967" s="168"/>
      <c r="AI967" s="168"/>
      <c r="AJ967" s="168"/>
      <c r="AK967" s="168"/>
      <c r="AL967" s="168"/>
      <c r="AM967" s="168"/>
      <c r="AN967" s="168"/>
    </row>
    <row r="968" spans="1:40" s="16" customFormat="1" ht="10.199999999999999" hidden="1">
      <c r="A968" s="16">
        <v>4130112202</v>
      </c>
      <c r="B968" s="167" t="s">
        <v>283</v>
      </c>
      <c r="C968" s="54">
        <f>-VLOOKUP(A968,Clasificación!C:J,5,FALSE)</f>
        <v>0</v>
      </c>
      <c r="D968" s="54"/>
      <c r="E968" s="54"/>
      <c r="F968" s="54">
        <f>+VLOOKUP(A968,Clasificación!C:K,9,FALSE)</f>
        <v>0</v>
      </c>
      <c r="G968" s="54">
        <f t="shared" si="59"/>
        <v>0</v>
      </c>
      <c r="H968" s="54"/>
      <c r="I968" s="54"/>
      <c r="J968" s="54"/>
      <c r="K968" s="54"/>
      <c r="L968" s="54"/>
      <c r="M968" s="54"/>
      <c r="N968" s="54"/>
      <c r="O968" s="54"/>
      <c r="P968" s="54"/>
      <c r="Q968" s="54"/>
      <c r="R968" s="54"/>
      <c r="S968" s="54"/>
      <c r="T968" s="54"/>
      <c r="U968" s="54"/>
      <c r="V968" s="54"/>
      <c r="W968" s="54"/>
      <c r="X968" s="54"/>
      <c r="Y968" s="54"/>
      <c r="Z968" s="54"/>
      <c r="AA968" s="54">
        <f t="shared" si="58"/>
        <v>0</v>
      </c>
      <c r="AB968" s="55"/>
      <c r="AC968" s="168"/>
      <c r="AD968" s="168"/>
      <c r="AE968" s="168"/>
      <c r="AF968" s="168"/>
      <c r="AG968" s="168"/>
      <c r="AH968" s="168"/>
      <c r="AI968" s="168"/>
      <c r="AJ968" s="168"/>
      <c r="AK968" s="168"/>
      <c r="AL968" s="168"/>
      <c r="AM968" s="168"/>
      <c r="AN968" s="168"/>
    </row>
    <row r="969" spans="1:40" s="16" customFormat="1" ht="10.199999999999999" hidden="1">
      <c r="A969" s="16">
        <v>41301123</v>
      </c>
      <c r="B969" s="167" t="s">
        <v>1020</v>
      </c>
      <c r="C969" s="54">
        <f>-VLOOKUP(A969,Clasificación!C:J,5,FALSE)</f>
        <v>0</v>
      </c>
      <c r="D969" s="54"/>
      <c r="E969" s="54"/>
      <c r="F969" s="54">
        <f>+VLOOKUP(A969,Clasificación!C:K,9,FALSE)</f>
        <v>0</v>
      </c>
      <c r="G969" s="54">
        <f t="shared" si="59"/>
        <v>0</v>
      </c>
      <c r="H969" s="54"/>
      <c r="I969" s="54"/>
      <c r="J969" s="54"/>
      <c r="K969" s="54"/>
      <c r="L969" s="54"/>
      <c r="M969" s="54"/>
      <c r="N969" s="54"/>
      <c r="O969" s="54"/>
      <c r="P969" s="54"/>
      <c r="Q969" s="54"/>
      <c r="R969" s="54"/>
      <c r="S969" s="54"/>
      <c r="T969" s="54"/>
      <c r="U969" s="54"/>
      <c r="V969" s="54"/>
      <c r="W969" s="54"/>
      <c r="X969" s="54"/>
      <c r="Y969" s="54"/>
      <c r="Z969" s="54"/>
      <c r="AA969" s="54">
        <f t="shared" si="58"/>
        <v>0</v>
      </c>
      <c r="AB969" s="55"/>
      <c r="AC969" s="168"/>
      <c r="AD969" s="168"/>
      <c r="AE969" s="168"/>
      <c r="AF969" s="168"/>
      <c r="AG969" s="168"/>
      <c r="AH969" s="168"/>
      <c r="AI969" s="168"/>
      <c r="AJ969" s="168"/>
      <c r="AK969" s="168"/>
      <c r="AL969" s="168"/>
      <c r="AM969" s="168"/>
      <c r="AN969" s="168"/>
    </row>
    <row r="970" spans="1:40" s="16" customFormat="1" ht="10.199999999999999" hidden="1">
      <c r="A970" s="16">
        <v>4130112301</v>
      </c>
      <c r="B970" s="167" t="s">
        <v>455</v>
      </c>
      <c r="C970" s="54">
        <f>-VLOOKUP(A970,Clasificación!C:J,5,FALSE)</f>
        <v>-1670718</v>
      </c>
      <c r="D970" s="54"/>
      <c r="E970" s="54"/>
      <c r="F970" s="54">
        <f>+VLOOKUP(A970,Clasificación!C:K,9,FALSE)</f>
        <v>0</v>
      </c>
      <c r="G970" s="54">
        <f t="shared" si="59"/>
        <v>-1670718</v>
      </c>
      <c r="H970" s="54"/>
      <c r="I970" s="54"/>
      <c r="J970" s="54"/>
      <c r="K970" s="54"/>
      <c r="L970" s="54"/>
      <c r="M970" s="54"/>
      <c r="N970" s="54"/>
      <c r="O970" s="54"/>
      <c r="P970" s="54"/>
      <c r="Q970" s="54"/>
      <c r="R970" s="54"/>
      <c r="S970" s="54">
        <f>-G970</f>
        <v>1670718</v>
      </c>
      <c r="T970" s="54"/>
      <c r="U970" s="54"/>
      <c r="V970" s="54"/>
      <c r="W970" s="54"/>
      <c r="X970" s="54"/>
      <c r="Y970" s="54"/>
      <c r="Z970" s="54"/>
      <c r="AA970" s="54">
        <f>SUM(G970:Z970)</f>
        <v>0</v>
      </c>
      <c r="AB970" s="55"/>
      <c r="AC970" s="168"/>
      <c r="AD970" s="168"/>
      <c r="AE970" s="168"/>
      <c r="AF970" s="168"/>
      <c r="AG970" s="168"/>
      <c r="AH970" s="168"/>
      <c r="AI970" s="168"/>
      <c r="AJ970" s="168"/>
      <c r="AK970" s="168"/>
      <c r="AL970" s="168"/>
      <c r="AM970" s="168"/>
      <c r="AN970" s="168"/>
    </row>
    <row r="971" spans="1:40" s="16" customFormat="1" ht="10.199999999999999" hidden="1">
      <c r="A971" s="16">
        <v>4130112302</v>
      </c>
      <c r="B971" s="167" t="s">
        <v>456</v>
      </c>
      <c r="C971" s="54">
        <f>-VLOOKUP(A971,Clasificación!C:J,5,FALSE)</f>
        <v>-37342582</v>
      </c>
      <c r="D971" s="54"/>
      <c r="E971" s="54"/>
      <c r="F971" s="54"/>
      <c r="G971" s="54">
        <f t="shared" si="59"/>
        <v>-37342582</v>
      </c>
      <c r="H971" s="54"/>
      <c r="I971" s="54"/>
      <c r="J971" s="54"/>
      <c r="K971" s="54"/>
      <c r="L971" s="54"/>
      <c r="M971" s="54"/>
      <c r="N971" s="54"/>
      <c r="O971" s="54"/>
      <c r="P971" s="54"/>
      <c r="Q971" s="54"/>
      <c r="R971" s="54"/>
      <c r="S971" s="54">
        <f>-G971</f>
        <v>37342582</v>
      </c>
      <c r="T971" s="54"/>
      <c r="U971" s="54"/>
      <c r="V971" s="54"/>
      <c r="W971" s="54"/>
      <c r="X971" s="54"/>
      <c r="Y971" s="54"/>
      <c r="Z971" s="54"/>
      <c r="AA971" s="54">
        <f>SUM(G971:Z971)</f>
        <v>0</v>
      </c>
      <c r="AB971" s="55"/>
      <c r="AC971" s="168"/>
      <c r="AD971" s="168"/>
      <c r="AE971" s="168"/>
      <c r="AF971" s="168"/>
      <c r="AG971" s="168"/>
      <c r="AH971" s="168"/>
      <c r="AI971" s="168"/>
      <c r="AJ971" s="168"/>
      <c r="AK971" s="168"/>
      <c r="AL971" s="168"/>
      <c r="AM971" s="168"/>
      <c r="AN971" s="168"/>
    </row>
    <row r="972" spans="1:40" s="16" customFormat="1" ht="10.199999999999999" hidden="1">
      <c r="A972" s="16">
        <v>4130112303</v>
      </c>
      <c r="B972" s="167" t="s">
        <v>458</v>
      </c>
      <c r="C972" s="54">
        <f>-VLOOKUP(A972,Clasificación!C:J,5,FALSE)</f>
        <v>0</v>
      </c>
      <c r="D972" s="54"/>
      <c r="E972" s="54"/>
      <c r="F972" s="54">
        <f>+VLOOKUP(A972,Clasificación!C:K,9,FALSE)</f>
        <v>0</v>
      </c>
      <c r="G972" s="54">
        <f t="shared" si="59"/>
        <v>0</v>
      </c>
      <c r="H972" s="54"/>
      <c r="I972" s="54"/>
      <c r="J972" s="54"/>
      <c r="K972" s="54"/>
      <c r="L972" s="54"/>
      <c r="M972" s="54"/>
      <c r="N972" s="54"/>
      <c r="O972" s="54"/>
      <c r="P972" s="54"/>
      <c r="Q972" s="54"/>
      <c r="R972" s="54"/>
      <c r="S972" s="54"/>
      <c r="T972" s="54"/>
      <c r="U972" s="54"/>
      <c r="V972" s="54"/>
      <c r="W972" s="54"/>
      <c r="X972" s="54"/>
      <c r="Y972" s="54"/>
      <c r="Z972" s="54"/>
      <c r="AA972" s="54">
        <f t="shared" si="58"/>
        <v>0</v>
      </c>
      <c r="AB972" s="55"/>
      <c r="AC972" s="168"/>
      <c r="AD972" s="168"/>
      <c r="AE972" s="168"/>
      <c r="AF972" s="168"/>
      <c r="AG972" s="168"/>
      <c r="AH972" s="168"/>
      <c r="AI972" s="168"/>
      <c r="AJ972" s="168"/>
      <c r="AK972" s="168"/>
      <c r="AL972" s="168"/>
      <c r="AM972" s="168"/>
      <c r="AN972" s="168"/>
    </row>
    <row r="973" spans="1:40" s="16" customFormat="1" ht="10.199999999999999" hidden="1">
      <c r="A973" s="16">
        <v>4130112304</v>
      </c>
      <c r="B973" s="167" t="s">
        <v>459</v>
      </c>
      <c r="C973" s="54">
        <f>-VLOOKUP(A973,Clasificación!C:J,5,FALSE)</f>
        <v>-21320798</v>
      </c>
      <c r="D973" s="54"/>
      <c r="E973" s="54"/>
      <c r="F973" s="54">
        <f>+VLOOKUP(A973,Clasificación!C:K,9,FALSE)</f>
        <v>0</v>
      </c>
      <c r="G973" s="54">
        <f t="shared" si="59"/>
        <v>-21320798</v>
      </c>
      <c r="H973" s="54"/>
      <c r="I973" s="54"/>
      <c r="J973" s="54"/>
      <c r="K973" s="54"/>
      <c r="L973" s="54"/>
      <c r="M973" s="54"/>
      <c r="N973" s="54"/>
      <c r="O973" s="54"/>
      <c r="P973" s="54"/>
      <c r="Q973" s="54"/>
      <c r="R973" s="54"/>
      <c r="S973" s="54">
        <f t="shared" ref="S973:S977" si="61">-G973</f>
        <v>21320798</v>
      </c>
      <c r="T973" s="54"/>
      <c r="U973" s="54"/>
      <c r="V973" s="54"/>
      <c r="W973" s="54"/>
      <c r="X973" s="54"/>
      <c r="Y973" s="54"/>
      <c r="Z973" s="54"/>
      <c r="AA973" s="54">
        <f>SUM(G973:Z973)</f>
        <v>0</v>
      </c>
      <c r="AB973" s="55"/>
      <c r="AC973" s="168"/>
      <c r="AD973" s="168"/>
      <c r="AE973" s="168"/>
      <c r="AF973" s="168"/>
      <c r="AG973" s="168"/>
      <c r="AH973" s="168"/>
      <c r="AI973" s="168"/>
      <c r="AJ973" s="168"/>
      <c r="AK973" s="168"/>
      <c r="AL973" s="168"/>
      <c r="AM973" s="168"/>
      <c r="AN973" s="168"/>
    </row>
    <row r="974" spans="1:40" s="16" customFormat="1" ht="10.199999999999999" hidden="1">
      <c r="A974" s="16">
        <v>4130112305</v>
      </c>
      <c r="B974" s="167" t="s">
        <v>249</v>
      </c>
      <c r="C974" s="54">
        <f>-VLOOKUP(A974,Clasificación!C:J,5,FALSE)</f>
        <v>-73095477</v>
      </c>
      <c r="D974" s="54"/>
      <c r="E974" s="54"/>
      <c r="F974" s="54">
        <f>+VLOOKUP(A974,Clasificación!C:K,9,FALSE)</f>
        <v>0</v>
      </c>
      <c r="G974" s="54">
        <f t="shared" si="59"/>
        <v>-73095477</v>
      </c>
      <c r="H974" s="54"/>
      <c r="I974" s="54"/>
      <c r="J974" s="54"/>
      <c r="K974" s="54"/>
      <c r="L974" s="54"/>
      <c r="M974" s="54"/>
      <c r="N974" s="54"/>
      <c r="O974" s="54"/>
      <c r="P974" s="54"/>
      <c r="Q974" s="54"/>
      <c r="R974" s="54"/>
      <c r="S974" s="54">
        <f t="shared" si="61"/>
        <v>73095477</v>
      </c>
      <c r="T974" s="54"/>
      <c r="U974" s="54"/>
      <c r="V974" s="54"/>
      <c r="W974" s="54"/>
      <c r="X974" s="54"/>
      <c r="Y974" s="54"/>
      <c r="Z974" s="54"/>
      <c r="AA974" s="54">
        <f>SUM(G974:Z974)</f>
        <v>0</v>
      </c>
      <c r="AB974" s="55"/>
      <c r="AC974" s="168"/>
      <c r="AD974" s="168"/>
      <c r="AE974" s="168"/>
      <c r="AF974" s="168"/>
      <c r="AG974" s="168"/>
      <c r="AH974" s="168"/>
      <c r="AI974" s="168"/>
      <c r="AJ974" s="168"/>
      <c r="AK974" s="168"/>
      <c r="AL974" s="168"/>
      <c r="AM974" s="168"/>
      <c r="AN974" s="168"/>
    </row>
    <row r="975" spans="1:40" s="16" customFormat="1" ht="10.199999999999999" hidden="1">
      <c r="A975" s="16">
        <v>4130112306</v>
      </c>
      <c r="B975" s="167" t="s">
        <v>250</v>
      </c>
      <c r="C975" s="54">
        <f>-VLOOKUP(A975,Clasificación!C:J,5,FALSE)</f>
        <v>-669742515</v>
      </c>
      <c r="D975" s="54"/>
      <c r="E975" s="54"/>
      <c r="F975" s="54">
        <f>+VLOOKUP(A975,Clasificación!C:K,9,FALSE)</f>
        <v>0</v>
      </c>
      <c r="G975" s="54">
        <f t="shared" si="59"/>
        <v>-669742515</v>
      </c>
      <c r="H975" s="54"/>
      <c r="I975" s="54"/>
      <c r="J975" s="54"/>
      <c r="K975" s="54"/>
      <c r="L975" s="54"/>
      <c r="M975" s="54"/>
      <c r="N975" s="54"/>
      <c r="O975" s="54"/>
      <c r="P975" s="54"/>
      <c r="Q975" s="54"/>
      <c r="R975" s="54"/>
      <c r="S975" s="54">
        <f t="shared" si="61"/>
        <v>669742515</v>
      </c>
      <c r="T975" s="54"/>
      <c r="U975" s="54"/>
      <c r="V975" s="54"/>
      <c r="W975" s="54"/>
      <c r="X975" s="54"/>
      <c r="Y975" s="54"/>
      <c r="Z975" s="54"/>
      <c r="AA975" s="54">
        <f>SUM(G975:Z975)</f>
        <v>0</v>
      </c>
      <c r="AB975" s="55"/>
      <c r="AC975" s="168"/>
      <c r="AD975" s="168"/>
      <c r="AE975" s="168"/>
      <c r="AF975" s="168"/>
      <c r="AG975" s="168"/>
      <c r="AH975" s="168"/>
      <c r="AI975" s="168"/>
      <c r="AJ975" s="168"/>
      <c r="AK975" s="168"/>
      <c r="AL975" s="168"/>
      <c r="AM975" s="168"/>
      <c r="AN975" s="168"/>
    </row>
    <row r="976" spans="1:40" s="16" customFormat="1" ht="10.199999999999999" hidden="1">
      <c r="A976" s="16">
        <v>4130112307</v>
      </c>
      <c r="B976" s="167" t="s">
        <v>251</v>
      </c>
      <c r="C976" s="54">
        <f>-VLOOKUP(A976,Clasificación!C:J,5,FALSE)</f>
        <v>-64079217</v>
      </c>
      <c r="D976" s="54"/>
      <c r="E976" s="54"/>
      <c r="F976" s="54">
        <f>+VLOOKUP(A976,Clasificación!C:K,9,FALSE)</f>
        <v>0</v>
      </c>
      <c r="G976" s="54">
        <f t="shared" si="59"/>
        <v>-64079217</v>
      </c>
      <c r="H976" s="54"/>
      <c r="I976" s="54"/>
      <c r="J976" s="54"/>
      <c r="K976" s="54"/>
      <c r="L976" s="54"/>
      <c r="M976" s="54"/>
      <c r="N976" s="54"/>
      <c r="O976" s="54"/>
      <c r="P976" s="54"/>
      <c r="Q976" s="54"/>
      <c r="R976" s="54"/>
      <c r="S976" s="54">
        <f t="shared" si="61"/>
        <v>64079217</v>
      </c>
      <c r="T976" s="54"/>
      <c r="U976" s="54"/>
      <c r="V976" s="54"/>
      <c r="W976" s="54"/>
      <c r="X976" s="54"/>
      <c r="Y976" s="54"/>
      <c r="Z976" s="54"/>
      <c r="AA976" s="54">
        <f>SUM(G976:Z976)</f>
        <v>0</v>
      </c>
      <c r="AB976" s="55"/>
      <c r="AC976" s="168"/>
      <c r="AD976" s="168"/>
      <c r="AE976" s="168"/>
      <c r="AF976" s="168"/>
      <c r="AG976" s="168"/>
      <c r="AH976" s="168"/>
      <c r="AI976" s="168"/>
      <c r="AJ976" s="168"/>
      <c r="AK976" s="168"/>
      <c r="AL976" s="168"/>
      <c r="AM976" s="168"/>
      <c r="AN976" s="168"/>
    </row>
    <row r="977" spans="1:40" s="16" customFormat="1" ht="10.199999999999999" hidden="1">
      <c r="A977" s="16">
        <v>4130112308</v>
      </c>
      <c r="B977" s="167" t="s">
        <v>252</v>
      </c>
      <c r="C977" s="54">
        <f>-VLOOKUP(A977,Clasificación!C:J,5,FALSE)</f>
        <v>-135118291</v>
      </c>
      <c r="D977" s="54"/>
      <c r="E977" s="54"/>
      <c r="F977" s="54">
        <f>+VLOOKUP(A977,Clasificación!C:K,9,FALSE)</f>
        <v>0</v>
      </c>
      <c r="G977" s="54">
        <f t="shared" si="59"/>
        <v>-135118291</v>
      </c>
      <c r="H977" s="54"/>
      <c r="I977" s="54"/>
      <c r="J977" s="54"/>
      <c r="K977" s="54"/>
      <c r="L977" s="54"/>
      <c r="M977" s="54"/>
      <c r="N977" s="54"/>
      <c r="O977" s="54"/>
      <c r="P977" s="54"/>
      <c r="Q977" s="54"/>
      <c r="R977" s="54"/>
      <c r="S977" s="54">
        <f t="shared" si="61"/>
        <v>135118291</v>
      </c>
      <c r="T977" s="54"/>
      <c r="U977" s="54"/>
      <c r="V977" s="54"/>
      <c r="W977" s="54"/>
      <c r="X977" s="54"/>
      <c r="Y977" s="54"/>
      <c r="Z977" s="54"/>
      <c r="AA977" s="54">
        <f t="shared" si="58"/>
        <v>0</v>
      </c>
      <c r="AB977" s="55"/>
      <c r="AC977" s="168"/>
      <c r="AD977" s="168"/>
      <c r="AE977" s="168"/>
      <c r="AF977" s="168"/>
      <c r="AG977" s="168"/>
      <c r="AH977" s="168"/>
      <c r="AI977" s="168"/>
      <c r="AJ977" s="168"/>
      <c r="AK977" s="168"/>
      <c r="AL977" s="168"/>
      <c r="AM977" s="168"/>
      <c r="AN977" s="168"/>
    </row>
    <row r="978" spans="1:40" s="16" customFormat="1" ht="10.199999999999999" hidden="1">
      <c r="A978" s="16">
        <v>4130112315</v>
      </c>
      <c r="B978" s="167" t="s">
        <v>739</v>
      </c>
      <c r="C978" s="54">
        <f>-VLOOKUP(A978,Clasificación!C:J,5,FALSE)</f>
        <v>0</v>
      </c>
      <c r="D978" s="54"/>
      <c r="E978" s="54"/>
      <c r="F978" s="54">
        <f>+VLOOKUP(A978,Clasificación!C:K,9,FALSE)</f>
        <v>0</v>
      </c>
      <c r="G978" s="54">
        <f t="shared" si="59"/>
        <v>0</v>
      </c>
      <c r="H978" s="54"/>
      <c r="I978" s="54"/>
      <c r="J978" s="54"/>
      <c r="K978" s="54"/>
      <c r="L978" s="54"/>
      <c r="M978" s="54"/>
      <c r="N978" s="54"/>
      <c r="O978" s="54"/>
      <c r="P978" s="54"/>
      <c r="Q978" s="54"/>
      <c r="R978" s="54"/>
      <c r="S978" s="54"/>
      <c r="T978" s="54"/>
      <c r="U978" s="54"/>
      <c r="V978" s="54"/>
      <c r="W978" s="54"/>
      <c r="X978" s="54"/>
      <c r="Y978" s="54"/>
      <c r="Z978" s="54"/>
      <c r="AA978" s="54">
        <f t="shared" ref="AA978:AA1057" si="62">SUM(G978:Z978)</f>
        <v>0</v>
      </c>
      <c r="AB978" s="55"/>
      <c r="AC978" s="168"/>
      <c r="AD978" s="168"/>
      <c r="AE978" s="168"/>
      <c r="AF978" s="168"/>
      <c r="AG978" s="168"/>
      <c r="AH978" s="168"/>
      <c r="AI978" s="168"/>
      <c r="AJ978" s="168"/>
      <c r="AK978" s="168"/>
      <c r="AL978" s="168"/>
      <c r="AM978" s="168"/>
      <c r="AN978" s="168"/>
    </row>
    <row r="979" spans="1:40" s="16" customFormat="1" ht="10.199999999999999" hidden="1">
      <c r="A979" s="16">
        <v>4130112317</v>
      </c>
      <c r="B979" s="167" t="s">
        <v>281</v>
      </c>
      <c r="C979" s="54">
        <f>-VLOOKUP(A979,Clasificación!C:J,5,FALSE)</f>
        <v>-2377322</v>
      </c>
      <c r="D979" s="54"/>
      <c r="E979" s="54"/>
      <c r="F979" s="54">
        <f>+VLOOKUP(A979,Clasificación!C:K,9,FALSE)</f>
        <v>0</v>
      </c>
      <c r="G979" s="54">
        <f t="shared" si="59"/>
        <v>-2377322</v>
      </c>
      <c r="H979" s="54"/>
      <c r="I979" s="54"/>
      <c r="J979" s="54"/>
      <c r="K979" s="54"/>
      <c r="L979" s="54"/>
      <c r="M979" s="54"/>
      <c r="N979" s="54"/>
      <c r="O979" s="54"/>
      <c r="P979" s="54"/>
      <c r="Q979" s="54"/>
      <c r="R979" s="54"/>
      <c r="S979" s="54">
        <f t="shared" ref="S979:S980" si="63">-G979</f>
        <v>2377322</v>
      </c>
      <c r="T979" s="54"/>
      <c r="U979" s="54"/>
      <c r="V979" s="54"/>
      <c r="W979" s="54"/>
      <c r="X979" s="54"/>
      <c r="Y979" s="54"/>
      <c r="Z979" s="54"/>
      <c r="AA979" s="54">
        <f>SUM(G979:Z979)</f>
        <v>0</v>
      </c>
      <c r="AB979" s="55"/>
      <c r="AC979" s="168"/>
      <c r="AD979" s="168"/>
      <c r="AE979" s="168"/>
      <c r="AF979" s="168"/>
      <c r="AG979" s="168"/>
      <c r="AH979" s="168"/>
      <c r="AI979" s="168"/>
      <c r="AJ979" s="168"/>
      <c r="AK979" s="168"/>
      <c r="AL979" s="168"/>
      <c r="AM979" s="168"/>
      <c r="AN979" s="168"/>
    </row>
    <row r="980" spans="1:40" s="16" customFormat="1" ht="10.199999999999999" hidden="1">
      <c r="A980" s="16">
        <v>4130112318</v>
      </c>
      <c r="B980" s="167" t="s">
        <v>282</v>
      </c>
      <c r="C980" s="54">
        <f>-VLOOKUP(A980,Clasificación!C:J,5,FALSE)</f>
        <v>-17936386</v>
      </c>
      <c r="D980" s="54"/>
      <c r="E980" s="54"/>
      <c r="F980" s="54">
        <f>+VLOOKUP(A980,Clasificación!C:K,9,FALSE)</f>
        <v>0</v>
      </c>
      <c r="G980" s="54">
        <f t="shared" si="59"/>
        <v>-17936386</v>
      </c>
      <c r="H980" s="54"/>
      <c r="I980" s="54"/>
      <c r="J980" s="54"/>
      <c r="K980" s="54"/>
      <c r="L980" s="54"/>
      <c r="M980" s="54"/>
      <c r="N980" s="54"/>
      <c r="O980" s="54"/>
      <c r="P980" s="54"/>
      <c r="Q980" s="54"/>
      <c r="R980" s="54"/>
      <c r="S980" s="54">
        <f t="shared" si="63"/>
        <v>17936386</v>
      </c>
      <c r="T980" s="54"/>
      <c r="U980" s="54"/>
      <c r="V980" s="54"/>
      <c r="W980" s="54"/>
      <c r="X980" s="54"/>
      <c r="Y980" s="54"/>
      <c r="Z980" s="54"/>
      <c r="AA980" s="54">
        <f t="shared" si="62"/>
        <v>0</v>
      </c>
      <c r="AB980" s="55"/>
      <c r="AC980" s="168"/>
      <c r="AD980" s="168"/>
      <c r="AE980" s="168"/>
      <c r="AF980" s="168"/>
      <c r="AG980" s="168"/>
      <c r="AH980" s="168"/>
      <c r="AI980" s="168"/>
      <c r="AJ980" s="168"/>
      <c r="AK980" s="168"/>
      <c r="AL980" s="168"/>
      <c r="AM980" s="168"/>
      <c r="AN980" s="168"/>
    </row>
    <row r="981" spans="1:40" s="16" customFormat="1" ht="10.199999999999999" hidden="1">
      <c r="A981" s="16">
        <v>4130112319</v>
      </c>
      <c r="B981" s="167" t="s">
        <v>741</v>
      </c>
      <c r="C981" s="54">
        <f>-VLOOKUP(A981,Clasificación!C:J,5,FALSE)</f>
        <v>0</v>
      </c>
      <c r="D981" s="54"/>
      <c r="E981" s="54"/>
      <c r="F981" s="54">
        <f>+VLOOKUP(A981,Clasificación!C:K,9,FALSE)</f>
        <v>0</v>
      </c>
      <c r="G981" s="54">
        <f t="shared" si="59"/>
        <v>0</v>
      </c>
      <c r="H981" s="54"/>
      <c r="I981" s="54"/>
      <c r="J981" s="54"/>
      <c r="K981" s="54"/>
      <c r="L981" s="54"/>
      <c r="M981" s="54"/>
      <c r="N981" s="54"/>
      <c r="O981" s="54"/>
      <c r="P981" s="54"/>
      <c r="Q981" s="54"/>
      <c r="R981" s="54"/>
      <c r="S981" s="54"/>
      <c r="T981" s="54"/>
      <c r="U981" s="54"/>
      <c r="V981" s="54"/>
      <c r="W981" s="54"/>
      <c r="X981" s="54"/>
      <c r="Y981" s="54"/>
      <c r="Z981" s="54"/>
      <c r="AA981" s="54">
        <f t="shared" si="62"/>
        <v>0</v>
      </c>
      <c r="AB981" s="55"/>
      <c r="AC981" s="168"/>
      <c r="AD981" s="168"/>
      <c r="AE981" s="168"/>
      <c r="AF981" s="168"/>
      <c r="AG981" s="168"/>
      <c r="AH981" s="168"/>
      <c r="AI981" s="168"/>
      <c r="AJ981" s="168"/>
      <c r="AK981" s="168"/>
      <c r="AL981" s="168"/>
      <c r="AM981" s="168"/>
      <c r="AN981" s="168"/>
    </row>
    <row r="982" spans="1:40" s="16" customFormat="1" ht="10.199999999999999" hidden="1">
      <c r="A982" s="16">
        <v>4130112329</v>
      </c>
      <c r="B982" s="167" t="s">
        <v>268</v>
      </c>
      <c r="C982" s="54">
        <f>-VLOOKUP(A982,Clasificación!C:J,5,FALSE)</f>
        <v>-91101689</v>
      </c>
      <c r="D982" s="54"/>
      <c r="E982" s="54"/>
      <c r="F982" s="54">
        <f>+VLOOKUP(A982,Clasificación!C:K,9,FALSE)</f>
        <v>0</v>
      </c>
      <c r="G982" s="54">
        <f t="shared" si="59"/>
        <v>-91101689</v>
      </c>
      <c r="H982" s="54"/>
      <c r="I982" s="54"/>
      <c r="J982" s="54"/>
      <c r="K982" s="54"/>
      <c r="L982" s="54"/>
      <c r="M982" s="54"/>
      <c r="N982" s="54"/>
      <c r="O982" s="54"/>
      <c r="P982" s="54"/>
      <c r="Q982" s="54"/>
      <c r="R982" s="54"/>
      <c r="S982" s="54">
        <f t="shared" ref="S982:S983" si="64">-G982</f>
        <v>91101689</v>
      </c>
      <c r="T982" s="54"/>
      <c r="U982" s="54"/>
      <c r="V982" s="54"/>
      <c r="W982" s="54"/>
      <c r="X982" s="54"/>
      <c r="Y982" s="54"/>
      <c r="Z982" s="54"/>
      <c r="AA982" s="54">
        <f>SUM(G982:Z982)</f>
        <v>0</v>
      </c>
      <c r="AB982" s="55"/>
      <c r="AC982" s="168"/>
      <c r="AD982" s="168"/>
      <c r="AE982" s="168"/>
      <c r="AF982" s="168"/>
      <c r="AG982" s="168"/>
      <c r="AH982" s="168"/>
      <c r="AI982" s="168"/>
      <c r="AJ982" s="168"/>
      <c r="AK982" s="168"/>
      <c r="AL982" s="168"/>
      <c r="AM982" s="168"/>
      <c r="AN982" s="168"/>
    </row>
    <row r="983" spans="1:40" s="16" customFormat="1" ht="10.199999999999999" hidden="1">
      <c r="A983" s="16">
        <v>4130112331</v>
      </c>
      <c r="B983" s="167" t="s">
        <v>1271</v>
      </c>
      <c r="C983" s="54">
        <f>-VLOOKUP(A983,Clasificación!C:J,5,FALSE)</f>
        <v>-100509984</v>
      </c>
      <c r="D983" s="54"/>
      <c r="E983" s="54"/>
      <c r="F983" s="54">
        <f>+VLOOKUP(A983,Clasificación!C:K,9,FALSE)</f>
        <v>0</v>
      </c>
      <c r="G983" s="54">
        <f t="shared" si="59"/>
        <v>-100509984</v>
      </c>
      <c r="H983" s="54"/>
      <c r="I983" s="54"/>
      <c r="J983" s="54"/>
      <c r="K983" s="54"/>
      <c r="L983" s="54"/>
      <c r="M983" s="54"/>
      <c r="N983" s="54"/>
      <c r="O983" s="54"/>
      <c r="P983" s="54"/>
      <c r="Q983" s="54"/>
      <c r="R983" s="54"/>
      <c r="S983" s="54">
        <f t="shared" si="64"/>
        <v>100509984</v>
      </c>
      <c r="T983" s="54"/>
      <c r="U983" s="54"/>
      <c r="V983" s="54"/>
      <c r="W983" s="54"/>
      <c r="X983" s="54"/>
      <c r="Y983" s="54"/>
      <c r="Z983" s="54"/>
      <c r="AA983" s="54">
        <f t="shared" si="62"/>
        <v>0</v>
      </c>
      <c r="AB983" s="55"/>
      <c r="AC983" s="168"/>
      <c r="AD983" s="168"/>
      <c r="AE983" s="168"/>
      <c r="AF983" s="168"/>
      <c r="AG983" s="168"/>
      <c r="AH983" s="168"/>
      <c r="AI983" s="168"/>
      <c r="AJ983" s="168"/>
      <c r="AK983" s="168"/>
      <c r="AL983" s="168"/>
      <c r="AM983" s="168"/>
      <c r="AN983" s="168"/>
    </row>
    <row r="984" spans="1:40" s="16" customFormat="1" ht="10.199999999999999" hidden="1">
      <c r="A984" s="16">
        <v>4130112333</v>
      </c>
      <c r="B984" s="167" t="s">
        <v>1089</v>
      </c>
      <c r="C984" s="54">
        <f>-VLOOKUP(A984,Clasificación!C:J,5,FALSE)</f>
        <v>0</v>
      </c>
      <c r="D984" s="54"/>
      <c r="E984" s="54"/>
      <c r="F984" s="54">
        <f>+VLOOKUP(A984,Clasificación!C:K,9,FALSE)</f>
        <v>0</v>
      </c>
      <c r="G984" s="54">
        <f t="shared" si="59"/>
        <v>0</v>
      </c>
      <c r="H984" s="54"/>
      <c r="I984" s="54"/>
      <c r="J984" s="54"/>
      <c r="K984" s="54"/>
      <c r="L984" s="54"/>
      <c r="M984" s="54"/>
      <c r="N984" s="54"/>
      <c r="O984" s="54"/>
      <c r="P984" s="54"/>
      <c r="Q984" s="54"/>
      <c r="R984" s="54"/>
      <c r="S984" s="54"/>
      <c r="T984" s="54"/>
      <c r="U984" s="54"/>
      <c r="V984" s="54"/>
      <c r="W984" s="54"/>
      <c r="X984" s="54"/>
      <c r="Y984" s="54"/>
      <c r="Z984" s="54"/>
      <c r="AA984" s="54">
        <f t="shared" si="62"/>
        <v>0</v>
      </c>
      <c r="AB984" s="55"/>
      <c r="AC984" s="168"/>
      <c r="AD984" s="168"/>
      <c r="AE984" s="168"/>
      <c r="AF984" s="168"/>
      <c r="AG984" s="168"/>
      <c r="AH984" s="168"/>
      <c r="AI984" s="168"/>
      <c r="AJ984" s="168"/>
      <c r="AK984" s="168"/>
      <c r="AL984" s="168"/>
      <c r="AM984" s="168"/>
      <c r="AN984" s="168"/>
    </row>
    <row r="985" spans="1:40" s="16" customFormat="1" ht="10.199999999999999" hidden="1">
      <c r="A985" s="16">
        <v>4130112335</v>
      </c>
      <c r="B985" s="167" t="s">
        <v>1090</v>
      </c>
      <c r="C985" s="54">
        <f>-VLOOKUP(A985,Clasificación!C:J,5,FALSE)</f>
        <v>0</v>
      </c>
      <c r="D985" s="54"/>
      <c r="E985" s="54"/>
      <c r="F985" s="54">
        <f>+VLOOKUP(A985,Clasificación!C:K,9,FALSE)</f>
        <v>0</v>
      </c>
      <c r="G985" s="54">
        <f t="shared" si="59"/>
        <v>0</v>
      </c>
      <c r="H985" s="54"/>
      <c r="I985" s="54"/>
      <c r="J985" s="54"/>
      <c r="K985" s="54"/>
      <c r="L985" s="54"/>
      <c r="M985" s="54"/>
      <c r="N985" s="54"/>
      <c r="O985" s="54"/>
      <c r="P985" s="54"/>
      <c r="Q985" s="54"/>
      <c r="R985" s="54"/>
      <c r="S985" s="54"/>
      <c r="T985" s="54"/>
      <c r="U985" s="54"/>
      <c r="V985" s="54"/>
      <c r="W985" s="54"/>
      <c r="X985" s="54"/>
      <c r="Y985" s="54"/>
      <c r="Z985" s="54"/>
      <c r="AA985" s="54">
        <f t="shared" si="62"/>
        <v>0</v>
      </c>
      <c r="AB985" s="55"/>
      <c r="AC985" s="168"/>
      <c r="AD985" s="168"/>
      <c r="AE985" s="168"/>
      <c r="AF985" s="168"/>
      <c r="AG985" s="168"/>
      <c r="AH985" s="168"/>
      <c r="AI985" s="168"/>
      <c r="AJ985" s="168"/>
      <c r="AK985" s="168"/>
      <c r="AL985" s="168"/>
      <c r="AM985" s="168"/>
      <c r="AN985" s="168"/>
    </row>
    <row r="986" spans="1:40" s="16" customFormat="1" ht="10.199999999999999" hidden="1">
      <c r="A986" s="16">
        <v>4130112337</v>
      </c>
      <c r="B986" s="167" t="s">
        <v>1091</v>
      </c>
      <c r="C986" s="54">
        <f>-VLOOKUP(A986,Clasificación!C:J,5,FALSE)</f>
        <v>0</v>
      </c>
      <c r="D986" s="54"/>
      <c r="E986" s="54"/>
      <c r="F986" s="54">
        <f>+VLOOKUP(A986,Clasificación!C:K,9,FALSE)</f>
        <v>0</v>
      </c>
      <c r="G986" s="54">
        <f t="shared" si="59"/>
        <v>0</v>
      </c>
      <c r="H986" s="54"/>
      <c r="I986" s="54"/>
      <c r="J986" s="54"/>
      <c r="K986" s="54"/>
      <c r="L986" s="54"/>
      <c r="M986" s="54"/>
      <c r="N986" s="54"/>
      <c r="O986" s="54"/>
      <c r="P986" s="54"/>
      <c r="Q986" s="54"/>
      <c r="R986" s="54"/>
      <c r="S986" s="54"/>
      <c r="T986" s="54"/>
      <c r="U986" s="54"/>
      <c r="V986" s="54"/>
      <c r="W986" s="54"/>
      <c r="X986" s="54"/>
      <c r="Y986" s="54"/>
      <c r="Z986" s="54"/>
      <c r="AA986" s="54">
        <f t="shared" si="62"/>
        <v>0</v>
      </c>
      <c r="AB986" s="55"/>
      <c r="AC986" s="168"/>
      <c r="AD986" s="168"/>
      <c r="AE986" s="168"/>
      <c r="AF986" s="168"/>
      <c r="AG986" s="168"/>
      <c r="AH986" s="168"/>
      <c r="AI986" s="168"/>
      <c r="AJ986" s="168"/>
      <c r="AK986" s="168"/>
      <c r="AL986" s="168"/>
      <c r="AM986" s="168"/>
      <c r="AN986" s="168"/>
    </row>
    <row r="987" spans="1:40" s="16" customFormat="1" ht="10.199999999999999" hidden="1">
      <c r="A987" s="16">
        <v>4130112341</v>
      </c>
      <c r="B987" s="167" t="s">
        <v>1092</v>
      </c>
      <c r="C987" s="54">
        <f>-VLOOKUP(A987,Clasificación!C:J,5,FALSE)</f>
        <v>0</v>
      </c>
      <c r="D987" s="54"/>
      <c r="E987" s="54"/>
      <c r="F987" s="54">
        <f>+VLOOKUP(A987,Clasificación!C:K,9,FALSE)</f>
        <v>0</v>
      </c>
      <c r="G987" s="54">
        <f t="shared" si="59"/>
        <v>0</v>
      </c>
      <c r="H987" s="54"/>
      <c r="I987" s="54"/>
      <c r="J987" s="54"/>
      <c r="K987" s="54"/>
      <c r="L987" s="54"/>
      <c r="M987" s="54"/>
      <c r="N987" s="54"/>
      <c r="O987" s="54"/>
      <c r="P987" s="54"/>
      <c r="Q987" s="54"/>
      <c r="R987" s="54"/>
      <c r="S987" s="54"/>
      <c r="T987" s="54"/>
      <c r="U987" s="54"/>
      <c r="V987" s="54"/>
      <c r="W987" s="54"/>
      <c r="X987" s="54"/>
      <c r="Y987" s="54"/>
      <c r="Z987" s="54"/>
      <c r="AA987" s="54">
        <f t="shared" si="62"/>
        <v>0</v>
      </c>
      <c r="AB987" s="55"/>
      <c r="AC987" s="168"/>
      <c r="AD987" s="168"/>
      <c r="AE987" s="168"/>
      <c r="AF987" s="168"/>
      <c r="AG987" s="168"/>
      <c r="AH987" s="168"/>
      <c r="AI987" s="168"/>
      <c r="AJ987" s="168"/>
      <c r="AK987" s="168"/>
      <c r="AL987" s="168"/>
      <c r="AM987" s="168"/>
      <c r="AN987" s="168"/>
    </row>
    <row r="988" spans="1:40" s="16" customFormat="1" ht="10.199999999999999" hidden="1">
      <c r="A988" s="16">
        <v>4130112343</v>
      </c>
      <c r="B988" s="167" t="s">
        <v>1190</v>
      </c>
      <c r="C988" s="54">
        <f>-VLOOKUP(A988,Clasificación!C:J,5,FALSE)</f>
        <v>-1704974</v>
      </c>
      <c r="D988" s="54"/>
      <c r="E988" s="54"/>
      <c r="F988" s="54">
        <f>+VLOOKUP(A988,Clasificación!C:K,9,FALSE)</f>
        <v>0</v>
      </c>
      <c r="G988" s="54">
        <f t="shared" si="59"/>
        <v>-1704974</v>
      </c>
      <c r="H988" s="54"/>
      <c r="I988" s="54"/>
      <c r="J988" s="54"/>
      <c r="K988" s="54"/>
      <c r="L988" s="54"/>
      <c r="M988" s="54"/>
      <c r="N988" s="54"/>
      <c r="O988" s="54"/>
      <c r="P988" s="54"/>
      <c r="Q988" s="54"/>
      <c r="R988" s="54"/>
      <c r="S988" s="54">
        <f t="shared" ref="S988:S990" si="65">-G988</f>
        <v>1704974</v>
      </c>
      <c r="T988" s="54"/>
      <c r="U988" s="54"/>
      <c r="V988" s="54"/>
      <c r="W988" s="54"/>
      <c r="X988" s="54"/>
      <c r="Y988" s="54"/>
      <c r="Z988" s="54"/>
      <c r="AA988" s="54">
        <f t="shared" si="62"/>
        <v>0</v>
      </c>
      <c r="AB988" s="55"/>
      <c r="AC988" s="168"/>
      <c r="AD988" s="168"/>
      <c r="AE988" s="168"/>
      <c r="AF988" s="168"/>
      <c r="AG988" s="168"/>
      <c r="AH988" s="168"/>
      <c r="AI988" s="168"/>
      <c r="AJ988" s="168"/>
      <c r="AK988" s="168"/>
      <c r="AL988" s="168"/>
      <c r="AM988" s="168"/>
      <c r="AN988" s="168"/>
    </row>
    <row r="989" spans="1:40" s="16" customFormat="1" ht="10.199999999999999" hidden="1">
      <c r="A989" s="16">
        <v>4130112345</v>
      </c>
      <c r="B989" s="167" t="s">
        <v>1353</v>
      </c>
      <c r="C989" s="54">
        <f>-VLOOKUP(A989,Clasificación!C:J,5,FALSE)</f>
        <v>-87144880</v>
      </c>
      <c r="D989" s="54"/>
      <c r="E989" s="54"/>
      <c r="F989" s="54"/>
      <c r="G989" s="54">
        <f t="shared" si="59"/>
        <v>-87144880</v>
      </c>
      <c r="H989" s="54"/>
      <c r="I989" s="54"/>
      <c r="J989" s="54"/>
      <c r="K989" s="54"/>
      <c r="L989" s="54"/>
      <c r="M989" s="54"/>
      <c r="N989" s="54"/>
      <c r="O989" s="54"/>
      <c r="P989" s="54"/>
      <c r="Q989" s="54"/>
      <c r="R989" s="54"/>
      <c r="S989" s="54">
        <f t="shared" si="65"/>
        <v>87144880</v>
      </c>
      <c r="T989" s="54"/>
      <c r="U989" s="54"/>
      <c r="V989" s="54"/>
      <c r="W989" s="54"/>
      <c r="X989" s="54"/>
      <c r="Y989" s="54"/>
      <c r="Z989" s="54"/>
      <c r="AA989" s="54">
        <f t="shared" si="62"/>
        <v>0</v>
      </c>
      <c r="AB989" s="55"/>
      <c r="AC989" s="168"/>
      <c r="AD989" s="168"/>
      <c r="AE989" s="168"/>
      <c r="AF989" s="168"/>
      <c r="AG989" s="168"/>
      <c r="AH989" s="168"/>
      <c r="AI989" s="168"/>
      <c r="AJ989" s="168"/>
      <c r="AK989" s="168"/>
      <c r="AL989" s="168"/>
      <c r="AM989" s="168"/>
      <c r="AN989" s="168"/>
    </row>
    <row r="990" spans="1:40" s="16" customFormat="1" ht="10.199999999999999" hidden="1">
      <c r="A990" s="16">
        <v>4130112346</v>
      </c>
      <c r="B990" s="167" t="s">
        <v>1272</v>
      </c>
      <c r="C990" s="54">
        <f>-VLOOKUP(A990,Clasificación!C:J,5,FALSE)</f>
        <v>-177018615</v>
      </c>
      <c r="D990" s="54"/>
      <c r="E990" s="54"/>
      <c r="F990" s="54">
        <f>+VLOOKUP(A990,Clasificación!C:K,9,FALSE)</f>
        <v>0</v>
      </c>
      <c r="G990" s="54">
        <f t="shared" si="59"/>
        <v>-177018615</v>
      </c>
      <c r="H990" s="54"/>
      <c r="I990" s="54"/>
      <c r="J990" s="54"/>
      <c r="K990" s="54"/>
      <c r="L990" s="54"/>
      <c r="M990" s="54"/>
      <c r="N990" s="54"/>
      <c r="O990" s="54"/>
      <c r="P990" s="54"/>
      <c r="Q990" s="54"/>
      <c r="R990" s="54"/>
      <c r="S990" s="54">
        <f t="shared" si="65"/>
        <v>177018615</v>
      </c>
      <c r="T990" s="54"/>
      <c r="U990" s="54"/>
      <c r="V990" s="54"/>
      <c r="W990" s="54"/>
      <c r="X990" s="54"/>
      <c r="Y990" s="54"/>
      <c r="Z990" s="54"/>
      <c r="AA990" s="54">
        <f t="shared" si="62"/>
        <v>0</v>
      </c>
      <c r="AB990" s="55"/>
      <c r="AC990" s="168"/>
      <c r="AD990" s="168"/>
      <c r="AE990" s="168"/>
      <c r="AF990" s="168"/>
      <c r="AG990" s="168"/>
      <c r="AH990" s="168"/>
      <c r="AI990" s="168"/>
      <c r="AJ990" s="168"/>
      <c r="AK990" s="168"/>
      <c r="AL990" s="168"/>
      <c r="AM990" s="168"/>
      <c r="AN990" s="168"/>
    </row>
    <row r="991" spans="1:40" s="16" customFormat="1" ht="10.199999999999999" hidden="1">
      <c r="A991" s="16">
        <v>414</v>
      </c>
      <c r="B991" s="167" t="s">
        <v>754</v>
      </c>
      <c r="C991" s="54">
        <f>-VLOOKUP(A991,Clasificación!C:J,5,FALSE)</f>
        <v>0</v>
      </c>
      <c r="D991" s="54"/>
      <c r="E991" s="54"/>
      <c r="F991" s="54">
        <f>+VLOOKUP(A991,Clasificación!C:K,9,FALSE)</f>
        <v>0</v>
      </c>
      <c r="G991" s="54">
        <f t="shared" si="59"/>
        <v>0</v>
      </c>
      <c r="H991" s="54"/>
      <c r="I991" s="54"/>
      <c r="J991" s="54"/>
      <c r="K991" s="54"/>
      <c r="L991" s="54"/>
      <c r="M991" s="54"/>
      <c r="N991" s="54"/>
      <c r="O991" s="54"/>
      <c r="P991" s="54"/>
      <c r="Q991" s="54"/>
      <c r="R991" s="54"/>
      <c r="S991" s="54"/>
      <c r="T991" s="54"/>
      <c r="U991" s="54"/>
      <c r="V991" s="54"/>
      <c r="W991" s="54"/>
      <c r="X991" s="54"/>
      <c r="Y991" s="54"/>
      <c r="Z991" s="54"/>
      <c r="AA991" s="54">
        <f t="shared" si="62"/>
        <v>0</v>
      </c>
      <c r="AB991" s="55"/>
      <c r="AC991" s="168"/>
      <c r="AD991" s="168"/>
      <c r="AE991" s="168"/>
      <c r="AF991" s="168"/>
      <c r="AG991" s="168"/>
      <c r="AH991" s="168"/>
      <c r="AI991" s="168"/>
      <c r="AJ991" s="168"/>
      <c r="AK991" s="168"/>
      <c r="AL991" s="168"/>
      <c r="AM991" s="168"/>
      <c r="AN991" s="168"/>
    </row>
    <row r="992" spans="1:40" s="16" customFormat="1" ht="10.199999999999999" hidden="1">
      <c r="A992" s="16">
        <v>41401</v>
      </c>
      <c r="B992" s="167" t="s">
        <v>755</v>
      </c>
      <c r="C992" s="54">
        <f>-VLOOKUP(A992,Clasificación!C:J,5,FALSE)</f>
        <v>0</v>
      </c>
      <c r="D992" s="54"/>
      <c r="E992" s="54"/>
      <c r="F992" s="54">
        <f>+VLOOKUP(A992,Clasificación!C:K,9,FALSE)</f>
        <v>0</v>
      </c>
      <c r="G992" s="54">
        <f t="shared" si="59"/>
        <v>0</v>
      </c>
      <c r="H992" s="54"/>
      <c r="I992" s="54"/>
      <c r="J992" s="54"/>
      <c r="K992" s="54"/>
      <c r="L992" s="54"/>
      <c r="M992" s="54"/>
      <c r="N992" s="54"/>
      <c r="O992" s="54"/>
      <c r="P992" s="54"/>
      <c r="Q992" s="54"/>
      <c r="R992" s="54"/>
      <c r="S992" s="54"/>
      <c r="T992" s="54"/>
      <c r="U992" s="54"/>
      <c r="V992" s="54"/>
      <c r="W992" s="54"/>
      <c r="X992" s="54"/>
      <c r="Y992" s="54"/>
      <c r="Z992" s="54"/>
      <c r="AA992" s="54">
        <f t="shared" si="62"/>
        <v>0</v>
      </c>
      <c r="AB992" s="55"/>
      <c r="AC992" s="168"/>
      <c r="AD992" s="168"/>
      <c r="AE992" s="168"/>
      <c r="AF992" s="168"/>
      <c r="AG992" s="168"/>
      <c r="AH992" s="168"/>
      <c r="AI992" s="168"/>
      <c r="AJ992" s="168"/>
      <c r="AK992" s="168"/>
      <c r="AL992" s="168"/>
      <c r="AM992" s="168"/>
      <c r="AN992" s="168"/>
    </row>
    <row r="993" spans="1:40" s="16" customFormat="1" ht="10.199999999999999" hidden="1">
      <c r="A993" s="16">
        <v>414011</v>
      </c>
      <c r="B993" s="167" t="s">
        <v>755</v>
      </c>
      <c r="C993" s="54">
        <f>-VLOOKUP(A993,Clasificación!C:J,5,FALSE)</f>
        <v>0</v>
      </c>
      <c r="D993" s="54"/>
      <c r="E993" s="54"/>
      <c r="F993" s="54">
        <f>+VLOOKUP(A993,Clasificación!C:K,9,FALSE)</f>
        <v>0</v>
      </c>
      <c r="G993" s="54">
        <f t="shared" si="59"/>
        <v>0</v>
      </c>
      <c r="H993" s="54"/>
      <c r="I993" s="54"/>
      <c r="J993" s="54"/>
      <c r="K993" s="54"/>
      <c r="L993" s="54"/>
      <c r="M993" s="54"/>
      <c r="N993" s="54"/>
      <c r="O993" s="54"/>
      <c r="P993" s="54"/>
      <c r="Q993" s="54"/>
      <c r="R993" s="54"/>
      <c r="S993" s="54"/>
      <c r="T993" s="54"/>
      <c r="U993" s="54"/>
      <c r="V993" s="54"/>
      <c r="W993" s="54"/>
      <c r="X993" s="54"/>
      <c r="Y993" s="54"/>
      <c r="Z993" s="54"/>
      <c r="AA993" s="54">
        <f t="shared" si="62"/>
        <v>0</v>
      </c>
      <c r="AB993" s="55"/>
      <c r="AC993" s="168"/>
      <c r="AD993" s="168"/>
      <c r="AE993" s="168"/>
      <c r="AF993" s="168"/>
      <c r="AG993" s="168"/>
      <c r="AH993" s="168"/>
      <c r="AI993" s="168"/>
      <c r="AJ993" s="168"/>
      <c r="AK993" s="168"/>
      <c r="AL993" s="168"/>
      <c r="AM993" s="168"/>
      <c r="AN993" s="168"/>
    </row>
    <row r="994" spans="1:40" s="16" customFormat="1" ht="10.199999999999999" hidden="1">
      <c r="A994" s="16">
        <v>4140111</v>
      </c>
      <c r="B994" s="167" t="s">
        <v>755</v>
      </c>
      <c r="C994" s="54">
        <f>-VLOOKUP(A994,Clasificación!C:J,5,FALSE)</f>
        <v>0</v>
      </c>
      <c r="D994" s="54"/>
      <c r="E994" s="54"/>
      <c r="F994" s="54">
        <f>+VLOOKUP(A994,Clasificación!C:K,9,FALSE)</f>
        <v>0</v>
      </c>
      <c r="G994" s="54">
        <f t="shared" si="59"/>
        <v>0</v>
      </c>
      <c r="H994" s="54"/>
      <c r="I994" s="54"/>
      <c r="J994" s="54"/>
      <c r="K994" s="54"/>
      <c r="L994" s="54"/>
      <c r="M994" s="54"/>
      <c r="N994" s="54"/>
      <c r="O994" s="54"/>
      <c r="P994" s="54"/>
      <c r="Q994" s="54"/>
      <c r="R994" s="54"/>
      <c r="S994" s="54"/>
      <c r="T994" s="54"/>
      <c r="U994" s="54"/>
      <c r="V994" s="54"/>
      <c r="W994" s="54"/>
      <c r="X994" s="54"/>
      <c r="Y994" s="54"/>
      <c r="Z994" s="54"/>
      <c r="AA994" s="54">
        <f t="shared" si="62"/>
        <v>0</v>
      </c>
      <c r="AB994" s="55"/>
      <c r="AC994" s="168"/>
      <c r="AD994" s="168"/>
      <c r="AE994" s="168"/>
      <c r="AF994" s="168"/>
      <c r="AG994" s="168"/>
      <c r="AH994" s="168"/>
      <c r="AI994" s="168"/>
      <c r="AJ994" s="168"/>
      <c r="AK994" s="168"/>
      <c r="AL994" s="168"/>
      <c r="AM994" s="168"/>
      <c r="AN994" s="168"/>
    </row>
    <row r="995" spans="1:40" s="16" customFormat="1" ht="10.199999999999999" hidden="1">
      <c r="A995" s="16">
        <v>41401111</v>
      </c>
      <c r="B995" s="167" t="s">
        <v>755</v>
      </c>
      <c r="C995" s="54">
        <f>-VLOOKUP(A995,Clasificación!C:J,5,FALSE)</f>
        <v>0</v>
      </c>
      <c r="D995" s="54"/>
      <c r="E995" s="54"/>
      <c r="F995" s="54">
        <f>+VLOOKUP(A995,Clasificación!C:K,9,FALSE)</f>
        <v>0</v>
      </c>
      <c r="G995" s="54">
        <f t="shared" si="59"/>
        <v>0</v>
      </c>
      <c r="H995" s="54"/>
      <c r="I995" s="54"/>
      <c r="J995" s="54"/>
      <c r="K995" s="54"/>
      <c r="L995" s="54"/>
      <c r="M995" s="54"/>
      <c r="N995" s="54"/>
      <c r="O995" s="54"/>
      <c r="P995" s="54"/>
      <c r="Q995" s="54"/>
      <c r="R995" s="54"/>
      <c r="S995" s="54"/>
      <c r="T995" s="54"/>
      <c r="U995" s="54"/>
      <c r="V995" s="54"/>
      <c r="W995" s="54"/>
      <c r="X995" s="54"/>
      <c r="Y995" s="54"/>
      <c r="Z995" s="54"/>
      <c r="AA995" s="54">
        <f t="shared" si="62"/>
        <v>0</v>
      </c>
      <c r="AB995" s="55"/>
      <c r="AC995" s="168"/>
      <c r="AD995" s="168"/>
      <c r="AE995" s="168"/>
      <c r="AF995" s="168"/>
      <c r="AG995" s="168"/>
      <c r="AH995" s="168"/>
      <c r="AI995" s="168"/>
      <c r="AJ995" s="168"/>
      <c r="AK995" s="168"/>
      <c r="AL995" s="168"/>
      <c r="AM995" s="168"/>
      <c r="AN995" s="168"/>
    </row>
    <row r="996" spans="1:40" s="16" customFormat="1" ht="10.199999999999999" hidden="1">
      <c r="A996" s="16">
        <v>4140111101</v>
      </c>
      <c r="B996" s="167" t="s">
        <v>755</v>
      </c>
      <c r="C996" s="54">
        <f>-VLOOKUP(A996,Clasificación!C:J,5,FALSE)</f>
        <v>0</v>
      </c>
      <c r="D996" s="54"/>
      <c r="E996" s="54"/>
      <c r="F996" s="54">
        <f>+VLOOKUP(A996,Clasificación!C:K,9,FALSE)</f>
        <v>0</v>
      </c>
      <c r="G996" s="54">
        <f t="shared" si="59"/>
        <v>0</v>
      </c>
      <c r="H996" s="54"/>
      <c r="I996" s="54"/>
      <c r="J996" s="54"/>
      <c r="K996" s="54"/>
      <c r="L996" s="54"/>
      <c r="M996" s="54"/>
      <c r="N996" s="54"/>
      <c r="O996" s="54"/>
      <c r="P996" s="54"/>
      <c r="Q996" s="54"/>
      <c r="R996" s="54"/>
      <c r="S996" s="54"/>
      <c r="T996" s="54"/>
      <c r="U996" s="54"/>
      <c r="V996" s="54"/>
      <c r="W996" s="54"/>
      <c r="X996" s="54"/>
      <c r="Y996" s="54"/>
      <c r="Z996" s="54"/>
      <c r="AA996" s="54">
        <f t="shared" si="62"/>
        <v>0</v>
      </c>
      <c r="AB996" s="55"/>
      <c r="AC996" s="168"/>
      <c r="AD996" s="168"/>
      <c r="AE996" s="168"/>
      <c r="AF996" s="168"/>
      <c r="AG996" s="168"/>
      <c r="AH996" s="168"/>
      <c r="AI996" s="168"/>
      <c r="AJ996" s="168"/>
      <c r="AK996" s="168"/>
      <c r="AL996" s="168"/>
      <c r="AM996" s="168"/>
      <c r="AN996" s="168"/>
    </row>
    <row r="997" spans="1:40" s="16" customFormat="1" ht="10.199999999999999" hidden="1">
      <c r="A997" s="16">
        <v>4140111102</v>
      </c>
      <c r="B997" s="167" t="s">
        <v>755</v>
      </c>
      <c r="C997" s="54">
        <f>-VLOOKUP(A997,Clasificación!C:J,5,FALSE)</f>
        <v>0</v>
      </c>
      <c r="D997" s="54"/>
      <c r="E997" s="54"/>
      <c r="F997" s="54">
        <f>+VLOOKUP(A997,Clasificación!C:K,9,FALSE)</f>
        <v>0</v>
      </c>
      <c r="G997" s="54">
        <f t="shared" si="59"/>
        <v>0</v>
      </c>
      <c r="H997" s="54"/>
      <c r="I997" s="54"/>
      <c r="J997" s="54"/>
      <c r="K997" s="54"/>
      <c r="L997" s="54"/>
      <c r="M997" s="54"/>
      <c r="N997" s="54"/>
      <c r="O997" s="54"/>
      <c r="P997" s="54"/>
      <c r="Q997" s="54"/>
      <c r="R997" s="54"/>
      <c r="S997" s="54"/>
      <c r="T997" s="54"/>
      <c r="U997" s="54"/>
      <c r="V997" s="54"/>
      <c r="W997" s="54"/>
      <c r="X997" s="54"/>
      <c r="Y997" s="54"/>
      <c r="Z997" s="54"/>
      <c r="AA997" s="54">
        <f t="shared" si="62"/>
        <v>0</v>
      </c>
      <c r="AB997" s="55"/>
      <c r="AC997" s="168"/>
      <c r="AD997" s="168"/>
      <c r="AE997" s="168"/>
      <c r="AF997" s="168"/>
      <c r="AG997" s="168"/>
      <c r="AH997" s="168"/>
      <c r="AI997" s="168"/>
      <c r="AJ997" s="168"/>
      <c r="AK997" s="168"/>
      <c r="AL997" s="168"/>
      <c r="AM997" s="168"/>
      <c r="AN997" s="168"/>
    </row>
    <row r="998" spans="1:40" s="312" customFormat="1" ht="10.199999999999999" hidden="1">
      <c r="A998" s="312">
        <v>4140111103</v>
      </c>
      <c r="B998" s="313" t="s">
        <v>1413</v>
      </c>
      <c r="C998" s="314">
        <f>-VLOOKUP(A998,Clasificación!C:J,5,FALSE)</f>
        <v>-200000</v>
      </c>
      <c r="D998" s="314"/>
      <c r="E998" s="314"/>
      <c r="F998" s="314">
        <f>+VLOOKUP(A998,Clasificación!C:K,9,FALSE)</f>
        <v>0</v>
      </c>
      <c r="G998" s="314">
        <f t="shared" ref="G998" si="66">C998+D998-E998-F998</f>
        <v>-200000</v>
      </c>
      <c r="H998" s="314">
        <f>-G998</f>
        <v>200000</v>
      </c>
      <c r="I998" s="314"/>
      <c r="J998" s="314"/>
      <c r="K998" s="314"/>
      <c r="L998" s="314"/>
      <c r="M998" s="314"/>
      <c r="N998" s="314"/>
      <c r="O998" s="314"/>
      <c r="P998" s="314"/>
      <c r="Q998" s="314"/>
      <c r="R998" s="314"/>
      <c r="S998" s="314"/>
      <c r="T998" s="314"/>
      <c r="U998" s="314"/>
      <c r="V998" s="314"/>
      <c r="W998" s="314"/>
      <c r="X998" s="314"/>
      <c r="Y998" s="314"/>
      <c r="Z998" s="314"/>
      <c r="AA998" s="314">
        <f>SUM(G998:Z998)</f>
        <v>0</v>
      </c>
      <c r="AB998" s="315"/>
      <c r="AC998" s="316"/>
      <c r="AD998" s="316"/>
      <c r="AE998" s="316"/>
      <c r="AF998" s="316"/>
      <c r="AG998" s="316"/>
      <c r="AH998" s="316"/>
      <c r="AI998" s="316"/>
      <c r="AJ998" s="316"/>
      <c r="AK998" s="316"/>
      <c r="AL998" s="316"/>
      <c r="AM998" s="316"/>
      <c r="AN998" s="316"/>
    </row>
    <row r="999" spans="1:40" s="16" customFormat="1" ht="10.199999999999999" hidden="1">
      <c r="A999" s="16">
        <v>415</v>
      </c>
      <c r="B999" s="167" t="s">
        <v>756</v>
      </c>
      <c r="C999" s="54">
        <f>-VLOOKUP(A999,Clasificación!C:J,5,FALSE)</f>
        <v>0</v>
      </c>
      <c r="D999" s="54"/>
      <c r="E999" s="54"/>
      <c r="F999" s="54">
        <f>+VLOOKUP(A999,Clasificación!C:K,9,FALSE)</f>
        <v>0</v>
      </c>
      <c r="G999" s="54">
        <f t="shared" si="59"/>
        <v>0</v>
      </c>
      <c r="H999" s="54"/>
      <c r="I999" s="54"/>
      <c r="J999" s="54"/>
      <c r="K999" s="54"/>
      <c r="L999" s="54"/>
      <c r="M999" s="54"/>
      <c r="N999" s="54"/>
      <c r="O999" s="54"/>
      <c r="P999" s="54"/>
      <c r="Q999" s="54"/>
      <c r="R999" s="54"/>
      <c r="S999" s="54"/>
      <c r="T999" s="54"/>
      <c r="U999" s="54"/>
      <c r="V999" s="54"/>
      <c r="W999" s="54"/>
      <c r="X999" s="54"/>
      <c r="Y999" s="54"/>
      <c r="Z999" s="54"/>
      <c r="AA999" s="54">
        <f t="shared" si="62"/>
        <v>0</v>
      </c>
      <c r="AB999" s="55"/>
      <c r="AC999" s="168"/>
      <c r="AD999" s="168"/>
      <c r="AE999" s="168"/>
      <c r="AF999" s="168"/>
      <c r="AG999" s="168"/>
      <c r="AH999" s="168"/>
      <c r="AI999" s="168"/>
      <c r="AJ999" s="168"/>
      <c r="AK999" s="168"/>
      <c r="AL999" s="168"/>
      <c r="AM999" s="168"/>
      <c r="AN999" s="168"/>
    </row>
    <row r="1000" spans="1:40" s="16" customFormat="1" ht="10.199999999999999" hidden="1">
      <c r="A1000" s="16">
        <v>416</v>
      </c>
      <c r="B1000" s="167" t="s">
        <v>757</v>
      </c>
      <c r="C1000" s="54">
        <f>-VLOOKUP(A1000,Clasificación!C:J,5,FALSE)</f>
        <v>0</v>
      </c>
      <c r="D1000" s="54"/>
      <c r="E1000" s="54"/>
      <c r="F1000" s="54">
        <f>+VLOOKUP(A1000,Clasificación!C:K,9,FALSE)</f>
        <v>0</v>
      </c>
      <c r="G1000" s="54">
        <f t="shared" si="59"/>
        <v>0</v>
      </c>
      <c r="H1000" s="54"/>
      <c r="I1000" s="54"/>
      <c r="J1000" s="54"/>
      <c r="K1000" s="54"/>
      <c r="L1000" s="54"/>
      <c r="M1000" s="54"/>
      <c r="N1000" s="54"/>
      <c r="O1000" s="54"/>
      <c r="P1000" s="54"/>
      <c r="Q1000" s="54"/>
      <c r="R1000" s="54"/>
      <c r="S1000" s="54"/>
      <c r="T1000" s="54"/>
      <c r="U1000" s="54"/>
      <c r="V1000" s="54"/>
      <c r="W1000" s="54"/>
      <c r="X1000" s="54"/>
      <c r="Y1000" s="54"/>
      <c r="Z1000" s="54"/>
      <c r="AA1000" s="54">
        <f t="shared" si="62"/>
        <v>0</v>
      </c>
      <c r="AB1000" s="55"/>
      <c r="AC1000" s="168"/>
      <c r="AD1000" s="168"/>
      <c r="AE1000" s="168"/>
      <c r="AF1000" s="168"/>
      <c r="AG1000" s="168"/>
      <c r="AH1000" s="168"/>
      <c r="AI1000" s="168"/>
      <c r="AJ1000" s="168"/>
      <c r="AK1000" s="168"/>
      <c r="AL1000" s="168"/>
      <c r="AM1000" s="168"/>
      <c r="AN1000" s="168"/>
    </row>
    <row r="1001" spans="1:40" s="16" customFormat="1" ht="10.199999999999999" hidden="1">
      <c r="A1001" s="16">
        <v>41601</v>
      </c>
      <c r="B1001" s="167" t="s">
        <v>127</v>
      </c>
      <c r="C1001" s="54">
        <f>-VLOOKUP(A1001,Clasificación!C:J,5,FALSE)</f>
        <v>0</v>
      </c>
      <c r="D1001" s="54"/>
      <c r="E1001" s="54"/>
      <c r="F1001" s="54">
        <f>+VLOOKUP(A1001,Clasificación!C:K,9,FALSE)</f>
        <v>0</v>
      </c>
      <c r="G1001" s="54">
        <f t="shared" si="59"/>
        <v>0</v>
      </c>
      <c r="H1001" s="54"/>
      <c r="I1001" s="54"/>
      <c r="J1001" s="54"/>
      <c r="K1001" s="54"/>
      <c r="L1001" s="54"/>
      <c r="M1001" s="54"/>
      <c r="N1001" s="54"/>
      <c r="O1001" s="54"/>
      <c r="P1001" s="54"/>
      <c r="Q1001" s="54"/>
      <c r="R1001" s="54"/>
      <c r="S1001" s="54"/>
      <c r="T1001" s="54"/>
      <c r="U1001" s="54"/>
      <c r="V1001" s="54"/>
      <c r="W1001" s="54"/>
      <c r="X1001" s="54"/>
      <c r="Y1001" s="54"/>
      <c r="Z1001" s="54"/>
      <c r="AA1001" s="54">
        <f t="shared" si="62"/>
        <v>0</v>
      </c>
      <c r="AB1001" s="55"/>
      <c r="AC1001" s="168"/>
      <c r="AD1001" s="168"/>
      <c r="AE1001" s="168"/>
      <c r="AF1001" s="168"/>
      <c r="AG1001" s="168"/>
      <c r="AH1001" s="168"/>
      <c r="AI1001" s="168"/>
      <c r="AJ1001" s="168"/>
      <c r="AK1001" s="168"/>
      <c r="AL1001" s="168"/>
      <c r="AM1001" s="168"/>
      <c r="AN1001" s="168"/>
    </row>
    <row r="1002" spans="1:40" s="16" customFormat="1" ht="10.199999999999999" hidden="1">
      <c r="A1002" s="16">
        <v>416011</v>
      </c>
      <c r="B1002" s="167" t="s">
        <v>127</v>
      </c>
      <c r="C1002" s="54">
        <f>-VLOOKUP(A1002,Clasificación!C:J,5,FALSE)</f>
        <v>0</v>
      </c>
      <c r="D1002" s="54"/>
      <c r="E1002" s="54"/>
      <c r="F1002" s="54">
        <f>+VLOOKUP(A1002,Clasificación!C:K,9,FALSE)</f>
        <v>0</v>
      </c>
      <c r="G1002" s="54">
        <f t="shared" si="59"/>
        <v>0</v>
      </c>
      <c r="H1002" s="54"/>
      <c r="I1002" s="54"/>
      <c r="J1002" s="54"/>
      <c r="K1002" s="54"/>
      <c r="L1002" s="54"/>
      <c r="M1002" s="54"/>
      <c r="N1002" s="54"/>
      <c r="O1002" s="54"/>
      <c r="P1002" s="54"/>
      <c r="Q1002" s="54"/>
      <c r="R1002" s="54"/>
      <c r="S1002" s="54"/>
      <c r="T1002" s="54"/>
      <c r="U1002" s="54"/>
      <c r="V1002" s="54"/>
      <c r="W1002" s="54"/>
      <c r="X1002" s="54"/>
      <c r="Y1002" s="54"/>
      <c r="Z1002" s="54"/>
      <c r="AA1002" s="54">
        <f t="shared" si="62"/>
        <v>0</v>
      </c>
      <c r="AB1002" s="55"/>
      <c r="AC1002" s="168"/>
      <c r="AD1002" s="168"/>
      <c r="AE1002" s="168"/>
      <c r="AF1002" s="168"/>
      <c r="AG1002" s="168"/>
      <c r="AH1002" s="168"/>
      <c r="AI1002" s="168"/>
      <c r="AJ1002" s="168"/>
      <c r="AK1002" s="168"/>
      <c r="AL1002" s="168"/>
      <c r="AM1002" s="168"/>
      <c r="AN1002" s="168"/>
    </row>
    <row r="1003" spans="1:40" s="16" customFormat="1" ht="10.199999999999999" hidden="1">
      <c r="A1003" s="16">
        <v>4160114</v>
      </c>
      <c r="B1003" s="167" t="s">
        <v>1093</v>
      </c>
      <c r="C1003" s="54">
        <f>-VLOOKUP(A1003,Clasificación!C:J,5,FALSE)</f>
        <v>0</v>
      </c>
      <c r="D1003" s="54"/>
      <c r="E1003" s="54"/>
      <c r="F1003" s="54">
        <f>+VLOOKUP(A1003,Clasificación!C:K,9,FALSE)</f>
        <v>0</v>
      </c>
      <c r="G1003" s="54">
        <f t="shared" si="59"/>
        <v>0</v>
      </c>
      <c r="H1003" s="54"/>
      <c r="I1003" s="54"/>
      <c r="J1003" s="54"/>
      <c r="K1003" s="54"/>
      <c r="L1003" s="54"/>
      <c r="M1003" s="54"/>
      <c r="N1003" s="54"/>
      <c r="O1003" s="54"/>
      <c r="P1003" s="54"/>
      <c r="Q1003" s="54"/>
      <c r="R1003" s="54"/>
      <c r="S1003" s="54"/>
      <c r="T1003" s="54"/>
      <c r="U1003" s="54"/>
      <c r="V1003" s="54"/>
      <c r="W1003" s="54"/>
      <c r="X1003" s="54"/>
      <c r="Y1003" s="54"/>
      <c r="Z1003" s="54"/>
      <c r="AA1003" s="54">
        <f t="shared" si="62"/>
        <v>0</v>
      </c>
      <c r="AB1003" s="55"/>
      <c r="AC1003" s="168"/>
      <c r="AD1003" s="168"/>
      <c r="AE1003" s="168"/>
      <c r="AF1003" s="168"/>
      <c r="AG1003" s="168"/>
      <c r="AH1003" s="168"/>
      <c r="AI1003" s="168"/>
      <c r="AJ1003" s="168"/>
      <c r="AK1003" s="168"/>
      <c r="AL1003" s="168"/>
      <c r="AM1003" s="168"/>
      <c r="AN1003" s="168"/>
    </row>
    <row r="1004" spans="1:40" s="16" customFormat="1" ht="10.199999999999999" hidden="1">
      <c r="A1004" s="16">
        <v>41601141</v>
      </c>
      <c r="B1004" s="167" t="s">
        <v>1094</v>
      </c>
      <c r="C1004" s="54">
        <f>-VLOOKUP(A1004,Clasificación!C:J,5,FALSE)</f>
        <v>0</v>
      </c>
      <c r="D1004" s="54"/>
      <c r="E1004" s="54"/>
      <c r="F1004" s="54">
        <f>+VLOOKUP(A1004,Clasificación!C:K,9,FALSE)</f>
        <v>0</v>
      </c>
      <c r="G1004" s="54">
        <f t="shared" ref="G1004:G1072" si="67">C1004+D1004-E1004-F1004</f>
        <v>0</v>
      </c>
      <c r="H1004" s="54"/>
      <c r="I1004" s="54"/>
      <c r="J1004" s="54"/>
      <c r="K1004" s="54"/>
      <c r="L1004" s="54"/>
      <c r="M1004" s="54"/>
      <c r="N1004" s="54"/>
      <c r="O1004" s="54"/>
      <c r="P1004" s="54"/>
      <c r="Q1004" s="54"/>
      <c r="R1004" s="54"/>
      <c r="S1004" s="54"/>
      <c r="T1004" s="54"/>
      <c r="U1004" s="54"/>
      <c r="V1004" s="54"/>
      <c r="W1004" s="54"/>
      <c r="X1004" s="54"/>
      <c r="Y1004" s="54"/>
      <c r="Z1004" s="54"/>
      <c r="AA1004" s="54">
        <f t="shared" si="62"/>
        <v>0</v>
      </c>
      <c r="AB1004" s="55"/>
      <c r="AC1004" s="168"/>
      <c r="AD1004" s="168"/>
      <c r="AE1004" s="168"/>
      <c r="AF1004" s="168"/>
      <c r="AG1004" s="168"/>
      <c r="AH1004" s="168"/>
      <c r="AI1004" s="168"/>
      <c r="AJ1004" s="168"/>
      <c r="AK1004" s="168"/>
      <c r="AL1004" s="168"/>
      <c r="AM1004" s="168"/>
      <c r="AN1004" s="168"/>
    </row>
    <row r="1005" spans="1:40" s="16" customFormat="1" ht="10.199999999999999" hidden="1">
      <c r="A1005" s="16">
        <v>4160114103</v>
      </c>
      <c r="B1005" s="167" t="s">
        <v>1095</v>
      </c>
      <c r="C1005" s="54">
        <f>-VLOOKUP(A1005,Clasificación!C:J,5,FALSE)</f>
        <v>0</v>
      </c>
      <c r="D1005" s="54"/>
      <c r="E1005" s="54"/>
      <c r="F1005" s="54">
        <f>+VLOOKUP(A1005,Clasificación!C:K,9,FALSE)</f>
        <v>0</v>
      </c>
      <c r="G1005" s="54">
        <f t="shared" si="67"/>
        <v>0</v>
      </c>
      <c r="H1005" s="54"/>
      <c r="I1005" s="54"/>
      <c r="J1005" s="54"/>
      <c r="K1005" s="54"/>
      <c r="L1005" s="54"/>
      <c r="M1005" s="54"/>
      <c r="N1005" s="54"/>
      <c r="O1005" s="54"/>
      <c r="P1005" s="54"/>
      <c r="Q1005" s="54"/>
      <c r="R1005" s="54"/>
      <c r="S1005" s="54"/>
      <c r="T1005" s="54"/>
      <c r="U1005" s="54"/>
      <c r="V1005" s="54"/>
      <c r="W1005" s="54"/>
      <c r="X1005" s="54"/>
      <c r="Y1005" s="54"/>
      <c r="Z1005" s="54"/>
      <c r="AA1005" s="54">
        <f t="shared" si="62"/>
        <v>0</v>
      </c>
      <c r="AB1005" s="55"/>
      <c r="AC1005" s="168"/>
      <c r="AD1005" s="168"/>
      <c r="AE1005" s="168"/>
      <c r="AF1005" s="168"/>
      <c r="AG1005" s="168"/>
      <c r="AH1005" s="168"/>
      <c r="AI1005" s="168"/>
      <c r="AJ1005" s="168"/>
      <c r="AK1005" s="168"/>
      <c r="AL1005" s="168"/>
      <c r="AM1005" s="168"/>
      <c r="AN1005" s="168"/>
    </row>
    <row r="1006" spans="1:40" s="16" customFormat="1" ht="10.199999999999999" hidden="1">
      <c r="A1006" s="16">
        <v>4160115</v>
      </c>
      <c r="B1006" s="167" t="s">
        <v>964</v>
      </c>
      <c r="C1006" s="54">
        <f>-VLOOKUP(A1006,Clasificación!C:J,5,FALSE)</f>
        <v>0</v>
      </c>
      <c r="D1006" s="54"/>
      <c r="E1006" s="54"/>
      <c r="F1006" s="54">
        <f>+VLOOKUP(A1006,Clasificación!C:K,9,FALSE)</f>
        <v>0</v>
      </c>
      <c r="G1006" s="54">
        <f t="shared" si="67"/>
        <v>0</v>
      </c>
      <c r="H1006" s="54"/>
      <c r="I1006" s="54"/>
      <c r="J1006" s="54"/>
      <c r="K1006" s="54"/>
      <c r="L1006" s="54"/>
      <c r="M1006" s="54"/>
      <c r="N1006" s="54"/>
      <c r="O1006" s="54"/>
      <c r="P1006" s="54"/>
      <c r="Q1006" s="54"/>
      <c r="R1006" s="54"/>
      <c r="S1006" s="54"/>
      <c r="T1006" s="54"/>
      <c r="U1006" s="54"/>
      <c r="V1006" s="54"/>
      <c r="W1006" s="54"/>
      <c r="X1006" s="54"/>
      <c r="Y1006" s="54"/>
      <c r="Z1006" s="54"/>
      <c r="AA1006" s="54">
        <f t="shared" si="62"/>
        <v>0</v>
      </c>
      <c r="AB1006" s="55"/>
      <c r="AC1006" s="168"/>
      <c r="AD1006" s="168"/>
      <c r="AE1006" s="168"/>
      <c r="AF1006" s="168"/>
      <c r="AG1006" s="168"/>
      <c r="AH1006" s="168"/>
      <c r="AI1006" s="168"/>
      <c r="AJ1006" s="168"/>
      <c r="AK1006" s="168"/>
      <c r="AL1006" s="168"/>
      <c r="AM1006" s="168"/>
      <c r="AN1006" s="168"/>
    </row>
    <row r="1007" spans="1:40" s="16" customFormat="1" ht="10.199999999999999" hidden="1">
      <c r="A1007" s="16">
        <v>41601151</v>
      </c>
      <c r="B1007" s="167" t="s">
        <v>965</v>
      </c>
      <c r="C1007" s="54">
        <f>-VLOOKUP(A1007,Clasificación!C:J,5,FALSE)</f>
        <v>0</v>
      </c>
      <c r="D1007" s="54"/>
      <c r="E1007" s="54"/>
      <c r="F1007" s="54">
        <f>+VLOOKUP(A1007,Clasificación!C:K,9,FALSE)</f>
        <v>0</v>
      </c>
      <c r="G1007" s="54">
        <f t="shared" si="67"/>
        <v>0</v>
      </c>
      <c r="H1007" s="54"/>
      <c r="I1007" s="54"/>
      <c r="J1007" s="54"/>
      <c r="K1007" s="54"/>
      <c r="L1007" s="54"/>
      <c r="M1007" s="54"/>
      <c r="N1007" s="54"/>
      <c r="O1007" s="54"/>
      <c r="P1007" s="54"/>
      <c r="Q1007" s="54"/>
      <c r="R1007" s="54"/>
      <c r="S1007" s="54"/>
      <c r="T1007" s="54"/>
      <c r="U1007" s="54"/>
      <c r="V1007" s="54"/>
      <c r="W1007" s="54"/>
      <c r="X1007" s="54"/>
      <c r="Y1007" s="54"/>
      <c r="Z1007" s="54"/>
      <c r="AA1007" s="54">
        <f t="shared" si="62"/>
        <v>0</v>
      </c>
      <c r="AB1007" s="55"/>
      <c r="AC1007" s="168"/>
      <c r="AD1007" s="168"/>
      <c r="AE1007" s="168"/>
      <c r="AF1007" s="168"/>
      <c r="AG1007" s="168"/>
      <c r="AH1007" s="168"/>
      <c r="AI1007" s="168"/>
      <c r="AJ1007" s="168"/>
      <c r="AK1007" s="168"/>
      <c r="AL1007" s="168"/>
      <c r="AM1007" s="168"/>
      <c r="AN1007" s="168"/>
    </row>
    <row r="1008" spans="1:40" s="312" customFormat="1" ht="10.199999999999999" hidden="1">
      <c r="A1008" s="312">
        <v>4160115101</v>
      </c>
      <c r="B1008" s="313" t="s">
        <v>966</v>
      </c>
      <c r="C1008" s="314">
        <f>-VLOOKUP(A1008,Clasificación!C:J,5,FALSE)</f>
        <v>-10083405</v>
      </c>
      <c r="D1008" s="314"/>
      <c r="E1008" s="314"/>
      <c r="F1008" s="314">
        <f>+VLOOKUP(A1008,Clasificación!C:K,9,FALSE)</f>
        <v>0</v>
      </c>
      <c r="G1008" s="314">
        <f t="shared" si="67"/>
        <v>-10083405</v>
      </c>
      <c r="H1008" s="314">
        <f>-G1008</f>
        <v>10083405</v>
      </c>
      <c r="I1008" s="314"/>
      <c r="J1008" s="314"/>
      <c r="K1008" s="314"/>
      <c r="L1008" s="314"/>
      <c r="M1008" s="314"/>
      <c r="N1008" s="314"/>
      <c r="O1008" s="314"/>
      <c r="P1008" s="314"/>
      <c r="Q1008" s="314"/>
      <c r="R1008" s="314"/>
      <c r="S1008" s="314"/>
      <c r="T1008" s="314"/>
      <c r="U1008" s="314"/>
      <c r="V1008" s="314"/>
      <c r="W1008" s="314"/>
      <c r="X1008" s="314"/>
      <c r="Y1008" s="314"/>
      <c r="Z1008" s="314"/>
      <c r="AA1008" s="314">
        <f t="shared" si="62"/>
        <v>0</v>
      </c>
      <c r="AB1008" s="315"/>
      <c r="AC1008" s="316"/>
      <c r="AD1008" s="316"/>
      <c r="AE1008" s="316"/>
      <c r="AF1008" s="316"/>
      <c r="AG1008" s="316"/>
      <c r="AH1008" s="316"/>
      <c r="AI1008" s="316"/>
      <c r="AJ1008" s="316"/>
      <c r="AK1008" s="316"/>
      <c r="AL1008" s="316"/>
      <c r="AM1008" s="316"/>
      <c r="AN1008" s="316"/>
    </row>
    <row r="1009" spans="1:40" s="312" customFormat="1" ht="10.199999999999999" hidden="1">
      <c r="A1009" s="312">
        <v>4160115102</v>
      </c>
      <c r="B1009" s="313" t="s">
        <v>967</v>
      </c>
      <c r="C1009" s="314">
        <f>-VLOOKUP(A1009,Clasificación!C:J,5,FALSE)</f>
        <v>-14452467</v>
      </c>
      <c r="D1009" s="314"/>
      <c r="E1009" s="314"/>
      <c r="F1009" s="314">
        <f>+VLOOKUP(A1009,Clasificación!C:K,9,FALSE)</f>
        <v>0</v>
      </c>
      <c r="G1009" s="314">
        <f t="shared" si="67"/>
        <v>-14452467</v>
      </c>
      <c r="H1009" s="314">
        <f t="shared" ref="H1009:H1011" si="68">-G1009</f>
        <v>14452467</v>
      </c>
      <c r="I1009" s="314"/>
      <c r="J1009" s="314"/>
      <c r="K1009" s="314"/>
      <c r="L1009" s="314"/>
      <c r="M1009" s="314"/>
      <c r="N1009" s="314"/>
      <c r="O1009" s="314"/>
      <c r="P1009" s="314"/>
      <c r="Q1009" s="314"/>
      <c r="R1009" s="314"/>
      <c r="S1009" s="314"/>
      <c r="T1009" s="314"/>
      <c r="U1009" s="314"/>
      <c r="V1009" s="314"/>
      <c r="W1009" s="314"/>
      <c r="X1009" s="314"/>
      <c r="Y1009" s="314"/>
      <c r="Z1009" s="314"/>
      <c r="AA1009" s="314">
        <f t="shared" si="62"/>
        <v>0</v>
      </c>
      <c r="AB1009" s="315"/>
      <c r="AC1009" s="316"/>
      <c r="AD1009" s="316"/>
      <c r="AE1009" s="316"/>
      <c r="AF1009" s="316"/>
      <c r="AG1009" s="316"/>
      <c r="AH1009" s="316"/>
      <c r="AI1009" s="316"/>
      <c r="AJ1009" s="316"/>
      <c r="AK1009" s="316"/>
      <c r="AL1009" s="316"/>
      <c r="AM1009" s="316"/>
      <c r="AN1009" s="316"/>
    </row>
    <row r="1010" spans="1:40" s="312" customFormat="1" ht="10.199999999999999" hidden="1">
      <c r="A1010" s="312">
        <v>4160115103</v>
      </c>
      <c r="B1010" s="313" t="s">
        <v>968</v>
      </c>
      <c r="C1010" s="314">
        <f>-VLOOKUP(A1010,Clasificación!C:J,5,FALSE)</f>
        <v>-2120026</v>
      </c>
      <c r="D1010" s="314"/>
      <c r="E1010" s="314"/>
      <c r="F1010" s="314">
        <f>+VLOOKUP(A1010,Clasificación!C:K,9,FALSE)</f>
        <v>0</v>
      </c>
      <c r="G1010" s="314">
        <f t="shared" si="67"/>
        <v>-2120026</v>
      </c>
      <c r="H1010" s="314">
        <f t="shared" si="68"/>
        <v>2120026</v>
      </c>
      <c r="I1010" s="314"/>
      <c r="J1010" s="314"/>
      <c r="K1010" s="314"/>
      <c r="L1010" s="314"/>
      <c r="M1010" s="314"/>
      <c r="N1010" s="314"/>
      <c r="O1010" s="314"/>
      <c r="P1010" s="314"/>
      <c r="Q1010" s="314"/>
      <c r="R1010" s="314"/>
      <c r="S1010" s="314"/>
      <c r="T1010" s="314"/>
      <c r="U1010" s="314"/>
      <c r="V1010" s="314"/>
      <c r="W1010" s="314"/>
      <c r="X1010" s="314"/>
      <c r="Y1010" s="314"/>
      <c r="Z1010" s="314"/>
      <c r="AA1010" s="314">
        <f t="shared" si="62"/>
        <v>0</v>
      </c>
      <c r="AB1010" s="315"/>
      <c r="AC1010" s="316"/>
      <c r="AD1010" s="316"/>
      <c r="AE1010" s="316"/>
      <c r="AF1010" s="316"/>
      <c r="AG1010" s="316"/>
      <c r="AH1010" s="316"/>
      <c r="AI1010" s="316"/>
      <c r="AJ1010" s="316"/>
      <c r="AK1010" s="316"/>
      <c r="AL1010" s="316"/>
      <c r="AM1010" s="316"/>
      <c r="AN1010" s="316"/>
    </row>
    <row r="1011" spans="1:40" s="312" customFormat="1" ht="10.199999999999999" hidden="1">
      <c r="A1011" s="312">
        <v>4160115104</v>
      </c>
      <c r="B1011" s="313" t="s">
        <v>1096</v>
      </c>
      <c r="C1011" s="314">
        <f>-VLOOKUP(A1011,Clasificación!C:J,5,FALSE)</f>
        <v>-205870</v>
      </c>
      <c r="D1011" s="314"/>
      <c r="E1011" s="314"/>
      <c r="F1011" s="314">
        <f>+VLOOKUP(A1011,Clasificación!C:K,9,FALSE)</f>
        <v>0</v>
      </c>
      <c r="G1011" s="314">
        <f t="shared" si="67"/>
        <v>-205870</v>
      </c>
      <c r="H1011" s="314">
        <f t="shared" si="68"/>
        <v>205870</v>
      </c>
      <c r="I1011" s="314"/>
      <c r="J1011" s="314"/>
      <c r="K1011" s="314"/>
      <c r="L1011" s="314"/>
      <c r="M1011" s="314"/>
      <c r="N1011" s="314"/>
      <c r="O1011" s="314"/>
      <c r="P1011" s="314"/>
      <c r="Q1011" s="314"/>
      <c r="R1011" s="314"/>
      <c r="S1011" s="314"/>
      <c r="T1011" s="314"/>
      <c r="U1011" s="314"/>
      <c r="V1011" s="314"/>
      <c r="W1011" s="314"/>
      <c r="X1011" s="314"/>
      <c r="Y1011" s="314"/>
      <c r="Z1011" s="314"/>
      <c r="AA1011" s="314">
        <f t="shared" si="62"/>
        <v>0</v>
      </c>
      <c r="AB1011" s="315"/>
      <c r="AC1011" s="316"/>
      <c r="AD1011" s="316"/>
      <c r="AE1011" s="316"/>
      <c r="AF1011" s="316"/>
      <c r="AG1011" s="316"/>
      <c r="AH1011" s="316"/>
      <c r="AI1011" s="316"/>
      <c r="AJ1011" s="316"/>
      <c r="AK1011" s="316"/>
      <c r="AL1011" s="316"/>
      <c r="AM1011" s="316"/>
      <c r="AN1011" s="316"/>
    </row>
    <row r="1012" spans="1:40" s="312" customFormat="1" ht="10.199999999999999" hidden="1">
      <c r="A1012" s="312">
        <v>4160115106</v>
      </c>
      <c r="B1012" s="313" t="s">
        <v>1414</v>
      </c>
      <c r="C1012" s="314">
        <f>-VLOOKUP(A1012,Clasificación!C:J,5,FALSE)</f>
        <v>-90000000</v>
      </c>
      <c r="D1012" s="314"/>
      <c r="E1012" s="314"/>
      <c r="F1012" s="314">
        <f>+VLOOKUP(A1012,Clasificación!C:K,9,FALSE)</f>
        <v>0</v>
      </c>
      <c r="G1012" s="314">
        <f t="shared" ref="G1012:G1014" si="69">C1012+D1012-E1012-F1012</f>
        <v>-90000000</v>
      </c>
      <c r="H1012" s="314">
        <f t="shared" ref="H1012:H1014" si="70">-G1012</f>
        <v>90000000</v>
      </c>
      <c r="I1012" s="314"/>
      <c r="J1012" s="314"/>
      <c r="K1012" s="314"/>
      <c r="L1012" s="314"/>
      <c r="M1012" s="314"/>
      <c r="N1012" s="314"/>
      <c r="O1012" s="314"/>
      <c r="P1012" s="314"/>
      <c r="Q1012" s="314"/>
      <c r="R1012" s="314"/>
      <c r="S1012" s="314"/>
      <c r="T1012" s="314"/>
      <c r="U1012" s="314"/>
      <c r="V1012" s="314"/>
      <c r="W1012" s="314"/>
      <c r="X1012" s="314"/>
      <c r="Y1012" s="314"/>
      <c r="Z1012" s="314"/>
      <c r="AA1012" s="314">
        <f t="shared" ref="AA1012:AA1014" si="71">SUM(G1012:Z1012)</f>
        <v>0</v>
      </c>
      <c r="AB1012" s="315"/>
      <c r="AC1012" s="316"/>
      <c r="AD1012" s="316"/>
      <c r="AE1012" s="316"/>
      <c r="AF1012" s="316"/>
      <c r="AG1012" s="316"/>
      <c r="AH1012" s="316"/>
      <c r="AI1012" s="316"/>
      <c r="AJ1012" s="316"/>
      <c r="AK1012" s="316"/>
      <c r="AL1012" s="316"/>
      <c r="AM1012" s="316"/>
      <c r="AN1012" s="316"/>
    </row>
    <row r="1013" spans="1:40" s="312" customFormat="1" ht="10.199999999999999" hidden="1">
      <c r="A1013" s="312">
        <v>4160115107</v>
      </c>
      <c r="B1013" s="313" t="s">
        <v>1415</v>
      </c>
      <c r="C1013" s="314">
        <f>-VLOOKUP(A1013,Clasificación!C:J,5,FALSE)</f>
        <v>-1360000</v>
      </c>
      <c r="D1013" s="314"/>
      <c r="E1013" s="314"/>
      <c r="F1013" s="314">
        <f>+VLOOKUP(A1013,Clasificación!C:K,9,FALSE)</f>
        <v>0</v>
      </c>
      <c r="G1013" s="314">
        <f t="shared" si="69"/>
        <v>-1360000</v>
      </c>
      <c r="H1013" s="314">
        <f t="shared" si="70"/>
        <v>1360000</v>
      </c>
      <c r="I1013" s="314"/>
      <c r="J1013" s="314"/>
      <c r="K1013" s="314"/>
      <c r="L1013" s="314"/>
      <c r="M1013" s="314"/>
      <c r="N1013" s="314"/>
      <c r="O1013" s="314"/>
      <c r="P1013" s="314"/>
      <c r="Q1013" s="314"/>
      <c r="R1013" s="314"/>
      <c r="S1013" s="314"/>
      <c r="T1013" s="314"/>
      <c r="U1013" s="314"/>
      <c r="V1013" s="314"/>
      <c r="W1013" s="314"/>
      <c r="X1013" s="314"/>
      <c r="Y1013" s="314"/>
      <c r="Z1013" s="314"/>
      <c r="AA1013" s="314">
        <f t="shared" si="71"/>
        <v>0</v>
      </c>
      <c r="AB1013" s="315"/>
      <c r="AC1013" s="316"/>
      <c r="AD1013" s="316"/>
      <c r="AE1013" s="316"/>
      <c r="AF1013" s="316"/>
      <c r="AG1013" s="316"/>
      <c r="AH1013" s="316"/>
      <c r="AI1013" s="316"/>
      <c r="AJ1013" s="316"/>
      <c r="AK1013" s="316"/>
      <c r="AL1013" s="316"/>
      <c r="AM1013" s="316"/>
      <c r="AN1013" s="316"/>
    </row>
    <row r="1014" spans="1:40" s="312" customFormat="1" ht="10.199999999999999" hidden="1">
      <c r="A1014" s="312">
        <v>4160115108</v>
      </c>
      <c r="B1014" s="313" t="s">
        <v>1416</v>
      </c>
      <c r="C1014" s="314">
        <f>-VLOOKUP(A1014,Clasificación!C:J,5,FALSE)</f>
        <v>-1120000</v>
      </c>
      <c r="D1014" s="314"/>
      <c r="E1014" s="314"/>
      <c r="F1014" s="314">
        <f>+VLOOKUP(A1014,Clasificación!C:K,9,FALSE)</f>
        <v>0</v>
      </c>
      <c r="G1014" s="314">
        <f t="shared" si="69"/>
        <v>-1120000</v>
      </c>
      <c r="H1014" s="314">
        <f t="shared" si="70"/>
        <v>1120000</v>
      </c>
      <c r="I1014" s="314"/>
      <c r="J1014" s="314"/>
      <c r="K1014" s="314"/>
      <c r="L1014" s="314"/>
      <c r="M1014" s="314"/>
      <c r="N1014" s="314"/>
      <c r="O1014" s="314"/>
      <c r="P1014" s="314"/>
      <c r="Q1014" s="314"/>
      <c r="R1014" s="314"/>
      <c r="S1014" s="314"/>
      <c r="T1014" s="314"/>
      <c r="U1014" s="314"/>
      <c r="V1014" s="314"/>
      <c r="W1014" s="314"/>
      <c r="X1014" s="314"/>
      <c r="Y1014" s="314"/>
      <c r="Z1014" s="314"/>
      <c r="AA1014" s="314">
        <f t="shared" si="71"/>
        <v>0</v>
      </c>
      <c r="AB1014" s="315"/>
      <c r="AC1014" s="316"/>
      <c r="AD1014" s="316"/>
      <c r="AE1014" s="316"/>
      <c r="AF1014" s="316"/>
      <c r="AG1014" s="316"/>
      <c r="AH1014" s="316"/>
      <c r="AI1014" s="316"/>
      <c r="AJ1014" s="316"/>
      <c r="AK1014" s="316"/>
      <c r="AL1014" s="316"/>
      <c r="AM1014" s="316"/>
      <c r="AN1014" s="316"/>
    </row>
    <row r="1015" spans="1:40" s="16" customFormat="1" ht="10.199999999999999" hidden="1">
      <c r="A1015" s="16">
        <v>41601152</v>
      </c>
      <c r="B1015" s="167" t="s">
        <v>1013</v>
      </c>
      <c r="C1015" s="54">
        <f>-VLOOKUP(A1015,Clasificación!C:J,5,FALSE)</f>
        <v>0</v>
      </c>
      <c r="D1015" s="54"/>
      <c r="E1015" s="54"/>
      <c r="F1015" s="54">
        <f>+VLOOKUP(A1015,Clasificación!C:K,9,FALSE)</f>
        <v>0</v>
      </c>
      <c r="G1015" s="54">
        <f t="shared" si="67"/>
        <v>0</v>
      </c>
      <c r="H1015" s="54"/>
      <c r="I1015" s="54"/>
      <c r="J1015" s="54"/>
      <c r="K1015" s="54"/>
      <c r="L1015" s="54"/>
      <c r="M1015" s="54"/>
      <c r="N1015" s="54"/>
      <c r="O1015" s="54"/>
      <c r="P1015" s="54"/>
      <c r="Q1015" s="54"/>
      <c r="R1015" s="54"/>
      <c r="S1015" s="54"/>
      <c r="T1015" s="54"/>
      <c r="U1015" s="54"/>
      <c r="V1015" s="54"/>
      <c r="W1015" s="54"/>
      <c r="X1015" s="54"/>
      <c r="Y1015" s="54"/>
      <c r="Z1015" s="54"/>
      <c r="AA1015" s="54">
        <f t="shared" si="62"/>
        <v>0</v>
      </c>
      <c r="AB1015" s="55"/>
      <c r="AC1015" s="168"/>
      <c r="AD1015" s="168"/>
      <c r="AE1015" s="168"/>
      <c r="AF1015" s="168"/>
      <c r="AG1015" s="168"/>
      <c r="AH1015" s="168"/>
      <c r="AI1015" s="168"/>
      <c r="AJ1015" s="168"/>
      <c r="AK1015" s="168"/>
      <c r="AL1015" s="168"/>
      <c r="AM1015" s="168"/>
      <c r="AN1015" s="168"/>
    </row>
    <row r="1016" spans="1:40" s="312" customFormat="1" ht="10.199999999999999" hidden="1">
      <c r="A1016" s="312">
        <v>4160115201</v>
      </c>
      <c r="B1016" s="313" t="s">
        <v>1021</v>
      </c>
      <c r="C1016" s="314">
        <f>-VLOOKUP(A1016,Clasificación!C:J,5,FALSE)</f>
        <v>-14201578</v>
      </c>
      <c r="D1016" s="314"/>
      <c r="E1016" s="314"/>
      <c r="F1016" s="314">
        <f>+VLOOKUP(A1016,Clasificación!C:K,9,FALSE)</f>
        <v>0</v>
      </c>
      <c r="G1016" s="314">
        <f t="shared" si="67"/>
        <v>-14201578</v>
      </c>
      <c r="H1016" s="314">
        <f t="shared" ref="H1016:H1018" si="72">-G1016</f>
        <v>14201578</v>
      </c>
      <c r="I1016" s="314"/>
      <c r="J1016" s="314"/>
      <c r="K1016" s="314"/>
      <c r="L1016" s="314"/>
      <c r="M1016" s="314"/>
      <c r="N1016" s="314"/>
      <c r="O1016" s="314"/>
      <c r="P1016" s="314"/>
      <c r="Q1016" s="314"/>
      <c r="R1016" s="314"/>
      <c r="S1016" s="314"/>
      <c r="T1016" s="314"/>
      <c r="U1016" s="314"/>
      <c r="V1016" s="314"/>
      <c r="W1016" s="314"/>
      <c r="X1016" s="314"/>
      <c r="Y1016" s="314"/>
      <c r="Z1016" s="314"/>
      <c r="AA1016" s="314">
        <f t="shared" si="62"/>
        <v>0</v>
      </c>
      <c r="AB1016" s="315"/>
      <c r="AC1016" s="316"/>
      <c r="AD1016" s="316"/>
      <c r="AE1016" s="316"/>
      <c r="AF1016" s="316"/>
      <c r="AG1016" s="316"/>
      <c r="AH1016" s="316"/>
      <c r="AI1016" s="316"/>
      <c r="AJ1016" s="316"/>
      <c r="AK1016" s="316"/>
      <c r="AL1016" s="316"/>
      <c r="AM1016" s="316"/>
      <c r="AN1016" s="316"/>
    </row>
    <row r="1017" spans="1:40" s="312" customFormat="1" ht="10.199999999999999" hidden="1">
      <c r="A1017" s="312">
        <v>4160115202</v>
      </c>
      <c r="B1017" s="313" t="s">
        <v>1097</v>
      </c>
      <c r="C1017" s="314">
        <f>-VLOOKUP(A1017,Clasificación!C:J,5,FALSE)</f>
        <v>-10601696</v>
      </c>
      <c r="D1017" s="314"/>
      <c r="E1017" s="314"/>
      <c r="F1017" s="314">
        <f>+VLOOKUP(A1017,Clasificación!C:K,9,FALSE)</f>
        <v>0</v>
      </c>
      <c r="G1017" s="314">
        <f t="shared" si="67"/>
        <v>-10601696</v>
      </c>
      <c r="H1017" s="314">
        <f t="shared" si="72"/>
        <v>10601696</v>
      </c>
      <c r="I1017" s="314"/>
      <c r="J1017" s="314"/>
      <c r="K1017" s="314"/>
      <c r="L1017" s="314"/>
      <c r="M1017" s="314"/>
      <c r="N1017" s="314"/>
      <c r="O1017" s="314"/>
      <c r="P1017" s="314"/>
      <c r="Q1017" s="314"/>
      <c r="R1017" s="314"/>
      <c r="S1017" s="314"/>
      <c r="T1017" s="314"/>
      <c r="U1017" s="314"/>
      <c r="V1017" s="314"/>
      <c r="W1017" s="314"/>
      <c r="X1017" s="314"/>
      <c r="Y1017" s="314"/>
      <c r="Z1017" s="314"/>
      <c r="AA1017" s="314">
        <f t="shared" si="62"/>
        <v>0</v>
      </c>
      <c r="AB1017" s="315"/>
      <c r="AC1017" s="316"/>
      <c r="AD1017" s="316"/>
      <c r="AE1017" s="316"/>
      <c r="AF1017" s="316"/>
      <c r="AG1017" s="316"/>
      <c r="AH1017" s="316"/>
      <c r="AI1017" s="316"/>
      <c r="AJ1017" s="316"/>
      <c r="AK1017" s="316"/>
      <c r="AL1017" s="316"/>
      <c r="AM1017" s="316"/>
      <c r="AN1017" s="316"/>
    </row>
    <row r="1018" spans="1:40" s="312" customFormat="1" ht="10.199999999999999" hidden="1">
      <c r="A1018" s="312">
        <v>4160115203</v>
      </c>
      <c r="B1018" s="313" t="s">
        <v>1273</v>
      </c>
      <c r="C1018" s="314">
        <f>-VLOOKUP(A1018,Clasificación!C:J,5,FALSE)</f>
        <v>-3882007</v>
      </c>
      <c r="D1018" s="314"/>
      <c r="E1018" s="314"/>
      <c r="F1018" s="314">
        <f>+VLOOKUP(A1018,Clasificación!C:K,9,FALSE)</f>
        <v>0</v>
      </c>
      <c r="G1018" s="314">
        <f t="shared" si="67"/>
        <v>-3882007</v>
      </c>
      <c r="H1018" s="314">
        <f t="shared" si="72"/>
        <v>3882007</v>
      </c>
      <c r="I1018" s="314"/>
      <c r="J1018" s="314"/>
      <c r="K1018" s="314"/>
      <c r="L1018" s="314"/>
      <c r="M1018" s="314"/>
      <c r="N1018" s="314"/>
      <c r="O1018" s="314"/>
      <c r="P1018" s="314"/>
      <c r="Q1018" s="314"/>
      <c r="R1018" s="314"/>
      <c r="S1018" s="314"/>
      <c r="T1018" s="314"/>
      <c r="U1018" s="314"/>
      <c r="V1018" s="314"/>
      <c r="W1018" s="314"/>
      <c r="X1018" s="314"/>
      <c r="Y1018" s="314"/>
      <c r="Z1018" s="314"/>
      <c r="AA1018" s="314">
        <f t="shared" si="62"/>
        <v>0</v>
      </c>
      <c r="AB1018" s="315"/>
      <c r="AC1018" s="316"/>
      <c r="AD1018" s="316"/>
      <c r="AE1018" s="316"/>
      <c r="AF1018" s="316"/>
      <c r="AG1018" s="316"/>
      <c r="AH1018" s="316"/>
      <c r="AI1018" s="316"/>
      <c r="AJ1018" s="316"/>
      <c r="AK1018" s="316"/>
      <c r="AL1018" s="316"/>
      <c r="AM1018" s="316"/>
      <c r="AN1018" s="316"/>
    </row>
    <row r="1019" spans="1:40" s="312" customFormat="1" ht="10.199999999999999" hidden="1">
      <c r="A1019" s="312">
        <v>4160115206</v>
      </c>
      <c r="B1019" s="313" t="s">
        <v>1417</v>
      </c>
      <c r="C1019" s="314">
        <f>-VLOOKUP(A1019,Clasificación!C:J,5,FALSE)</f>
        <v>-32123822</v>
      </c>
      <c r="D1019" s="314"/>
      <c r="E1019" s="314"/>
      <c r="F1019" s="314">
        <f>+VLOOKUP(A1019,Clasificación!C:K,9,FALSE)</f>
        <v>0</v>
      </c>
      <c r="G1019" s="314">
        <f t="shared" ref="G1019:G1022" si="73">C1019+D1019-E1019-F1019</f>
        <v>-32123822</v>
      </c>
      <c r="H1019" s="314">
        <f t="shared" ref="H1019:H1022" si="74">-G1019</f>
        <v>32123822</v>
      </c>
      <c r="I1019" s="314"/>
      <c r="J1019" s="314"/>
      <c r="K1019" s="314"/>
      <c r="L1019" s="314"/>
      <c r="M1019" s="314"/>
      <c r="N1019" s="314"/>
      <c r="O1019" s="314"/>
      <c r="P1019" s="314"/>
      <c r="Q1019" s="314"/>
      <c r="R1019" s="314"/>
      <c r="S1019" s="314"/>
      <c r="T1019" s="314"/>
      <c r="U1019" s="314"/>
      <c r="V1019" s="314"/>
      <c r="W1019" s="314"/>
      <c r="X1019" s="314"/>
      <c r="Y1019" s="314"/>
      <c r="Z1019" s="314"/>
      <c r="AA1019" s="314">
        <f t="shared" ref="AA1019:AA1022" si="75">SUM(G1019:Z1019)</f>
        <v>0</v>
      </c>
      <c r="AB1019" s="315"/>
      <c r="AC1019" s="316"/>
      <c r="AD1019" s="316"/>
      <c r="AE1019" s="316"/>
      <c r="AF1019" s="316"/>
      <c r="AG1019" s="316"/>
      <c r="AH1019" s="316"/>
      <c r="AI1019" s="316"/>
      <c r="AJ1019" s="316"/>
      <c r="AK1019" s="316"/>
      <c r="AL1019" s="316"/>
      <c r="AM1019" s="316"/>
      <c r="AN1019" s="316"/>
    </row>
    <row r="1020" spans="1:40" s="312" customFormat="1" ht="10.199999999999999" hidden="1">
      <c r="A1020" s="312">
        <v>4160115207</v>
      </c>
      <c r="B1020" s="313" t="s">
        <v>1418</v>
      </c>
      <c r="C1020" s="314">
        <f>-VLOOKUP(A1020,Clasificación!C:J,5,FALSE)</f>
        <v>-3699049</v>
      </c>
      <c r="D1020" s="314"/>
      <c r="E1020" s="314"/>
      <c r="F1020" s="314">
        <f>+VLOOKUP(A1020,Clasificación!C:K,9,FALSE)</f>
        <v>0</v>
      </c>
      <c r="G1020" s="314">
        <f t="shared" si="73"/>
        <v>-3699049</v>
      </c>
      <c r="H1020" s="314">
        <f t="shared" si="74"/>
        <v>3699049</v>
      </c>
      <c r="I1020" s="314"/>
      <c r="J1020" s="314"/>
      <c r="K1020" s="314"/>
      <c r="L1020" s="314"/>
      <c r="M1020" s="314"/>
      <c r="N1020" s="314"/>
      <c r="O1020" s="314"/>
      <c r="P1020" s="314"/>
      <c r="Q1020" s="314"/>
      <c r="R1020" s="314"/>
      <c r="S1020" s="314"/>
      <c r="T1020" s="314"/>
      <c r="U1020" s="314"/>
      <c r="V1020" s="314"/>
      <c r="W1020" s="314"/>
      <c r="X1020" s="314"/>
      <c r="Y1020" s="314"/>
      <c r="Z1020" s="314"/>
      <c r="AA1020" s="314">
        <f t="shared" si="75"/>
        <v>0</v>
      </c>
      <c r="AB1020" s="315"/>
      <c r="AC1020" s="316"/>
      <c r="AD1020" s="316"/>
      <c r="AE1020" s="316"/>
      <c r="AF1020" s="316"/>
      <c r="AG1020" s="316"/>
      <c r="AH1020" s="316"/>
      <c r="AI1020" s="316"/>
      <c r="AJ1020" s="316"/>
      <c r="AK1020" s="316"/>
      <c r="AL1020" s="316"/>
      <c r="AM1020" s="316"/>
      <c r="AN1020" s="316"/>
    </row>
    <row r="1021" spans="1:40" s="312" customFormat="1" ht="10.199999999999999" hidden="1">
      <c r="A1021" s="312">
        <v>4160115208</v>
      </c>
      <c r="B1021" s="313" t="s">
        <v>1419</v>
      </c>
      <c r="C1021" s="314">
        <f>-VLOOKUP(A1021,Clasificación!C:J,5,FALSE)</f>
        <v>-6781589</v>
      </c>
      <c r="D1021" s="314"/>
      <c r="E1021" s="314"/>
      <c r="F1021" s="314">
        <f>+VLOOKUP(A1021,Clasificación!C:K,9,FALSE)</f>
        <v>0</v>
      </c>
      <c r="G1021" s="314">
        <f t="shared" si="73"/>
        <v>-6781589</v>
      </c>
      <c r="H1021" s="314">
        <f t="shared" si="74"/>
        <v>6781589</v>
      </c>
      <c r="I1021" s="314"/>
      <c r="J1021" s="314"/>
      <c r="K1021" s="314"/>
      <c r="L1021" s="314"/>
      <c r="M1021" s="314"/>
      <c r="N1021" s="314"/>
      <c r="O1021" s="314"/>
      <c r="P1021" s="314"/>
      <c r="Q1021" s="314"/>
      <c r="R1021" s="314"/>
      <c r="S1021" s="314"/>
      <c r="T1021" s="314"/>
      <c r="U1021" s="314"/>
      <c r="V1021" s="314"/>
      <c r="W1021" s="314"/>
      <c r="X1021" s="314"/>
      <c r="Y1021" s="314"/>
      <c r="Z1021" s="314"/>
      <c r="AA1021" s="314">
        <f t="shared" si="75"/>
        <v>0</v>
      </c>
      <c r="AB1021" s="315"/>
      <c r="AC1021" s="316"/>
      <c r="AD1021" s="316"/>
      <c r="AE1021" s="316"/>
      <c r="AF1021" s="316"/>
      <c r="AG1021" s="316"/>
      <c r="AH1021" s="316"/>
      <c r="AI1021" s="316"/>
      <c r="AJ1021" s="316"/>
      <c r="AK1021" s="316"/>
      <c r="AL1021" s="316"/>
      <c r="AM1021" s="316"/>
      <c r="AN1021" s="316"/>
    </row>
    <row r="1022" spans="1:40" s="312" customFormat="1" ht="10.199999999999999" hidden="1">
      <c r="A1022" s="312">
        <v>4160115209</v>
      </c>
      <c r="B1022" s="313" t="s">
        <v>1420</v>
      </c>
      <c r="C1022" s="314">
        <f>-VLOOKUP(A1022,Clasificación!C:J,5,FALSE)</f>
        <v>-5726675</v>
      </c>
      <c r="D1022" s="314"/>
      <c r="E1022" s="314"/>
      <c r="F1022" s="314">
        <f>+VLOOKUP(A1022,Clasificación!C:K,9,FALSE)</f>
        <v>0</v>
      </c>
      <c r="G1022" s="314">
        <f t="shared" si="73"/>
        <v>-5726675</v>
      </c>
      <c r="H1022" s="314">
        <f t="shared" si="74"/>
        <v>5726675</v>
      </c>
      <c r="I1022" s="314"/>
      <c r="J1022" s="314"/>
      <c r="K1022" s="314"/>
      <c r="L1022" s="314"/>
      <c r="M1022" s="314"/>
      <c r="N1022" s="314"/>
      <c r="O1022" s="314"/>
      <c r="P1022" s="314"/>
      <c r="Q1022" s="314"/>
      <c r="R1022" s="314"/>
      <c r="S1022" s="314"/>
      <c r="T1022" s="314"/>
      <c r="U1022" s="314"/>
      <c r="V1022" s="314"/>
      <c r="W1022" s="314"/>
      <c r="X1022" s="314"/>
      <c r="Y1022" s="314"/>
      <c r="Z1022" s="314"/>
      <c r="AA1022" s="314">
        <f t="shared" si="75"/>
        <v>0</v>
      </c>
      <c r="AB1022" s="315"/>
      <c r="AC1022" s="316"/>
      <c r="AD1022" s="316"/>
      <c r="AE1022" s="316"/>
      <c r="AF1022" s="316"/>
      <c r="AG1022" s="316"/>
      <c r="AH1022" s="316"/>
      <c r="AI1022" s="316"/>
      <c r="AJ1022" s="316"/>
      <c r="AK1022" s="316"/>
      <c r="AL1022" s="316"/>
      <c r="AM1022" s="316"/>
      <c r="AN1022" s="316"/>
    </row>
    <row r="1023" spans="1:40" s="16" customFormat="1" ht="10.199999999999999" hidden="1">
      <c r="A1023" s="16">
        <v>41601153</v>
      </c>
      <c r="B1023" s="167" t="s">
        <v>1150</v>
      </c>
      <c r="C1023" s="54">
        <f>-VLOOKUP(A1023,Clasificación!C:J,5,FALSE)</f>
        <v>0</v>
      </c>
      <c r="D1023" s="54"/>
      <c r="E1023" s="54"/>
      <c r="F1023" s="54">
        <f>+VLOOKUP(A1023,Clasificación!C:K,9,FALSE)</f>
        <v>0</v>
      </c>
      <c r="G1023" s="54">
        <f t="shared" si="67"/>
        <v>0</v>
      </c>
      <c r="H1023" s="54"/>
      <c r="I1023" s="54"/>
      <c r="J1023" s="54"/>
      <c r="K1023" s="54"/>
      <c r="L1023" s="54"/>
      <c r="M1023" s="54"/>
      <c r="N1023" s="54"/>
      <c r="O1023" s="54"/>
      <c r="P1023" s="54"/>
      <c r="Q1023" s="54"/>
      <c r="R1023" s="54"/>
      <c r="S1023" s="54"/>
      <c r="T1023" s="54"/>
      <c r="U1023" s="54"/>
      <c r="V1023" s="54"/>
      <c r="W1023" s="54"/>
      <c r="X1023" s="54"/>
      <c r="Y1023" s="54"/>
      <c r="Z1023" s="54"/>
      <c r="AA1023" s="54">
        <f t="shared" si="62"/>
        <v>0</v>
      </c>
      <c r="AB1023" s="55"/>
      <c r="AC1023" s="168"/>
      <c r="AD1023" s="168"/>
      <c r="AE1023" s="168"/>
      <c r="AF1023" s="168"/>
      <c r="AG1023" s="168"/>
      <c r="AH1023" s="168"/>
      <c r="AI1023" s="168"/>
      <c r="AJ1023" s="168"/>
      <c r="AK1023" s="168"/>
      <c r="AL1023" s="168"/>
      <c r="AM1023" s="168"/>
      <c r="AN1023" s="168"/>
    </row>
    <row r="1024" spans="1:40" s="312" customFormat="1" ht="10.199999999999999" hidden="1">
      <c r="A1024" s="312">
        <v>4160115301</v>
      </c>
      <c r="B1024" s="313" t="s">
        <v>1151</v>
      </c>
      <c r="C1024" s="314">
        <f>-VLOOKUP(A1024,Clasificación!C:J,5,FALSE)</f>
        <v>-175376217</v>
      </c>
      <c r="D1024" s="314"/>
      <c r="E1024" s="314"/>
      <c r="F1024" s="314">
        <f>+VLOOKUP(A1024,Clasificación!C:K,9,FALSE)</f>
        <v>0</v>
      </c>
      <c r="G1024" s="314">
        <f t="shared" si="67"/>
        <v>-175376217</v>
      </c>
      <c r="H1024" s="314">
        <f>-G1024</f>
        <v>175376217</v>
      </c>
      <c r="I1024" s="314"/>
      <c r="J1024" s="314"/>
      <c r="K1024" s="314"/>
      <c r="L1024" s="314"/>
      <c r="M1024" s="314"/>
      <c r="N1024" s="314"/>
      <c r="O1024" s="314"/>
      <c r="P1024" s="314"/>
      <c r="Q1024" s="314"/>
      <c r="R1024" s="314"/>
      <c r="S1024" s="314"/>
      <c r="T1024" s="314"/>
      <c r="U1024" s="314"/>
      <c r="V1024" s="314"/>
      <c r="W1024" s="314"/>
      <c r="X1024" s="314"/>
      <c r="Y1024" s="314"/>
      <c r="Z1024" s="314"/>
      <c r="AA1024" s="314">
        <f t="shared" si="62"/>
        <v>0</v>
      </c>
      <c r="AB1024" s="315"/>
      <c r="AC1024" s="316"/>
      <c r="AD1024" s="316"/>
      <c r="AE1024" s="316"/>
      <c r="AF1024" s="316"/>
      <c r="AG1024" s="316"/>
      <c r="AH1024" s="316"/>
      <c r="AI1024" s="316"/>
      <c r="AJ1024" s="316"/>
      <c r="AK1024" s="316"/>
      <c r="AL1024" s="316"/>
      <c r="AM1024" s="316"/>
      <c r="AN1024" s="316"/>
    </row>
    <row r="1025" spans="1:40" s="312" customFormat="1" ht="10.199999999999999" hidden="1">
      <c r="A1025" s="312">
        <v>4160115302</v>
      </c>
      <c r="B1025" s="313" t="s">
        <v>1421</v>
      </c>
      <c r="C1025" s="314">
        <f>-VLOOKUP(A1025,Clasificación!C:J,5,FALSE)</f>
        <v>-1200830</v>
      </c>
      <c r="D1025" s="314"/>
      <c r="E1025" s="314"/>
      <c r="F1025" s="314">
        <f>+VLOOKUP(A1025,Clasificación!C:K,9,FALSE)</f>
        <v>0</v>
      </c>
      <c r="G1025" s="314">
        <f t="shared" ref="G1025" si="76">C1025+D1025-E1025-F1025</f>
        <v>-1200830</v>
      </c>
      <c r="H1025" s="314">
        <f>-G1025</f>
        <v>1200830</v>
      </c>
      <c r="I1025" s="314"/>
      <c r="J1025" s="314"/>
      <c r="K1025" s="314"/>
      <c r="L1025" s="314"/>
      <c r="M1025" s="314"/>
      <c r="N1025" s="314"/>
      <c r="O1025" s="314"/>
      <c r="P1025" s="314"/>
      <c r="Q1025" s="314"/>
      <c r="R1025" s="314"/>
      <c r="S1025" s="314"/>
      <c r="T1025" s="314"/>
      <c r="U1025" s="314"/>
      <c r="V1025" s="314"/>
      <c r="W1025" s="314"/>
      <c r="X1025" s="314"/>
      <c r="Y1025" s="314"/>
      <c r="Z1025" s="314"/>
      <c r="AA1025" s="314">
        <f>SUM(G1025:Z1025)</f>
        <v>0</v>
      </c>
      <c r="AB1025" s="315"/>
      <c r="AC1025" s="316"/>
      <c r="AD1025" s="316"/>
      <c r="AE1025" s="316"/>
      <c r="AF1025" s="316"/>
      <c r="AG1025" s="316"/>
      <c r="AH1025" s="316"/>
      <c r="AI1025" s="316"/>
      <c r="AJ1025" s="316"/>
      <c r="AK1025" s="316"/>
      <c r="AL1025" s="316"/>
      <c r="AM1025" s="316"/>
      <c r="AN1025" s="316"/>
    </row>
    <row r="1026" spans="1:40" s="16" customFormat="1" ht="10.199999999999999" hidden="1">
      <c r="A1026" s="16">
        <v>4160116</v>
      </c>
      <c r="B1026" s="167" t="s">
        <v>935</v>
      </c>
      <c r="C1026" s="54">
        <f>-VLOOKUP(A1026,Clasificación!C:J,5,FALSE)</f>
        <v>0</v>
      </c>
      <c r="D1026" s="54"/>
      <c r="E1026" s="54"/>
      <c r="F1026" s="54">
        <f>+VLOOKUP(A1026,Clasificación!C:K,9,FALSE)</f>
        <v>0</v>
      </c>
      <c r="G1026" s="54">
        <f t="shared" si="67"/>
        <v>0</v>
      </c>
      <c r="H1026" s="54"/>
      <c r="I1026" s="54"/>
      <c r="J1026" s="54"/>
      <c r="K1026" s="54"/>
      <c r="L1026" s="54"/>
      <c r="M1026" s="54"/>
      <c r="N1026" s="54"/>
      <c r="O1026" s="54"/>
      <c r="P1026" s="54"/>
      <c r="Q1026" s="54"/>
      <c r="R1026" s="54"/>
      <c r="S1026" s="54"/>
      <c r="T1026" s="54"/>
      <c r="U1026" s="54"/>
      <c r="V1026" s="54"/>
      <c r="W1026" s="54"/>
      <c r="X1026" s="54"/>
      <c r="Y1026" s="54"/>
      <c r="Z1026" s="54"/>
      <c r="AA1026" s="54">
        <f t="shared" si="62"/>
        <v>0</v>
      </c>
      <c r="AB1026" s="55"/>
      <c r="AC1026" s="168"/>
      <c r="AD1026" s="168"/>
      <c r="AE1026" s="168"/>
      <c r="AF1026" s="168"/>
      <c r="AG1026" s="168"/>
      <c r="AH1026" s="168"/>
      <c r="AI1026" s="168"/>
      <c r="AJ1026" s="168"/>
      <c r="AK1026" s="168"/>
      <c r="AL1026" s="168"/>
      <c r="AM1026" s="168"/>
      <c r="AN1026" s="168"/>
    </row>
    <row r="1027" spans="1:40" s="16" customFormat="1" ht="10.199999999999999" hidden="1">
      <c r="A1027" s="16">
        <v>41601161</v>
      </c>
      <c r="B1027" s="167" t="s">
        <v>969</v>
      </c>
      <c r="C1027" s="54">
        <f>-VLOOKUP(A1027,Clasificación!C:J,5,FALSE)</f>
        <v>0</v>
      </c>
      <c r="D1027" s="54"/>
      <c r="E1027" s="54"/>
      <c r="F1027" s="54">
        <f>+VLOOKUP(A1027,Clasificación!C:K,9,FALSE)</f>
        <v>0</v>
      </c>
      <c r="G1027" s="54">
        <f t="shared" si="67"/>
        <v>0</v>
      </c>
      <c r="H1027" s="54"/>
      <c r="I1027" s="54"/>
      <c r="J1027" s="54"/>
      <c r="K1027" s="54"/>
      <c r="L1027" s="54"/>
      <c r="M1027" s="54"/>
      <c r="N1027" s="54"/>
      <c r="O1027" s="54"/>
      <c r="P1027" s="54"/>
      <c r="Q1027" s="54"/>
      <c r="R1027" s="54"/>
      <c r="S1027" s="54"/>
      <c r="T1027" s="54"/>
      <c r="U1027" s="54"/>
      <c r="V1027" s="54"/>
      <c r="W1027" s="54"/>
      <c r="X1027" s="54"/>
      <c r="Y1027" s="54"/>
      <c r="Z1027" s="54"/>
      <c r="AA1027" s="54">
        <f t="shared" si="62"/>
        <v>0</v>
      </c>
      <c r="AB1027" s="55"/>
      <c r="AC1027" s="168"/>
      <c r="AD1027" s="168"/>
      <c r="AE1027" s="168"/>
      <c r="AF1027" s="168"/>
      <c r="AG1027" s="168"/>
      <c r="AH1027" s="168"/>
      <c r="AI1027" s="168"/>
      <c r="AJ1027" s="168"/>
      <c r="AK1027" s="168"/>
      <c r="AL1027" s="168"/>
      <c r="AM1027" s="168"/>
      <c r="AN1027" s="168"/>
    </row>
    <row r="1028" spans="1:40" s="16" customFormat="1" ht="10.199999999999999" hidden="1">
      <c r="A1028" s="16">
        <v>4160116101</v>
      </c>
      <c r="B1028" s="167" t="s">
        <v>970</v>
      </c>
      <c r="C1028" s="54">
        <f>-VLOOKUP(A1028,Clasificación!C:J,5,FALSE)</f>
        <v>-2271079</v>
      </c>
      <c r="D1028" s="54"/>
      <c r="E1028" s="54"/>
      <c r="F1028" s="54">
        <f>+VLOOKUP(A1028,Clasificación!C:K,9,FALSE)</f>
        <v>0</v>
      </c>
      <c r="G1028" s="54">
        <f t="shared" si="67"/>
        <v>-2271079</v>
      </c>
      <c r="H1028" s="54">
        <f t="shared" ref="H1028:H1031" si="77">-G1028</f>
        <v>2271079</v>
      </c>
      <c r="I1028" s="54"/>
      <c r="J1028" s="54"/>
      <c r="K1028" s="54"/>
      <c r="L1028" s="54"/>
      <c r="M1028" s="54"/>
      <c r="N1028" s="54"/>
      <c r="O1028" s="54"/>
      <c r="P1028" s="54"/>
      <c r="Q1028" s="54"/>
      <c r="R1028" s="54"/>
      <c r="S1028" s="54"/>
      <c r="T1028" s="54"/>
      <c r="U1028" s="54"/>
      <c r="V1028" s="54"/>
      <c r="W1028" s="54"/>
      <c r="X1028" s="54"/>
      <c r="Y1028" s="54"/>
      <c r="Z1028" s="54"/>
      <c r="AA1028" s="54">
        <f t="shared" si="62"/>
        <v>0</v>
      </c>
      <c r="AB1028" s="55"/>
      <c r="AC1028" s="168"/>
      <c r="AD1028" s="168"/>
      <c r="AE1028" s="168"/>
      <c r="AF1028" s="168"/>
      <c r="AG1028" s="168"/>
      <c r="AH1028" s="168"/>
      <c r="AI1028" s="168"/>
      <c r="AJ1028" s="168"/>
      <c r="AK1028" s="168"/>
      <c r="AL1028" s="168"/>
      <c r="AM1028" s="168"/>
      <c r="AN1028" s="168"/>
    </row>
    <row r="1029" spans="1:40" s="16" customFormat="1" ht="10.199999999999999" hidden="1">
      <c r="A1029" s="16">
        <v>4160116102</v>
      </c>
      <c r="B1029" s="167" t="s">
        <v>971</v>
      </c>
      <c r="C1029" s="54">
        <f>-VLOOKUP(A1029,Clasificación!C:J,5,FALSE)</f>
        <v>-3518397</v>
      </c>
      <c r="D1029" s="54"/>
      <c r="E1029" s="54"/>
      <c r="F1029" s="54">
        <f>+VLOOKUP(A1029,Clasificación!C:K,9,FALSE)</f>
        <v>0</v>
      </c>
      <c r="G1029" s="54">
        <f t="shared" si="67"/>
        <v>-3518397</v>
      </c>
      <c r="H1029" s="54">
        <f t="shared" si="77"/>
        <v>3518397</v>
      </c>
      <c r="I1029" s="54"/>
      <c r="J1029" s="54"/>
      <c r="K1029" s="54"/>
      <c r="L1029" s="54"/>
      <c r="M1029" s="54"/>
      <c r="N1029" s="54"/>
      <c r="O1029" s="54"/>
      <c r="P1029" s="54"/>
      <c r="Q1029" s="54"/>
      <c r="R1029" s="54"/>
      <c r="S1029" s="54"/>
      <c r="T1029" s="54"/>
      <c r="U1029" s="54"/>
      <c r="V1029" s="54"/>
      <c r="W1029" s="54"/>
      <c r="X1029" s="54"/>
      <c r="Y1029" s="54"/>
      <c r="Z1029" s="54"/>
      <c r="AA1029" s="54">
        <f t="shared" si="62"/>
        <v>0</v>
      </c>
      <c r="AB1029" s="55"/>
      <c r="AC1029" s="168"/>
      <c r="AD1029" s="168"/>
      <c r="AE1029" s="168"/>
      <c r="AF1029" s="168"/>
      <c r="AG1029" s="168"/>
      <c r="AH1029" s="168"/>
      <c r="AI1029" s="168"/>
      <c r="AJ1029" s="168"/>
      <c r="AK1029" s="168"/>
      <c r="AL1029" s="168"/>
      <c r="AM1029" s="168"/>
      <c r="AN1029" s="168"/>
    </row>
    <row r="1030" spans="1:40" s="16" customFormat="1" ht="10.199999999999999" hidden="1">
      <c r="A1030" s="16">
        <v>4160116103</v>
      </c>
      <c r="B1030" s="167" t="s">
        <v>972</v>
      </c>
      <c r="C1030" s="54">
        <f>-VLOOKUP(A1030,Clasificación!C:J,5,FALSE)</f>
        <v>-155007</v>
      </c>
      <c r="D1030" s="54"/>
      <c r="E1030" s="54"/>
      <c r="F1030" s="54">
        <f>+VLOOKUP(A1030,Clasificación!C:K,9,FALSE)</f>
        <v>0</v>
      </c>
      <c r="G1030" s="54">
        <f t="shared" si="67"/>
        <v>-155007</v>
      </c>
      <c r="H1030" s="54">
        <f t="shared" si="77"/>
        <v>155007</v>
      </c>
      <c r="I1030" s="54"/>
      <c r="J1030" s="54"/>
      <c r="K1030" s="54"/>
      <c r="L1030" s="54"/>
      <c r="M1030" s="54"/>
      <c r="N1030" s="54"/>
      <c r="O1030" s="54"/>
      <c r="P1030" s="54"/>
      <c r="Q1030" s="54"/>
      <c r="R1030" s="54"/>
      <c r="S1030" s="54"/>
      <c r="T1030" s="54"/>
      <c r="U1030" s="54"/>
      <c r="V1030" s="54"/>
      <c r="W1030" s="54"/>
      <c r="X1030" s="54"/>
      <c r="Y1030" s="54"/>
      <c r="Z1030" s="54"/>
      <c r="AA1030" s="54">
        <f t="shared" si="62"/>
        <v>0</v>
      </c>
      <c r="AB1030" s="55"/>
      <c r="AC1030" s="168"/>
      <c r="AD1030" s="168"/>
      <c r="AE1030" s="168"/>
      <c r="AF1030" s="168"/>
      <c r="AG1030" s="168"/>
      <c r="AH1030" s="168"/>
      <c r="AI1030" s="168"/>
      <c r="AJ1030" s="168"/>
      <c r="AK1030" s="168"/>
      <c r="AL1030" s="168"/>
      <c r="AM1030" s="168"/>
      <c r="AN1030" s="168"/>
    </row>
    <row r="1031" spans="1:40" s="16" customFormat="1" ht="10.199999999999999" hidden="1">
      <c r="A1031" s="16">
        <v>4160116104</v>
      </c>
      <c r="B1031" s="167" t="s">
        <v>1098</v>
      </c>
      <c r="C1031" s="54">
        <f>-VLOOKUP(A1031,Clasificación!C:J,5,FALSE)</f>
        <v>-51468</v>
      </c>
      <c r="D1031" s="54"/>
      <c r="E1031" s="54"/>
      <c r="F1031" s="54">
        <f>+VLOOKUP(A1031,Clasificación!C:K,9,FALSE)</f>
        <v>0</v>
      </c>
      <c r="G1031" s="54">
        <f t="shared" si="67"/>
        <v>-51468</v>
      </c>
      <c r="H1031" s="54">
        <f t="shared" si="77"/>
        <v>51468</v>
      </c>
      <c r="I1031" s="54"/>
      <c r="J1031" s="54"/>
      <c r="K1031" s="54"/>
      <c r="L1031" s="54"/>
      <c r="M1031" s="54"/>
      <c r="N1031" s="54"/>
      <c r="O1031" s="54"/>
      <c r="P1031" s="54"/>
      <c r="Q1031" s="54"/>
      <c r="R1031" s="54"/>
      <c r="S1031" s="54"/>
      <c r="T1031" s="54"/>
      <c r="U1031" s="54"/>
      <c r="V1031" s="54"/>
      <c r="W1031" s="54"/>
      <c r="X1031" s="54"/>
      <c r="Y1031" s="54"/>
      <c r="Z1031" s="54"/>
      <c r="AA1031" s="54">
        <f t="shared" si="62"/>
        <v>0</v>
      </c>
      <c r="AB1031" s="55"/>
      <c r="AC1031" s="168"/>
      <c r="AD1031" s="168"/>
      <c r="AE1031" s="168"/>
      <c r="AF1031" s="168"/>
      <c r="AG1031" s="168"/>
      <c r="AH1031" s="168"/>
      <c r="AI1031" s="168"/>
      <c r="AJ1031" s="168"/>
      <c r="AK1031" s="168"/>
      <c r="AL1031" s="168"/>
      <c r="AM1031" s="168"/>
      <c r="AN1031" s="168"/>
    </row>
    <row r="1032" spans="1:40" s="16" customFormat="1" ht="10.199999999999999" hidden="1">
      <c r="A1032" s="16">
        <v>4160116106</v>
      </c>
      <c r="B1032" s="167" t="s">
        <v>1422</v>
      </c>
      <c r="C1032" s="54">
        <f>-VLOOKUP(A1032,Clasificación!C:J,5,FALSE)</f>
        <v>-22500000</v>
      </c>
      <c r="D1032" s="54"/>
      <c r="E1032" s="54"/>
      <c r="F1032" s="54">
        <f>+VLOOKUP(A1032,Clasificación!C:K,9,FALSE)</f>
        <v>0</v>
      </c>
      <c r="G1032" s="54">
        <f t="shared" ref="G1032:G1034" si="78">C1032+D1032-E1032-F1032</f>
        <v>-22500000</v>
      </c>
      <c r="H1032" s="54">
        <f t="shared" ref="H1032:H1034" si="79">-G1032</f>
        <v>22500000</v>
      </c>
      <c r="I1032" s="54"/>
      <c r="J1032" s="54"/>
      <c r="K1032" s="54"/>
      <c r="L1032" s="54"/>
      <c r="M1032" s="54"/>
      <c r="N1032" s="54"/>
      <c r="O1032" s="54"/>
      <c r="P1032" s="54"/>
      <c r="Q1032" s="54"/>
      <c r="R1032" s="54"/>
      <c r="S1032" s="54"/>
      <c r="T1032" s="54"/>
      <c r="U1032" s="54"/>
      <c r="V1032" s="54"/>
      <c r="W1032" s="54"/>
      <c r="X1032" s="54"/>
      <c r="Y1032" s="54"/>
      <c r="Z1032" s="54"/>
      <c r="AA1032" s="54">
        <f t="shared" ref="AA1032:AA1034" si="80">SUM(G1032:Z1032)</f>
        <v>0</v>
      </c>
      <c r="AB1032" s="55"/>
      <c r="AC1032" s="168"/>
      <c r="AD1032" s="168"/>
      <c r="AE1032" s="168"/>
      <c r="AF1032" s="168"/>
      <c r="AG1032" s="168"/>
      <c r="AH1032" s="168"/>
      <c r="AI1032" s="168"/>
      <c r="AJ1032" s="168"/>
      <c r="AK1032" s="168"/>
      <c r="AL1032" s="168"/>
      <c r="AM1032" s="168"/>
      <c r="AN1032" s="168"/>
    </row>
    <row r="1033" spans="1:40" s="16" customFormat="1" ht="10.199999999999999" hidden="1">
      <c r="A1033" s="16">
        <v>4160116107</v>
      </c>
      <c r="B1033" s="167" t="s">
        <v>1423</v>
      </c>
      <c r="C1033" s="54">
        <f>-VLOOKUP(A1033,Clasificación!C:J,5,FALSE)</f>
        <v>-340000</v>
      </c>
      <c r="D1033" s="54"/>
      <c r="E1033" s="54"/>
      <c r="F1033" s="54">
        <f>+VLOOKUP(A1033,Clasificación!C:K,9,FALSE)</f>
        <v>0</v>
      </c>
      <c r="G1033" s="54">
        <f t="shared" si="78"/>
        <v>-340000</v>
      </c>
      <c r="H1033" s="54">
        <f t="shared" si="79"/>
        <v>340000</v>
      </c>
      <c r="I1033" s="54"/>
      <c r="J1033" s="54"/>
      <c r="K1033" s="54"/>
      <c r="L1033" s="54"/>
      <c r="M1033" s="54"/>
      <c r="N1033" s="54"/>
      <c r="O1033" s="54"/>
      <c r="P1033" s="54"/>
      <c r="Q1033" s="54"/>
      <c r="R1033" s="54"/>
      <c r="S1033" s="54"/>
      <c r="T1033" s="54"/>
      <c r="U1033" s="54"/>
      <c r="V1033" s="54"/>
      <c r="W1033" s="54"/>
      <c r="X1033" s="54"/>
      <c r="Y1033" s="54"/>
      <c r="Z1033" s="54"/>
      <c r="AA1033" s="54">
        <f t="shared" si="80"/>
        <v>0</v>
      </c>
      <c r="AB1033" s="55"/>
      <c r="AC1033" s="168"/>
      <c r="AD1033" s="168"/>
      <c r="AE1033" s="168"/>
      <c r="AF1033" s="168"/>
      <c r="AG1033" s="168"/>
      <c r="AH1033" s="168"/>
      <c r="AI1033" s="168"/>
      <c r="AJ1033" s="168"/>
      <c r="AK1033" s="168"/>
      <c r="AL1033" s="168"/>
      <c r="AM1033" s="168"/>
      <c r="AN1033" s="168"/>
    </row>
    <row r="1034" spans="1:40" s="16" customFormat="1" ht="10.199999999999999" hidden="1">
      <c r="A1034" s="16">
        <v>4160116108</v>
      </c>
      <c r="B1034" s="167" t="s">
        <v>1424</v>
      </c>
      <c r="C1034" s="54">
        <f>-VLOOKUP(A1034,Clasificación!C:J,5,FALSE)</f>
        <v>-280000</v>
      </c>
      <c r="D1034" s="54"/>
      <c r="E1034" s="54"/>
      <c r="F1034" s="54">
        <f>+VLOOKUP(A1034,Clasificación!C:K,9,FALSE)</f>
        <v>0</v>
      </c>
      <c r="G1034" s="54">
        <f t="shared" si="78"/>
        <v>-280000</v>
      </c>
      <c r="H1034" s="54">
        <f t="shared" si="79"/>
        <v>280000</v>
      </c>
      <c r="I1034" s="54"/>
      <c r="J1034" s="54"/>
      <c r="K1034" s="54"/>
      <c r="L1034" s="54"/>
      <c r="M1034" s="54"/>
      <c r="N1034" s="54"/>
      <c r="O1034" s="54"/>
      <c r="P1034" s="54"/>
      <c r="Q1034" s="54"/>
      <c r="R1034" s="54"/>
      <c r="S1034" s="54"/>
      <c r="T1034" s="54"/>
      <c r="U1034" s="54"/>
      <c r="V1034" s="54"/>
      <c r="W1034" s="54"/>
      <c r="X1034" s="54"/>
      <c r="Y1034" s="54"/>
      <c r="Z1034" s="54"/>
      <c r="AA1034" s="54">
        <f t="shared" si="80"/>
        <v>0</v>
      </c>
      <c r="AB1034" s="55"/>
      <c r="AC1034" s="168"/>
      <c r="AD1034" s="168"/>
      <c r="AE1034" s="168"/>
      <c r="AF1034" s="168"/>
      <c r="AG1034" s="168"/>
      <c r="AH1034" s="168"/>
      <c r="AI1034" s="168"/>
      <c r="AJ1034" s="168"/>
      <c r="AK1034" s="168"/>
      <c r="AL1034" s="168"/>
      <c r="AM1034" s="168"/>
      <c r="AN1034" s="168"/>
    </row>
    <row r="1035" spans="1:40" s="16" customFormat="1" ht="10.199999999999999" hidden="1">
      <c r="A1035" s="16">
        <v>41601162</v>
      </c>
      <c r="B1035" s="167" t="s">
        <v>1022</v>
      </c>
      <c r="C1035" s="54">
        <f>-VLOOKUP(A1035,Clasificación!C:J,5,FALSE)</f>
        <v>0</v>
      </c>
      <c r="D1035" s="54"/>
      <c r="E1035" s="54"/>
      <c r="F1035" s="54">
        <f>+VLOOKUP(A1035,Clasificación!C:K,9,FALSE)</f>
        <v>0</v>
      </c>
      <c r="G1035" s="54">
        <f t="shared" si="67"/>
        <v>0</v>
      </c>
      <c r="H1035" s="54"/>
      <c r="I1035" s="54"/>
      <c r="J1035" s="54"/>
      <c r="K1035" s="54"/>
      <c r="L1035" s="54"/>
      <c r="M1035" s="54"/>
      <c r="N1035" s="54"/>
      <c r="O1035" s="54"/>
      <c r="P1035" s="54"/>
      <c r="Q1035" s="54"/>
      <c r="R1035" s="54"/>
      <c r="S1035" s="54"/>
      <c r="T1035" s="54"/>
      <c r="U1035" s="54"/>
      <c r="V1035" s="54"/>
      <c r="W1035" s="54"/>
      <c r="X1035" s="54"/>
      <c r="Y1035" s="54"/>
      <c r="Z1035" s="54"/>
      <c r="AA1035" s="54">
        <f t="shared" si="62"/>
        <v>0</v>
      </c>
      <c r="AB1035" s="55"/>
      <c r="AC1035" s="168"/>
      <c r="AD1035" s="168"/>
      <c r="AE1035" s="168"/>
      <c r="AF1035" s="168"/>
      <c r="AG1035" s="168"/>
      <c r="AH1035" s="168"/>
      <c r="AI1035" s="168"/>
      <c r="AJ1035" s="168"/>
      <c r="AK1035" s="168"/>
      <c r="AL1035" s="168"/>
      <c r="AM1035" s="168"/>
      <c r="AN1035" s="168"/>
    </row>
    <row r="1036" spans="1:40" s="16" customFormat="1" ht="10.199999999999999" hidden="1">
      <c r="A1036" s="16">
        <v>4160116201</v>
      </c>
      <c r="B1036" s="167" t="s">
        <v>1023</v>
      </c>
      <c r="C1036" s="54">
        <f>-VLOOKUP(A1036,Clasificación!C:J,5,FALSE)</f>
        <v>-3508989</v>
      </c>
      <c r="D1036" s="54"/>
      <c r="E1036" s="54"/>
      <c r="F1036" s="54">
        <f>+VLOOKUP(A1036,Clasificación!C:K,9,FALSE)</f>
        <v>0</v>
      </c>
      <c r="G1036" s="54">
        <f t="shared" si="67"/>
        <v>-3508989</v>
      </c>
      <c r="H1036" s="54">
        <f t="shared" ref="H1036:H1037" si="81">-G1036</f>
        <v>3508989</v>
      </c>
      <c r="I1036" s="54"/>
      <c r="J1036" s="54"/>
      <c r="K1036" s="54"/>
      <c r="L1036" s="54"/>
      <c r="M1036" s="54"/>
      <c r="N1036" s="54"/>
      <c r="O1036" s="54"/>
      <c r="P1036" s="54"/>
      <c r="Q1036" s="54"/>
      <c r="R1036" s="54"/>
      <c r="S1036" s="54"/>
      <c r="T1036" s="54"/>
      <c r="U1036" s="54"/>
      <c r="V1036" s="54"/>
      <c r="W1036" s="54"/>
      <c r="X1036" s="54"/>
      <c r="Y1036" s="54"/>
      <c r="Z1036" s="54"/>
      <c r="AA1036" s="54">
        <f t="shared" si="62"/>
        <v>0</v>
      </c>
      <c r="AB1036" s="55"/>
      <c r="AC1036" s="168"/>
      <c r="AD1036" s="168"/>
      <c r="AE1036" s="168"/>
      <c r="AF1036" s="168"/>
      <c r="AG1036" s="168"/>
      <c r="AH1036" s="168"/>
      <c r="AI1036" s="168"/>
      <c r="AJ1036" s="168"/>
      <c r="AK1036" s="168"/>
      <c r="AL1036" s="168"/>
      <c r="AM1036" s="168"/>
      <c r="AN1036" s="168"/>
    </row>
    <row r="1037" spans="1:40" s="16" customFormat="1" ht="10.199999999999999" hidden="1">
      <c r="A1037" s="16">
        <v>4160116202</v>
      </c>
      <c r="B1037" s="167" t="s">
        <v>1099</v>
      </c>
      <c r="C1037" s="54">
        <f>-VLOOKUP(A1037,Clasificación!C:J,5,FALSE)</f>
        <v>-2069227</v>
      </c>
      <c r="D1037" s="54"/>
      <c r="E1037" s="54"/>
      <c r="F1037" s="54">
        <f>+VLOOKUP(A1037,Clasificación!C:K,9,FALSE)</f>
        <v>0</v>
      </c>
      <c r="G1037" s="54">
        <f t="shared" si="67"/>
        <v>-2069227</v>
      </c>
      <c r="H1037" s="54">
        <f t="shared" si="81"/>
        <v>2069227</v>
      </c>
      <c r="I1037" s="54"/>
      <c r="J1037" s="54"/>
      <c r="K1037" s="54"/>
      <c r="L1037" s="54"/>
      <c r="M1037" s="54"/>
      <c r="N1037" s="54"/>
      <c r="O1037" s="54"/>
      <c r="P1037" s="54"/>
      <c r="Q1037" s="54"/>
      <c r="R1037" s="54"/>
      <c r="S1037" s="54"/>
      <c r="T1037" s="54"/>
      <c r="U1037" s="54"/>
      <c r="V1037" s="54"/>
      <c r="W1037" s="54"/>
      <c r="X1037" s="54"/>
      <c r="Y1037" s="54"/>
      <c r="Z1037" s="54"/>
      <c r="AA1037" s="54">
        <f t="shared" si="62"/>
        <v>0</v>
      </c>
      <c r="AB1037" s="55"/>
      <c r="AC1037" s="168"/>
      <c r="AD1037" s="168"/>
      <c r="AE1037" s="168"/>
      <c r="AF1037" s="168"/>
      <c r="AG1037" s="168"/>
      <c r="AH1037" s="168"/>
      <c r="AI1037" s="168"/>
      <c r="AJ1037" s="168"/>
      <c r="AK1037" s="168"/>
      <c r="AL1037" s="168"/>
      <c r="AM1037" s="168"/>
      <c r="AN1037" s="168"/>
    </row>
    <row r="1038" spans="1:40" s="16" customFormat="1" ht="10.199999999999999" hidden="1">
      <c r="A1038" s="16">
        <v>4160116206</v>
      </c>
      <c r="B1038" s="167" t="s">
        <v>1425</v>
      </c>
      <c r="C1038" s="54">
        <f>-VLOOKUP(A1038,Clasificación!C:J,5,FALSE)</f>
        <v>-8030955</v>
      </c>
      <c r="D1038" s="54"/>
      <c r="E1038" s="54"/>
      <c r="F1038" s="54">
        <f>+VLOOKUP(A1038,Clasificación!C:K,9,FALSE)</f>
        <v>0</v>
      </c>
      <c r="G1038" s="54">
        <f t="shared" ref="G1038:G1041" si="82">C1038+D1038-E1038-F1038</f>
        <v>-8030955</v>
      </c>
      <c r="H1038" s="54">
        <f t="shared" ref="H1038:H1041" si="83">-G1038</f>
        <v>8030955</v>
      </c>
      <c r="I1038" s="54"/>
      <c r="J1038" s="54"/>
      <c r="K1038" s="54"/>
      <c r="L1038" s="54"/>
      <c r="M1038" s="54"/>
      <c r="N1038" s="54"/>
      <c r="O1038" s="54"/>
      <c r="P1038" s="54"/>
      <c r="Q1038" s="54"/>
      <c r="R1038" s="54"/>
      <c r="S1038" s="54"/>
      <c r="T1038" s="54"/>
      <c r="U1038" s="54"/>
      <c r="V1038" s="54"/>
      <c r="W1038" s="54"/>
      <c r="X1038" s="54"/>
      <c r="Y1038" s="54"/>
      <c r="Z1038" s="54"/>
      <c r="AA1038" s="54">
        <f t="shared" ref="AA1038:AA1041" si="84">SUM(G1038:Z1038)</f>
        <v>0</v>
      </c>
      <c r="AB1038" s="55"/>
      <c r="AC1038" s="168"/>
      <c r="AD1038" s="168"/>
      <c r="AE1038" s="168"/>
      <c r="AF1038" s="168"/>
      <c r="AG1038" s="168"/>
      <c r="AH1038" s="168"/>
      <c r="AI1038" s="168"/>
      <c r="AJ1038" s="168"/>
      <c r="AK1038" s="168"/>
      <c r="AL1038" s="168"/>
      <c r="AM1038" s="168"/>
      <c r="AN1038" s="168"/>
    </row>
    <row r="1039" spans="1:40" s="16" customFormat="1" ht="10.199999999999999" hidden="1">
      <c r="A1039" s="16">
        <v>4160116207</v>
      </c>
      <c r="B1039" s="167" t="s">
        <v>1426</v>
      </c>
      <c r="C1039" s="54">
        <f>-VLOOKUP(A1039,Clasificación!C:J,5,FALSE)</f>
        <v>-924762</v>
      </c>
      <c r="D1039" s="54"/>
      <c r="E1039" s="54"/>
      <c r="F1039" s="54">
        <f>+VLOOKUP(A1039,Clasificación!C:K,9,FALSE)</f>
        <v>0</v>
      </c>
      <c r="G1039" s="54">
        <f t="shared" si="82"/>
        <v>-924762</v>
      </c>
      <c r="H1039" s="54">
        <f t="shared" si="83"/>
        <v>924762</v>
      </c>
      <c r="I1039" s="54"/>
      <c r="J1039" s="54"/>
      <c r="K1039" s="54"/>
      <c r="L1039" s="54"/>
      <c r="M1039" s="54"/>
      <c r="N1039" s="54"/>
      <c r="O1039" s="54"/>
      <c r="P1039" s="54"/>
      <c r="Q1039" s="54"/>
      <c r="R1039" s="54"/>
      <c r="S1039" s="54"/>
      <c r="T1039" s="54"/>
      <c r="U1039" s="54"/>
      <c r="V1039" s="54"/>
      <c r="W1039" s="54"/>
      <c r="X1039" s="54"/>
      <c r="Y1039" s="54"/>
      <c r="Z1039" s="54"/>
      <c r="AA1039" s="54">
        <f t="shared" si="84"/>
        <v>0</v>
      </c>
      <c r="AB1039" s="55"/>
      <c r="AC1039" s="168"/>
      <c r="AD1039" s="168"/>
      <c r="AE1039" s="168"/>
      <c r="AF1039" s="168"/>
      <c r="AG1039" s="168"/>
      <c r="AH1039" s="168"/>
      <c r="AI1039" s="168"/>
      <c r="AJ1039" s="168"/>
      <c r="AK1039" s="168"/>
      <c r="AL1039" s="168"/>
      <c r="AM1039" s="168"/>
      <c r="AN1039" s="168"/>
    </row>
    <row r="1040" spans="1:40" s="16" customFormat="1" ht="10.199999999999999" hidden="1">
      <c r="A1040" s="16">
        <v>4160116208</v>
      </c>
      <c r="B1040" s="167" t="s">
        <v>1427</v>
      </c>
      <c r="C1040" s="54">
        <f>-VLOOKUP(A1040,Clasificación!C:J,5,FALSE)</f>
        <v>-1431671</v>
      </c>
      <c r="D1040" s="54"/>
      <c r="E1040" s="54"/>
      <c r="F1040" s="54">
        <f>+VLOOKUP(A1040,Clasificación!C:K,9,FALSE)</f>
        <v>0</v>
      </c>
      <c r="G1040" s="54">
        <f t="shared" si="82"/>
        <v>-1431671</v>
      </c>
      <c r="H1040" s="54">
        <f t="shared" si="83"/>
        <v>1431671</v>
      </c>
      <c r="I1040" s="54"/>
      <c r="J1040" s="54"/>
      <c r="K1040" s="54"/>
      <c r="L1040" s="54"/>
      <c r="M1040" s="54"/>
      <c r="N1040" s="54"/>
      <c r="O1040" s="54"/>
      <c r="P1040" s="54"/>
      <c r="Q1040" s="54"/>
      <c r="R1040" s="54"/>
      <c r="S1040" s="54"/>
      <c r="T1040" s="54"/>
      <c r="U1040" s="54"/>
      <c r="V1040" s="54"/>
      <c r="W1040" s="54"/>
      <c r="X1040" s="54"/>
      <c r="Y1040" s="54"/>
      <c r="Z1040" s="54"/>
      <c r="AA1040" s="54">
        <f t="shared" si="84"/>
        <v>0</v>
      </c>
      <c r="AB1040" s="55"/>
      <c r="AC1040" s="168"/>
      <c r="AD1040" s="168"/>
      <c r="AE1040" s="168"/>
      <c r="AF1040" s="168"/>
      <c r="AG1040" s="168"/>
      <c r="AH1040" s="168"/>
      <c r="AI1040" s="168"/>
      <c r="AJ1040" s="168"/>
      <c r="AK1040" s="168"/>
      <c r="AL1040" s="168"/>
      <c r="AM1040" s="168"/>
      <c r="AN1040" s="168"/>
    </row>
    <row r="1041" spans="1:40" s="16" customFormat="1" ht="10.199999999999999" hidden="1">
      <c r="A1041" s="16">
        <v>4160116209</v>
      </c>
      <c r="B1041" s="167" t="s">
        <v>1428</v>
      </c>
      <c r="C1041" s="54">
        <f>-VLOOKUP(A1041,Clasificación!C:J,5,FALSE)</f>
        <v>-1695398</v>
      </c>
      <c r="D1041" s="54"/>
      <c r="E1041" s="54"/>
      <c r="F1041" s="54">
        <f>+VLOOKUP(A1041,Clasificación!C:K,9,FALSE)</f>
        <v>0</v>
      </c>
      <c r="G1041" s="54">
        <f t="shared" si="82"/>
        <v>-1695398</v>
      </c>
      <c r="H1041" s="54">
        <f t="shared" si="83"/>
        <v>1695398</v>
      </c>
      <c r="I1041" s="54"/>
      <c r="J1041" s="54"/>
      <c r="K1041" s="54"/>
      <c r="L1041" s="54"/>
      <c r="M1041" s="54"/>
      <c r="N1041" s="54"/>
      <c r="O1041" s="54"/>
      <c r="P1041" s="54"/>
      <c r="Q1041" s="54"/>
      <c r="R1041" s="54"/>
      <c r="S1041" s="54"/>
      <c r="T1041" s="54"/>
      <c r="U1041" s="54"/>
      <c r="V1041" s="54"/>
      <c r="W1041" s="54"/>
      <c r="X1041" s="54"/>
      <c r="Y1041" s="54"/>
      <c r="Z1041" s="54"/>
      <c r="AA1041" s="54">
        <f t="shared" si="84"/>
        <v>0</v>
      </c>
      <c r="AB1041" s="55"/>
      <c r="AC1041" s="168"/>
      <c r="AD1041" s="168"/>
      <c r="AE1041" s="168"/>
      <c r="AF1041" s="168"/>
      <c r="AG1041" s="168"/>
      <c r="AH1041" s="168"/>
      <c r="AI1041" s="168"/>
      <c r="AJ1041" s="168"/>
      <c r="AK1041" s="168"/>
      <c r="AL1041" s="168"/>
      <c r="AM1041" s="168"/>
      <c r="AN1041" s="168"/>
    </row>
    <row r="1042" spans="1:40" s="16" customFormat="1" ht="10.199999999999999" hidden="1">
      <c r="A1042" s="16">
        <v>42</v>
      </c>
      <c r="B1042" s="167" t="s">
        <v>147</v>
      </c>
      <c r="C1042" s="54">
        <f>-VLOOKUP(A1042,Clasificación!C:J,5,FALSE)</f>
        <v>0</v>
      </c>
      <c r="D1042" s="54"/>
      <c r="E1042" s="54"/>
      <c r="F1042" s="54">
        <f>+VLOOKUP(A1042,Clasificación!C:K,9,FALSE)</f>
        <v>0</v>
      </c>
      <c r="G1042" s="54">
        <f t="shared" si="67"/>
        <v>0</v>
      </c>
      <c r="H1042" s="54"/>
      <c r="I1042" s="54"/>
      <c r="J1042" s="54"/>
      <c r="K1042" s="54"/>
      <c r="L1042" s="54"/>
      <c r="M1042" s="54"/>
      <c r="N1042" s="54"/>
      <c r="O1042" s="54"/>
      <c r="P1042" s="54"/>
      <c r="Q1042" s="54"/>
      <c r="R1042" s="54"/>
      <c r="S1042" s="54"/>
      <c r="T1042" s="54"/>
      <c r="U1042" s="54"/>
      <c r="V1042" s="54"/>
      <c r="W1042" s="54"/>
      <c r="X1042" s="54"/>
      <c r="Y1042" s="54"/>
      <c r="Z1042" s="54"/>
      <c r="AA1042" s="54">
        <f t="shared" si="62"/>
        <v>0</v>
      </c>
      <c r="AB1042" s="55"/>
      <c r="AC1042" s="168"/>
      <c r="AD1042" s="168"/>
      <c r="AE1042" s="168"/>
      <c r="AF1042" s="168"/>
      <c r="AG1042" s="168"/>
      <c r="AH1042" s="168"/>
      <c r="AI1042" s="168"/>
      <c r="AJ1042" s="168"/>
      <c r="AK1042" s="168"/>
      <c r="AL1042" s="168"/>
      <c r="AM1042" s="168"/>
      <c r="AN1042" s="168"/>
    </row>
    <row r="1043" spans="1:40" s="16" customFormat="1" ht="10.199999999999999" hidden="1">
      <c r="A1043" s="16">
        <v>421</v>
      </c>
      <c r="B1043" s="167" t="s">
        <v>74</v>
      </c>
      <c r="C1043" s="54">
        <f>-VLOOKUP(A1043,Clasificación!C:J,5,FALSE)</f>
        <v>0</v>
      </c>
      <c r="D1043" s="54"/>
      <c r="E1043" s="54"/>
      <c r="F1043" s="54">
        <f>+VLOOKUP(A1043,Clasificación!C:K,9,FALSE)</f>
        <v>0</v>
      </c>
      <c r="G1043" s="54">
        <f t="shared" si="67"/>
        <v>0</v>
      </c>
      <c r="H1043" s="54"/>
      <c r="I1043" s="54"/>
      <c r="J1043" s="54"/>
      <c r="K1043" s="54"/>
      <c r="L1043" s="54"/>
      <c r="M1043" s="54"/>
      <c r="N1043" s="54"/>
      <c r="O1043" s="54"/>
      <c r="P1043" s="54"/>
      <c r="Q1043" s="54"/>
      <c r="R1043" s="54"/>
      <c r="S1043" s="54"/>
      <c r="T1043" s="54"/>
      <c r="U1043" s="54"/>
      <c r="V1043" s="54"/>
      <c r="W1043" s="54"/>
      <c r="X1043" s="54"/>
      <c r="Y1043" s="54"/>
      <c r="Z1043" s="54"/>
      <c r="AA1043" s="54">
        <f t="shared" si="62"/>
        <v>0</v>
      </c>
      <c r="AB1043" s="55"/>
      <c r="AC1043" s="168"/>
      <c r="AD1043" s="168"/>
      <c r="AE1043" s="168"/>
      <c r="AF1043" s="168"/>
      <c r="AG1043" s="168"/>
      <c r="AH1043" s="168"/>
      <c r="AI1043" s="168"/>
      <c r="AJ1043" s="168"/>
      <c r="AK1043" s="168"/>
      <c r="AL1043" s="168"/>
      <c r="AM1043" s="168"/>
      <c r="AN1043" s="168"/>
    </row>
    <row r="1044" spans="1:40" s="16" customFormat="1" ht="10.199999999999999" hidden="1">
      <c r="A1044" s="16">
        <v>42101</v>
      </c>
      <c r="B1044" s="167" t="s">
        <v>74</v>
      </c>
      <c r="C1044" s="54">
        <f>-VLOOKUP(A1044,Clasificación!C:J,5,FALSE)</f>
        <v>0</v>
      </c>
      <c r="D1044" s="54"/>
      <c r="E1044" s="54"/>
      <c r="F1044" s="54">
        <f>+VLOOKUP(A1044,Clasificación!C:K,9,FALSE)</f>
        <v>0</v>
      </c>
      <c r="G1044" s="54">
        <f t="shared" si="67"/>
        <v>0</v>
      </c>
      <c r="H1044" s="54"/>
      <c r="I1044" s="54"/>
      <c r="J1044" s="54"/>
      <c r="K1044" s="54"/>
      <c r="L1044" s="54"/>
      <c r="M1044" s="54"/>
      <c r="N1044" s="54"/>
      <c r="O1044" s="54"/>
      <c r="P1044" s="54"/>
      <c r="Q1044" s="54"/>
      <c r="R1044" s="54"/>
      <c r="S1044" s="54"/>
      <c r="T1044" s="54"/>
      <c r="U1044" s="54"/>
      <c r="V1044" s="54"/>
      <c r="W1044" s="54"/>
      <c r="X1044" s="54"/>
      <c r="Y1044" s="54"/>
      <c r="Z1044" s="54"/>
      <c r="AA1044" s="54">
        <f t="shared" si="62"/>
        <v>0</v>
      </c>
      <c r="AB1044" s="55"/>
      <c r="AC1044" s="168"/>
      <c r="AD1044" s="168"/>
      <c r="AE1044" s="168"/>
      <c r="AF1044" s="168"/>
      <c r="AG1044" s="168"/>
      <c r="AH1044" s="168"/>
      <c r="AI1044" s="168"/>
      <c r="AJ1044" s="168"/>
      <c r="AK1044" s="168"/>
      <c r="AL1044" s="168"/>
      <c r="AM1044" s="168"/>
      <c r="AN1044" s="168"/>
    </row>
    <row r="1045" spans="1:40" s="16" customFormat="1" ht="10.199999999999999" hidden="1">
      <c r="A1045" s="16">
        <v>421011</v>
      </c>
      <c r="B1045" s="167" t="s">
        <v>74</v>
      </c>
      <c r="C1045" s="54">
        <f>-VLOOKUP(A1045,Clasificación!C:J,5,FALSE)</f>
        <v>0</v>
      </c>
      <c r="D1045" s="54"/>
      <c r="E1045" s="54"/>
      <c r="F1045" s="54">
        <f>+VLOOKUP(A1045,Clasificación!C:K,9,FALSE)</f>
        <v>0</v>
      </c>
      <c r="G1045" s="54">
        <f t="shared" si="67"/>
        <v>0</v>
      </c>
      <c r="H1045" s="54"/>
      <c r="I1045" s="54"/>
      <c r="J1045" s="54"/>
      <c r="K1045" s="54"/>
      <c r="L1045" s="54"/>
      <c r="M1045" s="54"/>
      <c r="N1045" s="54"/>
      <c r="O1045" s="54"/>
      <c r="P1045" s="54"/>
      <c r="Q1045" s="54"/>
      <c r="R1045" s="54"/>
      <c r="S1045" s="54"/>
      <c r="T1045" s="54"/>
      <c r="U1045" s="54"/>
      <c r="V1045" s="54"/>
      <c r="W1045" s="54"/>
      <c r="X1045" s="54"/>
      <c r="Y1045" s="54"/>
      <c r="Z1045" s="54"/>
      <c r="AA1045" s="54">
        <f t="shared" si="62"/>
        <v>0</v>
      </c>
      <c r="AB1045" s="55"/>
      <c r="AC1045" s="168"/>
      <c r="AD1045" s="168"/>
      <c r="AE1045" s="168"/>
      <c r="AF1045" s="168"/>
      <c r="AG1045" s="168"/>
      <c r="AH1045" s="168"/>
      <c r="AI1045" s="168"/>
      <c r="AJ1045" s="168"/>
      <c r="AK1045" s="168"/>
      <c r="AL1045" s="168"/>
      <c r="AM1045" s="168"/>
      <c r="AN1045" s="168"/>
    </row>
    <row r="1046" spans="1:40" s="16" customFormat="1" ht="10.199999999999999" hidden="1">
      <c r="A1046" s="16">
        <v>4210111</v>
      </c>
      <c r="B1046" s="167" t="s">
        <v>74</v>
      </c>
      <c r="C1046" s="54">
        <f>-VLOOKUP(A1046,Clasificación!C:J,5,FALSE)</f>
        <v>0</v>
      </c>
      <c r="D1046" s="54"/>
      <c r="E1046" s="54"/>
      <c r="F1046" s="54">
        <f>+VLOOKUP(A1046,Clasificación!C:K,9,FALSE)</f>
        <v>0</v>
      </c>
      <c r="G1046" s="54">
        <f t="shared" si="67"/>
        <v>0</v>
      </c>
      <c r="H1046" s="54"/>
      <c r="I1046" s="54"/>
      <c r="J1046" s="54"/>
      <c r="K1046" s="54"/>
      <c r="L1046" s="54"/>
      <c r="M1046" s="54"/>
      <c r="N1046" s="54"/>
      <c r="O1046" s="54"/>
      <c r="P1046" s="54"/>
      <c r="Q1046" s="54"/>
      <c r="R1046" s="54"/>
      <c r="S1046" s="54"/>
      <c r="T1046" s="54"/>
      <c r="U1046" s="54"/>
      <c r="V1046" s="54"/>
      <c r="W1046" s="54"/>
      <c r="X1046" s="54"/>
      <c r="Y1046" s="54"/>
      <c r="Z1046" s="54"/>
      <c r="AA1046" s="54">
        <f t="shared" si="62"/>
        <v>0</v>
      </c>
      <c r="AB1046" s="55"/>
      <c r="AC1046" s="168"/>
      <c r="AD1046" s="168"/>
      <c r="AE1046" s="168"/>
      <c r="AF1046" s="168"/>
      <c r="AG1046" s="168"/>
      <c r="AH1046" s="168"/>
      <c r="AI1046" s="168"/>
      <c r="AJ1046" s="168"/>
      <c r="AK1046" s="168"/>
      <c r="AL1046" s="168"/>
      <c r="AM1046" s="168"/>
      <c r="AN1046" s="168"/>
    </row>
    <row r="1047" spans="1:40" s="16" customFormat="1" ht="10.199999999999999" hidden="1">
      <c r="A1047" s="16">
        <v>42101111</v>
      </c>
      <c r="B1047" s="167" t="s">
        <v>148</v>
      </c>
      <c r="C1047" s="54">
        <f>-VLOOKUP(A1047,Clasificación!C:J,5,FALSE)</f>
        <v>0</v>
      </c>
      <c r="D1047" s="54"/>
      <c r="E1047" s="54"/>
      <c r="F1047" s="54">
        <f>+VLOOKUP(A1047,Clasificación!C:K,9,FALSE)</f>
        <v>0</v>
      </c>
      <c r="G1047" s="54">
        <f t="shared" si="67"/>
        <v>0</v>
      </c>
      <c r="H1047" s="54"/>
      <c r="I1047" s="54"/>
      <c r="J1047" s="54"/>
      <c r="K1047" s="54"/>
      <c r="L1047" s="54"/>
      <c r="M1047" s="54"/>
      <c r="N1047" s="54"/>
      <c r="O1047" s="54"/>
      <c r="P1047" s="54"/>
      <c r="Q1047" s="54"/>
      <c r="R1047" s="54"/>
      <c r="S1047" s="54"/>
      <c r="T1047" s="54"/>
      <c r="U1047" s="54"/>
      <c r="V1047" s="54"/>
      <c r="W1047" s="54"/>
      <c r="X1047" s="54"/>
      <c r="Y1047" s="54"/>
      <c r="Z1047" s="54"/>
      <c r="AA1047" s="54">
        <f t="shared" si="62"/>
        <v>0</v>
      </c>
      <c r="AB1047" s="55"/>
      <c r="AC1047" s="168"/>
      <c r="AD1047" s="168"/>
      <c r="AE1047" s="168"/>
      <c r="AF1047" s="168"/>
      <c r="AG1047" s="168"/>
      <c r="AH1047" s="168"/>
      <c r="AI1047" s="168"/>
      <c r="AJ1047" s="168"/>
      <c r="AK1047" s="168"/>
      <c r="AL1047" s="168"/>
      <c r="AM1047" s="168"/>
      <c r="AN1047" s="168"/>
    </row>
    <row r="1048" spans="1:40" s="16" customFormat="1" ht="10.199999999999999" hidden="1">
      <c r="A1048" s="16">
        <v>4210111101</v>
      </c>
      <c r="B1048" s="167" t="s">
        <v>148</v>
      </c>
      <c r="C1048" s="54">
        <f>-VLOOKUP(A1048,Clasificación!C:J,5,FALSE)</f>
        <v>-319</v>
      </c>
      <c r="D1048" s="54"/>
      <c r="E1048" s="54"/>
      <c r="F1048" s="54">
        <f>+VLOOKUP(A1048,Clasificación!C:K,9,FALSE)</f>
        <v>0</v>
      </c>
      <c r="G1048" s="54">
        <f t="shared" si="67"/>
        <v>-319</v>
      </c>
      <c r="H1048" s="54"/>
      <c r="I1048" s="54"/>
      <c r="J1048" s="54"/>
      <c r="K1048" s="54"/>
      <c r="L1048" s="54"/>
      <c r="M1048" s="54"/>
      <c r="N1048" s="54"/>
      <c r="O1048" s="54"/>
      <c r="P1048" s="54"/>
      <c r="Q1048" s="54"/>
      <c r="R1048" s="54"/>
      <c r="S1048" s="54"/>
      <c r="T1048" s="54">
        <f>-G1048</f>
        <v>319</v>
      </c>
      <c r="U1048" s="54"/>
      <c r="V1048" s="54"/>
      <c r="W1048" s="54"/>
      <c r="X1048" s="54"/>
      <c r="Y1048" s="54"/>
      <c r="Z1048" s="54"/>
      <c r="AA1048" s="54">
        <f t="shared" si="62"/>
        <v>0</v>
      </c>
      <c r="AB1048" s="55"/>
      <c r="AC1048" s="168"/>
      <c r="AD1048" s="168"/>
      <c r="AE1048" s="168"/>
      <c r="AF1048" s="168"/>
      <c r="AG1048" s="168"/>
      <c r="AH1048" s="168"/>
      <c r="AI1048" s="168"/>
      <c r="AJ1048" s="168"/>
      <c r="AK1048" s="168"/>
      <c r="AL1048" s="168"/>
      <c r="AM1048" s="168"/>
      <c r="AN1048" s="168"/>
    </row>
    <row r="1049" spans="1:40" s="16" customFormat="1" ht="10.199999999999999" hidden="1">
      <c r="A1049" s="16">
        <v>4210111102</v>
      </c>
      <c r="B1049" s="167" t="s">
        <v>758</v>
      </c>
      <c r="C1049" s="54">
        <f>-VLOOKUP(A1049,Clasificación!C:J,5,FALSE)</f>
        <v>0</v>
      </c>
      <c r="D1049" s="54"/>
      <c r="E1049" s="54"/>
      <c r="F1049" s="54">
        <f>+VLOOKUP(A1049,Clasificación!C:K,9,FALSE)</f>
        <v>0</v>
      </c>
      <c r="G1049" s="54">
        <f t="shared" si="67"/>
        <v>0</v>
      </c>
      <c r="H1049" s="54"/>
      <c r="I1049" s="54"/>
      <c r="J1049" s="54"/>
      <c r="K1049" s="54"/>
      <c r="L1049" s="54"/>
      <c r="M1049" s="54"/>
      <c r="N1049" s="54"/>
      <c r="O1049" s="54"/>
      <c r="P1049" s="54"/>
      <c r="Q1049" s="54"/>
      <c r="R1049" s="54"/>
      <c r="S1049" s="54"/>
      <c r="T1049" s="54"/>
      <c r="U1049" s="54"/>
      <c r="V1049" s="54"/>
      <c r="W1049" s="54"/>
      <c r="X1049" s="54"/>
      <c r="Y1049" s="54"/>
      <c r="Z1049" s="54"/>
      <c r="AA1049" s="54">
        <f t="shared" si="62"/>
        <v>0</v>
      </c>
      <c r="AB1049" s="55"/>
      <c r="AC1049" s="168"/>
      <c r="AD1049" s="168"/>
      <c r="AE1049" s="168"/>
      <c r="AF1049" s="168"/>
      <c r="AG1049" s="168"/>
      <c r="AH1049" s="168"/>
      <c r="AI1049" s="168"/>
      <c r="AJ1049" s="168"/>
      <c r="AK1049" s="168"/>
      <c r="AL1049" s="168"/>
      <c r="AM1049" s="168"/>
      <c r="AN1049" s="168"/>
    </row>
    <row r="1050" spans="1:40" s="16" customFormat="1" ht="10.199999999999999" hidden="1">
      <c r="A1050" s="16">
        <v>422</v>
      </c>
      <c r="B1050" s="167" t="s">
        <v>342</v>
      </c>
      <c r="C1050" s="54">
        <f>-VLOOKUP(A1050,Clasificación!C:J,5,FALSE)</f>
        <v>0</v>
      </c>
      <c r="D1050" s="54"/>
      <c r="E1050" s="54"/>
      <c r="F1050" s="54">
        <f>+VLOOKUP(A1050,Clasificación!C:K,9,FALSE)</f>
        <v>0</v>
      </c>
      <c r="G1050" s="54">
        <f t="shared" si="67"/>
        <v>0</v>
      </c>
      <c r="H1050" s="54"/>
      <c r="I1050" s="54"/>
      <c r="J1050" s="54"/>
      <c r="K1050" s="54"/>
      <c r="L1050" s="54"/>
      <c r="M1050" s="54"/>
      <c r="N1050" s="54"/>
      <c r="O1050" s="54"/>
      <c r="P1050" s="54"/>
      <c r="Q1050" s="54"/>
      <c r="R1050" s="54"/>
      <c r="S1050" s="54"/>
      <c r="T1050" s="54"/>
      <c r="U1050" s="54"/>
      <c r="V1050" s="54"/>
      <c r="W1050" s="54"/>
      <c r="X1050" s="54"/>
      <c r="Y1050" s="54"/>
      <c r="Z1050" s="54"/>
      <c r="AA1050" s="54">
        <f t="shared" si="62"/>
        <v>0</v>
      </c>
      <c r="AB1050" s="55"/>
      <c r="AC1050" s="168"/>
      <c r="AD1050" s="168"/>
      <c r="AE1050" s="168"/>
      <c r="AF1050" s="168"/>
      <c r="AG1050" s="168"/>
      <c r="AH1050" s="168"/>
      <c r="AI1050" s="168"/>
      <c r="AJ1050" s="168"/>
      <c r="AK1050" s="168"/>
      <c r="AL1050" s="168"/>
      <c r="AM1050" s="168"/>
      <c r="AN1050" s="168"/>
    </row>
    <row r="1051" spans="1:40" s="16" customFormat="1" ht="10.199999999999999" hidden="1">
      <c r="A1051" s="16">
        <v>42201</v>
      </c>
      <c r="B1051" s="167" t="s">
        <v>342</v>
      </c>
      <c r="C1051" s="54">
        <f>-VLOOKUP(A1051,Clasificación!C:J,5,FALSE)</f>
        <v>0</v>
      </c>
      <c r="D1051" s="54"/>
      <c r="E1051" s="54"/>
      <c r="F1051" s="54">
        <f>+VLOOKUP(A1051,Clasificación!C:K,9,FALSE)</f>
        <v>0</v>
      </c>
      <c r="G1051" s="54">
        <f t="shared" si="67"/>
        <v>0</v>
      </c>
      <c r="H1051" s="54"/>
      <c r="I1051" s="54"/>
      <c r="J1051" s="54"/>
      <c r="K1051" s="54"/>
      <c r="L1051" s="54"/>
      <c r="M1051" s="54"/>
      <c r="N1051" s="54"/>
      <c r="O1051" s="54"/>
      <c r="P1051" s="54"/>
      <c r="Q1051" s="54"/>
      <c r="R1051" s="54"/>
      <c r="S1051" s="54"/>
      <c r="T1051" s="54"/>
      <c r="U1051" s="54"/>
      <c r="V1051" s="54"/>
      <c r="W1051" s="54"/>
      <c r="X1051" s="54"/>
      <c r="Y1051" s="54"/>
      <c r="Z1051" s="54"/>
      <c r="AA1051" s="54">
        <f t="shared" si="62"/>
        <v>0</v>
      </c>
      <c r="AB1051" s="55"/>
      <c r="AC1051" s="168"/>
      <c r="AD1051" s="168"/>
      <c r="AE1051" s="168"/>
      <c r="AF1051" s="168"/>
      <c r="AG1051" s="168"/>
      <c r="AH1051" s="168"/>
      <c r="AI1051" s="168"/>
      <c r="AJ1051" s="168"/>
      <c r="AK1051" s="168"/>
      <c r="AL1051" s="168"/>
      <c r="AM1051" s="168"/>
      <c r="AN1051" s="168"/>
    </row>
    <row r="1052" spans="1:40" s="16" customFormat="1" ht="10.199999999999999" hidden="1">
      <c r="A1052" s="16">
        <v>422011</v>
      </c>
      <c r="B1052" s="167" t="s">
        <v>342</v>
      </c>
      <c r="C1052" s="54">
        <f>-VLOOKUP(A1052,Clasificación!C:J,5,FALSE)</f>
        <v>0</v>
      </c>
      <c r="D1052" s="54"/>
      <c r="E1052" s="54"/>
      <c r="F1052" s="54">
        <f>+VLOOKUP(A1052,Clasificación!C:K,9,FALSE)</f>
        <v>0</v>
      </c>
      <c r="G1052" s="54">
        <f t="shared" si="67"/>
        <v>0</v>
      </c>
      <c r="H1052" s="54"/>
      <c r="I1052" s="54"/>
      <c r="J1052" s="54"/>
      <c r="K1052" s="54"/>
      <c r="L1052" s="54"/>
      <c r="M1052" s="54"/>
      <c r="N1052" s="54"/>
      <c r="O1052" s="54"/>
      <c r="P1052" s="54"/>
      <c r="Q1052" s="54"/>
      <c r="R1052" s="54"/>
      <c r="S1052" s="54"/>
      <c r="T1052" s="54"/>
      <c r="U1052" s="54"/>
      <c r="V1052" s="54"/>
      <c r="W1052" s="54"/>
      <c r="X1052" s="54"/>
      <c r="Y1052" s="54"/>
      <c r="Z1052" s="54"/>
      <c r="AA1052" s="54">
        <f t="shared" si="62"/>
        <v>0</v>
      </c>
      <c r="AB1052" s="55"/>
      <c r="AC1052" s="168"/>
      <c r="AD1052" s="168"/>
      <c r="AE1052" s="168"/>
      <c r="AF1052" s="168"/>
      <c r="AG1052" s="168"/>
      <c r="AH1052" s="168"/>
      <c r="AI1052" s="168"/>
      <c r="AJ1052" s="168"/>
      <c r="AK1052" s="168"/>
      <c r="AL1052" s="168"/>
      <c r="AM1052" s="168"/>
      <c r="AN1052" s="168"/>
    </row>
    <row r="1053" spans="1:40" s="16" customFormat="1" ht="10.199999999999999" hidden="1">
      <c r="A1053" s="16">
        <v>4220111</v>
      </c>
      <c r="B1053" s="167" t="s">
        <v>342</v>
      </c>
      <c r="C1053" s="54">
        <f>-VLOOKUP(A1053,Clasificación!C:J,5,FALSE)</f>
        <v>0</v>
      </c>
      <c r="D1053" s="54"/>
      <c r="E1053" s="54"/>
      <c r="F1053" s="54">
        <f>+VLOOKUP(A1053,Clasificación!C:K,9,FALSE)</f>
        <v>0</v>
      </c>
      <c r="G1053" s="54">
        <f t="shared" si="67"/>
        <v>0</v>
      </c>
      <c r="H1053" s="54"/>
      <c r="I1053" s="54"/>
      <c r="J1053" s="54"/>
      <c r="K1053" s="54"/>
      <c r="L1053" s="54"/>
      <c r="M1053" s="54"/>
      <c r="N1053" s="54"/>
      <c r="O1053" s="54"/>
      <c r="P1053" s="54"/>
      <c r="Q1053" s="54"/>
      <c r="R1053" s="54"/>
      <c r="S1053" s="54"/>
      <c r="T1053" s="54"/>
      <c r="U1053" s="54"/>
      <c r="V1053" s="54"/>
      <c r="W1053" s="54"/>
      <c r="X1053" s="54"/>
      <c r="Y1053" s="54"/>
      <c r="Z1053" s="54"/>
      <c r="AA1053" s="54">
        <f t="shared" si="62"/>
        <v>0</v>
      </c>
      <c r="AB1053" s="55"/>
      <c r="AC1053" s="168"/>
      <c r="AD1053" s="168"/>
      <c r="AE1053" s="168"/>
      <c r="AF1053" s="168"/>
      <c r="AG1053" s="168"/>
      <c r="AH1053" s="168"/>
      <c r="AI1053" s="168"/>
      <c r="AJ1053" s="168"/>
      <c r="AK1053" s="168"/>
      <c r="AL1053" s="168"/>
      <c r="AM1053" s="168"/>
      <c r="AN1053" s="168"/>
    </row>
    <row r="1054" spans="1:40" s="16" customFormat="1" ht="10.199999999999999" hidden="1">
      <c r="A1054" s="16">
        <v>42201111</v>
      </c>
      <c r="B1054" s="167" t="s">
        <v>342</v>
      </c>
      <c r="C1054" s="54">
        <f>-VLOOKUP(A1054,Clasificación!C:J,5,FALSE)</f>
        <v>0</v>
      </c>
      <c r="D1054" s="54"/>
      <c r="E1054" s="54"/>
      <c r="F1054" s="54">
        <f>+VLOOKUP(A1054,Clasificación!C:K,9,FALSE)</f>
        <v>0</v>
      </c>
      <c r="G1054" s="54">
        <f t="shared" si="67"/>
        <v>0</v>
      </c>
      <c r="H1054" s="54"/>
      <c r="I1054" s="54"/>
      <c r="J1054" s="54"/>
      <c r="K1054" s="54"/>
      <c r="L1054" s="54"/>
      <c r="M1054" s="54"/>
      <c r="N1054" s="54"/>
      <c r="O1054" s="54"/>
      <c r="P1054" s="54"/>
      <c r="Q1054" s="54"/>
      <c r="R1054" s="54"/>
      <c r="S1054" s="54"/>
      <c r="T1054" s="54"/>
      <c r="U1054" s="54"/>
      <c r="V1054" s="54"/>
      <c r="W1054" s="54"/>
      <c r="X1054" s="54"/>
      <c r="Y1054" s="54"/>
      <c r="Z1054" s="54"/>
      <c r="AA1054" s="54">
        <f t="shared" si="62"/>
        <v>0</v>
      </c>
      <c r="AB1054" s="55"/>
      <c r="AC1054" s="168"/>
      <c r="AD1054" s="168"/>
      <c r="AE1054" s="168"/>
      <c r="AF1054" s="168"/>
      <c r="AG1054" s="168"/>
      <c r="AH1054" s="168"/>
      <c r="AI1054" s="168"/>
      <c r="AJ1054" s="168"/>
      <c r="AK1054" s="168"/>
      <c r="AL1054" s="168"/>
      <c r="AM1054" s="168"/>
      <c r="AN1054" s="168"/>
    </row>
    <row r="1055" spans="1:40" s="16" customFormat="1" ht="10.199999999999999" hidden="1">
      <c r="A1055" s="16">
        <v>4220111101</v>
      </c>
      <c r="B1055" s="167" t="s">
        <v>284</v>
      </c>
      <c r="C1055" s="54">
        <f>-VLOOKUP(A1055,Clasificación!C:J,5,FALSE)</f>
        <v>-8196471160</v>
      </c>
      <c r="D1055" s="54"/>
      <c r="E1055" s="54"/>
      <c r="F1055" s="54">
        <f>+VLOOKUP(A1055,Clasificación!C:K,9,FALSE)</f>
        <v>0</v>
      </c>
      <c r="G1055" s="54">
        <f t="shared" si="67"/>
        <v>-8196471160</v>
      </c>
      <c r="H1055" s="54"/>
      <c r="I1055" s="54"/>
      <c r="J1055" s="54"/>
      <c r="K1055" s="54"/>
      <c r="L1055" s="54"/>
      <c r="M1055" s="54"/>
      <c r="N1055" s="54"/>
      <c r="O1055" s="54"/>
      <c r="P1055" s="54"/>
      <c r="Q1055" s="54"/>
      <c r="R1055" s="54"/>
      <c r="S1055" s="54"/>
      <c r="T1055" s="54"/>
      <c r="U1055" s="54"/>
      <c r="V1055" s="54"/>
      <c r="W1055" s="54"/>
      <c r="X1055" s="54"/>
      <c r="Y1055" s="54"/>
      <c r="Z1055" s="54">
        <f>-G1055</f>
        <v>8196471160</v>
      </c>
      <c r="AA1055" s="54">
        <f t="shared" si="62"/>
        <v>0</v>
      </c>
      <c r="AB1055" s="55"/>
      <c r="AC1055" s="168"/>
      <c r="AD1055" s="168"/>
      <c r="AE1055" s="168"/>
      <c r="AF1055" s="168"/>
      <c r="AG1055" s="168"/>
      <c r="AH1055" s="168"/>
      <c r="AI1055" s="168"/>
      <c r="AJ1055" s="168"/>
      <c r="AK1055" s="168"/>
      <c r="AL1055" s="168"/>
      <c r="AM1055" s="168"/>
      <c r="AN1055" s="168"/>
    </row>
    <row r="1056" spans="1:40" s="16" customFormat="1" ht="10.199999999999999" hidden="1">
      <c r="A1056" s="16">
        <v>4220111102</v>
      </c>
      <c r="B1056" s="167" t="s">
        <v>285</v>
      </c>
      <c r="C1056" s="54">
        <f>-VLOOKUP(A1056,Clasificación!C:J,5,FALSE)</f>
        <v>-4835489797</v>
      </c>
      <c r="D1056" s="54"/>
      <c r="E1056" s="54"/>
      <c r="F1056" s="54">
        <f>+VLOOKUP(A1056,Clasificación!C:K,9,FALSE)</f>
        <v>0</v>
      </c>
      <c r="G1056" s="54">
        <f t="shared" si="67"/>
        <v>-4835489797</v>
      </c>
      <c r="H1056" s="54"/>
      <c r="I1056" s="54"/>
      <c r="J1056" s="54"/>
      <c r="K1056" s="54"/>
      <c r="L1056" s="54"/>
      <c r="M1056" s="54"/>
      <c r="N1056" s="54"/>
      <c r="O1056" s="54"/>
      <c r="P1056" s="54"/>
      <c r="Q1056" s="54"/>
      <c r="R1056" s="54"/>
      <c r="S1056" s="54"/>
      <c r="T1056" s="54"/>
      <c r="U1056" s="54"/>
      <c r="V1056" s="54"/>
      <c r="W1056" s="54"/>
      <c r="X1056" s="54"/>
      <c r="Y1056" s="54"/>
      <c r="Z1056" s="54">
        <f>-G1056</f>
        <v>4835489797</v>
      </c>
      <c r="AA1056" s="54">
        <f t="shared" si="62"/>
        <v>0</v>
      </c>
      <c r="AB1056" s="55"/>
      <c r="AC1056" s="168"/>
      <c r="AD1056" s="168"/>
      <c r="AE1056" s="168"/>
      <c r="AF1056" s="168"/>
      <c r="AG1056" s="168"/>
      <c r="AH1056" s="168"/>
      <c r="AI1056" s="168"/>
      <c r="AJ1056" s="168"/>
      <c r="AK1056" s="168"/>
      <c r="AL1056" s="168"/>
      <c r="AM1056" s="168"/>
      <c r="AN1056" s="168"/>
    </row>
    <row r="1057" spans="1:40" s="16" customFormat="1" ht="10.199999999999999" hidden="1">
      <c r="A1057" s="16">
        <v>4610111101</v>
      </c>
      <c r="B1057" s="167" t="s">
        <v>91</v>
      </c>
      <c r="C1057" s="54">
        <f>-VLOOKUP(A1057,Clasificación!C:J,5,FALSE)</f>
        <v>0</v>
      </c>
      <c r="D1057" s="54"/>
      <c r="E1057" s="54"/>
      <c r="F1057" s="54">
        <f>+VLOOKUP(A1057,Clasificación!C:K,9,FALSE)</f>
        <v>0</v>
      </c>
      <c r="G1057" s="54">
        <f t="shared" si="67"/>
        <v>0</v>
      </c>
      <c r="H1057" s="54"/>
      <c r="I1057" s="54"/>
      <c r="J1057" s="54"/>
      <c r="K1057" s="54"/>
      <c r="L1057" s="54"/>
      <c r="M1057" s="54"/>
      <c r="N1057" s="54"/>
      <c r="O1057" s="54"/>
      <c r="P1057" s="54"/>
      <c r="Q1057" s="54"/>
      <c r="R1057" s="54"/>
      <c r="S1057" s="54"/>
      <c r="T1057" s="54"/>
      <c r="U1057" s="54"/>
      <c r="V1057" s="54"/>
      <c r="W1057" s="54"/>
      <c r="X1057" s="54"/>
      <c r="Y1057" s="54"/>
      <c r="Z1057" s="54"/>
      <c r="AA1057" s="54">
        <f t="shared" si="62"/>
        <v>0</v>
      </c>
      <c r="AB1057" s="55"/>
      <c r="AC1057" s="168"/>
      <c r="AD1057" s="168"/>
      <c r="AE1057" s="168"/>
      <c r="AF1057" s="168"/>
      <c r="AG1057" s="168"/>
      <c r="AH1057" s="168"/>
      <c r="AI1057" s="168"/>
      <c r="AJ1057" s="168"/>
      <c r="AK1057" s="168"/>
      <c r="AL1057" s="168"/>
      <c r="AM1057" s="168"/>
      <c r="AN1057" s="168"/>
    </row>
    <row r="1058" spans="1:40" s="16" customFormat="1" ht="10.199999999999999" hidden="1">
      <c r="A1058" s="16">
        <v>4610111102</v>
      </c>
      <c r="B1058" s="167" t="s">
        <v>759</v>
      </c>
      <c r="C1058" s="54">
        <f>-VLOOKUP(A1058,Clasificación!C:J,5,FALSE)</f>
        <v>0</v>
      </c>
      <c r="D1058" s="54"/>
      <c r="E1058" s="54"/>
      <c r="F1058" s="54">
        <f>+VLOOKUP(A1058,Clasificación!C:K,9,FALSE)</f>
        <v>0</v>
      </c>
      <c r="G1058" s="54">
        <f t="shared" si="67"/>
        <v>0</v>
      </c>
      <c r="H1058" s="54"/>
      <c r="I1058" s="54"/>
      <c r="J1058" s="54"/>
      <c r="K1058" s="54"/>
      <c r="L1058" s="54"/>
      <c r="M1058" s="54"/>
      <c r="N1058" s="54"/>
      <c r="O1058" s="54"/>
      <c r="P1058" s="54"/>
      <c r="Q1058" s="54"/>
      <c r="R1058" s="54"/>
      <c r="S1058" s="54"/>
      <c r="T1058" s="54"/>
      <c r="U1058" s="54"/>
      <c r="V1058" s="54"/>
      <c r="W1058" s="54"/>
      <c r="X1058" s="54"/>
      <c r="Y1058" s="54"/>
      <c r="Z1058" s="54"/>
      <c r="AA1058" s="54">
        <f t="shared" ref="AA1058:AA1072" si="85">SUM(G1058:Z1058)</f>
        <v>0</v>
      </c>
      <c r="AB1058" s="55"/>
      <c r="AC1058" s="168"/>
      <c r="AD1058" s="168"/>
      <c r="AE1058" s="168"/>
      <c r="AF1058" s="168"/>
      <c r="AG1058" s="168"/>
      <c r="AH1058" s="168"/>
      <c r="AI1058" s="168"/>
      <c r="AJ1058" s="168"/>
      <c r="AK1058" s="168"/>
      <c r="AL1058" s="168"/>
      <c r="AM1058" s="168"/>
      <c r="AN1058" s="168"/>
    </row>
    <row r="1059" spans="1:40" s="16" customFormat="1" ht="10.199999999999999" hidden="1">
      <c r="A1059" s="16">
        <v>4610111103</v>
      </c>
      <c r="B1059" s="167" t="s">
        <v>760</v>
      </c>
      <c r="C1059" s="54">
        <f>-VLOOKUP(A1059,Clasificación!C:J,5,FALSE)</f>
        <v>0</v>
      </c>
      <c r="D1059" s="54"/>
      <c r="E1059" s="54"/>
      <c r="F1059" s="54">
        <f>+VLOOKUP(A1059,Clasificación!C:K,9,FALSE)</f>
        <v>0</v>
      </c>
      <c r="G1059" s="54">
        <f t="shared" si="67"/>
        <v>0</v>
      </c>
      <c r="H1059" s="54"/>
      <c r="I1059" s="54"/>
      <c r="J1059" s="54"/>
      <c r="K1059" s="54"/>
      <c r="L1059" s="54"/>
      <c r="M1059" s="54"/>
      <c r="N1059" s="54"/>
      <c r="O1059" s="54"/>
      <c r="P1059" s="54"/>
      <c r="Q1059" s="54"/>
      <c r="R1059" s="54"/>
      <c r="S1059" s="54"/>
      <c r="T1059" s="54"/>
      <c r="U1059" s="54"/>
      <c r="V1059" s="54"/>
      <c r="W1059" s="54"/>
      <c r="X1059" s="54"/>
      <c r="Y1059" s="54"/>
      <c r="Z1059" s="54"/>
      <c r="AA1059" s="54">
        <f t="shared" si="85"/>
        <v>0</v>
      </c>
      <c r="AB1059" s="55"/>
      <c r="AC1059" s="168"/>
      <c r="AD1059" s="168"/>
      <c r="AE1059" s="168"/>
      <c r="AF1059" s="168"/>
      <c r="AG1059" s="168"/>
      <c r="AH1059" s="168"/>
      <c r="AI1059" s="168"/>
      <c r="AJ1059" s="168"/>
      <c r="AK1059" s="168"/>
      <c r="AL1059" s="168"/>
      <c r="AM1059" s="168"/>
      <c r="AN1059" s="168"/>
    </row>
    <row r="1060" spans="1:40" s="16" customFormat="1" ht="10.199999999999999" hidden="1">
      <c r="A1060" s="16">
        <v>4610111104</v>
      </c>
      <c r="B1060" s="167" t="s">
        <v>761</v>
      </c>
      <c r="C1060" s="54">
        <f>-VLOOKUP(A1060,Clasificación!C:J,5,FALSE)</f>
        <v>0</v>
      </c>
      <c r="D1060" s="54"/>
      <c r="E1060" s="54"/>
      <c r="F1060" s="54">
        <f>+VLOOKUP(A1060,Clasificación!C:K,9,FALSE)</f>
        <v>0</v>
      </c>
      <c r="G1060" s="54">
        <f t="shared" si="67"/>
        <v>0</v>
      </c>
      <c r="H1060" s="54"/>
      <c r="I1060" s="54"/>
      <c r="J1060" s="54"/>
      <c r="K1060" s="54"/>
      <c r="L1060" s="54"/>
      <c r="M1060" s="54"/>
      <c r="N1060" s="54"/>
      <c r="O1060" s="54"/>
      <c r="P1060" s="54"/>
      <c r="Q1060" s="54"/>
      <c r="R1060" s="54"/>
      <c r="S1060" s="54"/>
      <c r="T1060" s="54"/>
      <c r="U1060" s="54"/>
      <c r="V1060" s="54"/>
      <c r="W1060" s="54"/>
      <c r="X1060" s="54"/>
      <c r="Y1060" s="54"/>
      <c r="Z1060" s="54"/>
      <c r="AA1060" s="54">
        <f t="shared" si="85"/>
        <v>0</v>
      </c>
      <c r="AB1060" s="55"/>
      <c r="AC1060" s="168"/>
      <c r="AD1060" s="168"/>
      <c r="AE1060" s="168"/>
      <c r="AF1060" s="168"/>
      <c r="AG1060" s="168"/>
      <c r="AH1060" s="168"/>
      <c r="AI1060" s="168"/>
      <c r="AJ1060" s="168"/>
      <c r="AK1060" s="168"/>
      <c r="AL1060" s="168"/>
      <c r="AM1060" s="168"/>
      <c r="AN1060" s="168"/>
    </row>
    <row r="1061" spans="1:40" s="16" customFormat="1" ht="10.199999999999999" hidden="1">
      <c r="A1061" s="16">
        <v>48</v>
      </c>
      <c r="B1061" s="167" t="s">
        <v>343</v>
      </c>
      <c r="C1061" s="54">
        <f>-VLOOKUP(A1061,Clasificación!C:J,5,FALSE)</f>
        <v>0</v>
      </c>
      <c r="D1061" s="54"/>
      <c r="E1061" s="54"/>
      <c r="F1061" s="54">
        <f>+VLOOKUP(A1061,Clasificación!C:K,9,FALSE)</f>
        <v>0</v>
      </c>
      <c r="G1061" s="54">
        <f t="shared" si="67"/>
        <v>0</v>
      </c>
      <c r="H1061" s="54"/>
      <c r="I1061" s="54"/>
      <c r="J1061" s="54"/>
      <c r="K1061" s="54"/>
      <c r="L1061" s="54"/>
      <c r="M1061" s="54"/>
      <c r="N1061" s="54"/>
      <c r="O1061" s="54"/>
      <c r="P1061" s="54"/>
      <c r="Q1061" s="54"/>
      <c r="R1061" s="54"/>
      <c r="S1061" s="54"/>
      <c r="T1061" s="54"/>
      <c r="U1061" s="54"/>
      <c r="V1061" s="54"/>
      <c r="W1061" s="54"/>
      <c r="X1061" s="54"/>
      <c r="Y1061" s="54"/>
      <c r="Z1061" s="54"/>
      <c r="AA1061" s="54">
        <f t="shared" si="85"/>
        <v>0</v>
      </c>
      <c r="AB1061" s="55"/>
      <c r="AC1061" s="168"/>
      <c r="AD1061" s="168"/>
      <c r="AE1061" s="168"/>
      <c r="AF1061" s="168"/>
      <c r="AG1061" s="168"/>
      <c r="AH1061" s="168"/>
      <c r="AI1061" s="168"/>
      <c r="AJ1061" s="168"/>
      <c r="AK1061" s="168"/>
      <c r="AL1061" s="168"/>
      <c r="AM1061" s="168"/>
      <c r="AN1061" s="168"/>
    </row>
    <row r="1062" spans="1:40" s="16" customFormat="1" ht="10.199999999999999" hidden="1">
      <c r="A1062" s="16">
        <v>481</v>
      </c>
      <c r="B1062" s="167" t="s">
        <v>344</v>
      </c>
      <c r="C1062" s="54">
        <f>-VLOOKUP(A1062,Clasificación!C:J,5,FALSE)</f>
        <v>0</v>
      </c>
      <c r="D1062" s="54"/>
      <c r="E1062" s="54"/>
      <c r="F1062" s="54">
        <f>+VLOOKUP(A1062,Clasificación!C:K,9,FALSE)</f>
        <v>0</v>
      </c>
      <c r="G1062" s="54">
        <f t="shared" si="67"/>
        <v>0</v>
      </c>
      <c r="H1062" s="54"/>
      <c r="I1062" s="54"/>
      <c r="J1062" s="54"/>
      <c r="K1062" s="54"/>
      <c r="L1062" s="54"/>
      <c r="M1062" s="54"/>
      <c r="N1062" s="54"/>
      <c r="O1062" s="54"/>
      <c r="P1062" s="54"/>
      <c r="Q1062" s="54"/>
      <c r="R1062" s="54"/>
      <c r="S1062" s="54"/>
      <c r="T1062" s="54"/>
      <c r="U1062" s="54"/>
      <c r="V1062" s="54"/>
      <c r="W1062" s="54"/>
      <c r="X1062" s="54"/>
      <c r="Y1062" s="54"/>
      <c r="Z1062" s="54"/>
      <c r="AA1062" s="54">
        <f t="shared" si="85"/>
        <v>0</v>
      </c>
      <c r="AB1062" s="55"/>
      <c r="AC1062" s="168"/>
      <c r="AD1062" s="168"/>
      <c r="AE1062" s="168"/>
      <c r="AF1062" s="168"/>
      <c r="AG1062" s="168"/>
      <c r="AH1062" s="168"/>
      <c r="AI1062" s="168"/>
      <c r="AJ1062" s="168"/>
      <c r="AK1062" s="168"/>
      <c r="AL1062" s="168"/>
      <c r="AM1062" s="168"/>
      <c r="AN1062" s="168"/>
    </row>
    <row r="1063" spans="1:40" s="16" customFormat="1" ht="10.199999999999999" hidden="1">
      <c r="A1063" s="16">
        <v>48101</v>
      </c>
      <c r="B1063" s="167" t="s">
        <v>344</v>
      </c>
      <c r="C1063" s="54">
        <f>-VLOOKUP(A1063,Clasificación!C:J,5,FALSE)</f>
        <v>0</v>
      </c>
      <c r="D1063" s="54"/>
      <c r="E1063" s="54"/>
      <c r="F1063" s="54">
        <f>+VLOOKUP(A1063,Clasificación!C:K,9,FALSE)</f>
        <v>0</v>
      </c>
      <c r="G1063" s="54">
        <f t="shared" si="67"/>
        <v>0</v>
      </c>
      <c r="H1063" s="54"/>
      <c r="I1063" s="54"/>
      <c r="J1063" s="54"/>
      <c r="K1063" s="54"/>
      <c r="L1063" s="54"/>
      <c r="M1063" s="54"/>
      <c r="N1063" s="54"/>
      <c r="O1063" s="54"/>
      <c r="P1063" s="54"/>
      <c r="Q1063" s="54"/>
      <c r="R1063" s="54"/>
      <c r="S1063" s="54"/>
      <c r="T1063" s="54"/>
      <c r="U1063" s="54"/>
      <c r="V1063" s="54"/>
      <c r="W1063" s="54"/>
      <c r="X1063" s="54"/>
      <c r="Y1063" s="54"/>
      <c r="Z1063" s="54"/>
      <c r="AA1063" s="54">
        <f t="shared" si="85"/>
        <v>0</v>
      </c>
      <c r="AB1063" s="55"/>
      <c r="AC1063" s="168"/>
      <c r="AD1063" s="168"/>
      <c r="AE1063" s="168"/>
      <c r="AF1063" s="168"/>
      <c r="AG1063" s="168"/>
      <c r="AH1063" s="168"/>
      <c r="AI1063" s="168"/>
      <c r="AJ1063" s="168"/>
      <c r="AK1063" s="168"/>
      <c r="AL1063" s="168"/>
      <c r="AM1063" s="168"/>
      <c r="AN1063" s="168"/>
    </row>
    <row r="1064" spans="1:40" s="16" customFormat="1" ht="10.199999999999999" hidden="1">
      <c r="A1064" s="16">
        <v>481011</v>
      </c>
      <c r="B1064" s="167" t="s">
        <v>344</v>
      </c>
      <c r="C1064" s="54">
        <f>-VLOOKUP(A1064,Clasificación!C:J,5,FALSE)</f>
        <v>0</v>
      </c>
      <c r="D1064" s="54"/>
      <c r="E1064" s="54"/>
      <c r="F1064" s="54">
        <f>+VLOOKUP(A1064,Clasificación!C:K,9,FALSE)</f>
        <v>0</v>
      </c>
      <c r="G1064" s="54">
        <f t="shared" si="67"/>
        <v>0</v>
      </c>
      <c r="H1064" s="54"/>
      <c r="I1064" s="54"/>
      <c r="J1064" s="54"/>
      <c r="K1064" s="54"/>
      <c r="L1064" s="54"/>
      <c r="M1064" s="54"/>
      <c r="N1064" s="54"/>
      <c r="O1064" s="54"/>
      <c r="P1064" s="54"/>
      <c r="Q1064" s="54"/>
      <c r="R1064" s="54"/>
      <c r="S1064" s="54"/>
      <c r="T1064" s="54"/>
      <c r="U1064" s="54"/>
      <c r="V1064" s="54"/>
      <c r="W1064" s="54"/>
      <c r="X1064" s="54"/>
      <c r="Y1064" s="54"/>
      <c r="Z1064" s="54"/>
      <c r="AA1064" s="54">
        <f t="shared" si="85"/>
        <v>0</v>
      </c>
      <c r="AB1064" s="55"/>
      <c r="AC1064" s="168"/>
      <c r="AD1064" s="168"/>
      <c r="AE1064" s="168"/>
      <c r="AF1064" s="168"/>
      <c r="AG1064" s="168"/>
      <c r="AH1064" s="168"/>
      <c r="AI1064" s="168"/>
      <c r="AJ1064" s="168"/>
      <c r="AK1064" s="168"/>
      <c r="AL1064" s="168"/>
      <c r="AM1064" s="168"/>
      <c r="AN1064" s="168"/>
    </row>
    <row r="1065" spans="1:40" s="16" customFormat="1" ht="10.199999999999999" hidden="1">
      <c r="A1065" s="16">
        <v>4810111</v>
      </c>
      <c r="B1065" s="167" t="s">
        <v>344</v>
      </c>
      <c r="C1065" s="54">
        <f>-VLOOKUP(A1065,Clasificación!C:J,5,FALSE)</f>
        <v>0</v>
      </c>
      <c r="D1065" s="54"/>
      <c r="E1065" s="54"/>
      <c r="F1065" s="54">
        <f>+VLOOKUP(A1065,Clasificación!C:K,9,FALSE)</f>
        <v>0</v>
      </c>
      <c r="G1065" s="54">
        <f t="shared" si="67"/>
        <v>0</v>
      </c>
      <c r="H1065" s="54"/>
      <c r="I1065" s="54"/>
      <c r="J1065" s="54"/>
      <c r="K1065" s="54"/>
      <c r="L1065" s="54"/>
      <c r="M1065" s="54"/>
      <c r="N1065" s="54"/>
      <c r="O1065" s="54"/>
      <c r="P1065" s="54"/>
      <c r="Q1065" s="54"/>
      <c r="R1065" s="54"/>
      <c r="S1065" s="54"/>
      <c r="T1065" s="54"/>
      <c r="U1065" s="54"/>
      <c r="V1065" s="54"/>
      <c r="W1065" s="54"/>
      <c r="X1065" s="54"/>
      <c r="Y1065" s="54"/>
      <c r="Z1065" s="54"/>
      <c r="AA1065" s="54">
        <f t="shared" si="85"/>
        <v>0</v>
      </c>
      <c r="AB1065" s="55"/>
      <c r="AC1065" s="168"/>
      <c r="AD1065" s="168"/>
      <c r="AE1065" s="168"/>
      <c r="AF1065" s="168"/>
      <c r="AG1065" s="168"/>
      <c r="AH1065" s="168"/>
      <c r="AI1065" s="168"/>
      <c r="AJ1065" s="168"/>
      <c r="AK1065" s="168"/>
      <c r="AL1065" s="168"/>
      <c r="AM1065" s="168"/>
      <c r="AN1065" s="168"/>
    </row>
    <row r="1066" spans="1:40" s="16" customFormat="1" ht="10.199999999999999" hidden="1">
      <c r="A1066" s="16">
        <v>48101111</v>
      </c>
      <c r="B1066" s="167" t="s">
        <v>344</v>
      </c>
      <c r="C1066" s="54">
        <f>-VLOOKUP(A1066,Clasificación!C:J,5,FALSE)</f>
        <v>0</v>
      </c>
      <c r="D1066" s="54"/>
      <c r="E1066" s="54"/>
      <c r="F1066" s="54">
        <f>+VLOOKUP(A1066,Clasificación!C:K,9,FALSE)</f>
        <v>0</v>
      </c>
      <c r="G1066" s="54">
        <f t="shared" si="67"/>
        <v>0</v>
      </c>
      <c r="H1066" s="54"/>
      <c r="I1066" s="54"/>
      <c r="J1066" s="54"/>
      <c r="K1066" s="54"/>
      <c r="L1066" s="54"/>
      <c r="M1066" s="54"/>
      <c r="N1066" s="54"/>
      <c r="O1066" s="54"/>
      <c r="P1066" s="54"/>
      <c r="Q1066" s="54"/>
      <c r="R1066" s="54"/>
      <c r="S1066" s="54"/>
      <c r="T1066" s="54"/>
      <c r="U1066" s="54"/>
      <c r="V1066" s="54"/>
      <c r="W1066" s="54"/>
      <c r="X1066" s="54"/>
      <c r="Y1066" s="54"/>
      <c r="Z1066" s="54"/>
      <c r="AA1066" s="54">
        <f t="shared" si="85"/>
        <v>0</v>
      </c>
      <c r="AB1066" s="55"/>
      <c r="AC1066" s="168"/>
      <c r="AD1066" s="168"/>
      <c r="AE1066" s="168"/>
      <c r="AF1066" s="168"/>
      <c r="AG1066" s="168"/>
      <c r="AH1066" s="168"/>
      <c r="AI1066" s="168"/>
      <c r="AJ1066" s="168"/>
      <c r="AK1066" s="168"/>
      <c r="AL1066" s="168"/>
      <c r="AM1066" s="168"/>
      <c r="AN1066" s="168"/>
    </row>
    <row r="1067" spans="1:40" s="16" customFormat="1" ht="10.199999999999999" hidden="1">
      <c r="A1067" s="16">
        <v>4810111101</v>
      </c>
      <c r="B1067" s="167" t="s">
        <v>110</v>
      </c>
      <c r="C1067" s="54">
        <f>-VLOOKUP(A1067,Clasificación!C:J,5,FALSE)</f>
        <v>0</v>
      </c>
      <c r="D1067" s="54"/>
      <c r="E1067" s="54"/>
      <c r="F1067" s="54">
        <f>+VLOOKUP(A1067,Clasificación!C:K,9,FALSE)</f>
        <v>0</v>
      </c>
      <c r="G1067" s="54">
        <f t="shared" si="67"/>
        <v>0</v>
      </c>
      <c r="H1067" s="54"/>
      <c r="I1067" s="54"/>
      <c r="J1067" s="54"/>
      <c r="K1067" s="54"/>
      <c r="L1067" s="54"/>
      <c r="M1067" s="54"/>
      <c r="N1067" s="54"/>
      <c r="O1067" s="54"/>
      <c r="P1067" s="54"/>
      <c r="Q1067" s="54"/>
      <c r="R1067" s="54"/>
      <c r="S1067" s="54"/>
      <c r="T1067" s="54"/>
      <c r="U1067" s="54"/>
      <c r="V1067" s="54"/>
      <c r="W1067" s="54"/>
      <c r="X1067" s="54"/>
      <c r="Y1067" s="54"/>
      <c r="Z1067" s="54"/>
      <c r="AA1067" s="54">
        <f t="shared" si="85"/>
        <v>0</v>
      </c>
      <c r="AB1067" s="55"/>
      <c r="AC1067" s="168"/>
      <c r="AD1067" s="168"/>
      <c r="AE1067" s="168"/>
      <c r="AF1067" s="168"/>
      <c r="AG1067" s="168"/>
      <c r="AH1067" s="168"/>
      <c r="AI1067" s="168"/>
      <c r="AJ1067" s="168"/>
      <c r="AK1067" s="168"/>
      <c r="AL1067" s="168"/>
      <c r="AM1067" s="168"/>
      <c r="AN1067" s="168"/>
    </row>
    <row r="1068" spans="1:40" s="16" customFormat="1" ht="10.199999999999999" hidden="1">
      <c r="A1068" s="16">
        <v>4810111102</v>
      </c>
      <c r="B1068" s="167" t="s">
        <v>286</v>
      </c>
      <c r="C1068" s="54">
        <f>-VLOOKUP(A1068,Clasificación!C:J,5,FALSE)</f>
        <v>-99880</v>
      </c>
      <c r="D1068" s="54"/>
      <c r="E1068" s="54"/>
      <c r="F1068" s="54">
        <f>+VLOOKUP(A1068,Clasificación!C:K,9,FALSE)</f>
        <v>0</v>
      </c>
      <c r="G1068" s="54">
        <f t="shared" si="67"/>
        <v>-99880</v>
      </c>
      <c r="H1068" s="54">
        <f>-G1068</f>
        <v>99880</v>
      </c>
      <c r="I1068" s="54"/>
      <c r="J1068" s="54"/>
      <c r="K1068" s="54"/>
      <c r="L1068" s="54"/>
      <c r="M1068" s="54"/>
      <c r="N1068" s="54"/>
      <c r="O1068" s="54"/>
      <c r="P1068" s="54"/>
      <c r="Q1068" s="54"/>
      <c r="R1068" s="54"/>
      <c r="S1068" s="54"/>
      <c r="T1068" s="54"/>
      <c r="U1068" s="54"/>
      <c r="V1068" s="54"/>
      <c r="W1068" s="54"/>
      <c r="X1068" s="54"/>
      <c r="Y1068" s="54"/>
      <c r="Z1068" s="54"/>
      <c r="AA1068" s="54">
        <f t="shared" si="85"/>
        <v>0</v>
      </c>
      <c r="AB1068" s="55"/>
      <c r="AC1068" s="168"/>
      <c r="AD1068" s="168"/>
      <c r="AE1068" s="168"/>
      <c r="AF1068" s="168"/>
      <c r="AG1068" s="168"/>
      <c r="AH1068" s="168"/>
      <c r="AI1068" s="168"/>
      <c r="AJ1068" s="168"/>
      <c r="AK1068" s="168"/>
      <c r="AL1068" s="168"/>
      <c r="AM1068" s="168"/>
      <c r="AN1068" s="168"/>
    </row>
    <row r="1069" spans="1:40" s="16" customFormat="1" ht="10.199999999999999" hidden="1">
      <c r="A1069" s="16">
        <v>4810111103</v>
      </c>
      <c r="B1069" s="167" t="s">
        <v>762</v>
      </c>
      <c r="C1069" s="54">
        <f>-VLOOKUP(A1069,Clasificación!C:J,5,FALSE)</f>
        <v>-4719745</v>
      </c>
      <c r="D1069" s="54"/>
      <c r="E1069" s="54"/>
      <c r="F1069" s="54">
        <f>+VLOOKUP(A1069,Clasificación!C:K,9,FALSE)</f>
        <v>0</v>
      </c>
      <c r="G1069" s="54">
        <f t="shared" si="67"/>
        <v>-4719745</v>
      </c>
      <c r="H1069" s="54">
        <f>-G1069</f>
        <v>4719745</v>
      </c>
      <c r="I1069" s="54"/>
      <c r="J1069" s="54"/>
      <c r="K1069" s="54"/>
      <c r="L1069" s="54"/>
      <c r="M1069" s="54"/>
      <c r="N1069" s="54"/>
      <c r="O1069" s="54"/>
      <c r="P1069" s="54"/>
      <c r="Q1069" s="54"/>
      <c r="R1069" s="54"/>
      <c r="S1069" s="54"/>
      <c r="T1069" s="54"/>
      <c r="U1069" s="54"/>
      <c r="V1069" s="54"/>
      <c r="W1069" s="54"/>
      <c r="X1069" s="54"/>
      <c r="Y1069" s="54"/>
      <c r="Z1069" s="54"/>
      <c r="AA1069" s="54">
        <f t="shared" si="85"/>
        <v>0</v>
      </c>
      <c r="AB1069" s="55"/>
      <c r="AC1069" s="168"/>
      <c r="AD1069" s="168"/>
      <c r="AE1069" s="168"/>
      <c r="AF1069" s="168"/>
      <c r="AG1069" s="168"/>
      <c r="AH1069" s="168"/>
      <c r="AI1069" s="168"/>
      <c r="AJ1069" s="168"/>
      <c r="AK1069" s="168"/>
      <c r="AL1069" s="168"/>
      <c r="AM1069" s="168"/>
      <c r="AN1069" s="168"/>
    </row>
    <row r="1070" spans="1:40" s="16" customFormat="1" ht="10.199999999999999" hidden="1">
      <c r="A1070" s="16">
        <v>4810111104</v>
      </c>
      <c r="B1070" s="167" t="s">
        <v>763</v>
      </c>
      <c r="C1070" s="54">
        <f>-VLOOKUP(A1070,Clasificación!C:J,5,FALSE)</f>
        <v>0</v>
      </c>
      <c r="D1070" s="54"/>
      <c r="E1070" s="54"/>
      <c r="F1070" s="54">
        <f>+VLOOKUP(A1070,Clasificación!C:K,9,FALSE)</f>
        <v>0</v>
      </c>
      <c r="G1070" s="54">
        <f t="shared" si="67"/>
        <v>0</v>
      </c>
      <c r="H1070" s="54"/>
      <c r="I1070" s="54"/>
      <c r="J1070" s="54"/>
      <c r="K1070" s="54"/>
      <c r="L1070" s="54"/>
      <c r="M1070" s="54"/>
      <c r="N1070" s="54"/>
      <c r="O1070" s="54"/>
      <c r="P1070" s="54"/>
      <c r="Q1070" s="54"/>
      <c r="R1070" s="54"/>
      <c r="S1070" s="54"/>
      <c r="T1070" s="54"/>
      <c r="U1070" s="54"/>
      <c r="V1070" s="54"/>
      <c r="W1070" s="54"/>
      <c r="X1070" s="54"/>
      <c r="Y1070" s="54"/>
      <c r="Z1070" s="54"/>
      <c r="AA1070" s="54">
        <f t="shared" si="85"/>
        <v>0</v>
      </c>
      <c r="AB1070" s="55"/>
      <c r="AC1070" s="168"/>
      <c r="AD1070" s="168"/>
      <c r="AE1070" s="168"/>
      <c r="AF1070" s="168"/>
      <c r="AG1070" s="168"/>
      <c r="AH1070" s="168"/>
      <c r="AI1070" s="168"/>
      <c r="AJ1070" s="168"/>
      <c r="AK1070" s="168"/>
      <c r="AL1070" s="168"/>
      <c r="AM1070" s="168"/>
      <c r="AN1070" s="168"/>
    </row>
    <row r="1071" spans="1:40" s="16" customFormat="1" ht="10.199999999999999" hidden="1">
      <c r="A1071" s="16">
        <v>4810111105</v>
      </c>
      <c r="B1071" s="167" t="s">
        <v>764</v>
      </c>
      <c r="C1071" s="54">
        <f>-VLOOKUP(A1071,Clasificación!C:J,5,FALSE)</f>
        <v>-1000000</v>
      </c>
      <c r="D1071" s="54"/>
      <c r="E1071" s="54"/>
      <c r="F1071" s="54">
        <f>+VLOOKUP(A1071,Clasificación!C:K,9,FALSE)</f>
        <v>0</v>
      </c>
      <c r="G1071" s="54">
        <f t="shared" si="67"/>
        <v>-1000000</v>
      </c>
      <c r="H1071" s="54">
        <f t="shared" ref="H1071:H1072" si="86">-G1071</f>
        <v>1000000</v>
      </c>
      <c r="I1071" s="54"/>
      <c r="J1071" s="54"/>
      <c r="K1071" s="54"/>
      <c r="L1071" s="54"/>
      <c r="M1071" s="54"/>
      <c r="N1071" s="54"/>
      <c r="O1071" s="54"/>
      <c r="P1071" s="54"/>
      <c r="Q1071" s="54"/>
      <c r="R1071" s="54"/>
      <c r="S1071" s="54"/>
      <c r="T1071" s="54"/>
      <c r="U1071" s="54"/>
      <c r="V1071" s="54"/>
      <c r="W1071" s="54"/>
      <c r="X1071" s="54"/>
      <c r="Y1071" s="54"/>
      <c r="Z1071" s="54"/>
      <c r="AA1071" s="54">
        <f t="shared" si="85"/>
        <v>0</v>
      </c>
      <c r="AB1071" s="55"/>
      <c r="AC1071" s="168"/>
      <c r="AD1071" s="168"/>
      <c r="AE1071" s="168"/>
      <c r="AF1071" s="168"/>
      <c r="AG1071" s="168"/>
      <c r="AH1071" s="168"/>
      <c r="AI1071" s="168"/>
      <c r="AJ1071" s="168"/>
      <c r="AK1071" s="168"/>
      <c r="AL1071" s="168"/>
      <c r="AM1071" s="168"/>
      <c r="AN1071" s="168"/>
    </row>
    <row r="1072" spans="1:40" s="16" customFormat="1" ht="10.199999999999999" hidden="1">
      <c r="A1072" s="16">
        <v>4810111106</v>
      </c>
      <c r="B1072" s="167" t="s">
        <v>1274</v>
      </c>
      <c r="C1072" s="54">
        <f>-VLOOKUP(A1072,Clasificación!C:J,5,FALSE)</f>
        <v>-200000</v>
      </c>
      <c r="D1072" s="54"/>
      <c r="E1072" s="54"/>
      <c r="F1072" s="54">
        <f>+VLOOKUP(A1072,Clasificación!C:K,9,FALSE)</f>
        <v>0</v>
      </c>
      <c r="G1072" s="54">
        <f t="shared" si="67"/>
        <v>-200000</v>
      </c>
      <c r="H1072" s="54">
        <f t="shared" si="86"/>
        <v>200000</v>
      </c>
      <c r="I1072" s="54"/>
      <c r="J1072" s="54"/>
      <c r="K1072" s="54"/>
      <c r="L1072" s="54"/>
      <c r="M1072" s="54"/>
      <c r="N1072" s="54"/>
      <c r="O1072" s="54"/>
      <c r="P1072" s="54"/>
      <c r="Q1072" s="54"/>
      <c r="R1072" s="54"/>
      <c r="S1072" s="54"/>
      <c r="T1072" s="54"/>
      <c r="U1072" s="54"/>
      <c r="V1072" s="54"/>
      <c r="W1072" s="54"/>
      <c r="X1072" s="54"/>
      <c r="Y1072" s="54"/>
      <c r="Z1072" s="54"/>
      <c r="AA1072" s="54">
        <f t="shared" si="85"/>
        <v>0</v>
      </c>
      <c r="AB1072" s="55"/>
      <c r="AC1072" s="168"/>
      <c r="AD1072" s="168"/>
      <c r="AE1072" s="168"/>
      <c r="AF1072" s="168"/>
      <c r="AG1072" s="168"/>
      <c r="AH1072" s="168"/>
      <c r="AI1072" s="168"/>
      <c r="AJ1072" s="168"/>
      <c r="AK1072" s="168"/>
      <c r="AL1072" s="168"/>
      <c r="AM1072" s="168"/>
      <c r="AN1072" s="168"/>
    </row>
    <row r="1073" spans="1:40" s="16" customFormat="1" ht="7.5" hidden="1" customHeight="1">
      <c r="B1073" s="241"/>
      <c r="C1073" s="245"/>
      <c r="D1073" s="245"/>
      <c r="E1073" s="245"/>
      <c r="F1073" s="245"/>
      <c r="G1073" s="245"/>
      <c r="H1073" s="245"/>
      <c r="I1073" s="245"/>
      <c r="J1073" s="245"/>
      <c r="K1073" s="245"/>
      <c r="L1073" s="245"/>
      <c r="M1073" s="245"/>
      <c r="N1073" s="245"/>
      <c r="O1073" s="245"/>
      <c r="P1073" s="245"/>
      <c r="Q1073" s="245"/>
      <c r="R1073" s="245"/>
      <c r="S1073" s="245"/>
      <c r="T1073" s="245"/>
      <c r="U1073" s="245"/>
      <c r="V1073" s="245"/>
      <c r="W1073" s="245"/>
      <c r="X1073" s="245"/>
      <c r="Y1073" s="245"/>
      <c r="Z1073" s="245"/>
      <c r="AA1073" s="245"/>
      <c r="AB1073" s="55"/>
      <c r="AC1073" s="168"/>
      <c r="AD1073" s="168"/>
      <c r="AE1073" s="168"/>
      <c r="AF1073" s="168"/>
      <c r="AG1073" s="168"/>
      <c r="AH1073" s="168"/>
      <c r="AI1073" s="168"/>
      <c r="AJ1073" s="168"/>
      <c r="AK1073" s="168"/>
      <c r="AL1073" s="168"/>
      <c r="AM1073" s="168"/>
      <c r="AN1073" s="168"/>
    </row>
    <row r="1074" spans="1:40" s="16" customFormat="1" ht="10.199999999999999" hidden="1">
      <c r="A1074" s="194">
        <v>5</v>
      </c>
      <c r="B1074" s="195" t="s">
        <v>126</v>
      </c>
      <c r="C1074" s="196">
        <f>+'BG 122022'!D504-SUM('CA FE'!C1075:C1329)</f>
        <v>0</v>
      </c>
      <c r="D1074" s="196"/>
      <c r="E1074" s="196"/>
      <c r="F1074" s="196">
        <f>+VLOOKUP(A1074,Clasificación!C:K,9,FALSE)</f>
        <v>0</v>
      </c>
      <c r="G1074" s="196">
        <f t="shared" ref="G1074:G1137" si="87">C1074+D1074-E1074-F1074</f>
        <v>0</v>
      </c>
      <c r="H1074" s="196"/>
      <c r="I1074" s="196"/>
      <c r="J1074" s="196"/>
      <c r="K1074" s="196"/>
      <c r="L1074" s="196"/>
      <c r="M1074" s="196"/>
      <c r="N1074" s="196"/>
      <c r="O1074" s="196"/>
      <c r="P1074" s="196"/>
      <c r="Q1074" s="196"/>
      <c r="R1074" s="196"/>
      <c r="S1074" s="196"/>
      <c r="T1074" s="196"/>
      <c r="U1074" s="196"/>
      <c r="V1074" s="196"/>
      <c r="W1074" s="196"/>
      <c r="X1074" s="196"/>
      <c r="Y1074" s="196"/>
      <c r="Z1074" s="196"/>
      <c r="AA1074" s="196">
        <f t="shared" ref="AA1074:AA1106" si="88">SUM(G1074:Z1074)</f>
        <v>0</v>
      </c>
      <c r="AB1074" s="55"/>
      <c r="AC1074" s="168"/>
      <c r="AD1074" s="168"/>
      <c r="AE1074" s="168"/>
      <c r="AF1074" s="168"/>
      <c r="AG1074" s="168"/>
      <c r="AH1074" s="168"/>
      <c r="AI1074" s="168"/>
      <c r="AJ1074" s="168"/>
      <c r="AK1074" s="168"/>
      <c r="AL1074" s="168"/>
      <c r="AM1074" s="168"/>
      <c r="AN1074" s="168"/>
    </row>
    <row r="1075" spans="1:40" s="16" customFormat="1" ht="10.199999999999999" hidden="1">
      <c r="A1075" s="16">
        <v>51</v>
      </c>
      <c r="B1075" s="167" t="s">
        <v>345</v>
      </c>
      <c r="C1075" s="54">
        <f>VLOOKUP(A1075,Clasificación!C:J,5,FALSE)</f>
        <v>0</v>
      </c>
      <c r="D1075" s="54"/>
      <c r="E1075" s="54"/>
      <c r="F1075" s="54">
        <f>+VLOOKUP(A1075,Clasificación!C:K,9,FALSE)</f>
        <v>0</v>
      </c>
      <c r="G1075" s="54">
        <f t="shared" si="87"/>
        <v>0</v>
      </c>
      <c r="H1075" s="54"/>
      <c r="I1075" s="54"/>
      <c r="J1075" s="54"/>
      <c r="K1075" s="54"/>
      <c r="L1075" s="54"/>
      <c r="M1075" s="54"/>
      <c r="N1075" s="54"/>
      <c r="O1075" s="54"/>
      <c r="P1075" s="54"/>
      <c r="Q1075" s="54"/>
      <c r="R1075" s="54"/>
      <c r="S1075" s="54"/>
      <c r="T1075" s="54"/>
      <c r="U1075" s="54"/>
      <c r="V1075" s="54"/>
      <c r="W1075" s="54"/>
      <c r="X1075" s="54"/>
      <c r="Y1075" s="54"/>
      <c r="Z1075" s="54"/>
      <c r="AA1075" s="54">
        <f t="shared" si="88"/>
        <v>0</v>
      </c>
      <c r="AB1075" s="55"/>
      <c r="AC1075" s="168"/>
      <c r="AD1075" s="168"/>
      <c r="AE1075" s="168"/>
      <c r="AF1075" s="168"/>
      <c r="AG1075" s="168"/>
      <c r="AH1075" s="168"/>
      <c r="AI1075" s="168"/>
      <c r="AJ1075" s="168"/>
      <c r="AK1075" s="168"/>
      <c r="AL1075" s="168"/>
      <c r="AM1075" s="168"/>
      <c r="AN1075" s="168"/>
    </row>
    <row r="1076" spans="1:40" s="16" customFormat="1" ht="10.199999999999999" hidden="1">
      <c r="A1076" s="16">
        <v>511</v>
      </c>
      <c r="B1076" s="167" t="s">
        <v>346</v>
      </c>
      <c r="C1076" s="54">
        <f>VLOOKUP(A1076,Clasificación!C:J,5,FALSE)</f>
        <v>0</v>
      </c>
      <c r="D1076" s="54"/>
      <c r="E1076" s="54"/>
      <c r="F1076" s="54">
        <f>+VLOOKUP(A1076,Clasificación!C:K,9,FALSE)</f>
        <v>0</v>
      </c>
      <c r="G1076" s="54">
        <f t="shared" si="87"/>
        <v>0</v>
      </c>
      <c r="H1076" s="54"/>
      <c r="I1076" s="54"/>
      <c r="J1076" s="54"/>
      <c r="K1076" s="54"/>
      <c r="L1076" s="54"/>
      <c r="M1076" s="54"/>
      <c r="N1076" s="54"/>
      <c r="O1076" s="54"/>
      <c r="P1076" s="54"/>
      <c r="Q1076" s="54"/>
      <c r="R1076" s="54"/>
      <c r="S1076" s="54"/>
      <c r="T1076" s="54"/>
      <c r="U1076" s="54"/>
      <c r="V1076" s="54"/>
      <c r="W1076" s="54"/>
      <c r="X1076" s="54"/>
      <c r="Y1076" s="54"/>
      <c r="Z1076" s="54"/>
      <c r="AA1076" s="54">
        <f t="shared" si="88"/>
        <v>0</v>
      </c>
      <c r="AB1076" s="55"/>
      <c r="AC1076" s="168"/>
      <c r="AD1076" s="168"/>
      <c r="AE1076" s="168"/>
      <c r="AF1076" s="168"/>
      <c r="AG1076" s="168"/>
      <c r="AH1076" s="168"/>
      <c r="AI1076" s="168"/>
      <c r="AJ1076" s="168"/>
      <c r="AK1076" s="168"/>
      <c r="AL1076" s="168"/>
      <c r="AM1076" s="168"/>
      <c r="AN1076" s="168"/>
    </row>
    <row r="1077" spans="1:40" s="16" customFormat="1" ht="10.199999999999999" hidden="1">
      <c r="A1077" s="16">
        <v>51101</v>
      </c>
      <c r="B1077" s="167" t="s">
        <v>32</v>
      </c>
      <c r="C1077" s="54">
        <f>VLOOKUP(A1077,Clasificación!C:J,5,FALSE)</f>
        <v>0</v>
      </c>
      <c r="D1077" s="54"/>
      <c r="E1077" s="54"/>
      <c r="F1077" s="54">
        <f>+VLOOKUP(A1077,Clasificación!C:K,9,FALSE)</f>
        <v>0</v>
      </c>
      <c r="G1077" s="54">
        <f t="shared" si="87"/>
        <v>0</v>
      </c>
      <c r="H1077" s="54"/>
      <c r="I1077" s="54"/>
      <c r="J1077" s="54"/>
      <c r="K1077" s="54"/>
      <c r="L1077" s="54"/>
      <c r="M1077" s="54"/>
      <c r="N1077" s="54"/>
      <c r="O1077" s="54"/>
      <c r="P1077" s="54"/>
      <c r="Q1077" s="54"/>
      <c r="R1077" s="54"/>
      <c r="S1077" s="54"/>
      <c r="T1077" s="54"/>
      <c r="U1077" s="54"/>
      <c r="V1077" s="54"/>
      <c r="W1077" s="54"/>
      <c r="X1077" s="54"/>
      <c r="Y1077" s="54"/>
      <c r="Z1077" s="54"/>
      <c r="AA1077" s="54">
        <f t="shared" si="88"/>
        <v>0</v>
      </c>
      <c r="AB1077" s="55"/>
      <c r="AC1077" s="168"/>
      <c r="AD1077" s="168"/>
      <c r="AE1077" s="168"/>
      <c r="AF1077" s="168"/>
      <c r="AG1077" s="168"/>
      <c r="AH1077" s="168"/>
      <c r="AI1077" s="168"/>
      <c r="AJ1077" s="168"/>
      <c r="AK1077" s="168"/>
      <c r="AL1077" s="168"/>
      <c r="AM1077" s="168"/>
      <c r="AN1077" s="168"/>
    </row>
    <row r="1078" spans="1:40" s="16" customFormat="1" ht="10.199999999999999" hidden="1">
      <c r="A1078" s="16">
        <v>511011</v>
      </c>
      <c r="B1078" s="167" t="s">
        <v>32</v>
      </c>
      <c r="C1078" s="54">
        <f>VLOOKUP(A1078,Clasificación!C:J,5,FALSE)</f>
        <v>0</v>
      </c>
      <c r="D1078" s="54"/>
      <c r="E1078" s="54"/>
      <c r="F1078" s="54">
        <f>+VLOOKUP(A1078,Clasificación!C:K,9,FALSE)</f>
        <v>0</v>
      </c>
      <c r="G1078" s="54">
        <f t="shared" si="87"/>
        <v>0</v>
      </c>
      <c r="H1078" s="54"/>
      <c r="I1078" s="54"/>
      <c r="J1078" s="54"/>
      <c r="K1078" s="54"/>
      <c r="L1078" s="54"/>
      <c r="M1078" s="54"/>
      <c r="N1078" s="54"/>
      <c r="O1078" s="54"/>
      <c r="P1078" s="54"/>
      <c r="Q1078" s="54"/>
      <c r="R1078" s="54"/>
      <c r="S1078" s="54"/>
      <c r="T1078" s="54"/>
      <c r="U1078" s="54"/>
      <c r="V1078" s="54"/>
      <c r="W1078" s="54"/>
      <c r="X1078" s="54"/>
      <c r="Y1078" s="54"/>
      <c r="Z1078" s="54"/>
      <c r="AA1078" s="54">
        <f t="shared" si="88"/>
        <v>0</v>
      </c>
      <c r="AB1078" s="55"/>
      <c r="AC1078" s="168"/>
      <c r="AD1078" s="168"/>
      <c r="AE1078" s="168"/>
      <c r="AF1078" s="168"/>
      <c r="AG1078" s="168"/>
      <c r="AH1078" s="168"/>
      <c r="AI1078" s="168"/>
      <c r="AJ1078" s="168"/>
      <c r="AK1078" s="168"/>
      <c r="AL1078" s="168"/>
      <c r="AM1078" s="168"/>
      <c r="AN1078" s="168"/>
    </row>
    <row r="1079" spans="1:40" s="16" customFormat="1" ht="10.199999999999999" hidden="1">
      <c r="A1079" s="16">
        <v>5110111</v>
      </c>
      <c r="B1079" s="167" t="s">
        <v>32</v>
      </c>
      <c r="C1079" s="54">
        <f>VLOOKUP(A1079,Clasificación!C:J,5,FALSE)</f>
        <v>0</v>
      </c>
      <c r="D1079" s="54"/>
      <c r="E1079" s="54"/>
      <c r="F1079" s="54">
        <f>+VLOOKUP(A1079,Clasificación!C:K,9,FALSE)</f>
        <v>0</v>
      </c>
      <c r="G1079" s="54">
        <f t="shared" si="87"/>
        <v>0</v>
      </c>
      <c r="H1079" s="54"/>
      <c r="I1079" s="54"/>
      <c r="J1079" s="54"/>
      <c r="K1079" s="54"/>
      <c r="L1079" s="54"/>
      <c r="M1079" s="54"/>
      <c r="N1079" s="54"/>
      <c r="O1079" s="54"/>
      <c r="P1079" s="54"/>
      <c r="Q1079" s="54"/>
      <c r="R1079" s="54"/>
      <c r="S1079" s="54"/>
      <c r="T1079" s="54"/>
      <c r="U1079" s="54"/>
      <c r="V1079" s="54"/>
      <c r="W1079" s="54"/>
      <c r="X1079" s="54"/>
      <c r="Y1079" s="54"/>
      <c r="Z1079" s="54"/>
      <c r="AA1079" s="54">
        <f t="shared" si="88"/>
        <v>0</v>
      </c>
      <c r="AB1079" s="55"/>
      <c r="AC1079" s="168"/>
      <c r="AD1079" s="168"/>
      <c r="AE1079" s="168"/>
      <c r="AF1079" s="168"/>
      <c r="AG1079" s="168"/>
      <c r="AH1079" s="168"/>
      <c r="AI1079" s="168"/>
      <c r="AJ1079" s="168"/>
      <c r="AK1079" s="168"/>
      <c r="AL1079" s="168"/>
      <c r="AM1079" s="168"/>
      <c r="AN1079" s="168"/>
    </row>
    <row r="1080" spans="1:40" s="16" customFormat="1" ht="10.199999999999999" hidden="1">
      <c r="A1080" s="16">
        <v>51101111</v>
      </c>
      <c r="B1080" s="167" t="s">
        <v>150</v>
      </c>
      <c r="C1080" s="54">
        <f>VLOOKUP(A1080,Clasificación!C:J,5,FALSE)</f>
        <v>0</v>
      </c>
      <c r="D1080" s="54"/>
      <c r="E1080" s="54"/>
      <c r="F1080" s="54">
        <f>+VLOOKUP(A1080,Clasificación!C:K,9,FALSE)</f>
        <v>0</v>
      </c>
      <c r="G1080" s="54">
        <f t="shared" si="87"/>
        <v>0</v>
      </c>
      <c r="H1080" s="54"/>
      <c r="I1080" s="54"/>
      <c r="J1080" s="54"/>
      <c r="K1080" s="54"/>
      <c r="L1080" s="54"/>
      <c r="M1080" s="54"/>
      <c r="N1080" s="54"/>
      <c r="O1080" s="54"/>
      <c r="P1080" s="54"/>
      <c r="Q1080" s="54"/>
      <c r="R1080" s="54"/>
      <c r="S1080" s="54"/>
      <c r="T1080" s="54"/>
      <c r="U1080" s="54"/>
      <c r="V1080" s="54"/>
      <c r="W1080" s="54"/>
      <c r="X1080" s="54"/>
      <c r="Y1080" s="54"/>
      <c r="Z1080" s="54"/>
      <c r="AA1080" s="54">
        <f t="shared" si="88"/>
        <v>0</v>
      </c>
      <c r="AB1080" s="55"/>
      <c r="AC1080" s="168"/>
      <c r="AD1080" s="168"/>
      <c r="AE1080" s="168"/>
      <c r="AF1080" s="168"/>
      <c r="AG1080" s="168"/>
      <c r="AH1080" s="168"/>
      <c r="AI1080" s="168"/>
      <c r="AJ1080" s="168"/>
      <c r="AK1080" s="168"/>
      <c r="AL1080" s="168"/>
      <c r="AM1080" s="168"/>
      <c r="AN1080" s="168"/>
    </row>
    <row r="1081" spans="1:40" s="16" customFormat="1" ht="10.199999999999999" hidden="1">
      <c r="A1081" s="16">
        <v>5110111101</v>
      </c>
      <c r="B1081" s="167" t="s">
        <v>765</v>
      </c>
      <c r="C1081" s="54">
        <f>VLOOKUP(A1081,Clasificación!C:J,5,FALSE)</f>
        <v>0</v>
      </c>
      <c r="D1081" s="54"/>
      <c r="E1081" s="54"/>
      <c r="F1081" s="54">
        <f>+VLOOKUP(A1081,Clasificación!C:K,9,FALSE)</f>
        <v>0</v>
      </c>
      <c r="G1081" s="54">
        <f t="shared" si="87"/>
        <v>0</v>
      </c>
      <c r="H1081" s="54"/>
      <c r="I1081" s="54"/>
      <c r="J1081" s="54"/>
      <c r="K1081" s="54"/>
      <c r="L1081" s="54"/>
      <c r="M1081" s="54"/>
      <c r="N1081" s="54"/>
      <c r="O1081" s="54"/>
      <c r="P1081" s="54"/>
      <c r="Q1081" s="54"/>
      <c r="R1081" s="54"/>
      <c r="S1081" s="54"/>
      <c r="T1081" s="54"/>
      <c r="U1081" s="54"/>
      <c r="V1081" s="54"/>
      <c r="W1081" s="54"/>
      <c r="X1081" s="54"/>
      <c r="Y1081" s="54"/>
      <c r="Z1081" s="54"/>
      <c r="AA1081" s="54">
        <f t="shared" si="88"/>
        <v>0</v>
      </c>
      <c r="AB1081" s="55"/>
      <c r="AC1081" s="168"/>
      <c r="AD1081" s="168"/>
      <c r="AE1081" s="168"/>
      <c r="AF1081" s="168"/>
      <c r="AG1081" s="168"/>
      <c r="AH1081" s="168"/>
      <c r="AI1081" s="168"/>
      <c r="AJ1081" s="168"/>
      <c r="AK1081" s="168"/>
      <c r="AL1081" s="168"/>
      <c r="AM1081" s="168"/>
      <c r="AN1081" s="168"/>
    </row>
    <row r="1082" spans="1:40" s="16" customFormat="1" ht="10.199999999999999" hidden="1">
      <c r="A1082" s="16">
        <v>5110111102</v>
      </c>
      <c r="B1082" s="167" t="s">
        <v>150</v>
      </c>
      <c r="C1082" s="54">
        <f>VLOOKUP(A1082,Clasificación!C:J,5,FALSE)</f>
        <v>0</v>
      </c>
      <c r="D1082" s="54"/>
      <c r="E1082" s="54"/>
      <c r="F1082" s="54">
        <f>+VLOOKUP(A1082,Clasificación!C:K,9,FALSE)</f>
        <v>0</v>
      </c>
      <c r="G1082" s="54">
        <f t="shared" si="87"/>
        <v>0</v>
      </c>
      <c r="H1082" s="54"/>
      <c r="I1082" s="54"/>
      <c r="J1082" s="54"/>
      <c r="K1082" s="54"/>
      <c r="L1082" s="54"/>
      <c r="M1082" s="54"/>
      <c r="N1082" s="54"/>
      <c r="O1082" s="54"/>
      <c r="P1082" s="54"/>
      <c r="Q1082" s="54"/>
      <c r="R1082" s="54"/>
      <c r="S1082" s="54"/>
      <c r="T1082" s="54"/>
      <c r="U1082" s="54"/>
      <c r="V1082" s="54"/>
      <c r="W1082" s="54"/>
      <c r="X1082" s="54"/>
      <c r="Y1082" s="54"/>
      <c r="Z1082" s="54"/>
      <c r="AA1082" s="54">
        <f t="shared" si="88"/>
        <v>0</v>
      </c>
      <c r="AB1082" s="55"/>
      <c r="AC1082" s="168"/>
      <c r="AD1082" s="168"/>
      <c r="AE1082" s="168"/>
      <c r="AF1082" s="168"/>
      <c r="AG1082" s="168"/>
      <c r="AH1082" s="168"/>
      <c r="AI1082" s="168"/>
      <c r="AJ1082" s="168"/>
      <c r="AK1082" s="168"/>
      <c r="AL1082" s="168"/>
      <c r="AM1082" s="168"/>
      <c r="AN1082" s="168"/>
    </row>
    <row r="1083" spans="1:40" s="16" customFormat="1" ht="10.199999999999999" hidden="1">
      <c r="A1083" s="16">
        <v>51101112</v>
      </c>
      <c r="B1083" s="167" t="s">
        <v>347</v>
      </c>
      <c r="C1083" s="54">
        <f>VLOOKUP(A1083,Clasificación!C:J,5,FALSE)</f>
        <v>0</v>
      </c>
      <c r="D1083" s="54"/>
      <c r="E1083" s="54"/>
      <c r="F1083" s="54">
        <f>+VLOOKUP(A1083,Clasificación!C:K,9,FALSE)</f>
        <v>0</v>
      </c>
      <c r="G1083" s="54">
        <f t="shared" si="87"/>
        <v>0</v>
      </c>
      <c r="H1083" s="54"/>
      <c r="I1083" s="54"/>
      <c r="J1083" s="54"/>
      <c r="K1083" s="54"/>
      <c r="L1083" s="54"/>
      <c r="M1083" s="54"/>
      <c r="N1083" s="54"/>
      <c r="O1083" s="54"/>
      <c r="P1083" s="54"/>
      <c r="Q1083" s="54"/>
      <c r="R1083" s="54"/>
      <c r="S1083" s="54"/>
      <c r="T1083" s="54"/>
      <c r="U1083" s="54"/>
      <c r="V1083" s="54"/>
      <c r="W1083" s="54"/>
      <c r="X1083" s="54"/>
      <c r="Y1083" s="54"/>
      <c r="Z1083" s="54"/>
      <c r="AA1083" s="54">
        <f t="shared" si="88"/>
        <v>0</v>
      </c>
      <c r="AB1083" s="55"/>
      <c r="AC1083" s="168"/>
      <c r="AD1083" s="168"/>
      <c r="AE1083" s="168"/>
      <c r="AF1083" s="168"/>
      <c r="AG1083" s="168"/>
      <c r="AH1083" s="168"/>
      <c r="AI1083" s="168"/>
      <c r="AJ1083" s="168"/>
      <c r="AK1083" s="168"/>
      <c r="AL1083" s="168"/>
      <c r="AM1083" s="168"/>
      <c r="AN1083" s="168"/>
    </row>
    <row r="1084" spans="1:40" s="16" customFormat="1" ht="10.199999999999999" hidden="1">
      <c r="A1084" s="16">
        <v>5110111201</v>
      </c>
      <c r="B1084" s="167" t="s">
        <v>287</v>
      </c>
      <c r="C1084" s="54">
        <f>VLOOKUP(A1084,Clasificación!C:J,5,FALSE)</f>
        <v>0</v>
      </c>
      <c r="D1084" s="54"/>
      <c r="E1084" s="54"/>
      <c r="F1084" s="54">
        <f>+VLOOKUP(A1084,Clasificación!C:K,9,FALSE)</f>
        <v>0</v>
      </c>
      <c r="G1084" s="54">
        <f t="shared" si="87"/>
        <v>0</v>
      </c>
      <c r="H1084" s="54"/>
      <c r="I1084" s="54"/>
      <c r="J1084" s="54"/>
      <c r="K1084" s="54"/>
      <c r="L1084" s="54"/>
      <c r="M1084" s="54"/>
      <c r="N1084" s="54"/>
      <c r="O1084" s="54"/>
      <c r="P1084" s="54"/>
      <c r="Q1084" s="54"/>
      <c r="R1084" s="54"/>
      <c r="S1084" s="54"/>
      <c r="T1084" s="54"/>
      <c r="U1084" s="54"/>
      <c r="V1084" s="54"/>
      <c r="W1084" s="54"/>
      <c r="X1084" s="54"/>
      <c r="Y1084" s="54"/>
      <c r="Z1084" s="54"/>
      <c r="AA1084" s="54">
        <f t="shared" si="88"/>
        <v>0</v>
      </c>
      <c r="AB1084" s="55"/>
      <c r="AC1084" s="168"/>
      <c r="AD1084" s="168"/>
      <c r="AE1084" s="168"/>
      <c r="AF1084" s="168"/>
      <c r="AG1084" s="168"/>
      <c r="AH1084" s="168"/>
      <c r="AI1084" s="168"/>
      <c r="AJ1084" s="168"/>
      <c r="AK1084" s="168"/>
      <c r="AL1084" s="168"/>
      <c r="AM1084" s="168"/>
      <c r="AN1084" s="168"/>
    </row>
    <row r="1085" spans="1:40" s="16" customFormat="1" ht="10.199999999999999" hidden="1">
      <c r="A1085" s="16">
        <v>5110111202</v>
      </c>
      <c r="B1085" s="167" t="s">
        <v>287</v>
      </c>
      <c r="C1085" s="54">
        <f>VLOOKUP(A1085,Clasificación!C:J,5,FALSE)</f>
        <v>0</v>
      </c>
      <c r="D1085" s="54"/>
      <c r="E1085" s="54"/>
      <c r="F1085" s="54">
        <f>+VLOOKUP(A1085,Clasificación!C:K,9,FALSE)</f>
        <v>0</v>
      </c>
      <c r="G1085" s="54">
        <f t="shared" si="87"/>
        <v>0</v>
      </c>
      <c r="H1085" s="54"/>
      <c r="I1085" s="54"/>
      <c r="J1085" s="54"/>
      <c r="K1085" s="54"/>
      <c r="L1085" s="54"/>
      <c r="M1085" s="54"/>
      <c r="N1085" s="54"/>
      <c r="O1085" s="54"/>
      <c r="P1085" s="54"/>
      <c r="Q1085" s="54"/>
      <c r="R1085" s="54"/>
      <c r="S1085" s="54"/>
      <c r="T1085" s="54"/>
      <c r="U1085" s="54"/>
      <c r="V1085" s="54"/>
      <c r="W1085" s="54"/>
      <c r="X1085" s="54"/>
      <c r="Y1085" s="54"/>
      <c r="Z1085" s="54"/>
      <c r="AA1085" s="54">
        <f t="shared" si="88"/>
        <v>0</v>
      </c>
      <c r="AB1085" s="55"/>
      <c r="AC1085" s="168"/>
      <c r="AD1085" s="168"/>
      <c r="AE1085" s="168"/>
      <c r="AF1085" s="168"/>
      <c r="AG1085" s="168"/>
      <c r="AH1085" s="168"/>
      <c r="AI1085" s="168"/>
      <c r="AJ1085" s="168"/>
      <c r="AK1085" s="168"/>
      <c r="AL1085" s="168"/>
      <c r="AM1085" s="168"/>
      <c r="AN1085" s="168"/>
    </row>
    <row r="1086" spans="1:40" s="16" customFormat="1" ht="10.199999999999999" hidden="1">
      <c r="A1086" s="16">
        <v>51101113</v>
      </c>
      <c r="B1086" s="167" t="s">
        <v>1024</v>
      </c>
      <c r="C1086" s="54">
        <f>VLOOKUP(A1086,Clasificación!C:J,5,FALSE)</f>
        <v>0</v>
      </c>
      <c r="D1086" s="54"/>
      <c r="E1086" s="54"/>
      <c r="F1086" s="54">
        <f>+VLOOKUP(A1086,Clasificación!C:K,9,FALSE)</f>
        <v>0</v>
      </c>
      <c r="G1086" s="54">
        <f t="shared" si="87"/>
        <v>0</v>
      </c>
      <c r="H1086" s="54"/>
      <c r="I1086" s="54"/>
      <c r="J1086" s="54"/>
      <c r="K1086" s="54"/>
      <c r="L1086" s="54"/>
      <c r="M1086" s="54"/>
      <c r="N1086" s="54"/>
      <c r="O1086" s="54"/>
      <c r="P1086" s="54"/>
      <c r="Q1086" s="54"/>
      <c r="R1086" s="54"/>
      <c r="S1086" s="54"/>
      <c r="T1086" s="54"/>
      <c r="U1086" s="54"/>
      <c r="V1086" s="54"/>
      <c r="W1086" s="54"/>
      <c r="X1086" s="54"/>
      <c r="Y1086" s="54"/>
      <c r="Z1086" s="54"/>
      <c r="AA1086" s="54">
        <f t="shared" si="88"/>
        <v>0</v>
      </c>
      <c r="AB1086" s="55"/>
      <c r="AC1086" s="168"/>
      <c r="AD1086" s="168"/>
      <c r="AE1086" s="168"/>
      <c r="AF1086" s="168"/>
      <c r="AG1086" s="168"/>
      <c r="AH1086" s="168"/>
      <c r="AI1086" s="168"/>
      <c r="AJ1086" s="168"/>
      <c r="AK1086" s="168"/>
      <c r="AL1086" s="168"/>
      <c r="AM1086" s="168"/>
      <c r="AN1086" s="168"/>
    </row>
    <row r="1087" spans="1:40" s="16" customFormat="1" ht="10.199999999999999">
      <c r="A1087" s="16">
        <v>5110111301</v>
      </c>
      <c r="B1087" s="167" t="s">
        <v>1025</v>
      </c>
      <c r="C1087" s="54">
        <f>VLOOKUP(A1087,Clasificación!C:J,5,FALSE)</f>
        <v>62289108</v>
      </c>
      <c r="D1087" s="54"/>
      <c r="E1087" s="54"/>
      <c r="F1087" s="54">
        <f>+VLOOKUP(A1087,Clasificación!C:K,9,FALSE)</f>
        <v>0</v>
      </c>
      <c r="G1087" s="54">
        <f t="shared" si="87"/>
        <v>62289108</v>
      </c>
      <c r="H1087" s="301"/>
      <c r="I1087" s="54"/>
      <c r="J1087" s="54"/>
      <c r="K1087" s="54"/>
      <c r="L1087" s="54">
        <f>-G1087</f>
        <v>-62289108</v>
      </c>
      <c r="M1087" s="54"/>
      <c r="N1087" s="54"/>
      <c r="O1087" s="54"/>
      <c r="P1087" s="54"/>
      <c r="Q1087" s="54"/>
      <c r="R1087" s="54"/>
      <c r="S1087" s="54"/>
      <c r="T1087" s="54"/>
      <c r="U1087" s="54"/>
      <c r="V1087" s="54"/>
      <c r="W1087" s="54"/>
      <c r="X1087" s="54"/>
      <c r="Y1087" s="54"/>
      <c r="Z1087" s="54"/>
      <c r="AA1087" s="54">
        <f t="shared" si="88"/>
        <v>0</v>
      </c>
      <c r="AB1087" s="55"/>
      <c r="AC1087" s="168"/>
      <c r="AD1087" s="168"/>
      <c r="AE1087" s="168"/>
      <c r="AF1087" s="168"/>
      <c r="AG1087" s="168"/>
      <c r="AH1087" s="168"/>
      <c r="AI1087" s="168"/>
      <c r="AJ1087" s="168"/>
      <c r="AK1087" s="168"/>
      <c r="AL1087" s="168"/>
      <c r="AM1087" s="168"/>
      <c r="AN1087" s="168"/>
    </row>
    <row r="1088" spans="1:40" s="16" customFormat="1" ht="10.199999999999999" hidden="1">
      <c r="A1088" s="16">
        <v>51102</v>
      </c>
      <c r="B1088" s="167" t="s">
        <v>348</v>
      </c>
      <c r="C1088" s="54">
        <f>VLOOKUP(A1088,Clasificación!C:J,5,FALSE)</f>
        <v>0</v>
      </c>
      <c r="D1088" s="54"/>
      <c r="E1088" s="54"/>
      <c r="F1088" s="54">
        <f>+VLOOKUP(A1088,Clasificación!C:K,9,FALSE)</f>
        <v>0</v>
      </c>
      <c r="G1088" s="54">
        <f t="shared" si="87"/>
        <v>0</v>
      </c>
      <c r="H1088" s="54"/>
      <c r="I1088" s="54"/>
      <c r="J1088" s="54"/>
      <c r="K1088" s="54"/>
      <c r="L1088" s="54"/>
      <c r="M1088" s="54"/>
      <c r="N1088" s="54"/>
      <c r="O1088" s="54"/>
      <c r="P1088" s="54"/>
      <c r="Q1088" s="54"/>
      <c r="R1088" s="54"/>
      <c r="S1088" s="54"/>
      <c r="T1088" s="54"/>
      <c r="U1088" s="54"/>
      <c r="V1088" s="54"/>
      <c r="W1088" s="54"/>
      <c r="X1088" s="54"/>
      <c r="Y1088" s="54"/>
      <c r="Z1088" s="54"/>
      <c r="AA1088" s="54">
        <f t="shared" si="88"/>
        <v>0</v>
      </c>
      <c r="AB1088" s="55"/>
      <c r="AC1088" s="168"/>
      <c r="AD1088" s="168"/>
      <c r="AE1088" s="168"/>
      <c r="AF1088" s="168"/>
      <c r="AG1088" s="168"/>
      <c r="AH1088" s="168"/>
      <c r="AI1088" s="168"/>
      <c r="AJ1088" s="168"/>
      <c r="AK1088" s="168"/>
      <c r="AL1088" s="168"/>
      <c r="AM1088" s="168"/>
      <c r="AN1088" s="168"/>
    </row>
    <row r="1089" spans="1:40" s="16" customFormat="1" ht="10.199999999999999" hidden="1">
      <c r="A1089" s="16">
        <v>511021</v>
      </c>
      <c r="B1089" s="167" t="s">
        <v>348</v>
      </c>
      <c r="C1089" s="54">
        <f>VLOOKUP(A1089,Clasificación!C:J,5,FALSE)</f>
        <v>0</v>
      </c>
      <c r="D1089" s="54"/>
      <c r="E1089" s="54"/>
      <c r="F1089" s="54">
        <f>+VLOOKUP(A1089,Clasificación!C:K,9,FALSE)</f>
        <v>0</v>
      </c>
      <c r="G1089" s="54">
        <f t="shared" si="87"/>
        <v>0</v>
      </c>
      <c r="H1089" s="54"/>
      <c r="I1089" s="54"/>
      <c r="J1089" s="54"/>
      <c r="K1089" s="54"/>
      <c r="L1089" s="54"/>
      <c r="M1089" s="54"/>
      <c r="N1089" s="54"/>
      <c r="O1089" s="54"/>
      <c r="P1089" s="54"/>
      <c r="Q1089" s="54"/>
      <c r="R1089" s="54"/>
      <c r="S1089" s="54"/>
      <c r="T1089" s="54"/>
      <c r="U1089" s="54"/>
      <c r="V1089" s="54"/>
      <c r="W1089" s="54"/>
      <c r="X1089" s="54"/>
      <c r="Y1089" s="54"/>
      <c r="Z1089" s="54"/>
      <c r="AA1089" s="54">
        <f t="shared" si="88"/>
        <v>0</v>
      </c>
      <c r="AB1089" s="55"/>
      <c r="AC1089" s="168"/>
      <c r="AD1089" s="168"/>
      <c r="AE1089" s="168"/>
      <c r="AF1089" s="168"/>
      <c r="AG1089" s="168"/>
      <c r="AH1089" s="168"/>
      <c r="AI1089" s="168"/>
      <c r="AJ1089" s="168"/>
      <c r="AK1089" s="168"/>
      <c r="AL1089" s="168"/>
      <c r="AM1089" s="168"/>
      <c r="AN1089" s="168"/>
    </row>
    <row r="1090" spans="1:40" s="16" customFormat="1" ht="10.199999999999999" hidden="1">
      <c r="A1090" s="16">
        <v>5110211</v>
      </c>
      <c r="B1090" s="167" t="s">
        <v>348</v>
      </c>
      <c r="C1090" s="54">
        <f>VLOOKUP(A1090,Clasificación!C:J,5,FALSE)</f>
        <v>0</v>
      </c>
      <c r="D1090" s="54"/>
      <c r="E1090" s="54"/>
      <c r="F1090" s="54">
        <f>+VLOOKUP(A1090,Clasificación!C:K,9,FALSE)</f>
        <v>0</v>
      </c>
      <c r="G1090" s="54">
        <f t="shared" si="87"/>
        <v>0</v>
      </c>
      <c r="H1090" s="54"/>
      <c r="I1090" s="54"/>
      <c r="J1090" s="54"/>
      <c r="K1090" s="54"/>
      <c r="L1090" s="54"/>
      <c r="M1090" s="54"/>
      <c r="N1090" s="54"/>
      <c r="O1090" s="54"/>
      <c r="P1090" s="54"/>
      <c r="Q1090" s="54"/>
      <c r="R1090" s="54"/>
      <c r="S1090" s="54"/>
      <c r="T1090" s="54"/>
      <c r="U1090" s="54"/>
      <c r="V1090" s="54"/>
      <c r="W1090" s="54"/>
      <c r="X1090" s="54"/>
      <c r="Y1090" s="54"/>
      <c r="Z1090" s="54"/>
      <c r="AA1090" s="54">
        <f t="shared" si="88"/>
        <v>0</v>
      </c>
      <c r="AB1090" s="55"/>
      <c r="AC1090" s="168"/>
      <c r="AD1090" s="168"/>
      <c r="AE1090" s="168"/>
      <c r="AF1090" s="168"/>
      <c r="AG1090" s="168"/>
      <c r="AH1090" s="168"/>
      <c r="AI1090" s="168"/>
      <c r="AJ1090" s="168"/>
      <c r="AK1090" s="168"/>
      <c r="AL1090" s="168"/>
      <c r="AM1090" s="168"/>
      <c r="AN1090" s="168"/>
    </row>
    <row r="1091" spans="1:40" s="16" customFormat="1" ht="10.199999999999999" hidden="1">
      <c r="A1091" s="16">
        <v>51102111</v>
      </c>
      <c r="B1091" s="167" t="s">
        <v>348</v>
      </c>
      <c r="C1091" s="54">
        <f>VLOOKUP(A1091,Clasificación!C:J,5,FALSE)</f>
        <v>0</v>
      </c>
      <c r="D1091" s="54"/>
      <c r="E1091" s="54"/>
      <c r="F1091" s="54">
        <f>+VLOOKUP(A1091,Clasificación!C:K,9,FALSE)</f>
        <v>0</v>
      </c>
      <c r="G1091" s="54">
        <f t="shared" si="87"/>
        <v>0</v>
      </c>
      <c r="H1091" s="54"/>
      <c r="I1091" s="54"/>
      <c r="J1091" s="54"/>
      <c r="K1091" s="54"/>
      <c r="L1091" s="54"/>
      <c r="M1091" s="54"/>
      <c r="N1091" s="54"/>
      <c r="O1091" s="54"/>
      <c r="P1091" s="54"/>
      <c r="Q1091" s="54"/>
      <c r="R1091" s="54"/>
      <c r="S1091" s="54"/>
      <c r="T1091" s="54"/>
      <c r="U1091" s="54"/>
      <c r="V1091" s="54"/>
      <c r="W1091" s="54"/>
      <c r="X1091" s="54"/>
      <c r="Y1091" s="54"/>
      <c r="Z1091" s="54"/>
      <c r="AA1091" s="54">
        <f t="shared" si="88"/>
        <v>0</v>
      </c>
      <c r="AB1091" s="55"/>
      <c r="AC1091" s="168"/>
      <c r="AD1091" s="168"/>
      <c r="AE1091" s="168"/>
      <c r="AF1091" s="168"/>
      <c r="AG1091" s="168"/>
      <c r="AH1091" s="168"/>
      <c r="AI1091" s="168"/>
      <c r="AJ1091" s="168"/>
      <c r="AK1091" s="168"/>
      <c r="AL1091" s="168"/>
      <c r="AM1091" s="168"/>
      <c r="AN1091" s="168"/>
    </row>
    <row r="1092" spans="1:40" s="312" customFormat="1" ht="10.199999999999999" hidden="1">
      <c r="A1092" s="312">
        <v>5110211101</v>
      </c>
      <c r="B1092" s="313" t="s">
        <v>288</v>
      </c>
      <c r="C1092" s="314">
        <f>VLOOKUP(A1092,Clasificación!C:J,5,FALSE)</f>
        <v>253405276</v>
      </c>
      <c r="D1092" s="314"/>
      <c r="E1092" s="314"/>
      <c r="F1092" s="314">
        <f>+VLOOKUP(A1092,Clasificación!C:K,9,FALSE)</f>
        <v>0</v>
      </c>
      <c r="G1092" s="314">
        <f t="shared" si="87"/>
        <v>253405276</v>
      </c>
      <c r="H1092" s="314">
        <f>-G1092</f>
        <v>-253405276</v>
      </c>
      <c r="I1092" s="314"/>
      <c r="J1092" s="314"/>
      <c r="K1092" s="314"/>
      <c r="L1092" s="314"/>
      <c r="M1092" s="314"/>
      <c r="N1092" s="314"/>
      <c r="O1092" s="314"/>
      <c r="P1092" s="314"/>
      <c r="Q1092" s="314"/>
      <c r="R1092" s="314"/>
      <c r="S1092" s="314"/>
      <c r="T1092" s="314"/>
      <c r="U1092" s="314"/>
      <c r="V1092" s="314"/>
      <c r="W1092" s="314"/>
      <c r="X1092" s="314"/>
      <c r="Y1092" s="314"/>
      <c r="Z1092" s="314"/>
      <c r="AA1092" s="314">
        <f t="shared" si="88"/>
        <v>0</v>
      </c>
      <c r="AB1092" s="315"/>
      <c r="AC1092" s="316"/>
      <c r="AD1092" s="316"/>
      <c r="AE1092" s="316"/>
      <c r="AF1092" s="316"/>
      <c r="AG1092" s="316"/>
      <c r="AH1092" s="316"/>
      <c r="AI1092" s="316"/>
      <c r="AJ1092" s="316"/>
      <c r="AK1092" s="316"/>
      <c r="AL1092" s="316"/>
      <c r="AM1092" s="316"/>
      <c r="AN1092" s="316"/>
    </row>
    <row r="1093" spans="1:40" s="312" customFormat="1" ht="10.199999999999999" hidden="1">
      <c r="A1093" s="312">
        <v>5110211102</v>
      </c>
      <c r="B1093" s="313" t="s">
        <v>766</v>
      </c>
      <c r="C1093" s="314">
        <f>VLOOKUP(A1093,Clasificación!C:J,5,FALSE)</f>
        <v>170645896</v>
      </c>
      <c r="D1093" s="314"/>
      <c r="E1093" s="314"/>
      <c r="F1093" s="314">
        <f>+VLOOKUP(A1093,Clasificación!C:K,9,FALSE)</f>
        <v>0</v>
      </c>
      <c r="G1093" s="314">
        <f t="shared" si="87"/>
        <v>170645896</v>
      </c>
      <c r="H1093" s="314">
        <f>-G1093</f>
        <v>-170645896</v>
      </c>
      <c r="I1093" s="314"/>
      <c r="J1093" s="314"/>
      <c r="K1093" s="314"/>
      <c r="L1093" s="314"/>
      <c r="M1093" s="314"/>
      <c r="N1093" s="314"/>
      <c r="O1093" s="314"/>
      <c r="P1093" s="314"/>
      <c r="Q1093" s="314"/>
      <c r="R1093" s="314"/>
      <c r="S1093" s="314"/>
      <c r="T1093" s="314"/>
      <c r="U1093" s="314"/>
      <c r="V1093" s="314"/>
      <c r="W1093" s="314"/>
      <c r="X1093" s="314"/>
      <c r="Y1093" s="314"/>
      <c r="Z1093" s="314"/>
      <c r="AA1093" s="314">
        <f t="shared" si="88"/>
        <v>0</v>
      </c>
      <c r="AB1093" s="315"/>
      <c r="AC1093" s="316"/>
      <c r="AD1093" s="316"/>
      <c r="AE1093" s="316"/>
      <c r="AF1093" s="316"/>
      <c r="AG1093" s="316"/>
      <c r="AH1093" s="316"/>
      <c r="AI1093" s="316"/>
      <c r="AJ1093" s="316"/>
      <c r="AK1093" s="316"/>
      <c r="AL1093" s="316"/>
      <c r="AM1093" s="316"/>
      <c r="AN1093" s="316"/>
    </row>
    <row r="1094" spans="1:40" s="16" customFormat="1" ht="10.199999999999999" hidden="1">
      <c r="A1094" s="16">
        <v>51102112</v>
      </c>
      <c r="B1094" s="167" t="s">
        <v>935</v>
      </c>
      <c r="C1094" s="54">
        <f>VLOOKUP(A1094,Clasificación!C:J,5,FALSE)</f>
        <v>0</v>
      </c>
      <c r="D1094" s="54"/>
      <c r="E1094" s="54"/>
      <c r="F1094" s="54">
        <f>+VLOOKUP(A1094,Clasificación!C:K,9,FALSE)</f>
        <v>0</v>
      </c>
      <c r="G1094" s="54">
        <f t="shared" si="87"/>
        <v>0</v>
      </c>
      <c r="H1094" s="54"/>
      <c r="I1094" s="54"/>
      <c r="J1094" s="54"/>
      <c r="K1094" s="54"/>
      <c r="L1094" s="54"/>
      <c r="M1094" s="54"/>
      <c r="N1094" s="54"/>
      <c r="O1094" s="54"/>
      <c r="P1094" s="54"/>
      <c r="Q1094" s="54"/>
      <c r="R1094" s="54"/>
      <c r="S1094" s="54"/>
      <c r="T1094" s="54"/>
      <c r="U1094" s="54"/>
      <c r="V1094" s="54"/>
      <c r="W1094" s="54"/>
      <c r="X1094" s="54"/>
      <c r="Y1094" s="54"/>
      <c r="Z1094" s="54"/>
      <c r="AA1094" s="54">
        <f t="shared" si="88"/>
        <v>0</v>
      </c>
      <c r="AB1094" s="55"/>
      <c r="AC1094" s="168"/>
      <c r="AD1094" s="168"/>
      <c r="AE1094" s="168"/>
      <c r="AF1094" s="168"/>
      <c r="AG1094" s="168"/>
      <c r="AH1094" s="168"/>
      <c r="AI1094" s="168"/>
      <c r="AJ1094" s="168"/>
      <c r="AK1094" s="168"/>
      <c r="AL1094" s="168"/>
      <c r="AM1094" s="168"/>
      <c r="AN1094" s="168"/>
    </row>
    <row r="1095" spans="1:40" s="312" customFormat="1" ht="10.199999999999999" hidden="1">
      <c r="A1095" s="312">
        <v>5110211201</v>
      </c>
      <c r="B1095" s="313" t="s">
        <v>973</v>
      </c>
      <c r="C1095" s="314">
        <f>VLOOKUP(A1095,Clasificación!C:J,5,FALSE)</f>
        <v>61122280</v>
      </c>
      <c r="D1095" s="314"/>
      <c r="E1095" s="314"/>
      <c r="F1095" s="314">
        <f>+VLOOKUP(A1095,Clasificación!C:K,9,FALSE)</f>
        <v>0</v>
      </c>
      <c r="G1095" s="314">
        <f t="shared" si="87"/>
        <v>61122280</v>
      </c>
      <c r="H1095" s="314">
        <f>-G1095</f>
        <v>-61122280</v>
      </c>
      <c r="I1095" s="314"/>
      <c r="J1095" s="314"/>
      <c r="K1095" s="314"/>
      <c r="L1095" s="314"/>
      <c r="M1095" s="314"/>
      <c r="N1095" s="314"/>
      <c r="O1095" s="314"/>
      <c r="P1095" s="314"/>
      <c r="Q1095" s="314"/>
      <c r="R1095" s="314"/>
      <c r="S1095" s="314"/>
      <c r="T1095" s="314"/>
      <c r="U1095" s="314"/>
      <c r="V1095" s="314"/>
      <c r="W1095" s="314"/>
      <c r="X1095" s="314"/>
      <c r="Y1095" s="314"/>
      <c r="Z1095" s="314"/>
      <c r="AA1095" s="314">
        <f t="shared" si="88"/>
        <v>0</v>
      </c>
      <c r="AB1095" s="315"/>
      <c r="AC1095" s="316"/>
      <c r="AD1095" s="316"/>
      <c r="AE1095" s="316"/>
      <c r="AF1095" s="316"/>
      <c r="AG1095" s="316"/>
      <c r="AH1095" s="316"/>
      <c r="AI1095" s="316"/>
      <c r="AJ1095" s="316"/>
      <c r="AK1095" s="316"/>
      <c r="AL1095" s="316"/>
      <c r="AM1095" s="316"/>
      <c r="AN1095" s="316"/>
    </row>
    <row r="1096" spans="1:40" s="312" customFormat="1" ht="10.199999999999999" hidden="1">
      <c r="A1096" s="312">
        <v>5110211202</v>
      </c>
      <c r="B1096" s="313" t="s">
        <v>974</v>
      </c>
      <c r="C1096" s="314">
        <f>VLOOKUP(A1096,Clasificación!C:J,5,FALSE)</f>
        <v>34800555</v>
      </c>
      <c r="D1096" s="314"/>
      <c r="E1096" s="314"/>
      <c r="F1096" s="314">
        <f>+VLOOKUP(A1096,Clasificación!C:K,9,FALSE)</f>
        <v>0</v>
      </c>
      <c r="G1096" s="314">
        <f t="shared" si="87"/>
        <v>34800555</v>
      </c>
      <c r="H1096" s="314">
        <f>-G1096</f>
        <v>-34800555</v>
      </c>
      <c r="I1096" s="314"/>
      <c r="J1096" s="314"/>
      <c r="K1096" s="314"/>
      <c r="L1096" s="314"/>
      <c r="M1096" s="314"/>
      <c r="N1096" s="314"/>
      <c r="O1096" s="314"/>
      <c r="P1096" s="314"/>
      <c r="Q1096" s="314"/>
      <c r="R1096" s="314"/>
      <c r="S1096" s="314"/>
      <c r="T1096" s="314"/>
      <c r="U1096" s="314"/>
      <c r="V1096" s="314"/>
      <c r="W1096" s="314"/>
      <c r="X1096" s="314"/>
      <c r="Y1096" s="314"/>
      <c r="Z1096" s="314"/>
      <c r="AA1096" s="314">
        <f t="shared" si="88"/>
        <v>0</v>
      </c>
      <c r="AB1096" s="315"/>
      <c r="AC1096" s="316"/>
      <c r="AD1096" s="316"/>
      <c r="AE1096" s="316"/>
      <c r="AF1096" s="316"/>
      <c r="AG1096" s="316"/>
      <c r="AH1096" s="316"/>
      <c r="AI1096" s="316"/>
      <c r="AJ1096" s="316"/>
      <c r="AK1096" s="316"/>
      <c r="AL1096" s="316"/>
      <c r="AM1096" s="316"/>
      <c r="AN1096" s="316"/>
    </row>
    <row r="1097" spans="1:40" s="16" customFormat="1" ht="10.199999999999999" hidden="1">
      <c r="A1097" s="16">
        <v>51103</v>
      </c>
      <c r="B1097" s="167" t="s">
        <v>349</v>
      </c>
      <c r="C1097" s="54">
        <f>VLOOKUP(A1097,Clasificación!C:J,5,FALSE)</f>
        <v>0</v>
      </c>
      <c r="D1097" s="54"/>
      <c r="E1097" s="54"/>
      <c r="F1097" s="54">
        <f>+VLOOKUP(A1097,Clasificación!C:K,9,FALSE)</f>
        <v>0</v>
      </c>
      <c r="G1097" s="54">
        <f t="shared" si="87"/>
        <v>0</v>
      </c>
      <c r="H1097" s="54"/>
      <c r="I1097" s="54"/>
      <c r="J1097" s="54"/>
      <c r="K1097" s="54"/>
      <c r="L1097" s="54"/>
      <c r="M1097" s="54"/>
      <c r="N1097" s="54"/>
      <c r="O1097" s="54"/>
      <c r="P1097" s="54"/>
      <c r="Q1097" s="54"/>
      <c r="R1097" s="54"/>
      <c r="S1097" s="54"/>
      <c r="T1097" s="54"/>
      <c r="U1097" s="54"/>
      <c r="V1097" s="54"/>
      <c r="W1097" s="54"/>
      <c r="X1097" s="54"/>
      <c r="Y1097" s="54"/>
      <c r="Z1097" s="54"/>
      <c r="AA1097" s="54">
        <f t="shared" si="88"/>
        <v>0</v>
      </c>
      <c r="AB1097" s="55"/>
      <c r="AC1097" s="168"/>
      <c r="AD1097" s="168"/>
      <c r="AE1097" s="168"/>
      <c r="AF1097" s="168"/>
      <c r="AG1097" s="168"/>
      <c r="AH1097" s="168"/>
      <c r="AI1097" s="168"/>
      <c r="AJ1097" s="168"/>
      <c r="AK1097" s="168"/>
      <c r="AL1097" s="168"/>
      <c r="AM1097" s="168"/>
      <c r="AN1097" s="168"/>
    </row>
    <row r="1098" spans="1:40" s="16" customFormat="1" ht="10.199999999999999" hidden="1">
      <c r="A1098" s="16">
        <v>511031</v>
      </c>
      <c r="B1098" s="167" t="s">
        <v>341</v>
      </c>
      <c r="C1098" s="54">
        <f>VLOOKUP(A1098,Clasificación!C:J,5,FALSE)</f>
        <v>0</v>
      </c>
      <c r="D1098" s="54"/>
      <c r="E1098" s="54"/>
      <c r="F1098" s="54">
        <f>+VLOOKUP(A1098,Clasificación!C:K,9,FALSE)</f>
        <v>0</v>
      </c>
      <c r="G1098" s="54">
        <f t="shared" si="87"/>
        <v>0</v>
      </c>
      <c r="H1098" s="54"/>
      <c r="I1098" s="54"/>
      <c r="J1098" s="54"/>
      <c r="K1098" s="54"/>
      <c r="L1098" s="54"/>
      <c r="M1098" s="54"/>
      <c r="N1098" s="54"/>
      <c r="O1098" s="54"/>
      <c r="P1098" s="54"/>
      <c r="Q1098" s="54"/>
      <c r="R1098" s="54"/>
      <c r="S1098" s="54"/>
      <c r="T1098" s="54"/>
      <c r="U1098" s="54"/>
      <c r="V1098" s="54"/>
      <c r="W1098" s="54"/>
      <c r="X1098" s="54"/>
      <c r="Y1098" s="54"/>
      <c r="Z1098" s="54"/>
      <c r="AA1098" s="54">
        <f t="shared" si="88"/>
        <v>0</v>
      </c>
      <c r="AB1098" s="55"/>
      <c r="AC1098" s="168"/>
      <c r="AD1098" s="168"/>
      <c r="AE1098" s="168"/>
      <c r="AF1098" s="168"/>
      <c r="AG1098" s="168"/>
      <c r="AH1098" s="168"/>
      <c r="AI1098" s="168"/>
      <c r="AJ1098" s="168"/>
      <c r="AK1098" s="168"/>
      <c r="AL1098" s="168"/>
      <c r="AM1098" s="168"/>
      <c r="AN1098" s="168"/>
    </row>
    <row r="1099" spans="1:40" s="16" customFormat="1" ht="10.199999999999999" hidden="1">
      <c r="A1099" s="16">
        <v>5110311</v>
      </c>
      <c r="B1099" s="167" t="s">
        <v>341</v>
      </c>
      <c r="C1099" s="54">
        <f>VLOOKUP(A1099,Clasificación!C:J,5,FALSE)</f>
        <v>0</v>
      </c>
      <c r="D1099" s="54"/>
      <c r="E1099" s="54"/>
      <c r="F1099" s="54">
        <f>+VLOOKUP(A1099,Clasificación!C:K,9,FALSE)</f>
        <v>0</v>
      </c>
      <c r="G1099" s="54">
        <f t="shared" si="87"/>
        <v>0</v>
      </c>
      <c r="H1099" s="54"/>
      <c r="I1099" s="54"/>
      <c r="J1099" s="54"/>
      <c r="K1099" s="54"/>
      <c r="L1099" s="54"/>
      <c r="M1099" s="54"/>
      <c r="N1099" s="54"/>
      <c r="O1099" s="54"/>
      <c r="P1099" s="54"/>
      <c r="Q1099" s="54"/>
      <c r="R1099" s="54"/>
      <c r="S1099" s="54"/>
      <c r="T1099" s="54"/>
      <c r="U1099" s="54"/>
      <c r="V1099" s="54"/>
      <c r="W1099" s="54"/>
      <c r="X1099" s="54"/>
      <c r="Y1099" s="54"/>
      <c r="Z1099" s="54"/>
      <c r="AA1099" s="54">
        <f t="shared" si="88"/>
        <v>0</v>
      </c>
      <c r="AB1099" s="55"/>
      <c r="AC1099" s="168"/>
      <c r="AD1099" s="168"/>
      <c r="AE1099" s="168"/>
      <c r="AF1099" s="168"/>
      <c r="AG1099" s="168"/>
      <c r="AH1099" s="168"/>
      <c r="AI1099" s="168"/>
      <c r="AJ1099" s="168"/>
      <c r="AK1099" s="168"/>
      <c r="AL1099" s="168"/>
      <c r="AM1099" s="168"/>
      <c r="AN1099" s="168"/>
    </row>
    <row r="1100" spans="1:40" s="16" customFormat="1" ht="10.199999999999999" hidden="1">
      <c r="A1100" s="16">
        <v>51103111</v>
      </c>
      <c r="B1100" s="167" t="s">
        <v>283</v>
      </c>
      <c r="C1100" s="54">
        <f>VLOOKUP(A1100,Clasificación!C:J,5,FALSE)</f>
        <v>0</v>
      </c>
      <c r="D1100" s="54"/>
      <c r="E1100" s="54"/>
      <c r="F1100" s="54">
        <f>+VLOOKUP(A1100,Clasificación!C:K,9,FALSE)</f>
        <v>0</v>
      </c>
      <c r="G1100" s="54">
        <f t="shared" si="87"/>
        <v>0</v>
      </c>
      <c r="H1100" s="54"/>
      <c r="I1100" s="54"/>
      <c r="J1100" s="54"/>
      <c r="K1100" s="54"/>
      <c r="L1100" s="54"/>
      <c r="M1100" s="54"/>
      <c r="N1100" s="54"/>
      <c r="O1100" s="54"/>
      <c r="P1100" s="54"/>
      <c r="Q1100" s="54"/>
      <c r="R1100" s="54"/>
      <c r="S1100" s="54"/>
      <c r="T1100" s="54"/>
      <c r="U1100" s="54"/>
      <c r="V1100" s="54"/>
      <c r="W1100" s="54"/>
      <c r="X1100" s="54"/>
      <c r="Y1100" s="54"/>
      <c r="Z1100" s="54"/>
      <c r="AA1100" s="54">
        <f t="shared" si="88"/>
        <v>0</v>
      </c>
      <c r="AB1100" s="55"/>
      <c r="AC1100" s="168"/>
      <c r="AD1100" s="168"/>
      <c r="AE1100" s="168"/>
      <c r="AF1100" s="168"/>
      <c r="AG1100" s="168"/>
      <c r="AH1100" s="168"/>
      <c r="AI1100" s="168"/>
      <c r="AJ1100" s="168"/>
      <c r="AK1100" s="168"/>
      <c r="AL1100" s="168"/>
      <c r="AM1100" s="168"/>
      <c r="AN1100" s="168"/>
    </row>
    <row r="1101" spans="1:40" s="16" customFormat="1" ht="10.199999999999999" hidden="1">
      <c r="A1101" s="16">
        <v>5110311101</v>
      </c>
      <c r="B1101" s="167" t="s">
        <v>283</v>
      </c>
      <c r="C1101" s="54">
        <f>VLOOKUP(A1101,Clasificación!C:J,5,FALSE)</f>
        <v>500991</v>
      </c>
      <c r="D1101" s="54"/>
      <c r="E1101" s="54"/>
      <c r="F1101" s="54">
        <f>+VLOOKUP(A1101,Clasificación!C:K,9,FALSE)</f>
        <v>0</v>
      </c>
      <c r="G1101" s="54">
        <f t="shared" si="87"/>
        <v>500991</v>
      </c>
      <c r="H1101" s="54"/>
      <c r="I1101" s="54"/>
      <c r="J1101" s="54"/>
      <c r="K1101" s="54"/>
      <c r="L1101" s="54"/>
      <c r="M1101" s="54"/>
      <c r="N1101" s="54"/>
      <c r="O1101" s="54"/>
      <c r="P1101" s="54"/>
      <c r="Q1101" s="54"/>
      <c r="R1101" s="54"/>
      <c r="S1101" s="54">
        <f>-G1101</f>
        <v>-500991</v>
      </c>
      <c r="T1101" s="54"/>
      <c r="U1101" s="54"/>
      <c r="V1101" s="54"/>
      <c r="W1101" s="54"/>
      <c r="X1101" s="54"/>
      <c r="Y1101" s="54"/>
      <c r="Z1101" s="54"/>
      <c r="AA1101" s="54">
        <f t="shared" si="88"/>
        <v>0</v>
      </c>
      <c r="AB1101" s="55"/>
      <c r="AC1101" s="168"/>
      <c r="AD1101" s="168"/>
      <c r="AE1101" s="168"/>
      <c r="AF1101" s="168"/>
      <c r="AG1101" s="168"/>
      <c r="AH1101" s="168"/>
      <c r="AI1101" s="168"/>
      <c r="AJ1101" s="168"/>
      <c r="AK1101" s="168"/>
      <c r="AL1101" s="168"/>
      <c r="AM1101" s="168"/>
      <c r="AN1101" s="168"/>
    </row>
    <row r="1102" spans="1:40" s="16" customFormat="1" ht="10.199999999999999" hidden="1">
      <c r="A1102" s="16">
        <v>5110311102</v>
      </c>
      <c r="B1102" s="167" t="s">
        <v>283</v>
      </c>
      <c r="C1102" s="54">
        <f>VLOOKUP(A1102,Clasificación!C:J,5,FALSE)</f>
        <v>0</v>
      </c>
      <c r="D1102" s="54"/>
      <c r="E1102" s="54"/>
      <c r="F1102" s="54">
        <f>+VLOOKUP(A1102,Clasificación!C:K,9,FALSE)</f>
        <v>0</v>
      </c>
      <c r="G1102" s="54">
        <f t="shared" si="87"/>
        <v>0</v>
      </c>
      <c r="H1102" s="54"/>
      <c r="I1102" s="54"/>
      <c r="J1102" s="54"/>
      <c r="K1102" s="54"/>
      <c r="L1102" s="54"/>
      <c r="M1102" s="54"/>
      <c r="N1102" s="54"/>
      <c r="O1102" s="54"/>
      <c r="P1102" s="54"/>
      <c r="Q1102" s="54"/>
      <c r="R1102" s="54"/>
      <c r="S1102" s="54"/>
      <c r="T1102" s="54"/>
      <c r="U1102" s="54"/>
      <c r="V1102" s="54"/>
      <c r="W1102" s="54"/>
      <c r="X1102" s="54"/>
      <c r="Y1102" s="54"/>
      <c r="Z1102" s="54"/>
      <c r="AA1102" s="54">
        <f t="shared" si="88"/>
        <v>0</v>
      </c>
      <c r="AB1102" s="55"/>
      <c r="AC1102" s="168"/>
      <c r="AD1102" s="168"/>
      <c r="AE1102" s="168"/>
      <c r="AF1102" s="168"/>
      <c r="AG1102" s="168"/>
      <c r="AH1102" s="168"/>
      <c r="AI1102" s="168"/>
      <c r="AJ1102" s="168"/>
      <c r="AK1102" s="168"/>
      <c r="AL1102" s="168"/>
      <c r="AM1102" s="168"/>
      <c r="AN1102" s="168"/>
    </row>
    <row r="1103" spans="1:40" s="16" customFormat="1" ht="10.199999999999999" hidden="1">
      <c r="A1103" s="16">
        <v>5110311103</v>
      </c>
      <c r="B1103" s="167" t="s">
        <v>252</v>
      </c>
      <c r="C1103" s="54">
        <f>VLOOKUP(A1103,Clasificación!C:J,5,FALSE)</f>
        <v>114661506</v>
      </c>
      <c r="D1103" s="54"/>
      <c r="E1103" s="54"/>
      <c r="F1103" s="54">
        <f>+VLOOKUP(A1103,Clasificación!C:K,9,FALSE)</f>
        <v>0</v>
      </c>
      <c r="G1103" s="54">
        <f t="shared" si="87"/>
        <v>114661506</v>
      </c>
      <c r="H1103" s="54"/>
      <c r="I1103" s="54"/>
      <c r="J1103" s="54"/>
      <c r="K1103" s="54"/>
      <c r="L1103" s="54"/>
      <c r="M1103" s="54"/>
      <c r="N1103" s="54"/>
      <c r="O1103" s="54"/>
      <c r="P1103" s="54"/>
      <c r="Q1103" s="54"/>
      <c r="R1103" s="54"/>
      <c r="S1103" s="54">
        <f>-G1103</f>
        <v>-114661506</v>
      </c>
      <c r="T1103" s="54"/>
      <c r="U1103" s="54"/>
      <c r="V1103" s="54"/>
      <c r="W1103" s="54"/>
      <c r="X1103" s="54"/>
      <c r="Y1103" s="54"/>
      <c r="Z1103" s="54"/>
      <c r="AA1103" s="54">
        <f t="shared" si="88"/>
        <v>0</v>
      </c>
      <c r="AB1103" s="55"/>
      <c r="AC1103" s="168"/>
      <c r="AD1103" s="168"/>
      <c r="AE1103" s="168"/>
      <c r="AF1103" s="168"/>
      <c r="AG1103" s="168"/>
      <c r="AH1103" s="168"/>
      <c r="AI1103" s="168"/>
      <c r="AJ1103" s="168"/>
      <c r="AK1103" s="168"/>
      <c r="AL1103" s="168"/>
      <c r="AM1103" s="168"/>
      <c r="AN1103" s="168"/>
    </row>
    <row r="1104" spans="1:40" s="16" customFormat="1" ht="10.199999999999999" hidden="1">
      <c r="A1104" s="16">
        <v>51103112</v>
      </c>
      <c r="B1104" s="167" t="s">
        <v>350</v>
      </c>
      <c r="C1104" s="54">
        <f>VLOOKUP(A1104,Clasificación!C:J,5,FALSE)</f>
        <v>0</v>
      </c>
      <c r="D1104" s="54"/>
      <c r="E1104" s="54"/>
      <c r="F1104" s="54">
        <f>+VLOOKUP(A1104,Clasificación!C:K,9,FALSE)</f>
        <v>0</v>
      </c>
      <c r="G1104" s="54">
        <f t="shared" si="87"/>
        <v>0</v>
      </c>
      <c r="H1104" s="54"/>
      <c r="I1104" s="54"/>
      <c r="J1104" s="54"/>
      <c r="K1104" s="54"/>
      <c r="L1104" s="54"/>
      <c r="M1104" s="54"/>
      <c r="N1104" s="54"/>
      <c r="O1104" s="54"/>
      <c r="P1104" s="54"/>
      <c r="Q1104" s="54"/>
      <c r="R1104" s="54"/>
      <c r="S1104" s="54"/>
      <c r="T1104" s="54"/>
      <c r="U1104" s="54"/>
      <c r="V1104" s="54"/>
      <c r="W1104" s="54"/>
      <c r="X1104" s="54"/>
      <c r="Y1104" s="54"/>
      <c r="Z1104" s="54"/>
      <c r="AA1104" s="54">
        <f t="shared" si="88"/>
        <v>0</v>
      </c>
      <c r="AB1104" s="55"/>
      <c r="AC1104" s="168"/>
      <c r="AD1104" s="168"/>
      <c r="AE1104" s="168"/>
      <c r="AF1104" s="168"/>
      <c r="AG1104" s="168"/>
      <c r="AH1104" s="168"/>
      <c r="AI1104" s="168"/>
      <c r="AJ1104" s="168"/>
      <c r="AK1104" s="168"/>
      <c r="AL1104" s="168"/>
      <c r="AM1104" s="168"/>
      <c r="AN1104" s="168"/>
    </row>
    <row r="1105" spans="1:40" s="16" customFormat="1" ht="10.199999999999999" hidden="1">
      <c r="A1105" s="16">
        <v>5110311201</v>
      </c>
      <c r="B1105" s="167" t="s">
        <v>455</v>
      </c>
      <c r="C1105" s="54">
        <f>VLOOKUP(A1105,Clasificación!C:J,5,FALSE)</f>
        <v>86</v>
      </c>
      <c r="D1105" s="54"/>
      <c r="E1105" s="54"/>
      <c r="F1105" s="54">
        <f>+VLOOKUP(A1105,Clasificación!C:K,9,FALSE)</f>
        <v>0</v>
      </c>
      <c r="G1105" s="54">
        <f t="shared" si="87"/>
        <v>86</v>
      </c>
      <c r="H1105" s="54"/>
      <c r="I1105" s="54"/>
      <c r="J1105" s="54"/>
      <c r="K1105" s="54"/>
      <c r="L1105" s="54"/>
      <c r="M1105" s="54"/>
      <c r="N1105" s="54"/>
      <c r="O1105" s="54"/>
      <c r="P1105" s="54"/>
      <c r="Q1105" s="54"/>
      <c r="R1105" s="54"/>
      <c r="S1105" s="54">
        <f t="shared" ref="S1105:S1135" si="89">-G1105</f>
        <v>-86</v>
      </c>
      <c r="T1105" s="54"/>
      <c r="U1105" s="54"/>
      <c r="V1105" s="54"/>
      <c r="W1105" s="54"/>
      <c r="X1105" s="54"/>
      <c r="Y1105" s="54"/>
      <c r="Z1105" s="54"/>
      <c r="AA1105" s="54">
        <f t="shared" si="88"/>
        <v>0</v>
      </c>
      <c r="AB1105" s="55"/>
      <c r="AC1105" s="168"/>
      <c r="AD1105" s="168"/>
      <c r="AE1105" s="168"/>
      <c r="AF1105" s="168"/>
      <c r="AG1105" s="168"/>
      <c r="AH1105" s="168"/>
      <c r="AI1105" s="168"/>
      <c r="AJ1105" s="168"/>
      <c r="AK1105" s="168"/>
      <c r="AL1105" s="168"/>
      <c r="AM1105" s="168"/>
      <c r="AN1105" s="168"/>
    </row>
    <row r="1106" spans="1:40" s="16" customFormat="1" ht="10.199999999999999" hidden="1">
      <c r="A1106" s="16">
        <v>5110311202</v>
      </c>
      <c r="B1106" s="167" t="s">
        <v>456</v>
      </c>
      <c r="C1106" s="54">
        <f>VLOOKUP(A1106,Clasificación!C:J,5,FALSE)</f>
        <v>7185272</v>
      </c>
      <c r="D1106" s="54"/>
      <c r="E1106" s="54"/>
      <c r="F1106" s="54">
        <f>+VLOOKUP(A1106,Clasificación!C:K,9,FALSE)</f>
        <v>0</v>
      </c>
      <c r="G1106" s="54">
        <f t="shared" si="87"/>
        <v>7185272</v>
      </c>
      <c r="H1106" s="54"/>
      <c r="I1106" s="54"/>
      <c r="J1106" s="54"/>
      <c r="K1106" s="54"/>
      <c r="L1106" s="54"/>
      <c r="M1106" s="54"/>
      <c r="N1106" s="54"/>
      <c r="O1106" s="54"/>
      <c r="P1106" s="54"/>
      <c r="Q1106" s="54"/>
      <c r="R1106" s="54"/>
      <c r="S1106" s="54">
        <f t="shared" si="89"/>
        <v>-7185272</v>
      </c>
      <c r="T1106" s="54"/>
      <c r="U1106" s="54"/>
      <c r="V1106" s="54"/>
      <c r="W1106" s="54"/>
      <c r="X1106" s="54"/>
      <c r="Y1106" s="54"/>
      <c r="Z1106" s="54"/>
      <c r="AA1106" s="54">
        <f t="shared" si="88"/>
        <v>0</v>
      </c>
      <c r="AB1106" s="55"/>
      <c r="AC1106" s="168"/>
      <c r="AD1106" s="168"/>
      <c r="AE1106" s="168"/>
      <c r="AF1106" s="168"/>
      <c r="AG1106" s="168"/>
      <c r="AH1106" s="168"/>
      <c r="AI1106" s="168"/>
      <c r="AJ1106" s="168"/>
      <c r="AK1106" s="168"/>
      <c r="AL1106" s="168"/>
      <c r="AM1106" s="168"/>
      <c r="AN1106" s="168"/>
    </row>
    <row r="1107" spans="1:40" s="16" customFormat="1" ht="10.199999999999999" hidden="1">
      <c r="A1107" s="16">
        <v>5110311203</v>
      </c>
      <c r="B1107" s="167" t="s">
        <v>458</v>
      </c>
      <c r="C1107" s="54">
        <f>VLOOKUP(A1107,Clasificación!C:J,5,FALSE)</f>
        <v>0</v>
      </c>
      <c r="D1107" s="54"/>
      <c r="E1107" s="54"/>
      <c r="F1107" s="54">
        <f>+VLOOKUP(A1107,Clasificación!C:K,9,FALSE)</f>
        <v>0</v>
      </c>
      <c r="G1107" s="54">
        <f t="shared" si="87"/>
        <v>0</v>
      </c>
      <c r="H1107" s="54"/>
      <c r="I1107" s="54"/>
      <c r="J1107" s="54"/>
      <c r="K1107" s="54"/>
      <c r="L1107" s="54"/>
      <c r="M1107" s="54"/>
      <c r="N1107" s="54"/>
      <c r="O1107" s="54"/>
      <c r="P1107" s="54"/>
      <c r="Q1107" s="54"/>
      <c r="R1107" s="54"/>
      <c r="S1107" s="54">
        <f t="shared" si="89"/>
        <v>0</v>
      </c>
      <c r="T1107" s="54"/>
      <c r="U1107" s="54"/>
      <c r="V1107" s="54"/>
      <c r="W1107" s="54"/>
      <c r="X1107" s="54"/>
      <c r="Y1107" s="54"/>
      <c r="Z1107" s="54"/>
      <c r="AA1107" s="54">
        <f t="shared" ref="AA1107:AA1174" si="90">SUM(G1107:Z1107)</f>
        <v>0</v>
      </c>
      <c r="AB1107" s="55"/>
      <c r="AC1107" s="168"/>
      <c r="AD1107" s="168"/>
      <c r="AE1107" s="168"/>
      <c r="AF1107" s="168"/>
      <c r="AG1107" s="168"/>
      <c r="AH1107" s="168"/>
      <c r="AI1107" s="168"/>
      <c r="AJ1107" s="168"/>
      <c r="AK1107" s="168"/>
      <c r="AL1107" s="168"/>
      <c r="AM1107" s="168"/>
      <c r="AN1107" s="168"/>
    </row>
    <row r="1108" spans="1:40" s="16" customFormat="1" ht="10.199999999999999" hidden="1">
      <c r="A1108" s="16">
        <v>5110311204</v>
      </c>
      <c r="B1108" s="167" t="s">
        <v>459</v>
      </c>
      <c r="C1108" s="54">
        <f>VLOOKUP(A1108,Clasificación!C:J,5,FALSE)</f>
        <v>7723454</v>
      </c>
      <c r="D1108" s="54"/>
      <c r="E1108" s="54"/>
      <c r="F1108" s="54">
        <f>+VLOOKUP(A1108,Clasificación!C:K,9,FALSE)</f>
        <v>0</v>
      </c>
      <c r="G1108" s="54">
        <f t="shared" si="87"/>
        <v>7723454</v>
      </c>
      <c r="H1108" s="54"/>
      <c r="I1108" s="54"/>
      <c r="J1108" s="54"/>
      <c r="K1108" s="54"/>
      <c r="L1108" s="54"/>
      <c r="M1108" s="54"/>
      <c r="N1108" s="54"/>
      <c r="O1108" s="54"/>
      <c r="P1108" s="54"/>
      <c r="Q1108" s="54"/>
      <c r="R1108" s="54"/>
      <c r="S1108" s="54">
        <f t="shared" si="89"/>
        <v>-7723454</v>
      </c>
      <c r="T1108" s="54"/>
      <c r="U1108" s="54"/>
      <c r="V1108" s="54"/>
      <c r="W1108" s="54"/>
      <c r="X1108" s="54"/>
      <c r="Y1108" s="54"/>
      <c r="Z1108" s="54"/>
      <c r="AA1108" s="54">
        <f t="shared" si="90"/>
        <v>0</v>
      </c>
      <c r="AB1108" s="55"/>
      <c r="AC1108" s="168"/>
      <c r="AD1108" s="168"/>
      <c r="AE1108" s="168"/>
      <c r="AF1108" s="168"/>
      <c r="AG1108" s="168"/>
      <c r="AH1108" s="168"/>
      <c r="AI1108" s="168"/>
      <c r="AJ1108" s="168"/>
      <c r="AK1108" s="168"/>
      <c r="AL1108" s="168"/>
      <c r="AM1108" s="168"/>
      <c r="AN1108" s="168"/>
    </row>
    <row r="1109" spans="1:40" s="16" customFormat="1" ht="10.199999999999999" hidden="1">
      <c r="A1109" s="16">
        <v>5110311205</v>
      </c>
      <c r="B1109" s="167" t="s">
        <v>249</v>
      </c>
      <c r="C1109" s="54">
        <f>VLOOKUP(A1109,Clasificación!C:J,5,FALSE)</f>
        <v>12368046</v>
      </c>
      <c r="D1109" s="54"/>
      <c r="E1109" s="54"/>
      <c r="F1109" s="54">
        <f>+VLOOKUP(A1109,Clasificación!C:K,9,FALSE)</f>
        <v>0</v>
      </c>
      <c r="G1109" s="54">
        <f t="shared" si="87"/>
        <v>12368046</v>
      </c>
      <c r="H1109" s="54"/>
      <c r="I1109" s="54"/>
      <c r="J1109" s="54"/>
      <c r="K1109" s="54"/>
      <c r="L1109" s="54"/>
      <c r="M1109" s="54"/>
      <c r="N1109" s="54"/>
      <c r="O1109" s="54"/>
      <c r="P1109" s="54"/>
      <c r="Q1109" s="54"/>
      <c r="R1109" s="54"/>
      <c r="S1109" s="54">
        <f t="shared" si="89"/>
        <v>-12368046</v>
      </c>
      <c r="T1109" s="54"/>
      <c r="U1109" s="54"/>
      <c r="V1109" s="54"/>
      <c r="W1109" s="54"/>
      <c r="X1109" s="54"/>
      <c r="Y1109" s="54"/>
      <c r="Z1109" s="54"/>
      <c r="AA1109" s="54">
        <f t="shared" si="90"/>
        <v>0</v>
      </c>
      <c r="AB1109" s="55"/>
      <c r="AC1109" s="168"/>
      <c r="AD1109" s="168"/>
      <c r="AE1109" s="168"/>
      <c r="AF1109" s="168"/>
      <c r="AG1109" s="168"/>
      <c r="AH1109" s="168"/>
      <c r="AI1109" s="168"/>
      <c r="AJ1109" s="168"/>
      <c r="AK1109" s="168"/>
      <c r="AL1109" s="168"/>
      <c r="AM1109" s="168"/>
      <c r="AN1109" s="168"/>
    </row>
    <row r="1110" spans="1:40" s="16" customFormat="1" ht="10.199999999999999" hidden="1">
      <c r="A1110" s="16">
        <v>5110311206</v>
      </c>
      <c r="B1110" s="167" t="s">
        <v>250</v>
      </c>
      <c r="C1110" s="54">
        <f>VLOOKUP(A1110,Clasificación!C:J,5,FALSE)</f>
        <v>12294287</v>
      </c>
      <c r="D1110" s="54"/>
      <c r="E1110" s="54"/>
      <c r="F1110" s="54">
        <f>+VLOOKUP(A1110,Clasificación!C:K,9,FALSE)</f>
        <v>0</v>
      </c>
      <c r="G1110" s="54">
        <f t="shared" si="87"/>
        <v>12294287</v>
      </c>
      <c r="H1110" s="54"/>
      <c r="I1110" s="54"/>
      <c r="J1110" s="54"/>
      <c r="K1110" s="54"/>
      <c r="L1110" s="54"/>
      <c r="M1110" s="54"/>
      <c r="N1110" s="54"/>
      <c r="O1110" s="54"/>
      <c r="P1110" s="54"/>
      <c r="Q1110" s="54"/>
      <c r="R1110" s="54"/>
      <c r="S1110" s="54">
        <f t="shared" si="89"/>
        <v>-12294287</v>
      </c>
      <c r="T1110" s="54"/>
      <c r="U1110" s="54"/>
      <c r="V1110" s="54"/>
      <c r="W1110" s="54"/>
      <c r="X1110" s="54"/>
      <c r="Y1110" s="54"/>
      <c r="Z1110" s="54"/>
      <c r="AA1110" s="54">
        <f t="shared" si="90"/>
        <v>0</v>
      </c>
      <c r="AB1110" s="55"/>
      <c r="AC1110" s="168"/>
      <c r="AD1110" s="168"/>
      <c r="AE1110" s="168"/>
      <c r="AF1110" s="168"/>
      <c r="AG1110" s="168"/>
      <c r="AH1110" s="168"/>
      <c r="AI1110" s="168"/>
      <c r="AJ1110" s="168"/>
      <c r="AK1110" s="168"/>
      <c r="AL1110" s="168"/>
      <c r="AM1110" s="168"/>
      <c r="AN1110" s="168"/>
    </row>
    <row r="1111" spans="1:40" s="16" customFormat="1" ht="10.199999999999999" hidden="1">
      <c r="A1111" s="16">
        <v>5110311207</v>
      </c>
      <c r="B1111" s="167" t="s">
        <v>251</v>
      </c>
      <c r="C1111" s="54">
        <f>VLOOKUP(A1111,Clasificación!C:J,5,FALSE)</f>
        <v>26161406</v>
      </c>
      <c r="D1111" s="54"/>
      <c r="E1111" s="54"/>
      <c r="F1111" s="54">
        <f>+VLOOKUP(A1111,Clasificación!C:K,9,FALSE)</f>
        <v>0</v>
      </c>
      <c r="G1111" s="54">
        <f t="shared" si="87"/>
        <v>26161406</v>
      </c>
      <c r="H1111" s="54"/>
      <c r="I1111" s="54"/>
      <c r="J1111" s="54"/>
      <c r="K1111" s="54"/>
      <c r="L1111" s="54"/>
      <c r="M1111" s="54"/>
      <c r="N1111" s="54"/>
      <c r="O1111" s="54"/>
      <c r="P1111" s="54"/>
      <c r="Q1111" s="54"/>
      <c r="R1111" s="54"/>
      <c r="S1111" s="54">
        <f t="shared" si="89"/>
        <v>-26161406</v>
      </c>
      <c r="T1111" s="54"/>
      <c r="U1111" s="54"/>
      <c r="V1111" s="54"/>
      <c r="W1111" s="54"/>
      <c r="X1111" s="54"/>
      <c r="Y1111" s="54"/>
      <c r="Z1111" s="54"/>
      <c r="AA1111" s="54">
        <f t="shared" si="90"/>
        <v>0</v>
      </c>
      <c r="AB1111" s="55"/>
      <c r="AC1111" s="168"/>
      <c r="AD1111" s="168"/>
      <c r="AE1111" s="168"/>
      <c r="AF1111" s="168"/>
      <c r="AG1111" s="168"/>
      <c r="AH1111" s="168"/>
      <c r="AI1111" s="168"/>
      <c r="AJ1111" s="168"/>
      <c r="AK1111" s="168"/>
      <c r="AL1111" s="168"/>
      <c r="AM1111" s="168"/>
      <c r="AN1111" s="168"/>
    </row>
    <row r="1112" spans="1:40" s="16" customFormat="1" ht="10.199999999999999" hidden="1">
      <c r="A1112" s="16">
        <v>5110311208</v>
      </c>
      <c r="B1112" s="167" t="s">
        <v>252</v>
      </c>
      <c r="C1112" s="54">
        <f>VLOOKUP(A1112,Clasificación!C:J,5,FALSE)</f>
        <v>7037733</v>
      </c>
      <c r="D1112" s="54"/>
      <c r="E1112" s="54"/>
      <c r="F1112" s="54">
        <f>+VLOOKUP(A1112,Clasificación!C:K,9,FALSE)</f>
        <v>0</v>
      </c>
      <c r="G1112" s="54">
        <f t="shared" si="87"/>
        <v>7037733</v>
      </c>
      <c r="H1112" s="54"/>
      <c r="I1112" s="54"/>
      <c r="J1112" s="54"/>
      <c r="K1112" s="54"/>
      <c r="L1112" s="54"/>
      <c r="M1112" s="54"/>
      <c r="N1112" s="54"/>
      <c r="O1112" s="54"/>
      <c r="P1112" s="54"/>
      <c r="Q1112" s="54"/>
      <c r="R1112" s="54"/>
      <c r="S1112" s="54">
        <f t="shared" si="89"/>
        <v>-7037733</v>
      </c>
      <c r="T1112" s="54"/>
      <c r="U1112" s="54"/>
      <c r="V1112" s="54"/>
      <c r="W1112" s="54"/>
      <c r="X1112" s="54"/>
      <c r="Y1112" s="54"/>
      <c r="Z1112" s="54"/>
      <c r="AA1112" s="54">
        <f t="shared" si="90"/>
        <v>0</v>
      </c>
      <c r="AB1112" s="55"/>
      <c r="AC1112" s="168"/>
      <c r="AD1112" s="168"/>
      <c r="AE1112" s="168"/>
      <c r="AF1112" s="168"/>
      <c r="AG1112" s="168"/>
      <c r="AH1112" s="168"/>
      <c r="AI1112" s="168"/>
      <c r="AJ1112" s="168"/>
      <c r="AK1112" s="168"/>
      <c r="AL1112" s="168"/>
      <c r="AM1112" s="168"/>
      <c r="AN1112" s="168"/>
    </row>
    <row r="1113" spans="1:40" s="16" customFormat="1" ht="10.199999999999999" hidden="1">
      <c r="A1113" s="16">
        <v>5110311209</v>
      </c>
      <c r="B1113" s="167" t="s">
        <v>461</v>
      </c>
      <c r="C1113" s="54">
        <f>VLOOKUP(A1113,Clasificación!C:J,5,FALSE)</f>
        <v>0</v>
      </c>
      <c r="D1113" s="54"/>
      <c r="E1113" s="54"/>
      <c r="F1113" s="54">
        <f>+VLOOKUP(A1113,Clasificación!C:K,9,FALSE)</f>
        <v>0</v>
      </c>
      <c r="G1113" s="54">
        <f t="shared" si="87"/>
        <v>0</v>
      </c>
      <c r="H1113" s="54"/>
      <c r="I1113" s="54"/>
      <c r="J1113" s="54"/>
      <c r="K1113" s="54"/>
      <c r="L1113" s="54"/>
      <c r="M1113" s="54"/>
      <c r="N1113" s="54"/>
      <c r="O1113" s="54"/>
      <c r="P1113" s="54"/>
      <c r="Q1113" s="54"/>
      <c r="R1113" s="54"/>
      <c r="S1113" s="54">
        <f t="shared" si="89"/>
        <v>0</v>
      </c>
      <c r="T1113" s="54"/>
      <c r="U1113" s="54"/>
      <c r="V1113" s="54"/>
      <c r="W1113" s="54"/>
      <c r="X1113" s="54"/>
      <c r="Y1113" s="54"/>
      <c r="Z1113" s="54"/>
      <c r="AA1113" s="54">
        <f t="shared" si="90"/>
        <v>0</v>
      </c>
      <c r="AB1113" s="55"/>
      <c r="AC1113" s="168"/>
      <c r="AD1113" s="168"/>
      <c r="AE1113" s="168"/>
      <c r="AF1113" s="168"/>
      <c r="AG1113" s="168"/>
      <c r="AH1113" s="168"/>
      <c r="AI1113" s="168"/>
      <c r="AJ1113" s="168"/>
      <c r="AK1113" s="168"/>
      <c r="AL1113" s="168"/>
      <c r="AM1113" s="168"/>
      <c r="AN1113" s="168"/>
    </row>
    <row r="1114" spans="1:40" s="16" customFormat="1" ht="10.199999999999999" hidden="1">
      <c r="A1114" s="16">
        <v>5110311210</v>
      </c>
      <c r="B1114" s="167" t="s">
        <v>462</v>
      </c>
      <c r="C1114" s="54">
        <f>VLOOKUP(A1114,Clasificación!C:J,5,FALSE)</f>
        <v>0</v>
      </c>
      <c r="D1114" s="54"/>
      <c r="E1114" s="54"/>
      <c r="F1114" s="54">
        <f>+VLOOKUP(A1114,Clasificación!C:K,9,FALSE)</f>
        <v>0</v>
      </c>
      <c r="G1114" s="54">
        <f t="shared" si="87"/>
        <v>0</v>
      </c>
      <c r="H1114" s="54"/>
      <c r="I1114" s="54"/>
      <c r="J1114" s="54"/>
      <c r="K1114" s="54"/>
      <c r="L1114" s="54"/>
      <c r="M1114" s="54"/>
      <c r="N1114" s="54"/>
      <c r="O1114" s="54"/>
      <c r="P1114" s="54"/>
      <c r="Q1114" s="54"/>
      <c r="R1114" s="54"/>
      <c r="S1114" s="54">
        <f t="shared" si="89"/>
        <v>0</v>
      </c>
      <c r="T1114" s="54"/>
      <c r="U1114" s="54"/>
      <c r="V1114" s="54"/>
      <c r="W1114" s="54"/>
      <c r="X1114" s="54"/>
      <c r="Y1114" s="54"/>
      <c r="Z1114" s="54"/>
      <c r="AA1114" s="54">
        <f t="shared" si="90"/>
        <v>0</v>
      </c>
      <c r="AB1114" s="55"/>
      <c r="AC1114" s="168"/>
      <c r="AD1114" s="168"/>
      <c r="AE1114" s="168"/>
      <c r="AF1114" s="168"/>
      <c r="AG1114" s="168"/>
      <c r="AH1114" s="168"/>
      <c r="AI1114" s="168"/>
      <c r="AJ1114" s="168"/>
      <c r="AK1114" s="168"/>
      <c r="AL1114" s="168"/>
      <c r="AM1114" s="168"/>
      <c r="AN1114" s="168"/>
    </row>
    <row r="1115" spans="1:40" s="16" customFormat="1" ht="10.199999999999999" hidden="1">
      <c r="A1115" s="16">
        <v>5110311211</v>
      </c>
      <c r="B1115" s="167" t="s">
        <v>464</v>
      </c>
      <c r="C1115" s="54">
        <f>VLOOKUP(A1115,Clasificación!C:J,5,FALSE)</f>
        <v>0</v>
      </c>
      <c r="D1115" s="54"/>
      <c r="E1115" s="54"/>
      <c r="F1115" s="54">
        <f>+VLOOKUP(A1115,Clasificación!C:K,9,FALSE)</f>
        <v>0</v>
      </c>
      <c r="G1115" s="54">
        <f t="shared" si="87"/>
        <v>0</v>
      </c>
      <c r="H1115" s="54"/>
      <c r="I1115" s="54"/>
      <c r="J1115" s="54"/>
      <c r="K1115" s="54"/>
      <c r="L1115" s="54"/>
      <c r="M1115" s="54"/>
      <c r="N1115" s="54"/>
      <c r="O1115" s="54"/>
      <c r="P1115" s="54"/>
      <c r="Q1115" s="54"/>
      <c r="R1115" s="54"/>
      <c r="S1115" s="54">
        <f t="shared" si="89"/>
        <v>0</v>
      </c>
      <c r="T1115" s="54"/>
      <c r="U1115" s="54"/>
      <c r="V1115" s="54"/>
      <c r="W1115" s="54"/>
      <c r="X1115" s="54"/>
      <c r="Y1115" s="54"/>
      <c r="Z1115" s="54"/>
      <c r="AA1115" s="54">
        <f t="shared" si="90"/>
        <v>0</v>
      </c>
      <c r="AB1115" s="55"/>
      <c r="AC1115" s="168"/>
      <c r="AD1115" s="168"/>
      <c r="AE1115" s="168"/>
      <c r="AF1115" s="168"/>
      <c r="AG1115" s="168"/>
      <c r="AH1115" s="168"/>
      <c r="AI1115" s="168"/>
      <c r="AJ1115" s="168"/>
      <c r="AK1115" s="168"/>
      <c r="AL1115" s="168"/>
      <c r="AM1115" s="168"/>
      <c r="AN1115" s="168"/>
    </row>
    <row r="1116" spans="1:40" s="16" customFormat="1" ht="10.199999999999999" hidden="1">
      <c r="A1116" s="16">
        <v>5110311212</v>
      </c>
      <c r="B1116" s="167" t="s">
        <v>465</v>
      </c>
      <c r="C1116" s="54">
        <f>VLOOKUP(A1116,Clasificación!C:J,5,FALSE)</f>
        <v>0</v>
      </c>
      <c r="D1116" s="54"/>
      <c r="E1116" s="54"/>
      <c r="F1116" s="54">
        <f>+VLOOKUP(A1116,Clasificación!C:K,9,FALSE)</f>
        <v>0</v>
      </c>
      <c r="G1116" s="54">
        <f t="shared" si="87"/>
        <v>0</v>
      </c>
      <c r="H1116" s="54"/>
      <c r="I1116" s="54"/>
      <c r="J1116" s="54"/>
      <c r="K1116" s="54"/>
      <c r="L1116" s="54"/>
      <c r="M1116" s="54"/>
      <c r="N1116" s="54"/>
      <c r="O1116" s="54"/>
      <c r="P1116" s="54"/>
      <c r="Q1116" s="54"/>
      <c r="R1116" s="54"/>
      <c r="S1116" s="54">
        <f t="shared" si="89"/>
        <v>0</v>
      </c>
      <c r="T1116" s="54"/>
      <c r="U1116" s="54"/>
      <c r="V1116" s="54"/>
      <c r="W1116" s="54"/>
      <c r="X1116" s="54"/>
      <c r="Y1116" s="54"/>
      <c r="Z1116" s="54"/>
      <c r="AA1116" s="54">
        <f t="shared" si="90"/>
        <v>0</v>
      </c>
      <c r="AB1116" s="55"/>
      <c r="AC1116" s="168"/>
      <c r="AD1116" s="168"/>
      <c r="AE1116" s="168"/>
      <c r="AF1116" s="168"/>
      <c r="AG1116" s="168"/>
      <c r="AH1116" s="168"/>
      <c r="AI1116" s="168"/>
      <c r="AJ1116" s="168"/>
      <c r="AK1116" s="168"/>
      <c r="AL1116" s="168"/>
      <c r="AM1116" s="168"/>
      <c r="AN1116" s="168"/>
    </row>
    <row r="1117" spans="1:40" s="16" customFormat="1" ht="10.199999999999999" hidden="1">
      <c r="A1117" s="16">
        <v>5110311213</v>
      </c>
      <c r="B1117" s="167" t="s">
        <v>737</v>
      </c>
      <c r="C1117" s="54">
        <f>VLOOKUP(A1117,Clasificación!C:J,5,FALSE)</f>
        <v>0</v>
      </c>
      <c r="D1117" s="54"/>
      <c r="E1117" s="54"/>
      <c r="F1117" s="54">
        <f>+VLOOKUP(A1117,Clasificación!C:K,9,FALSE)</f>
        <v>0</v>
      </c>
      <c r="G1117" s="54">
        <f t="shared" si="87"/>
        <v>0</v>
      </c>
      <c r="H1117" s="54"/>
      <c r="I1117" s="54"/>
      <c r="J1117" s="54"/>
      <c r="K1117" s="54"/>
      <c r="L1117" s="54"/>
      <c r="M1117" s="54"/>
      <c r="N1117" s="54"/>
      <c r="O1117" s="54"/>
      <c r="P1117" s="54"/>
      <c r="Q1117" s="54"/>
      <c r="R1117" s="54"/>
      <c r="S1117" s="54">
        <f t="shared" si="89"/>
        <v>0</v>
      </c>
      <c r="T1117" s="54"/>
      <c r="U1117" s="54"/>
      <c r="V1117" s="54"/>
      <c r="W1117" s="54"/>
      <c r="X1117" s="54"/>
      <c r="Y1117" s="54"/>
      <c r="Z1117" s="54"/>
      <c r="AA1117" s="54">
        <f t="shared" si="90"/>
        <v>0</v>
      </c>
      <c r="AB1117" s="55"/>
      <c r="AC1117" s="168"/>
      <c r="AD1117" s="168"/>
      <c r="AE1117" s="168"/>
      <c r="AF1117" s="168"/>
      <c r="AG1117" s="168"/>
      <c r="AH1117" s="168"/>
      <c r="AI1117" s="168"/>
      <c r="AJ1117" s="168"/>
      <c r="AK1117" s="168"/>
      <c r="AL1117" s="168"/>
      <c r="AM1117" s="168"/>
      <c r="AN1117" s="168"/>
    </row>
    <row r="1118" spans="1:40" s="16" customFormat="1" ht="10.199999999999999" hidden="1">
      <c r="A1118" s="16">
        <v>5110311214</v>
      </c>
      <c r="B1118" s="167" t="s">
        <v>738</v>
      </c>
      <c r="C1118" s="54">
        <f>VLOOKUP(A1118,Clasificación!C:J,5,FALSE)</f>
        <v>0</v>
      </c>
      <c r="D1118" s="54"/>
      <c r="E1118" s="54"/>
      <c r="F1118" s="54">
        <f>+VLOOKUP(A1118,Clasificación!C:K,9,FALSE)</f>
        <v>0</v>
      </c>
      <c r="G1118" s="54">
        <f t="shared" si="87"/>
        <v>0</v>
      </c>
      <c r="H1118" s="54"/>
      <c r="I1118" s="54"/>
      <c r="J1118" s="54"/>
      <c r="K1118" s="54"/>
      <c r="L1118" s="54"/>
      <c r="M1118" s="54"/>
      <c r="N1118" s="54"/>
      <c r="O1118" s="54"/>
      <c r="P1118" s="54"/>
      <c r="Q1118" s="54"/>
      <c r="R1118" s="54"/>
      <c r="S1118" s="54">
        <f t="shared" si="89"/>
        <v>0</v>
      </c>
      <c r="T1118" s="54"/>
      <c r="U1118" s="54"/>
      <c r="V1118" s="54"/>
      <c r="W1118" s="54"/>
      <c r="X1118" s="54"/>
      <c r="Y1118" s="54"/>
      <c r="Z1118" s="54"/>
      <c r="AA1118" s="54">
        <f t="shared" si="90"/>
        <v>0</v>
      </c>
      <c r="AB1118" s="55"/>
      <c r="AC1118" s="168"/>
      <c r="AD1118" s="168"/>
      <c r="AE1118" s="168"/>
      <c r="AF1118" s="168"/>
      <c r="AG1118" s="168"/>
      <c r="AH1118" s="168"/>
      <c r="AI1118" s="168"/>
      <c r="AJ1118" s="168"/>
      <c r="AK1118" s="168"/>
      <c r="AL1118" s="168"/>
      <c r="AM1118" s="168"/>
      <c r="AN1118" s="168"/>
    </row>
    <row r="1119" spans="1:40" s="16" customFormat="1" ht="10.199999999999999" hidden="1">
      <c r="A1119" s="16">
        <v>5110311215</v>
      </c>
      <c r="B1119" s="167" t="s">
        <v>739</v>
      </c>
      <c r="C1119" s="54">
        <f>VLOOKUP(A1119,Clasificación!C:J,5,FALSE)</f>
        <v>0</v>
      </c>
      <c r="D1119" s="54"/>
      <c r="E1119" s="54"/>
      <c r="F1119" s="54">
        <f>+VLOOKUP(A1119,Clasificación!C:K,9,FALSE)</f>
        <v>0</v>
      </c>
      <c r="G1119" s="54">
        <f t="shared" si="87"/>
        <v>0</v>
      </c>
      <c r="H1119" s="54"/>
      <c r="I1119" s="54"/>
      <c r="J1119" s="54"/>
      <c r="K1119" s="54"/>
      <c r="L1119" s="54"/>
      <c r="M1119" s="54"/>
      <c r="N1119" s="54"/>
      <c r="O1119" s="54"/>
      <c r="P1119" s="54"/>
      <c r="Q1119" s="54"/>
      <c r="R1119" s="54"/>
      <c r="S1119" s="54">
        <f t="shared" si="89"/>
        <v>0</v>
      </c>
      <c r="T1119" s="54"/>
      <c r="U1119" s="54"/>
      <c r="V1119" s="54"/>
      <c r="W1119" s="54"/>
      <c r="X1119" s="54"/>
      <c r="Y1119" s="54"/>
      <c r="Z1119" s="54"/>
      <c r="AA1119" s="54">
        <f t="shared" si="90"/>
        <v>0</v>
      </c>
      <c r="AB1119" s="55"/>
      <c r="AC1119" s="168"/>
      <c r="AD1119" s="168"/>
      <c r="AE1119" s="168"/>
      <c r="AF1119" s="168"/>
      <c r="AG1119" s="168"/>
      <c r="AH1119" s="168"/>
      <c r="AI1119" s="168"/>
      <c r="AJ1119" s="168"/>
      <c r="AK1119" s="168"/>
      <c r="AL1119" s="168"/>
      <c r="AM1119" s="168"/>
      <c r="AN1119" s="168"/>
    </row>
    <row r="1120" spans="1:40" s="16" customFormat="1" ht="10.199999999999999" hidden="1">
      <c r="A1120" s="16">
        <v>5110311216</v>
      </c>
      <c r="B1120" s="167" t="s">
        <v>740</v>
      </c>
      <c r="C1120" s="54">
        <f>VLOOKUP(A1120,Clasificación!C:J,5,FALSE)</f>
        <v>0</v>
      </c>
      <c r="D1120" s="54"/>
      <c r="E1120" s="54"/>
      <c r="F1120" s="54">
        <f>+VLOOKUP(A1120,Clasificación!C:K,9,FALSE)</f>
        <v>0</v>
      </c>
      <c r="G1120" s="54">
        <f t="shared" si="87"/>
        <v>0</v>
      </c>
      <c r="H1120" s="54"/>
      <c r="I1120" s="54"/>
      <c r="J1120" s="54"/>
      <c r="K1120" s="54"/>
      <c r="L1120" s="54"/>
      <c r="M1120" s="54"/>
      <c r="N1120" s="54"/>
      <c r="O1120" s="54"/>
      <c r="P1120" s="54"/>
      <c r="Q1120" s="54"/>
      <c r="R1120" s="54"/>
      <c r="S1120" s="54">
        <f t="shared" si="89"/>
        <v>0</v>
      </c>
      <c r="T1120" s="54"/>
      <c r="U1120" s="54"/>
      <c r="V1120" s="54"/>
      <c r="W1120" s="54"/>
      <c r="X1120" s="54"/>
      <c r="Y1120" s="54"/>
      <c r="Z1120" s="54"/>
      <c r="AA1120" s="54">
        <f t="shared" si="90"/>
        <v>0</v>
      </c>
      <c r="AB1120" s="55"/>
      <c r="AC1120" s="168"/>
      <c r="AD1120" s="168"/>
      <c r="AE1120" s="168"/>
      <c r="AF1120" s="168"/>
      <c r="AG1120" s="168"/>
      <c r="AH1120" s="168"/>
      <c r="AI1120" s="168"/>
      <c r="AJ1120" s="168"/>
      <c r="AK1120" s="168"/>
      <c r="AL1120" s="168"/>
      <c r="AM1120" s="168"/>
      <c r="AN1120" s="168"/>
    </row>
    <row r="1121" spans="1:40" s="16" customFormat="1" ht="10.199999999999999" hidden="1">
      <c r="A1121" s="16">
        <v>5110311217</v>
      </c>
      <c r="B1121" s="167" t="s">
        <v>281</v>
      </c>
      <c r="C1121" s="54">
        <f>VLOOKUP(A1121,Clasificación!C:J,5,FALSE)</f>
        <v>8793386</v>
      </c>
      <c r="D1121" s="54"/>
      <c r="E1121" s="54"/>
      <c r="F1121" s="54">
        <f>+VLOOKUP(A1121,Clasificación!C:K,9,FALSE)</f>
        <v>0</v>
      </c>
      <c r="G1121" s="54">
        <f t="shared" si="87"/>
        <v>8793386</v>
      </c>
      <c r="H1121" s="54"/>
      <c r="I1121" s="54"/>
      <c r="J1121" s="54"/>
      <c r="K1121" s="54"/>
      <c r="L1121" s="54"/>
      <c r="M1121" s="54"/>
      <c r="N1121" s="54"/>
      <c r="O1121" s="54"/>
      <c r="P1121" s="54"/>
      <c r="Q1121" s="54"/>
      <c r="R1121" s="54"/>
      <c r="S1121" s="54">
        <f t="shared" si="89"/>
        <v>-8793386</v>
      </c>
      <c r="T1121" s="54"/>
      <c r="U1121" s="54"/>
      <c r="V1121" s="54"/>
      <c r="W1121" s="54"/>
      <c r="X1121" s="54"/>
      <c r="Y1121" s="54"/>
      <c r="Z1121" s="54"/>
      <c r="AA1121" s="54">
        <f t="shared" si="90"/>
        <v>0</v>
      </c>
      <c r="AB1121" s="55"/>
      <c r="AC1121" s="168"/>
      <c r="AD1121" s="168"/>
      <c r="AE1121" s="168"/>
      <c r="AF1121" s="168"/>
      <c r="AG1121" s="168"/>
      <c r="AH1121" s="168"/>
      <c r="AI1121" s="168"/>
      <c r="AJ1121" s="168"/>
      <c r="AK1121" s="168"/>
      <c r="AL1121" s="168"/>
      <c r="AM1121" s="168"/>
      <c r="AN1121" s="168"/>
    </row>
    <row r="1122" spans="1:40" s="16" customFormat="1" ht="10.199999999999999" hidden="1">
      <c r="A1122" s="16">
        <v>5110311218</v>
      </c>
      <c r="B1122" s="167" t="s">
        <v>282</v>
      </c>
      <c r="C1122" s="54">
        <f>VLOOKUP(A1122,Clasificación!C:J,5,FALSE)</f>
        <v>0</v>
      </c>
      <c r="D1122" s="54"/>
      <c r="E1122" s="54"/>
      <c r="F1122" s="54">
        <f>+VLOOKUP(A1122,Clasificación!C:K,9,FALSE)</f>
        <v>0</v>
      </c>
      <c r="G1122" s="54">
        <f t="shared" si="87"/>
        <v>0</v>
      </c>
      <c r="H1122" s="54"/>
      <c r="I1122" s="54"/>
      <c r="J1122" s="54"/>
      <c r="K1122" s="54"/>
      <c r="L1122" s="54"/>
      <c r="M1122" s="54"/>
      <c r="N1122" s="54"/>
      <c r="O1122" s="54"/>
      <c r="P1122" s="54"/>
      <c r="Q1122" s="54"/>
      <c r="R1122" s="54"/>
      <c r="S1122" s="54">
        <f t="shared" si="89"/>
        <v>0</v>
      </c>
      <c r="T1122" s="54"/>
      <c r="U1122" s="54"/>
      <c r="V1122" s="54"/>
      <c r="W1122" s="54"/>
      <c r="X1122" s="54"/>
      <c r="Y1122" s="54"/>
      <c r="Z1122" s="54"/>
      <c r="AA1122" s="54">
        <f t="shared" si="90"/>
        <v>0</v>
      </c>
      <c r="AB1122" s="55"/>
      <c r="AC1122" s="168"/>
      <c r="AD1122" s="168"/>
      <c r="AE1122" s="168"/>
      <c r="AF1122" s="168"/>
      <c r="AG1122" s="168"/>
      <c r="AH1122" s="168"/>
      <c r="AI1122" s="168"/>
      <c r="AJ1122" s="168"/>
      <c r="AK1122" s="168"/>
      <c r="AL1122" s="168"/>
      <c r="AM1122" s="168"/>
      <c r="AN1122" s="168"/>
    </row>
    <row r="1123" spans="1:40" s="16" customFormat="1" ht="10.199999999999999" hidden="1">
      <c r="A1123" s="16">
        <v>5110311219</v>
      </c>
      <c r="B1123" s="167" t="s">
        <v>741</v>
      </c>
      <c r="C1123" s="54">
        <f>VLOOKUP(A1123,Clasificación!C:J,5,FALSE)</f>
        <v>0</v>
      </c>
      <c r="D1123" s="54"/>
      <c r="E1123" s="54"/>
      <c r="F1123" s="54">
        <f>+VLOOKUP(A1123,Clasificación!C:K,9,FALSE)</f>
        <v>0</v>
      </c>
      <c r="G1123" s="54">
        <f t="shared" si="87"/>
        <v>0</v>
      </c>
      <c r="H1123" s="54"/>
      <c r="I1123" s="54"/>
      <c r="J1123" s="54"/>
      <c r="K1123" s="54"/>
      <c r="L1123" s="54"/>
      <c r="M1123" s="54"/>
      <c r="N1123" s="54"/>
      <c r="O1123" s="54"/>
      <c r="P1123" s="54"/>
      <c r="Q1123" s="54"/>
      <c r="R1123" s="54"/>
      <c r="S1123" s="54">
        <f t="shared" si="89"/>
        <v>0</v>
      </c>
      <c r="T1123" s="54"/>
      <c r="U1123" s="54"/>
      <c r="V1123" s="54"/>
      <c r="W1123" s="54"/>
      <c r="X1123" s="54"/>
      <c r="Y1123" s="54"/>
      <c r="Z1123" s="54"/>
      <c r="AA1123" s="54">
        <f t="shared" si="90"/>
        <v>0</v>
      </c>
      <c r="AB1123" s="55"/>
      <c r="AC1123" s="168"/>
      <c r="AD1123" s="168"/>
      <c r="AE1123" s="168"/>
      <c r="AF1123" s="168"/>
      <c r="AG1123" s="168"/>
      <c r="AH1123" s="168"/>
      <c r="AI1123" s="168"/>
      <c r="AJ1123" s="168"/>
      <c r="AK1123" s="168"/>
      <c r="AL1123" s="168"/>
      <c r="AM1123" s="168"/>
      <c r="AN1123" s="168"/>
    </row>
    <row r="1124" spans="1:40" s="16" customFormat="1" ht="10.199999999999999" hidden="1">
      <c r="A1124" s="16">
        <v>5110311220</v>
      </c>
      <c r="B1124" s="167" t="s">
        <v>742</v>
      </c>
      <c r="C1124" s="54">
        <f>VLOOKUP(A1124,Clasificación!C:J,5,FALSE)</f>
        <v>0</v>
      </c>
      <c r="D1124" s="54"/>
      <c r="E1124" s="54"/>
      <c r="F1124" s="54">
        <f>+VLOOKUP(A1124,Clasificación!C:K,9,FALSE)</f>
        <v>0</v>
      </c>
      <c r="G1124" s="54">
        <f t="shared" si="87"/>
        <v>0</v>
      </c>
      <c r="H1124" s="54"/>
      <c r="I1124" s="54"/>
      <c r="J1124" s="54"/>
      <c r="K1124" s="54"/>
      <c r="L1124" s="54"/>
      <c r="M1124" s="54"/>
      <c r="N1124" s="54"/>
      <c r="O1124" s="54"/>
      <c r="P1124" s="54"/>
      <c r="Q1124" s="54"/>
      <c r="R1124" s="54"/>
      <c r="S1124" s="54">
        <f t="shared" si="89"/>
        <v>0</v>
      </c>
      <c r="T1124" s="54"/>
      <c r="U1124" s="54"/>
      <c r="V1124" s="54"/>
      <c r="W1124" s="54"/>
      <c r="X1124" s="54"/>
      <c r="Y1124" s="54"/>
      <c r="Z1124" s="54"/>
      <c r="AA1124" s="54">
        <f t="shared" si="90"/>
        <v>0</v>
      </c>
      <c r="AB1124" s="55"/>
      <c r="AC1124" s="168"/>
      <c r="AD1124" s="168"/>
      <c r="AE1124" s="168"/>
      <c r="AF1124" s="168"/>
      <c r="AG1124" s="168"/>
      <c r="AH1124" s="168"/>
      <c r="AI1124" s="168"/>
      <c r="AJ1124" s="168"/>
      <c r="AK1124" s="168"/>
      <c r="AL1124" s="168"/>
      <c r="AM1124" s="168"/>
      <c r="AN1124" s="168"/>
    </row>
    <row r="1125" spans="1:40" s="16" customFormat="1" ht="10.199999999999999" hidden="1">
      <c r="A1125" s="16">
        <v>5110311221</v>
      </c>
      <c r="B1125" s="167" t="s">
        <v>596</v>
      </c>
      <c r="C1125" s="54">
        <f>VLOOKUP(A1125,Clasificación!C:J,5,FALSE)</f>
        <v>0</v>
      </c>
      <c r="D1125" s="54"/>
      <c r="E1125" s="54"/>
      <c r="F1125" s="54">
        <f>+VLOOKUP(A1125,Clasificación!C:K,9,FALSE)</f>
        <v>0</v>
      </c>
      <c r="G1125" s="54">
        <f t="shared" si="87"/>
        <v>0</v>
      </c>
      <c r="H1125" s="54"/>
      <c r="I1125" s="54"/>
      <c r="J1125" s="54"/>
      <c r="K1125" s="54"/>
      <c r="L1125" s="54"/>
      <c r="M1125" s="54"/>
      <c r="N1125" s="54"/>
      <c r="O1125" s="54"/>
      <c r="P1125" s="54"/>
      <c r="Q1125" s="54"/>
      <c r="R1125" s="54"/>
      <c r="S1125" s="54">
        <f t="shared" si="89"/>
        <v>0</v>
      </c>
      <c r="T1125" s="54"/>
      <c r="U1125" s="54"/>
      <c r="V1125" s="54"/>
      <c r="W1125" s="54"/>
      <c r="X1125" s="54"/>
      <c r="Y1125" s="54"/>
      <c r="Z1125" s="54"/>
      <c r="AA1125" s="54">
        <f t="shared" si="90"/>
        <v>0</v>
      </c>
      <c r="AB1125" s="55"/>
      <c r="AC1125" s="168"/>
      <c r="AD1125" s="168"/>
      <c r="AE1125" s="168"/>
      <c r="AF1125" s="168"/>
      <c r="AG1125" s="168"/>
      <c r="AH1125" s="168"/>
      <c r="AI1125" s="168"/>
      <c r="AJ1125" s="168"/>
      <c r="AK1125" s="168"/>
      <c r="AL1125" s="168"/>
      <c r="AM1125" s="168"/>
      <c r="AN1125" s="168"/>
    </row>
    <row r="1126" spans="1:40" s="16" customFormat="1" ht="10.199999999999999" hidden="1">
      <c r="A1126" s="16">
        <v>5110311222</v>
      </c>
      <c r="B1126" s="167" t="s">
        <v>597</v>
      </c>
      <c r="C1126" s="54">
        <f>VLOOKUP(A1126,Clasificación!C:J,5,FALSE)</f>
        <v>0</v>
      </c>
      <c r="D1126" s="54"/>
      <c r="E1126" s="54"/>
      <c r="F1126" s="54">
        <f>+VLOOKUP(A1126,Clasificación!C:K,9,FALSE)</f>
        <v>0</v>
      </c>
      <c r="G1126" s="54">
        <f t="shared" si="87"/>
        <v>0</v>
      </c>
      <c r="H1126" s="54"/>
      <c r="I1126" s="54"/>
      <c r="J1126" s="54"/>
      <c r="K1126" s="54"/>
      <c r="L1126" s="54"/>
      <c r="M1126" s="54"/>
      <c r="N1126" s="54"/>
      <c r="O1126" s="54"/>
      <c r="P1126" s="54"/>
      <c r="Q1126" s="54"/>
      <c r="R1126" s="54"/>
      <c r="S1126" s="54">
        <f t="shared" si="89"/>
        <v>0</v>
      </c>
      <c r="T1126" s="54"/>
      <c r="U1126" s="54"/>
      <c r="V1126" s="54"/>
      <c r="W1126" s="54"/>
      <c r="X1126" s="54"/>
      <c r="Y1126" s="54"/>
      <c r="Z1126" s="54"/>
      <c r="AA1126" s="54">
        <f t="shared" si="90"/>
        <v>0</v>
      </c>
      <c r="AB1126" s="55"/>
      <c r="AC1126" s="168"/>
      <c r="AD1126" s="168"/>
      <c r="AE1126" s="168"/>
      <c r="AF1126" s="168"/>
      <c r="AG1126" s="168"/>
      <c r="AH1126" s="168"/>
      <c r="AI1126" s="168"/>
      <c r="AJ1126" s="168"/>
      <c r="AK1126" s="168"/>
      <c r="AL1126" s="168"/>
      <c r="AM1126" s="168"/>
      <c r="AN1126" s="168"/>
    </row>
    <row r="1127" spans="1:40" s="16" customFormat="1" ht="10.199999999999999" hidden="1">
      <c r="A1127" s="16">
        <v>5110311223</v>
      </c>
      <c r="B1127" s="167" t="s">
        <v>743</v>
      </c>
      <c r="C1127" s="54">
        <f>VLOOKUP(A1127,Clasificación!C:J,5,FALSE)</f>
        <v>0</v>
      </c>
      <c r="D1127" s="54"/>
      <c r="E1127" s="54"/>
      <c r="F1127" s="54">
        <f>+VLOOKUP(A1127,Clasificación!C:K,9,FALSE)</f>
        <v>0</v>
      </c>
      <c r="G1127" s="54">
        <f t="shared" si="87"/>
        <v>0</v>
      </c>
      <c r="H1127" s="54"/>
      <c r="I1127" s="54"/>
      <c r="J1127" s="54"/>
      <c r="K1127" s="54"/>
      <c r="L1127" s="54"/>
      <c r="M1127" s="54"/>
      <c r="N1127" s="54"/>
      <c r="O1127" s="54"/>
      <c r="P1127" s="54"/>
      <c r="Q1127" s="54"/>
      <c r="R1127" s="54"/>
      <c r="S1127" s="54">
        <f t="shared" si="89"/>
        <v>0</v>
      </c>
      <c r="T1127" s="54"/>
      <c r="U1127" s="54"/>
      <c r="V1127" s="54"/>
      <c r="W1127" s="54"/>
      <c r="X1127" s="54"/>
      <c r="Y1127" s="54"/>
      <c r="Z1127" s="54"/>
      <c r="AA1127" s="54">
        <f t="shared" si="90"/>
        <v>0</v>
      </c>
      <c r="AB1127" s="55"/>
      <c r="AC1127" s="168"/>
      <c r="AD1127" s="168"/>
      <c r="AE1127" s="168"/>
      <c r="AF1127" s="168"/>
      <c r="AG1127" s="168"/>
      <c r="AH1127" s="168"/>
      <c r="AI1127" s="168"/>
      <c r="AJ1127" s="168"/>
      <c r="AK1127" s="168"/>
      <c r="AL1127" s="168"/>
      <c r="AM1127" s="168"/>
      <c r="AN1127" s="168"/>
    </row>
    <row r="1128" spans="1:40" s="16" customFormat="1" ht="10.199999999999999" hidden="1">
      <c r="A1128" s="16">
        <v>5110311224</v>
      </c>
      <c r="B1128" s="167" t="s">
        <v>744</v>
      </c>
      <c r="C1128" s="54">
        <f>VLOOKUP(A1128,Clasificación!C:J,5,FALSE)</f>
        <v>0</v>
      </c>
      <c r="D1128" s="54"/>
      <c r="E1128" s="54"/>
      <c r="F1128" s="54">
        <f>+VLOOKUP(A1128,Clasificación!C:K,9,FALSE)</f>
        <v>0</v>
      </c>
      <c r="G1128" s="54">
        <f t="shared" si="87"/>
        <v>0</v>
      </c>
      <c r="H1128" s="54"/>
      <c r="I1128" s="54"/>
      <c r="J1128" s="54"/>
      <c r="K1128" s="54"/>
      <c r="L1128" s="54"/>
      <c r="M1128" s="54"/>
      <c r="N1128" s="54"/>
      <c r="O1128" s="54"/>
      <c r="P1128" s="54"/>
      <c r="Q1128" s="54"/>
      <c r="R1128" s="54"/>
      <c r="S1128" s="54">
        <f t="shared" si="89"/>
        <v>0</v>
      </c>
      <c r="T1128" s="54"/>
      <c r="U1128" s="54"/>
      <c r="V1128" s="54"/>
      <c r="W1128" s="54"/>
      <c r="X1128" s="54"/>
      <c r="Y1128" s="54"/>
      <c r="Z1128" s="54"/>
      <c r="AA1128" s="54">
        <f t="shared" si="90"/>
        <v>0</v>
      </c>
      <c r="AB1128" s="55"/>
      <c r="AC1128" s="168"/>
      <c r="AD1128" s="168"/>
      <c r="AE1128" s="168"/>
      <c r="AF1128" s="168"/>
      <c r="AG1128" s="168"/>
      <c r="AH1128" s="168"/>
      <c r="AI1128" s="168"/>
      <c r="AJ1128" s="168"/>
      <c r="AK1128" s="168"/>
      <c r="AL1128" s="168"/>
      <c r="AM1128" s="168"/>
      <c r="AN1128" s="168"/>
    </row>
    <row r="1129" spans="1:40" s="16" customFormat="1" ht="10.199999999999999" hidden="1">
      <c r="A1129" s="16">
        <v>5110311225</v>
      </c>
      <c r="B1129" s="167" t="s">
        <v>745</v>
      </c>
      <c r="C1129" s="54">
        <f>VLOOKUP(A1129,Clasificación!C:J,5,FALSE)</f>
        <v>0</v>
      </c>
      <c r="D1129" s="54"/>
      <c r="E1129" s="54"/>
      <c r="F1129" s="54">
        <f>+VLOOKUP(A1129,Clasificación!C:K,9,FALSE)</f>
        <v>0</v>
      </c>
      <c r="G1129" s="54">
        <f t="shared" si="87"/>
        <v>0</v>
      </c>
      <c r="H1129" s="54"/>
      <c r="I1129" s="54"/>
      <c r="J1129" s="54"/>
      <c r="K1129" s="54"/>
      <c r="L1129" s="54"/>
      <c r="M1129" s="54"/>
      <c r="N1129" s="54"/>
      <c r="O1129" s="54"/>
      <c r="P1129" s="54"/>
      <c r="Q1129" s="54"/>
      <c r="R1129" s="54"/>
      <c r="S1129" s="54">
        <f t="shared" si="89"/>
        <v>0</v>
      </c>
      <c r="T1129" s="54"/>
      <c r="U1129" s="54"/>
      <c r="V1129" s="54"/>
      <c r="W1129" s="54"/>
      <c r="X1129" s="54"/>
      <c r="Y1129" s="54"/>
      <c r="Z1129" s="54"/>
      <c r="AA1129" s="54">
        <f t="shared" si="90"/>
        <v>0</v>
      </c>
      <c r="AB1129" s="55"/>
      <c r="AC1129" s="168"/>
      <c r="AD1129" s="168"/>
      <c r="AE1129" s="168"/>
      <c r="AF1129" s="168"/>
      <c r="AG1129" s="168"/>
      <c r="AH1129" s="168"/>
      <c r="AI1129" s="168"/>
      <c r="AJ1129" s="168"/>
      <c r="AK1129" s="168"/>
      <c r="AL1129" s="168"/>
      <c r="AM1129" s="168"/>
      <c r="AN1129" s="168"/>
    </row>
    <row r="1130" spans="1:40" s="16" customFormat="1" ht="10.199999999999999" hidden="1">
      <c r="A1130" s="16">
        <v>5110311226</v>
      </c>
      <c r="B1130" s="167" t="s">
        <v>746</v>
      </c>
      <c r="C1130" s="54">
        <f>VLOOKUP(A1130,Clasificación!C:J,5,FALSE)</f>
        <v>0</v>
      </c>
      <c r="D1130" s="54"/>
      <c r="E1130" s="54"/>
      <c r="F1130" s="54">
        <f>+VLOOKUP(A1130,Clasificación!C:K,9,FALSE)</f>
        <v>0</v>
      </c>
      <c r="G1130" s="54">
        <f t="shared" si="87"/>
        <v>0</v>
      </c>
      <c r="H1130" s="54"/>
      <c r="I1130" s="54"/>
      <c r="J1130" s="54"/>
      <c r="K1130" s="54"/>
      <c r="L1130" s="54"/>
      <c r="M1130" s="54"/>
      <c r="N1130" s="54"/>
      <c r="O1130" s="54"/>
      <c r="P1130" s="54"/>
      <c r="Q1130" s="54"/>
      <c r="R1130" s="54"/>
      <c r="S1130" s="54">
        <f t="shared" si="89"/>
        <v>0</v>
      </c>
      <c r="T1130" s="54"/>
      <c r="U1130" s="54"/>
      <c r="V1130" s="54"/>
      <c r="W1130" s="54"/>
      <c r="X1130" s="54"/>
      <c r="Y1130" s="54"/>
      <c r="Z1130" s="54"/>
      <c r="AA1130" s="54">
        <f t="shared" si="90"/>
        <v>0</v>
      </c>
      <c r="AB1130" s="55"/>
      <c r="AC1130" s="168"/>
      <c r="AD1130" s="168"/>
      <c r="AE1130" s="168"/>
      <c r="AF1130" s="168"/>
      <c r="AG1130" s="168"/>
      <c r="AH1130" s="168"/>
      <c r="AI1130" s="168"/>
      <c r="AJ1130" s="168"/>
      <c r="AK1130" s="168"/>
      <c r="AL1130" s="168"/>
      <c r="AM1130" s="168"/>
      <c r="AN1130" s="168"/>
    </row>
    <row r="1131" spans="1:40" s="16" customFormat="1" ht="10.199999999999999" hidden="1">
      <c r="A1131" s="16">
        <v>5110311227</v>
      </c>
      <c r="B1131" s="167" t="s">
        <v>747</v>
      </c>
      <c r="C1131" s="54">
        <f>VLOOKUP(A1131,Clasificación!C:J,5,FALSE)</f>
        <v>0</v>
      </c>
      <c r="D1131" s="54"/>
      <c r="E1131" s="54"/>
      <c r="F1131" s="54">
        <f>+VLOOKUP(A1131,Clasificación!C:K,9,FALSE)</f>
        <v>0</v>
      </c>
      <c r="G1131" s="54">
        <f t="shared" si="87"/>
        <v>0</v>
      </c>
      <c r="H1131" s="54"/>
      <c r="I1131" s="54"/>
      <c r="J1131" s="54"/>
      <c r="K1131" s="54"/>
      <c r="L1131" s="54"/>
      <c r="M1131" s="54"/>
      <c r="N1131" s="54"/>
      <c r="O1131" s="54"/>
      <c r="P1131" s="54"/>
      <c r="Q1131" s="54"/>
      <c r="R1131" s="54"/>
      <c r="S1131" s="54">
        <f t="shared" si="89"/>
        <v>0</v>
      </c>
      <c r="T1131" s="54"/>
      <c r="U1131" s="54"/>
      <c r="V1131" s="54"/>
      <c r="W1131" s="54"/>
      <c r="X1131" s="54"/>
      <c r="Y1131" s="54"/>
      <c r="Z1131" s="54"/>
      <c r="AA1131" s="54">
        <f t="shared" si="90"/>
        <v>0</v>
      </c>
      <c r="AB1131" s="55"/>
      <c r="AC1131" s="168"/>
      <c r="AD1131" s="168"/>
      <c r="AE1131" s="168"/>
      <c r="AF1131" s="168"/>
      <c r="AG1131" s="168"/>
      <c r="AH1131" s="168"/>
      <c r="AI1131" s="168"/>
      <c r="AJ1131" s="168"/>
      <c r="AK1131" s="168"/>
      <c r="AL1131" s="168"/>
      <c r="AM1131" s="168"/>
      <c r="AN1131" s="168"/>
    </row>
    <row r="1132" spans="1:40" s="16" customFormat="1" ht="10.199999999999999" hidden="1">
      <c r="A1132" s="16">
        <v>5110311228</v>
      </c>
      <c r="B1132" s="167" t="s">
        <v>748</v>
      </c>
      <c r="C1132" s="54">
        <f>VLOOKUP(A1132,Clasificación!C:J,5,FALSE)</f>
        <v>0</v>
      </c>
      <c r="D1132" s="54"/>
      <c r="E1132" s="54"/>
      <c r="F1132" s="54">
        <f>+VLOOKUP(A1132,Clasificación!C:K,9,FALSE)</f>
        <v>0</v>
      </c>
      <c r="G1132" s="54">
        <f t="shared" si="87"/>
        <v>0</v>
      </c>
      <c r="H1132" s="54"/>
      <c r="I1132" s="54"/>
      <c r="J1132" s="54"/>
      <c r="K1132" s="54"/>
      <c r="L1132" s="54"/>
      <c r="M1132" s="54"/>
      <c r="N1132" s="54"/>
      <c r="O1132" s="54"/>
      <c r="P1132" s="54"/>
      <c r="Q1132" s="54"/>
      <c r="R1132" s="54"/>
      <c r="S1132" s="54">
        <f t="shared" si="89"/>
        <v>0</v>
      </c>
      <c r="T1132" s="54"/>
      <c r="U1132" s="54"/>
      <c r="V1132" s="54"/>
      <c r="W1132" s="54"/>
      <c r="X1132" s="54"/>
      <c r="Y1132" s="54"/>
      <c r="Z1132" s="54"/>
      <c r="AA1132" s="54">
        <f t="shared" si="90"/>
        <v>0</v>
      </c>
      <c r="AB1132" s="55"/>
      <c r="AC1132" s="168"/>
      <c r="AD1132" s="168"/>
      <c r="AE1132" s="168"/>
      <c r="AF1132" s="168"/>
      <c r="AG1132" s="168"/>
      <c r="AH1132" s="168"/>
      <c r="AI1132" s="168"/>
      <c r="AJ1132" s="168"/>
      <c r="AK1132" s="168"/>
      <c r="AL1132" s="168"/>
      <c r="AM1132" s="168"/>
      <c r="AN1132" s="168"/>
    </row>
    <row r="1133" spans="1:40" s="16" customFormat="1" ht="10.199999999999999" hidden="1">
      <c r="A1133" s="16">
        <v>5110311229</v>
      </c>
      <c r="B1133" s="167" t="s">
        <v>452</v>
      </c>
      <c r="C1133" s="54">
        <f>VLOOKUP(A1133,Clasificación!C:J,5,FALSE)</f>
        <v>5212427</v>
      </c>
      <c r="D1133" s="54"/>
      <c r="E1133" s="54"/>
      <c r="F1133" s="54">
        <f>+VLOOKUP(A1133,Clasificación!C:K,9,FALSE)</f>
        <v>0</v>
      </c>
      <c r="G1133" s="54">
        <f t="shared" si="87"/>
        <v>5212427</v>
      </c>
      <c r="H1133" s="54"/>
      <c r="I1133" s="54"/>
      <c r="J1133" s="54"/>
      <c r="K1133" s="54"/>
      <c r="L1133" s="54"/>
      <c r="M1133" s="54"/>
      <c r="N1133" s="54"/>
      <c r="O1133" s="54"/>
      <c r="P1133" s="54"/>
      <c r="Q1133" s="54"/>
      <c r="R1133" s="54"/>
      <c r="S1133" s="54">
        <f t="shared" si="89"/>
        <v>-5212427</v>
      </c>
      <c r="T1133" s="54"/>
      <c r="U1133" s="54"/>
      <c r="V1133" s="54"/>
      <c r="W1133" s="54"/>
      <c r="X1133" s="54"/>
      <c r="Y1133" s="54"/>
      <c r="Z1133" s="54"/>
      <c r="AA1133" s="54">
        <f t="shared" si="90"/>
        <v>0</v>
      </c>
      <c r="AB1133" s="55"/>
      <c r="AC1133" s="168"/>
      <c r="AD1133" s="168"/>
      <c r="AE1133" s="168"/>
      <c r="AF1133" s="168"/>
      <c r="AG1133" s="168"/>
      <c r="AH1133" s="168"/>
      <c r="AI1133" s="168"/>
      <c r="AJ1133" s="168"/>
      <c r="AK1133" s="168"/>
      <c r="AL1133" s="168"/>
      <c r="AM1133" s="168"/>
      <c r="AN1133" s="168"/>
    </row>
    <row r="1134" spans="1:40" s="16" customFormat="1" ht="10.199999999999999" hidden="1">
      <c r="A1134" s="16">
        <v>5110311230</v>
      </c>
      <c r="B1134" s="167" t="s">
        <v>453</v>
      </c>
      <c r="C1134" s="54">
        <f>VLOOKUP(A1134,Clasificación!C:J,5,FALSE)</f>
        <v>0</v>
      </c>
      <c r="D1134" s="54"/>
      <c r="E1134" s="54"/>
      <c r="F1134" s="54">
        <f>+VLOOKUP(A1134,Clasificación!C:K,9,FALSE)</f>
        <v>0</v>
      </c>
      <c r="G1134" s="54">
        <f t="shared" si="87"/>
        <v>0</v>
      </c>
      <c r="H1134" s="54"/>
      <c r="I1134" s="54"/>
      <c r="J1134" s="54"/>
      <c r="K1134" s="54"/>
      <c r="L1134" s="54"/>
      <c r="M1134" s="54"/>
      <c r="N1134" s="54"/>
      <c r="O1134" s="54"/>
      <c r="P1134" s="54"/>
      <c r="Q1134" s="54"/>
      <c r="R1134" s="54"/>
      <c r="S1134" s="54">
        <f t="shared" si="89"/>
        <v>0</v>
      </c>
      <c r="T1134" s="54"/>
      <c r="U1134" s="54"/>
      <c r="V1134" s="54"/>
      <c r="W1134" s="54"/>
      <c r="X1134" s="54"/>
      <c r="Y1134" s="54"/>
      <c r="Z1134" s="54"/>
      <c r="AA1134" s="54">
        <f t="shared" si="90"/>
        <v>0</v>
      </c>
      <c r="AB1134" s="55"/>
      <c r="AC1134" s="168"/>
      <c r="AD1134" s="168"/>
      <c r="AE1134" s="168"/>
      <c r="AF1134" s="168"/>
      <c r="AG1134" s="168"/>
      <c r="AH1134" s="168"/>
      <c r="AI1134" s="168"/>
      <c r="AJ1134" s="168"/>
      <c r="AK1134" s="168"/>
      <c r="AL1134" s="168"/>
      <c r="AM1134" s="168"/>
      <c r="AN1134" s="168"/>
    </row>
    <row r="1135" spans="1:40" s="16" customFormat="1" ht="10.199999999999999" hidden="1">
      <c r="A1135" s="16">
        <v>5110311231</v>
      </c>
      <c r="B1135" s="167" t="s">
        <v>767</v>
      </c>
      <c r="C1135" s="54">
        <f>VLOOKUP(A1135,Clasificación!C:J,5,FALSE)</f>
        <v>139352900</v>
      </c>
      <c r="D1135" s="54"/>
      <c r="E1135" s="54"/>
      <c r="F1135" s="54">
        <f>+VLOOKUP(A1135,Clasificación!C:K,9,FALSE)</f>
        <v>0</v>
      </c>
      <c r="G1135" s="54">
        <f t="shared" si="87"/>
        <v>139352900</v>
      </c>
      <c r="H1135" s="54"/>
      <c r="I1135" s="54"/>
      <c r="J1135" s="54"/>
      <c r="K1135" s="54"/>
      <c r="L1135" s="54"/>
      <c r="M1135" s="54"/>
      <c r="N1135" s="54"/>
      <c r="O1135" s="54"/>
      <c r="P1135" s="54"/>
      <c r="Q1135" s="54"/>
      <c r="R1135" s="54"/>
      <c r="S1135" s="54">
        <f t="shared" si="89"/>
        <v>-139352900</v>
      </c>
      <c r="T1135" s="54"/>
      <c r="U1135" s="54"/>
      <c r="V1135" s="54"/>
      <c r="W1135" s="54"/>
      <c r="X1135" s="54"/>
      <c r="Y1135" s="54"/>
      <c r="Z1135" s="54"/>
      <c r="AA1135" s="54">
        <f t="shared" si="90"/>
        <v>0</v>
      </c>
      <c r="AB1135" s="55"/>
      <c r="AC1135" s="168"/>
      <c r="AD1135" s="168"/>
      <c r="AE1135" s="168"/>
      <c r="AF1135" s="168"/>
      <c r="AG1135" s="168"/>
      <c r="AH1135" s="168"/>
      <c r="AI1135" s="168"/>
      <c r="AJ1135" s="168"/>
      <c r="AK1135" s="168"/>
      <c r="AL1135" s="168"/>
      <c r="AM1135" s="168"/>
      <c r="AN1135" s="168"/>
    </row>
    <row r="1136" spans="1:40" s="16" customFormat="1" ht="10.199999999999999" hidden="1">
      <c r="A1136" s="16">
        <v>51103113</v>
      </c>
      <c r="B1136" s="167" t="s">
        <v>1026</v>
      </c>
      <c r="C1136" s="54">
        <f>VLOOKUP(A1136,Clasificación!C:J,5,FALSE)</f>
        <v>0</v>
      </c>
      <c r="D1136" s="54"/>
      <c r="E1136" s="54"/>
      <c r="F1136" s="54">
        <f>+VLOOKUP(A1136,Clasificación!C:K,9,FALSE)</f>
        <v>0</v>
      </c>
      <c r="G1136" s="54">
        <f t="shared" si="87"/>
        <v>0</v>
      </c>
      <c r="H1136" s="54"/>
      <c r="I1136" s="54"/>
      <c r="J1136" s="54"/>
      <c r="K1136" s="54"/>
      <c r="L1136" s="54"/>
      <c r="M1136" s="54"/>
      <c r="N1136" s="54"/>
      <c r="O1136" s="54"/>
      <c r="P1136" s="54"/>
      <c r="Q1136" s="54"/>
      <c r="R1136" s="54"/>
      <c r="S1136" s="54"/>
      <c r="T1136" s="54"/>
      <c r="U1136" s="54"/>
      <c r="V1136" s="54"/>
      <c r="W1136" s="54"/>
      <c r="X1136" s="54"/>
      <c r="Y1136" s="54"/>
      <c r="Z1136" s="54"/>
      <c r="AA1136" s="54">
        <f t="shared" si="90"/>
        <v>0</v>
      </c>
      <c r="AB1136" s="55"/>
      <c r="AC1136" s="168"/>
      <c r="AD1136" s="168"/>
      <c r="AE1136" s="168"/>
      <c r="AF1136" s="168"/>
      <c r="AG1136" s="168"/>
      <c r="AH1136" s="168"/>
      <c r="AI1136" s="168"/>
      <c r="AJ1136" s="168"/>
      <c r="AK1136" s="168"/>
      <c r="AL1136" s="168"/>
      <c r="AM1136" s="168"/>
      <c r="AN1136" s="168"/>
    </row>
    <row r="1137" spans="1:40" s="16" customFormat="1" ht="10.199999999999999" hidden="1">
      <c r="A1137" s="16">
        <v>5110311301</v>
      </c>
      <c r="B1137" s="167" t="s">
        <v>455</v>
      </c>
      <c r="C1137" s="54">
        <f>VLOOKUP(A1137,Clasificación!C:J,5,FALSE)</f>
        <v>390093875</v>
      </c>
      <c r="D1137" s="54"/>
      <c r="E1137" s="54"/>
      <c r="F1137" s="54">
        <f>+VLOOKUP(A1137,Clasificación!C:K,9,FALSE)</f>
        <v>0</v>
      </c>
      <c r="G1137" s="54">
        <f t="shared" si="87"/>
        <v>390093875</v>
      </c>
      <c r="H1137" s="54"/>
      <c r="I1137" s="54"/>
      <c r="J1137" s="54"/>
      <c r="K1137" s="54"/>
      <c r="L1137" s="54"/>
      <c r="M1137" s="54"/>
      <c r="N1137" s="54"/>
      <c r="O1137" s="54"/>
      <c r="P1137" s="54"/>
      <c r="Q1137" s="54"/>
      <c r="R1137" s="54"/>
      <c r="S1137" s="54">
        <f t="shared" ref="S1137:S1140" si="91">-G1137</f>
        <v>-390093875</v>
      </c>
      <c r="T1137" s="54"/>
      <c r="U1137" s="54"/>
      <c r="V1137" s="54"/>
      <c r="W1137" s="54"/>
      <c r="X1137" s="54"/>
      <c r="Y1137" s="54"/>
      <c r="Z1137" s="54"/>
      <c r="AA1137" s="54">
        <f t="shared" si="90"/>
        <v>0</v>
      </c>
      <c r="AB1137" s="55"/>
      <c r="AC1137" s="168"/>
      <c r="AD1137" s="168"/>
      <c r="AE1137" s="168"/>
      <c r="AF1137" s="168"/>
      <c r="AG1137" s="168"/>
      <c r="AH1137" s="168"/>
      <c r="AI1137" s="168"/>
      <c r="AJ1137" s="168"/>
      <c r="AK1137" s="168"/>
      <c r="AL1137" s="168"/>
      <c r="AM1137" s="168"/>
      <c r="AN1137" s="168"/>
    </row>
    <row r="1138" spans="1:40" s="16" customFormat="1" ht="10.199999999999999" hidden="1">
      <c r="A1138" s="16">
        <v>5110311302</v>
      </c>
      <c r="B1138" s="167" t="s">
        <v>456</v>
      </c>
      <c r="C1138" s="54">
        <f>VLOOKUP(A1138,Clasificación!C:J,5,FALSE)</f>
        <v>63459642</v>
      </c>
      <c r="D1138" s="54"/>
      <c r="E1138" s="54"/>
      <c r="F1138" s="54">
        <f>+VLOOKUP(A1138,Clasificación!C:K,9,FALSE)</f>
        <v>0</v>
      </c>
      <c r="G1138" s="54">
        <f t="shared" ref="G1138:G1139" si="92">C1138+D1138-E1138-F1138</f>
        <v>63459642</v>
      </c>
      <c r="H1138" s="54"/>
      <c r="I1138" s="54"/>
      <c r="J1138" s="54"/>
      <c r="K1138" s="54"/>
      <c r="L1138" s="54"/>
      <c r="M1138" s="54"/>
      <c r="N1138" s="54"/>
      <c r="O1138" s="54"/>
      <c r="P1138" s="54"/>
      <c r="Q1138" s="54"/>
      <c r="R1138" s="54"/>
      <c r="S1138" s="54">
        <f t="shared" ref="S1138:S1139" si="93">-G1138</f>
        <v>-63459642</v>
      </c>
      <c r="T1138" s="54"/>
      <c r="U1138" s="54"/>
      <c r="V1138" s="54"/>
      <c r="W1138" s="54"/>
      <c r="X1138" s="54"/>
      <c r="Y1138" s="54"/>
      <c r="Z1138" s="54"/>
      <c r="AA1138" s="54">
        <f t="shared" ref="AA1138:AA1139" si="94">SUM(G1138:Z1138)</f>
        <v>0</v>
      </c>
      <c r="AB1138" s="55"/>
      <c r="AC1138" s="168"/>
      <c r="AD1138" s="168"/>
      <c r="AE1138" s="168"/>
      <c r="AF1138" s="168"/>
      <c r="AG1138" s="168"/>
      <c r="AH1138" s="168"/>
      <c r="AI1138" s="168"/>
      <c r="AJ1138" s="168"/>
      <c r="AK1138" s="168"/>
      <c r="AL1138" s="168"/>
      <c r="AM1138" s="168"/>
      <c r="AN1138" s="168"/>
    </row>
    <row r="1139" spans="1:40" s="16" customFormat="1" ht="10.199999999999999" hidden="1">
      <c r="A1139" s="16">
        <v>5110311304</v>
      </c>
      <c r="B1139" s="167" t="s">
        <v>459</v>
      </c>
      <c r="C1139" s="54">
        <f>VLOOKUP(A1139,Clasificación!C:J,5,FALSE)</f>
        <v>1454750</v>
      </c>
      <c r="D1139" s="54"/>
      <c r="E1139" s="54"/>
      <c r="F1139" s="54">
        <f>+VLOOKUP(A1139,Clasificación!C:K,9,FALSE)</f>
        <v>0</v>
      </c>
      <c r="G1139" s="54">
        <f t="shared" si="92"/>
        <v>1454750</v>
      </c>
      <c r="H1139" s="54"/>
      <c r="I1139" s="54"/>
      <c r="J1139" s="54"/>
      <c r="K1139" s="54"/>
      <c r="L1139" s="54"/>
      <c r="M1139" s="54"/>
      <c r="N1139" s="54"/>
      <c r="O1139" s="54"/>
      <c r="P1139" s="54"/>
      <c r="Q1139" s="54"/>
      <c r="R1139" s="54"/>
      <c r="S1139" s="54">
        <f t="shared" si="93"/>
        <v>-1454750</v>
      </c>
      <c r="T1139" s="54"/>
      <c r="U1139" s="54"/>
      <c r="V1139" s="54"/>
      <c r="W1139" s="54"/>
      <c r="X1139" s="54"/>
      <c r="Y1139" s="54"/>
      <c r="Z1139" s="54"/>
      <c r="AA1139" s="54">
        <f t="shared" si="94"/>
        <v>0</v>
      </c>
      <c r="AB1139" s="55"/>
      <c r="AC1139" s="168"/>
      <c r="AD1139" s="168"/>
      <c r="AE1139" s="168"/>
      <c r="AF1139" s="168"/>
      <c r="AG1139" s="168"/>
      <c r="AH1139" s="168"/>
      <c r="AI1139" s="168"/>
      <c r="AJ1139" s="168"/>
      <c r="AK1139" s="168"/>
      <c r="AL1139" s="168"/>
      <c r="AM1139" s="168"/>
      <c r="AN1139" s="168"/>
    </row>
    <row r="1140" spans="1:40" s="16" customFormat="1" ht="10.199999999999999" hidden="1">
      <c r="A1140" s="16">
        <v>5110311305</v>
      </c>
      <c r="B1140" s="167" t="s">
        <v>249</v>
      </c>
      <c r="C1140" s="54">
        <f>VLOOKUP(A1140,Clasificación!C:J,5,FALSE)</f>
        <v>27445119</v>
      </c>
      <c r="D1140" s="54"/>
      <c r="E1140" s="54"/>
      <c r="F1140" s="54">
        <f>+VLOOKUP(A1140,Clasificación!C:K,9,FALSE)</f>
        <v>0</v>
      </c>
      <c r="G1140" s="54">
        <f t="shared" ref="G1140:G1206" si="95">C1140+D1140-E1140-F1140</f>
        <v>27445119</v>
      </c>
      <c r="H1140" s="54"/>
      <c r="I1140" s="54"/>
      <c r="J1140" s="54"/>
      <c r="K1140" s="54"/>
      <c r="L1140" s="54"/>
      <c r="M1140" s="54"/>
      <c r="N1140" s="54"/>
      <c r="O1140" s="54"/>
      <c r="P1140" s="54"/>
      <c r="Q1140" s="54"/>
      <c r="R1140" s="54"/>
      <c r="S1140" s="54">
        <f t="shared" si="91"/>
        <v>-27445119</v>
      </c>
      <c r="T1140" s="54"/>
      <c r="U1140" s="54"/>
      <c r="V1140" s="54"/>
      <c r="W1140" s="54"/>
      <c r="X1140" s="54"/>
      <c r="Y1140" s="54"/>
      <c r="Z1140" s="54"/>
      <c r="AA1140" s="54">
        <f t="shared" si="90"/>
        <v>0</v>
      </c>
      <c r="AB1140" s="55"/>
      <c r="AC1140" s="168"/>
      <c r="AD1140" s="168"/>
      <c r="AE1140" s="168"/>
      <c r="AF1140" s="168"/>
      <c r="AG1140" s="168"/>
      <c r="AH1140" s="168"/>
      <c r="AI1140" s="168"/>
      <c r="AJ1140" s="168"/>
      <c r="AK1140" s="168"/>
      <c r="AL1140" s="168"/>
      <c r="AM1140" s="168"/>
      <c r="AN1140" s="168"/>
    </row>
    <row r="1141" spans="1:40" s="16" customFormat="1" ht="10.199999999999999" hidden="1">
      <c r="A1141" s="16">
        <v>5110311306</v>
      </c>
      <c r="B1141" s="167" t="s">
        <v>250</v>
      </c>
      <c r="C1141" s="54">
        <f>VLOOKUP(A1141,Clasificación!C:J,5,FALSE)</f>
        <v>0</v>
      </c>
      <c r="D1141" s="54"/>
      <c r="E1141" s="54"/>
      <c r="F1141" s="54">
        <f>+VLOOKUP(A1141,Clasificación!C:K,9,FALSE)</f>
        <v>0</v>
      </c>
      <c r="G1141" s="54">
        <f t="shared" si="95"/>
        <v>0</v>
      </c>
      <c r="H1141" s="54"/>
      <c r="I1141" s="54"/>
      <c r="J1141" s="54"/>
      <c r="K1141" s="54"/>
      <c r="L1141" s="54"/>
      <c r="M1141" s="54"/>
      <c r="N1141" s="54"/>
      <c r="O1141" s="54"/>
      <c r="P1141" s="54"/>
      <c r="Q1141" s="54"/>
      <c r="R1141" s="54"/>
      <c r="S1141" s="54"/>
      <c r="T1141" s="54"/>
      <c r="U1141" s="54"/>
      <c r="V1141" s="54"/>
      <c r="W1141" s="54"/>
      <c r="X1141" s="54"/>
      <c r="Y1141" s="54"/>
      <c r="Z1141" s="54"/>
      <c r="AA1141" s="54">
        <f t="shared" si="90"/>
        <v>0</v>
      </c>
      <c r="AB1141" s="55"/>
      <c r="AC1141" s="168"/>
      <c r="AD1141" s="168"/>
      <c r="AE1141" s="168"/>
      <c r="AF1141" s="168"/>
      <c r="AG1141" s="168"/>
      <c r="AH1141" s="168"/>
      <c r="AI1141" s="168"/>
      <c r="AJ1141" s="168"/>
      <c r="AK1141" s="168"/>
      <c r="AL1141" s="168"/>
      <c r="AM1141" s="168"/>
      <c r="AN1141" s="168"/>
    </row>
    <row r="1142" spans="1:40" s="16" customFormat="1" ht="10.199999999999999" hidden="1">
      <c r="A1142" s="16">
        <v>5110311307</v>
      </c>
      <c r="B1142" s="167" t="s">
        <v>251</v>
      </c>
      <c r="C1142" s="54">
        <f>VLOOKUP(A1142,Clasificación!C:J,5,FALSE)</f>
        <v>187819419</v>
      </c>
      <c r="D1142" s="54"/>
      <c r="E1142" s="54"/>
      <c r="F1142" s="54">
        <f>+VLOOKUP(A1142,Clasificación!C:K,9,FALSE)</f>
        <v>0</v>
      </c>
      <c r="G1142" s="54">
        <f t="shared" si="95"/>
        <v>187819419</v>
      </c>
      <c r="H1142" s="54"/>
      <c r="I1142" s="54"/>
      <c r="J1142" s="54"/>
      <c r="K1142" s="54"/>
      <c r="L1142" s="54"/>
      <c r="M1142" s="54"/>
      <c r="N1142" s="54"/>
      <c r="O1142" s="54"/>
      <c r="P1142" s="54"/>
      <c r="Q1142" s="54"/>
      <c r="R1142" s="54"/>
      <c r="S1142" s="54">
        <f t="shared" ref="S1142:S1143" si="96">-G1142</f>
        <v>-187819419</v>
      </c>
      <c r="T1142" s="54"/>
      <c r="U1142" s="54"/>
      <c r="V1142" s="54"/>
      <c r="W1142" s="54"/>
      <c r="X1142" s="54"/>
      <c r="Y1142" s="54"/>
      <c r="Z1142" s="54"/>
      <c r="AA1142" s="54">
        <f t="shared" si="90"/>
        <v>0</v>
      </c>
      <c r="AB1142" s="55"/>
      <c r="AC1142" s="168"/>
      <c r="AD1142" s="168"/>
      <c r="AE1142" s="168"/>
      <c r="AF1142" s="168"/>
      <c r="AG1142" s="168"/>
      <c r="AH1142" s="168"/>
      <c r="AI1142" s="168"/>
      <c r="AJ1142" s="168"/>
      <c r="AK1142" s="168"/>
      <c r="AL1142" s="168"/>
      <c r="AM1142" s="168"/>
      <c r="AN1142" s="168"/>
    </row>
    <row r="1143" spans="1:40" s="16" customFormat="1" ht="10.199999999999999" hidden="1">
      <c r="A1143" s="16">
        <v>5110311308</v>
      </c>
      <c r="B1143" s="167" t="s">
        <v>252</v>
      </c>
      <c r="C1143" s="54">
        <f>VLOOKUP(A1143,Clasificación!C:J,5,FALSE)</f>
        <v>115120</v>
      </c>
      <c r="D1143" s="54"/>
      <c r="E1143" s="54"/>
      <c r="F1143" s="54">
        <f>+VLOOKUP(A1143,Clasificación!C:K,9,FALSE)</f>
        <v>0</v>
      </c>
      <c r="G1143" s="54">
        <f t="shared" si="95"/>
        <v>115120</v>
      </c>
      <c r="H1143" s="54"/>
      <c r="I1143" s="54"/>
      <c r="J1143" s="54"/>
      <c r="K1143" s="54"/>
      <c r="L1143" s="54"/>
      <c r="M1143" s="54"/>
      <c r="N1143" s="54"/>
      <c r="O1143" s="54"/>
      <c r="P1143" s="54"/>
      <c r="Q1143" s="54"/>
      <c r="R1143" s="54"/>
      <c r="S1143" s="54">
        <f t="shared" si="96"/>
        <v>-115120</v>
      </c>
      <c r="T1143" s="54"/>
      <c r="U1143" s="54"/>
      <c r="V1143" s="54"/>
      <c r="W1143" s="54"/>
      <c r="X1143" s="54"/>
      <c r="Y1143" s="54"/>
      <c r="Z1143" s="54"/>
      <c r="AA1143" s="54">
        <f t="shared" si="90"/>
        <v>0</v>
      </c>
      <c r="AB1143" s="55"/>
      <c r="AC1143" s="168"/>
      <c r="AD1143" s="168"/>
      <c r="AE1143" s="168"/>
      <c r="AF1143" s="168"/>
      <c r="AG1143" s="168"/>
      <c r="AH1143" s="168"/>
      <c r="AI1143" s="168"/>
      <c r="AJ1143" s="168"/>
      <c r="AK1143" s="168"/>
      <c r="AL1143" s="168"/>
      <c r="AM1143" s="168"/>
      <c r="AN1143" s="168"/>
    </row>
    <row r="1144" spans="1:40" s="16" customFormat="1" ht="10.199999999999999" hidden="1">
      <c r="A1144" s="16">
        <v>5110311313</v>
      </c>
      <c r="B1144" s="167" t="s">
        <v>1152</v>
      </c>
      <c r="C1144" s="54">
        <f>VLOOKUP(A1144,Clasificación!C:J,5,FALSE)</f>
        <v>0</v>
      </c>
      <c r="D1144" s="54"/>
      <c r="E1144" s="54"/>
      <c r="F1144" s="54">
        <f>+VLOOKUP(A1144,Clasificación!C:K,9,FALSE)</f>
        <v>0</v>
      </c>
      <c r="G1144" s="54">
        <f t="shared" si="95"/>
        <v>0</v>
      </c>
      <c r="H1144" s="54"/>
      <c r="I1144" s="54"/>
      <c r="J1144" s="54"/>
      <c r="K1144" s="54"/>
      <c r="L1144" s="54"/>
      <c r="M1144" s="54"/>
      <c r="N1144" s="54"/>
      <c r="O1144" s="54"/>
      <c r="P1144" s="54"/>
      <c r="Q1144" s="54"/>
      <c r="R1144" s="54"/>
      <c r="S1144" s="54"/>
      <c r="T1144" s="54"/>
      <c r="U1144" s="54"/>
      <c r="V1144" s="54"/>
      <c r="W1144" s="54"/>
      <c r="X1144" s="54"/>
      <c r="Y1144" s="54"/>
      <c r="Z1144" s="54"/>
      <c r="AA1144" s="54">
        <f t="shared" si="90"/>
        <v>0</v>
      </c>
      <c r="AB1144" s="55"/>
      <c r="AC1144" s="168"/>
      <c r="AD1144" s="168"/>
      <c r="AE1144" s="168"/>
      <c r="AF1144" s="168"/>
      <c r="AG1144" s="168"/>
      <c r="AH1144" s="168"/>
      <c r="AI1144" s="168"/>
      <c r="AJ1144" s="168"/>
      <c r="AK1144" s="168"/>
      <c r="AL1144" s="168"/>
      <c r="AM1144" s="168"/>
      <c r="AN1144" s="168"/>
    </row>
    <row r="1145" spans="1:40" s="16" customFormat="1" ht="10.199999999999999" hidden="1">
      <c r="A1145" s="16">
        <v>5110311329</v>
      </c>
      <c r="B1145" s="167" t="s">
        <v>1101</v>
      </c>
      <c r="C1145" s="54">
        <f>VLOOKUP(A1145,Clasificación!C:J,5,FALSE)</f>
        <v>328080161</v>
      </c>
      <c r="D1145" s="54"/>
      <c r="E1145" s="54"/>
      <c r="F1145" s="54">
        <f>+VLOOKUP(A1145,Clasificación!C:K,9,FALSE)</f>
        <v>0</v>
      </c>
      <c r="G1145" s="54">
        <f t="shared" si="95"/>
        <v>328080161</v>
      </c>
      <c r="H1145" s="54"/>
      <c r="I1145" s="54"/>
      <c r="J1145" s="54"/>
      <c r="K1145" s="54"/>
      <c r="L1145" s="54"/>
      <c r="M1145" s="54"/>
      <c r="N1145" s="54"/>
      <c r="O1145" s="54"/>
      <c r="P1145" s="54"/>
      <c r="Q1145" s="54"/>
      <c r="R1145" s="54"/>
      <c r="S1145" s="54">
        <f>-G1145</f>
        <v>-328080161</v>
      </c>
      <c r="T1145" s="54"/>
      <c r="U1145" s="54"/>
      <c r="V1145" s="54"/>
      <c r="W1145" s="54"/>
      <c r="X1145" s="54"/>
      <c r="Y1145" s="54"/>
      <c r="Z1145" s="54"/>
      <c r="AA1145" s="54">
        <f t="shared" si="90"/>
        <v>0</v>
      </c>
      <c r="AB1145" s="55"/>
      <c r="AC1145" s="168"/>
      <c r="AD1145" s="168"/>
      <c r="AE1145" s="168"/>
      <c r="AF1145" s="168"/>
      <c r="AG1145" s="168"/>
      <c r="AH1145" s="168"/>
      <c r="AI1145" s="168"/>
      <c r="AJ1145" s="168"/>
      <c r="AK1145" s="168"/>
      <c r="AL1145" s="168"/>
      <c r="AM1145" s="168"/>
      <c r="AN1145" s="168"/>
    </row>
    <row r="1146" spans="1:40" s="16" customFormat="1" ht="10.199999999999999" hidden="1">
      <c r="A1146" s="16">
        <v>5110311334</v>
      </c>
      <c r="B1146" s="167" t="s">
        <v>1359</v>
      </c>
      <c r="C1146" s="54">
        <f>VLOOKUP(A1146,Clasificación!C:J,5,FALSE)</f>
        <v>45722769</v>
      </c>
      <c r="D1146" s="54"/>
      <c r="E1146" s="54"/>
      <c r="F1146" s="54"/>
      <c r="G1146" s="54">
        <f t="shared" si="95"/>
        <v>45722769</v>
      </c>
      <c r="H1146" s="54"/>
      <c r="I1146" s="54"/>
      <c r="J1146" s="54"/>
      <c r="K1146" s="54"/>
      <c r="L1146" s="54"/>
      <c r="M1146" s="54"/>
      <c r="N1146" s="54"/>
      <c r="O1146" s="54"/>
      <c r="P1146" s="54"/>
      <c r="Q1146" s="54"/>
      <c r="R1146" s="54"/>
      <c r="S1146" s="54">
        <f>-G1146</f>
        <v>-45722769</v>
      </c>
      <c r="T1146" s="54"/>
      <c r="U1146" s="54"/>
      <c r="V1146" s="54"/>
      <c r="W1146" s="54"/>
      <c r="X1146" s="54"/>
      <c r="Y1146" s="54"/>
      <c r="Z1146" s="54"/>
      <c r="AA1146" s="54">
        <f t="shared" si="90"/>
        <v>0</v>
      </c>
      <c r="AB1146" s="55"/>
      <c r="AC1146" s="168"/>
      <c r="AD1146" s="168"/>
      <c r="AE1146" s="168"/>
      <c r="AF1146" s="168"/>
      <c r="AG1146" s="168"/>
      <c r="AH1146" s="168"/>
      <c r="AI1146" s="168"/>
      <c r="AJ1146" s="168"/>
      <c r="AK1146" s="168"/>
      <c r="AL1146" s="168"/>
      <c r="AM1146" s="168"/>
      <c r="AN1146" s="168"/>
    </row>
    <row r="1147" spans="1:40" s="16" customFormat="1" ht="10.199999999999999" hidden="1">
      <c r="A1147" s="16">
        <v>51103115</v>
      </c>
      <c r="B1147" s="167" t="s">
        <v>1487</v>
      </c>
      <c r="C1147" s="54">
        <f>VLOOKUP(A1147,Clasificación!C:J,5,FALSE)</f>
        <v>0</v>
      </c>
      <c r="D1147" s="54"/>
      <c r="E1147" s="54"/>
      <c r="F1147" s="54">
        <f>+VLOOKUP(A1147,Clasificación!C:K,9,FALSE)</f>
        <v>0</v>
      </c>
      <c r="G1147" s="54">
        <f t="shared" ref="G1147:G1148" si="97">C1147+D1147-E1147-F1147</f>
        <v>0</v>
      </c>
      <c r="H1147" s="54"/>
      <c r="I1147" s="54"/>
      <c r="J1147" s="54"/>
      <c r="K1147" s="54"/>
      <c r="L1147" s="54"/>
      <c r="M1147" s="54"/>
      <c r="N1147" s="54"/>
      <c r="O1147" s="54"/>
      <c r="P1147" s="54"/>
      <c r="Q1147" s="54"/>
      <c r="R1147" s="54"/>
      <c r="S1147" s="54"/>
      <c r="T1147" s="54"/>
      <c r="U1147" s="54"/>
      <c r="V1147" s="54"/>
      <c r="W1147" s="54"/>
      <c r="X1147" s="54"/>
      <c r="Y1147" s="54"/>
      <c r="Z1147" s="54"/>
      <c r="AA1147" s="54">
        <f t="shared" ref="AA1147:AA1148" si="98">SUM(G1147:Z1147)</f>
        <v>0</v>
      </c>
      <c r="AB1147" s="55"/>
      <c r="AC1147" s="168"/>
      <c r="AD1147" s="168"/>
      <c r="AE1147" s="168"/>
      <c r="AF1147" s="168"/>
      <c r="AG1147" s="168"/>
      <c r="AH1147" s="168"/>
      <c r="AI1147" s="168"/>
      <c r="AJ1147" s="168"/>
      <c r="AK1147" s="168"/>
      <c r="AL1147" s="168"/>
      <c r="AM1147" s="168"/>
      <c r="AN1147" s="168"/>
    </row>
    <row r="1148" spans="1:40" s="251" customFormat="1" ht="10.199999999999999" hidden="1">
      <c r="A1148" s="251">
        <v>5110311501</v>
      </c>
      <c r="B1148" s="244" t="s">
        <v>1490</v>
      </c>
      <c r="C1148" s="248">
        <f>VLOOKUP(A1148,Clasificación!C:J,5,FALSE)</f>
        <v>6054796</v>
      </c>
      <c r="D1148" s="248"/>
      <c r="E1148" s="248">
        <f>+C1148</f>
        <v>6054796</v>
      </c>
      <c r="F1148" s="248">
        <f>+VLOOKUP(A1148,Clasificación!C:K,9,FALSE)</f>
        <v>0</v>
      </c>
      <c r="G1148" s="248">
        <f t="shared" si="97"/>
        <v>0</v>
      </c>
      <c r="H1148" s="248"/>
      <c r="I1148" s="248"/>
      <c r="J1148" s="248"/>
      <c r="K1148" s="248"/>
      <c r="L1148" s="248"/>
      <c r="M1148" s="248"/>
      <c r="N1148" s="248"/>
      <c r="O1148" s="248"/>
      <c r="P1148" s="248"/>
      <c r="Q1148" s="248"/>
      <c r="R1148" s="248"/>
      <c r="S1148" s="248"/>
      <c r="T1148" s="248"/>
      <c r="U1148" s="248"/>
      <c r="V1148" s="248"/>
      <c r="W1148" s="248"/>
      <c r="X1148" s="248"/>
      <c r="Y1148" s="248">
        <f>-G1148</f>
        <v>0</v>
      </c>
      <c r="Z1148" s="248"/>
      <c r="AA1148" s="248">
        <f t="shared" si="98"/>
        <v>0</v>
      </c>
      <c r="AB1148" s="242"/>
      <c r="AC1148" s="246"/>
      <c r="AD1148" s="246"/>
      <c r="AE1148" s="246"/>
      <c r="AF1148" s="246"/>
      <c r="AG1148" s="246"/>
      <c r="AH1148" s="246"/>
      <c r="AI1148" s="246"/>
      <c r="AJ1148" s="246"/>
      <c r="AK1148" s="246"/>
      <c r="AL1148" s="246"/>
      <c r="AM1148" s="246"/>
      <c r="AN1148" s="246"/>
    </row>
    <row r="1149" spans="1:40" s="16" customFormat="1" ht="10.199999999999999" hidden="1">
      <c r="A1149" s="16">
        <v>51104</v>
      </c>
      <c r="B1149" s="167" t="s">
        <v>1027</v>
      </c>
      <c r="C1149" s="54">
        <f>VLOOKUP(A1149,Clasificación!C:J,5,FALSE)</f>
        <v>0</v>
      </c>
      <c r="D1149" s="54"/>
      <c r="E1149" s="54"/>
      <c r="F1149" s="54">
        <f>+VLOOKUP(A1149,Clasificación!C:K,9,FALSE)</f>
        <v>0</v>
      </c>
      <c r="G1149" s="54">
        <f t="shared" si="95"/>
        <v>0</v>
      </c>
      <c r="H1149" s="54"/>
      <c r="I1149" s="54"/>
      <c r="J1149" s="54"/>
      <c r="K1149" s="54"/>
      <c r="L1149" s="54"/>
      <c r="M1149" s="54"/>
      <c r="N1149" s="54"/>
      <c r="O1149" s="54"/>
      <c r="P1149" s="54"/>
      <c r="Q1149" s="54"/>
      <c r="R1149" s="54"/>
      <c r="S1149" s="54"/>
      <c r="T1149" s="54"/>
      <c r="U1149" s="54"/>
      <c r="V1149" s="54"/>
      <c r="W1149" s="54"/>
      <c r="X1149" s="54"/>
      <c r="Y1149" s="54"/>
      <c r="Z1149" s="54"/>
      <c r="AA1149" s="54">
        <f t="shared" si="90"/>
        <v>0</v>
      </c>
      <c r="AB1149" s="55"/>
      <c r="AC1149" s="168"/>
      <c r="AD1149" s="168"/>
      <c r="AE1149" s="168"/>
      <c r="AF1149" s="168"/>
      <c r="AG1149" s="168"/>
      <c r="AH1149" s="168"/>
      <c r="AI1149" s="168"/>
      <c r="AJ1149" s="168"/>
      <c r="AK1149" s="168"/>
      <c r="AL1149" s="168"/>
      <c r="AM1149" s="168"/>
      <c r="AN1149" s="168"/>
    </row>
    <row r="1150" spans="1:40" s="16" customFormat="1" ht="10.199999999999999" hidden="1">
      <c r="A1150" s="16">
        <v>511041</v>
      </c>
      <c r="B1150" s="167" t="s">
        <v>1027</v>
      </c>
      <c r="C1150" s="54">
        <f>VLOOKUP(A1150,Clasificación!C:J,5,FALSE)</f>
        <v>0</v>
      </c>
      <c r="D1150" s="54"/>
      <c r="E1150" s="54"/>
      <c r="F1150" s="54">
        <f>+VLOOKUP(A1150,Clasificación!C:K,9,FALSE)</f>
        <v>0</v>
      </c>
      <c r="G1150" s="54">
        <f t="shared" si="95"/>
        <v>0</v>
      </c>
      <c r="H1150" s="54"/>
      <c r="I1150" s="54"/>
      <c r="J1150" s="54"/>
      <c r="K1150" s="54"/>
      <c r="L1150" s="54"/>
      <c r="M1150" s="54"/>
      <c r="N1150" s="54"/>
      <c r="O1150" s="54"/>
      <c r="P1150" s="54"/>
      <c r="Q1150" s="54"/>
      <c r="R1150" s="54"/>
      <c r="S1150" s="54"/>
      <c r="T1150" s="54"/>
      <c r="U1150" s="54"/>
      <c r="V1150" s="54"/>
      <c r="W1150" s="54"/>
      <c r="X1150" s="54"/>
      <c r="Y1150" s="54"/>
      <c r="Z1150" s="54"/>
      <c r="AA1150" s="54">
        <f t="shared" si="90"/>
        <v>0</v>
      </c>
      <c r="AB1150" s="55"/>
      <c r="AC1150" s="168"/>
      <c r="AD1150" s="168"/>
      <c r="AE1150" s="168"/>
      <c r="AF1150" s="168"/>
      <c r="AG1150" s="168"/>
      <c r="AH1150" s="168"/>
      <c r="AI1150" s="168"/>
      <c r="AJ1150" s="168"/>
      <c r="AK1150" s="168"/>
      <c r="AL1150" s="168"/>
      <c r="AM1150" s="168"/>
      <c r="AN1150" s="168"/>
    </row>
    <row r="1151" spans="1:40" s="16" customFormat="1" ht="10.199999999999999" hidden="1">
      <c r="A1151" s="16">
        <v>5110411</v>
      </c>
      <c r="B1151" s="167" t="s">
        <v>1027</v>
      </c>
      <c r="C1151" s="54">
        <f>VLOOKUP(A1151,Clasificación!C:J,5,FALSE)</f>
        <v>0</v>
      </c>
      <c r="D1151" s="54"/>
      <c r="E1151" s="54"/>
      <c r="F1151" s="54">
        <f>+VLOOKUP(A1151,Clasificación!C:K,9,FALSE)</f>
        <v>0</v>
      </c>
      <c r="G1151" s="54">
        <f t="shared" si="95"/>
        <v>0</v>
      </c>
      <c r="H1151" s="54"/>
      <c r="I1151" s="54"/>
      <c r="J1151" s="54"/>
      <c r="K1151" s="54"/>
      <c r="L1151" s="54"/>
      <c r="M1151" s="54"/>
      <c r="N1151" s="54"/>
      <c r="O1151" s="54"/>
      <c r="P1151" s="54"/>
      <c r="Q1151" s="54"/>
      <c r="R1151" s="54"/>
      <c r="S1151" s="54"/>
      <c r="T1151" s="54"/>
      <c r="U1151" s="54"/>
      <c r="V1151" s="54"/>
      <c r="W1151" s="54"/>
      <c r="X1151" s="54"/>
      <c r="Y1151" s="54"/>
      <c r="Z1151" s="54"/>
      <c r="AA1151" s="54">
        <f t="shared" si="90"/>
        <v>0</v>
      </c>
      <c r="AB1151" s="55"/>
      <c r="AC1151" s="168"/>
      <c r="AD1151" s="168"/>
      <c r="AE1151" s="168"/>
      <c r="AF1151" s="168"/>
      <c r="AG1151" s="168"/>
      <c r="AH1151" s="168"/>
      <c r="AI1151" s="168"/>
      <c r="AJ1151" s="168"/>
      <c r="AK1151" s="168"/>
      <c r="AL1151" s="168"/>
      <c r="AM1151" s="168"/>
      <c r="AN1151" s="168"/>
    </row>
    <row r="1152" spans="1:40" s="16" customFormat="1" ht="10.199999999999999" hidden="1">
      <c r="A1152" s="16">
        <v>51104111</v>
      </c>
      <c r="B1152" s="167" t="s">
        <v>1027</v>
      </c>
      <c r="C1152" s="54">
        <f>VLOOKUP(A1152,Clasificación!C:J,5,FALSE)</f>
        <v>0</v>
      </c>
      <c r="D1152" s="54"/>
      <c r="E1152" s="54"/>
      <c r="F1152" s="54">
        <f>+VLOOKUP(A1152,Clasificación!C:K,9,FALSE)</f>
        <v>0</v>
      </c>
      <c r="G1152" s="54">
        <f t="shared" si="95"/>
        <v>0</v>
      </c>
      <c r="H1152" s="54"/>
      <c r="I1152" s="54"/>
      <c r="J1152" s="54"/>
      <c r="K1152" s="54"/>
      <c r="L1152" s="54"/>
      <c r="M1152" s="54"/>
      <c r="N1152" s="54"/>
      <c r="O1152" s="54"/>
      <c r="P1152" s="54"/>
      <c r="Q1152" s="54"/>
      <c r="R1152" s="54"/>
      <c r="S1152" s="54"/>
      <c r="T1152" s="54"/>
      <c r="U1152" s="54"/>
      <c r="V1152" s="54"/>
      <c r="W1152" s="54"/>
      <c r="X1152" s="54"/>
      <c r="Y1152" s="54"/>
      <c r="Z1152" s="54"/>
      <c r="AA1152" s="54">
        <f t="shared" si="90"/>
        <v>0</v>
      </c>
      <c r="AB1152" s="55"/>
      <c r="AC1152" s="168"/>
      <c r="AD1152" s="168"/>
      <c r="AE1152" s="168"/>
      <c r="AF1152" s="168"/>
      <c r="AG1152" s="168"/>
      <c r="AH1152" s="168"/>
      <c r="AI1152" s="168"/>
      <c r="AJ1152" s="168"/>
      <c r="AK1152" s="168"/>
      <c r="AL1152" s="168"/>
      <c r="AM1152" s="168"/>
      <c r="AN1152" s="168"/>
    </row>
    <row r="1153" spans="1:40" s="16" customFormat="1" ht="10.199999999999999">
      <c r="A1153" s="16">
        <v>5110411101</v>
      </c>
      <c r="B1153" s="167" t="s">
        <v>1028</v>
      </c>
      <c r="C1153" s="54">
        <f>VLOOKUP(A1153,Clasificación!C:J,5,FALSE)</f>
        <v>2641530</v>
      </c>
      <c r="D1153" s="54"/>
      <c r="E1153" s="54"/>
      <c r="F1153" s="54">
        <f>+VLOOKUP(A1153,Clasificación!C:K,9,FALSE)</f>
        <v>0</v>
      </c>
      <c r="G1153" s="54">
        <f t="shared" si="95"/>
        <v>2641530</v>
      </c>
      <c r="H1153" s="54"/>
      <c r="I1153" s="54"/>
      <c r="J1153" s="54"/>
      <c r="K1153" s="54"/>
      <c r="L1153" s="54">
        <f>-G1153</f>
        <v>-2641530</v>
      </c>
      <c r="M1153" s="54"/>
      <c r="N1153" s="54"/>
      <c r="O1153" s="54"/>
      <c r="P1153" s="54"/>
      <c r="Q1153" s="54"/>
      <c r="R1153" s="54"/>
      <c r="S1153" s="54"/>
      <c r="T1153" s="54"/>
      <c r="U1153" s="54"/>
      <c r="V1153" s="54"/>
      <c r="W1153" s="54"/>
      <c r="X1153" s="54"/>
      <c r="Y1153" s="54"/>
      <c r="Z1153" s="54"/>
      <c r="AA1153" s="54">
        <f t="shared" si="90"/>
        <v>0</v>
      </c>
      <c r="AB1153" s="55"/>
      <c r="AC1153" s="168"/>
      <c r="AD1153" s="168"/>
      <c r="AE1153" s="168"/>
      <c r="AF1153" s="168"/>
      <c r="AG1153" s="168"/>
      <c r="AH1153" s="168"/>
      <c r="AI1153" s="168"/>
      <c r="AJ1153" s="168"/>
      <c r="AK1153" s="168"/>
      <c r="AL1153" s="168"/>
      <c r="AM1153" s="168"/>
      <c r="AN1153" s="168"/>
    </row>
    <row r="1154" spans="1:40" s="16" customFormat="1" ht="10.199999999999999" hidden="1">
      <c r="A1154" s="16">
        <v>512</v>
      </c>
      <c r="B1154" s="167" t="s">
        <v>149</v>
      </c>
      <c r="C1154" s="54">
        <f>VLOOKUP(A1154,Clasificación!C:J,5,FALSE)</f>
        <v>0</v>
      </c>
      <c r="D1154" s="54"/>
      <c r="E1154" s="54"/>
      <c r="F1154" s="54">
        <f>+VLOOKUP(A1154,Clasificación!C:K,9,FALSE)</f>
        <v>0</v>
      </c>
      <c r="G1154" s="54">
        <f t="shared" si="95"/>
        <v>0</v>
      </c>
      <c r="H1154" s="54"/>
      <c r="I1154" s="54"/>
      <c r="J1154" s="54"/>
      <c r="K1154" s="54"/>
      <c r="L1154" s="54"/>
      <c r="M1154" s="54"/>
      <c r="N1154" s="54"/>
      <c r="O1154" s="54"/>
      <c r="P1154" s="54"/>
      <c r="Q1154" s="54"/>
      <c r="R1154" s="54"/>
      <c r="S1154" s="54"/>
      <c r="T1154" s="54"/>
      <c r="U1154" s="54"/>
      <c r="V1154" s="54"/>
      <c r="W1154" s="54"/>
      <c r="X1154" s="54"/>
      <c r="Y1154" s="54"/>
      <c r="Z1154" s="54"/>
      <c r="AA1154" s="54">
        <f t="shared" si="90"/>
        <v>0</v>
      </c>
      <c r="AB1154" s="55"/>
      <c r="AC1154" s="168"/>
      <c r="AD1154" s="168"/>
      <c r="AE1154" s="168"/>
      <c r="AF1154" s="168"/>
      <c r="AG1154" s="168"/>
      <c r="AH1154" s="168"/>
      <c r="AI1154" s="168"/>
      <c r="AJ1154" s="168"/>
      <c r="AK1154" s="168"/>
      <c r="AL1154" s="168"/>
      <c r="AM1154" s="168"/>
      <c r="AN1154" s="168"/>
    </row>
    <row r="1155" spans="1:40" s="16" customFormat="1" ht="10.199999999999999" hidden="1">
      <c r="A1155" s="16">
        <v>51201</v>
      </c>
      <c r="B1155" s="167" t="s">
        <v>351</v>
      </c>
      <c r="C1155" s="54">
        <f>VLOOKUP(A1155,Clasificación!C:J,5,FALSE)</f>
        <v>0</v>
      </c>
      <c r="D1155" s="54"/>
      <c r="E1155" s="54"/>
      <c r="F1155" s="54">
        <f>+VLOOKUP(A1155,Clasificación!C:K,9,FALSE)</f>
        <v>0</v>
      </c>
      <c r="G1155" s="54">
        <f t="shared" si="95"/>
        <v>0</v>
      </c>
      <c r="H1155" s="54"/>
      <c r="I1155" s="54"/>
      <c r="J1155" s="54"/>
      <c r="K1155" s="54"/>
      <c r="L1155" s="54"/>
      <c r="M1155" s="54"/>
      <c r="N1155" s="54"/>
      <c r="O1155" s="54"/>
      <c r="P1155" s="54"/>
      <c r="Q1155" s="54"/>
      <c r="R1155" s="54"/>
      <c r="S1155" s="54"/>
      <c r="T1155" s="54"/>
      <c r="U1155" s="54"/>
      <c r="V1155" s="54"/>
      <c r="W1155" s="54"/>
      <c r="X1155" s="54"/>
      <c r="Y1155" s="54"/>
      <c r="Z1155" s="54"/>
      <c r="AA1155" s="54">
        <f t="shared" si="90"/>
        <v>0</v>
      </c>
      <c r="AB1155" s="55"/>
      <c r="AC1155" s="168"/>
      <c r="AD1155" s="168"/>
      <c r="AE1155" s="168"/>
      <c r="AF1155" s="168"/>
      <c r="AG1155" s="168"/>
      <c r="AH1155" s="168"/>
      <c r="AI1155" s="168"/>
      <c r="AJ1155" s="168"/>
      <c r="AK1155" s="168"/>
      <c r="AL1155" s="168"/>
      <c r="AM1155" s="168"/>
      <c r="AN1155" s="168"/>
    </row>
    <row r="1156" spans="1:40" s="16" customFormat="1" ht="10.199999999999999" hidden="1">
      <c r="A1156" s="16">
        <v>512011</v>
      </c>
      <c r="B1156" s="167" t="s">
        <v>351</v>
      </c>
      <c r="C1156" s="54">
        <f>VLOOKUP(A1156,Clasificación!C:J,5,FALSE)</f>
        <v>0</v>
      </c>
      <c r="D1156" s="54"/>
      <c r="E1156" s="54"/>
      <c r="F1156" s="54">
        <f>+VLOOKUP(A1156,Clasificación!C:K,9,FALSE)</f>
        <v>0</v>
      </c>
      <c r="G1156" s="54">
        <f t="shared" si="95"/>
        <v>0</v>
      </c>
      <c r="H1156" s="54"/>
      <c r="I1156" s="54"/>
      <c r="J1156" s="54"/>
      <c r="K1156" s="54"/>
      <c r="L1156" s="54"/>
      <c r="M1156" s="54"/>
      <c r="N1156" s="54"/>
      <c r="O1156" s="54"/>
      <c r="P1156" s="54"/>
      <c r="Q1156" s="54"/>
      <c r="R1156" s="54"/>
      <c r="S1156" s="54"/>
      <c r="T1156" s="54"/>
      <c r="U1156" s="54"/>
      <c r="V1156" s="54"/>
      <c r="W1156" s="54"/>
      <c r="X1156" s="54"/>
      <c r="Y1156" s="54"/>
      <c r="Z1156" s="54"/>
      <c r="AA1156" s="54">
        <f t="shared" si="90"/>
        <v>0</v>
      </c>
      <c r="AB1156" s="55"/>
      <c r="AC1156" s="168"/>
      <c r="AD1156" s="168"/>
      <c r="AE1156" s="168"/>
      <c r="AF1156" s="168"/>
      <c r="AG1156" s="168"/>
      <c r="AH1156" s="168"/>
      <c r="AI1156" s="168"/>
      <c r="AJ1156" s="168"/>
      <c r="AK1156" s="168"/>
      <c r="AL1156" s="168"/>
      <c r="AM1156" s="168"/>
      <c r="AN1156" s="168"/>
    </row>
    <row r="1157" spans="1:40" s="16" customFormat="1" ht="10.199999999999999" hidden="1">
      <c r="A1157" s="16">
        <v>5120111</v>
      </c>
      <c r="B1157" s="167" t="s">
        <v>351</v>
      </c>
      <c r="C1157" s="54">
        <f>VLOOKUP(A1157,Clasificación!C:J,5,FALSE)</f>
        <v>0</v>
      </c>
      <c r="D1157" s="54"/>
      <c r="E1157" s="54"/>
      <c r="F1157" s="54">
        <f>+VLOOKUP(A1157,Clasificación!C:K,9,FALSE)</f>
        <v>0</v>
      </c>
      <c r="G1157" s="54">
        <f t="shared" si="95"/>
        <v>0</v>
      </c>
      <c r="H1157" s="54"/>
      <c r="I1157" s="54"/>
      <c r="J1157" s="54"/>
      <c r="K1157" s="54"/>
      <c r="L1157" s="54"/>
      <c r="M1157" s="54"/>
      <c r="N1157" s="54"/>
      <c r="O1157" s="54"/>
      <c r="P1157" s="54"/>
      <c r="Q1157" s="54"/>
      <c r="R1157" s="54"/>
      <c r="S1157" s="54"/>
      <c r="T1157" s="54"/>
      <c r="U1157" s="54"/>
      <c r="V1157" s="54"/>
      <c r="W1157" s="54"/>
      <c r="X1157" s="54"/>
      <c r="Y1157" s="54"/>
      <c r="Z1157" s="54"/>
      <c r="AA1157" s="54">
        <f t="shared" si="90"/>
        <v>0</v>
      </c>
      <c r="AB1157" s="55"/>
      <c r="AC1157" s="168"/>
      <c r="AD1157" s="168"/>
      <c r="AE1157" s="168"/>
      <c r="AF1157" s="168"/>
      <c r="AG1157" s="168"/>
      <c r="AH1157" s="168"/>
      <c r="AI1157" s="168"/>
      <c r="AJ1157" s="168"/>
      <c r="AK1157" s="168"/>
      <c r="AL1157" s="168"/>
      <c r="AM1157" s="168"/>
      <c r="AN1157" s="168"/>
    </row>
    <row r="1158" spans="1:40" s="16" customFormat="1" ht="10.199999999999999" hidden="1">
      <c r="A1158" s="16">
        <v>51201111</v>
      </c>
      <c r="B1158" s="167" t="s">
        <v>351</v>
      </c>
      <c r="C1158" s="54">
        <f>VLOOKUP(A1158,Clasificación!C:J,5,FALSE)</f>
        <v>0</v>
      </c>
      <c r="D1158" s="54"/>
      <c r="E1158" s="54"/>
      <c r="F1158" s="54">
        <f>+VLOOKUP(A1158,Clasificación!C:K,9,FALSE)</f>
        <v>0</v>
      </c>
      <c r="G1158" s="54">
        <f t="shared" si="95"/>
        <v>0</v>
      </c>
      <c r="H1158" s="54"/>
      <c r="I1158" s="54"/>
      <c r="J1158" s="54"/>
      <c r="K1158" s="54"/>
      <c r="L1158" s="54"/>
      <c r="M1158" s="54"/>
      <c r="N1158" s="54"/>
      <c r="O1158" s="54"/>
      <c r="P1158" s="54"/>
      <c r="Q1158" s="54"/>
      <c r="R1158" s="54"/>
      <c r="S1158" s="54"/>
      <c r="T1158" s="54"/>
      <c r="U1158" s="54"/>
      <c r="V1158" s="54"/>
      <c r="W1158" s="54"/>
      <c r="X1158" s="54"/>
      <c r="Y1158" s="54"/>
      <c r="Z1158" s="54"/>
      <c r="AA1158" s="54">
        <f t="shared" si="90"/>
        <v>0</v>
      </c>
      <c r="AB1158" s="55"/>
      <c r="AC1158" s="168"/>
      <c r="AD1158" s="168"/>
      <c r="AE1158" s="168"/>
      <c r="AF1158" s="168"/>
      <c r="AG1158" s="168"/>
      <c r="AH1158" s="168"/>
      <c r="AI1158" s="168"/>
      <c r="AJ1158" s="168"/>
      <c r="AK1158" s="168"/>
      <c r="AL1158" s="168"/>
      <c r="AM1158" s="168"/>
      <c r="AN1158" s="168"/>
    </row>
    <row r="1159" spans="1:40" s="16" customFormat="1" ht="10.199999999999999">
      <c r="A1159" s="16">
        <v>5120111101</v>
      </c>
      <c r="B1159" s="167" t="s">
        <v>289</v>
      </c>
      <c r="C1159" s="54">
        <f>VLOOKUP(A1159,Clasificación!C:J,5,FALSE)</f>
        <v>69176120</v>
      </c>
      <c r="D1159" s="54"/>
      <c r="E1159" s="54"/>
      <c r="F1159" s="54">
        <f>+VLOOKUP(A1159,Clasificación!C:K,9,FALSE)</f>
        <v>0</v>
      </c>
      <c r="G1159" s="54">
        <f t="shared" si="95"/>
        <v>69176120</v>
      </c>
      <c r="H1159" s="54"/>
      <c r="I1159" s="54"/>
      <c r="J1159" s="54"/>
      <c r="K1159" s="54"/>
      <c r="L1159" s="54">
        <f>-G1159</f>
        <v>-69176120</v>
      </c>
      <c r="M1159" s="54"/>
      <c r="N1159" s="54"/>
      <c r="O1159" s="54"/>
      <c r="P1159" s="54"/>
      <c r="Q1159" s="54"/>
      <c r="R1159" s="54"/>
      <c r="S1159" s="54"/>
      <c r="T1159" s="54"/>
      <c r="U1159" s="54"/>
      <c r="V1159" s="54"/>
      <c r="W1159" s="54"/>
      <c r="X1159" s="54"/>
      <c r="Y1159" s="54"/>
      <c r="Z1159" s="54"/>
      <c r="AA1159" s="54">
        <f t="shared" si="90"/>
        <v>0</v>
      </c>
      <c r="AB1159" s="55"/>
      <c r="AC1159" s="168"/>
      <c r="AD1159" s="168"/>
      <c r="AE1159" s="168"/>
      <c r="AF1159" s="168"/>
      <c r="AG1159" s="168"/>
      <c r="AH1159" s="168"/>
      <c r="AI1159" s="168"/>
      <c r="AJ1159" s="168"/>
      <c r="AK1159" s="168"/>
      <c r="AL1159" s="168"/>
      <c r="AM1159" s="168"/>
      <c r="AN1159" s="168"/>
    </row>
    <row r="1160" spans="1:40" s="16" customFormat="1" ht="10.199999999999999" hidden="1">
      <c r="A1160" s="16">
        <v>5120111102</v>
      </c>
      <c r="B1160" s="167" t="s">
        <v>768</v>
      </c>
      <c r="C1160" s="54">
        <f>VLOOKUP(A1160,Clasificación!C:J,5,FALSE)</f>
        <v>0</v>
      </c>
      <c r="D1160" s="54"/>
      <c r="E1160" s="54"/>
      <c r="F1160" s="54">
        <f>+VLOOKUP(A1160,Clasificación!C:K,9,FALSE)</f>
        <v>0</v>
      </c>
      <c r="G1160" s="54">
        <f t="shared" si="95"/>
        <v>0</v>
      </c>
      <c r="H1160" s="54"/>
      <c r="I1160" s="54"/>
      <c r="J1160" s="54"/>
      <c r="K1160" s="54"/>
      <c r="L1160" s="54"/>
      <c r="M1160" s="54"/>
      <c r="N1160" s="54"/>
      <c r="O1160" s="54"/>
      <c r="P1160" s="54"/>
      <c r="Q1160" s="54"/>
      <c r="R1160" s="54"/>
      <c r="S1160" s="54"/>
      <c r="T1160" s="54"/>
      <c r="U1160" s="54"/>
      <c r="V1160" s="54"/>
      <c r="W1160" s="54"/>
      <c r="X1160" s="54"/>
      <c r="Y1160" s="54"/>
      <c r="Z1160" s="54"/>
      <c r="AA1160" s="54">
        <f t="shared" si="90"/>
        <v>0</v>
      </c>
      <c r="AB1160" s="55"/>
      <c r="AC1160" s="168"/>
      <c r="AD1160" s="168"/>
      <c r="AE1160" s="168"/>
      <c r="AF1160" s="168"/>
      <c r="AG1160" s="168"/>
      <c r="AH1160" s="168"/>
      <c r="AI1160" s="168"/>
      <c r="AJ1160" s="168"/>
      <c r="AK1160" s="168"/>
      <c r="AL1160" s="168"/>
      <c r="AM1160" s="168"/>
      <c r="AN1160" s="168"/>
    </row>
    <row r="1161" spans="1:40" s="16" customFormat="1" ht="10.199999999999999">
      <c r="A1161" s="16">
        <v>5120111103</v>
      </c>
      <c r="B1161" s="167" t="s">
        <v>116</v>
      </c>
      <c r="C1161" s="54">
        <f>VLOOKUP(A1161,Clasificación!C:J,5,FALSE)</f>
        <v>19306940</v>
      </c>
      <c r="D1161" s="54"/>
      <c r="E1161" s="54"/>
      <c r="F1161" s="54">
        <f>+VLOOKUP(A1161,Clasificación!C:K,9,FALSE)</f>
        <v>0</v>
      </c>
      <c r="G1161" s="54">
        <f t="shared" si="95"/>
        <v>19306940</v>
      </c>
      <c r="H1161" s="54"/>
      <c r="I1161" s="54"/>
      <c r="J1161" s="54"/>
      <c r="K1161" s="54"/>
      <c r="L1161" s="54">
        <f>-G1161</f>
        <v>-19306940</v>
      </c>
      <c r="M1161" s="54"/>
      <c r="N1161" s="54"/>
      <c r="O1161" s="54"/>
      <c r="P1161" s="54"/>
      <c r="Q1161" s="54"/>
      <c r="R1161" s="54"/>
      <c r="S1161" s="54"/>
      <c r="T1161" s="54"/>
      <c r="U1161" s="54"/>
      <c r="V1161" s="54"/>
      <c r="W1161" s="54"/>
      <c r="X1161" s="54"/>
      <c r="Y1161" s="54"/>
      <c r="Z1161" s="54"/>
      <c r="AA1161" s="54">
        <f t="shared" si="90"/>
        <v>0</v>
      </c>
      <c r="AB1161" s="55"/>
      <c r="AC1161" s="168"/>
      <c r="AD1161" s="168"/>
      <c r="AE1161" s="168"/>
      <c r="AF1161" s="168"/>
      <c r="AG1161" s="168"/>
      <c r="AH1161" s="168"/>
      <c r="AI1161" s="168"/>
      <c r="AJ1161" s="168"/>
      <c r="AK1161" s="168"/>
      <c r="AL1161" s="168"/>
      <c r="AM1161" s="168"/>
      <c r="AN1161" s="168"/>
    </row>
    <row r="1162" spans="1:40" s="16" customFormat="1" ht="10.199999999999999" hidden="1">
      <c r="A1162" s="16">
        <v>5120111104</v>
      </c>
      <c r="B1162" s="167" t="s">
        <v>117</v>
      </c>
      <c r="C1162" s="54">
        <f>VLOOKUP(A1162,Clasificación!C:J,5,FALSE)</f>
        <v>0</v>
      </c>
      <c r="D1162" s="54"/>
      <c r="E1162" s="54"/>
      <c r="F1162" s="54">
        <f>+VLOOKUP(A1162,Clasificación!C:K,9,FALSE)</f>
        <v>0</v>
      </c>
      <c r="G1162" s="54">
        <f t="shared" si="95"/>
        <v>0</v>
      </c>
      <c r="H1162" s="54"/>
      <c r="I1162" s="54"/>
      <c r="J1162" s="54"/>
      <c r="K1162" s="54"/>
      <c r="L1162" s="54"/>
      <c r="M1162" s="54"/>
      <c r="N1162" s="54"/>
      <c r="O1162" s="54"/>
      <c r="P1162" s="54"/>
      <c r="Q1162" s="54"/>
      <c r="R1162" s="54"/>
      <c r="S1162" s="54"/>
      <c r="T1162" s="54"/>
      <c r="U1162" s="54"/>
      <c r="V1162" s="54"/>
      <c r="W1162" s="54"/>
      <c r="X1162" s="54"/>
      <c r="Y1162" s="54"/>
      <c r="Z1162" s="54"/>
      <c r="AA1162" s="54">
        <f t="shared" si="90"/>
        <v>0</v>
      </c>
      <c r="AB1162" s="55"/>
      <c r="AC1162" s="168"/>
      <c r="AD1162" s="168"/>
      <c r="AE1162" s="168"/>
      <c r="AF1162" s="168"/>
      <c r="AG1162" s="168"/>
      <c r="AH1162" s="168"/>
      <c r="AI1162" s="168"/>
      <c r="AJ1162" s="168"/>
      <c r="AK1162" s="168"/>
      <c r="AL1162" s="168"/>
      <c r="AM1162" s="168"/>
      <c r="AN1162" s="168"/>
    </row>
    <row r="1163" spans="1:40" s="16" customFormat="1" ht="10.199999999999999">
      <c r="A1163" s="16">
        <v>5120111105</v>
      </c>
      <c r="B1163" s="167" t="s">
        <v>769</v>
      </c>
      <c r="C1163" s="54">
        <f>VLOOKUP(A1163,Clasificación!C:J,5,FALSE)</f>
        <v>27951000</v>
      </c>
      <c r="D1163" s="54"/>
      <c r="E1163" s="54"/>
      <c r="F1163" s="54">
        <f>+VLOOKUP(A1163,Clasificación!C:K,9,FALSE)</f>
        <v>0</v>
      </c>
      <c r="G1163" s="54">
        <f t="shared" si="95"/>
        <v>27951000</v>
      </c>
      <c r="H1163" s="54"/>
      <c r="I1163" s="54"/>
      <c r="J1163" s="54"/>
      <c r="K1163" s="54"/>
      <c r="L1163" s="54">
        <f>-G1163</f>
        <v>-27951000</v>
      </c>
      <c r="M1163" s="54"/>
      <c r="N1163" s="54"/>
      <c r="O1163" s="54"/>
      <c r="P1163" s="54"/>
      <c r="Q1163" s="54"/>
      <c r="R1163" s="54"/>
      <c r="S1163" s="54"/>
      <c r="T1163" s="54"/>
      <c r="U1163" s="54"/>
      <c r="V1163" s="54"/>
      <c r="W1163" s="54"/>
      <c r="X1163" s="54"/>
      <c r="Y1163" s="54"/>
      <c r="Z1163" s="54"/>
      <c r="AA1163" s="54">
        <f t="shared" si="90"/>
        <v>0</v>
      </c>
      <c r="AB1163" s="55"/>
      <c r="AC1163" s="168"/>
      <c r="AD1163" s="168"/>
      <c r="AE1163" s="168"/>
      <c r="AF1163" s="168"/>
      <c r="AG1163" s="168"/>
      <c r="AH1163" s="168"/>
      <c r="AI1163" s="168"/>
      <c r="AJ1163" s="168"/>
      <c r="AK1163" s="168"/>
      <c r="AL1163" s="168"/>
      <c r="AM1163" s="168"/>
      <c r="AN1163" s="168"/>
    </row>
    <row r="1164" spans="1:40" s="16" customFormat="1" ht="10.199999999999999" hidden="1">
      <c r="A1164" s="16">
        <v>5120111106</v>
      </c>
      <c r="B1164" s="167" t="s">
        <v>770</v>
      </c>
      <c r="C1164" s="54">
        <f>VLOOKUP(A1164,Clasificación!C:J,5,FALSE)</f>
        <v>0</v>
      </c>
      <c r="D1164" s="54"/>
      <c r="E1164" s="54"/>
      <c r="F1164" s="54">
        <f>+VLOOKUP(A1164,Clasificación!C:K,9,FALSE)</f>
        <v>0</v>
      </c>
      <c r="G1164" s="54">
        <f t="shared" si="95"/>
        <v>0</v>
      </c>
      <c r="H1164" s="54"/>
      <c r="I1164" s="54"/>
      <c r="J1164" s="54"/>
      <c r="K1164" s="54"/>
      <c r="L1164" s="54"/>
      <c r="M1164" s="54"/>
      <c r="N1164" s="54"/>
      <c r="O1164" s="54"/>
      <c r="P1164" s="54"/>
      <c r="Q1164" s="54"/>
      <c r="R1164" s="54"/>
      <c r="S1164" s="54"/>
      <c r="T1164" s="54"/>
      <c r="U1164" s="54"/>
      <c r="V1164" s="54"/>
      <c r="W1164" s="54"/>
      <c r="X1164" s="54"/>
      <c r="Y1164" s="54"/>
      <c r="Z1164" s="54"/>
      <c r="AA1164" s="54">
        <f t="shared" si="90"/>
        <v>0</v>
      </c>
      <c r="AB1164" s="55"/>
      <c r="AC1164" s="168"/>
      <c r="AD1164" s="168"/>
      <c r="AE1164" s="168"/>
      <c r="AF1164" s="168"/>
      <c r="AG1164" s="168"/>
      <c r="AH1164" s="168"/>
      <c r="AI1164" s="168"/>
      <c r="AJ1164" s="168"/>
      <c r="AK1164" s="168"/>
      <c r="AL1164" s="168"/>
      <c r="AM1164" s="168"/>
      <c r="AN1164" s="168"/>
    </row>
    <row r="1165" spans="1:40" s="16" customFormat="1" ht="10.199999999999999" hidden="1">
      <c r="A1165" s="16">
        <v>513</v>
      </c>
      <c r="B1165" s="167" t="s">
        <v>15</v>
      </c>
      <c r="C1165" s="54">
        <f>VLOOKUP(A1165,Clasificación!C:J,5,FALSE)</f>
        <v>0</v>
      </c>
      <c r="D1165" s="54"/>
      <c r="E1165" s="54"/>
      <c r="F1165" s="54">
        <f>+VLOOKUP(A1165,Clasificación!C:K,9,FALSE)</f>
        <v>0</v>
      </c>
      <c r="G1165" s="54">
        <f t="shared" si="95"/>
        <v>0</v>
      </c>
      <c r="H1165" s="54"/>
      <c r="I1165" s="54"/>
      <c r="J1165" s="54"/>
      <c r="K1165" s="54"/>
      <c r="L1165" s="54"/>
      <c r="M1165" s="54"/>
      <c r="N1165" s="54"/>
      <c r="O1165" s="54"/>
      <c r="P1165" s="54"/>
      <c r="Q1165" s="54"/>
      <c r="R1165" s="54"/>
      <c r="S1165" s="54"/>
      <c r="T1165" s="54"/>
      <c r="U1165" s="54"/>
      <c r="V1165" s="54"/>
      <c r="W1165" s="54"/>
      <c r="X1165" s="54"/>
      <c r="Y1165" s="54"/>
      <c r="Z1165" s="54"/>
      <c r="AA1165" s="54">
        <f t="shared" si="90"/>
        <v>0</v>
      </c>
      <c r="AB1165" s="55"/>
      <c r="AC1165" s="168"/>
      <c r="AD1165" s="168"/>
      <c r="AE1165" s="168"/>
      <c r="AF1165" s="168"/>
      <c r="AG1165" s="168"/>
      <c r="AH1165" s="168"/>
      <c r="AI1165" s="168"/>
      <c r="AJ1165" s="168"/>
      <c r="AK1165" s="168"/>
      <c r="AL1165" s="168"/>
      <c r="AM1165" s="168"/>
      <c r="AN1165" s="168"/>
    </row>
    <row r="1166" spans="1:40" s="16" customFormat="1" ht="10.199999999999999" hidden="1">
      <c r="A1166" s="16">
        <v>51301</v>
      </c>
      <c r="B1166" s="167" t="s">
        <v>151</v>
      </c>
      <c r="C1166" s="54">
        <f>VLOOKUP(A1166,Clasificación!C:J,5,FALSE)</f>
        <v>0</v>
      </c>
      <c r="D1166" s="54"/>
      <c r="E1166" s="54"/>
      <c r="F1166" s="54">
        <f>+VLOOKUP(A1166,Clasificación!C:K,9,FALSE)</f>
        <v>0</v>
      </c>
      <c r="G1166" s="54">
        <f t="shared" si="95"/>
        <v>0</v>
      </c>
      <c r="H1166" s="54"/>
      <c r="I1166" s="54"/>
      <c r="J1166" s="54"/>
      <c r="K1166" s="54"/>
      <c r="L1166" s="54"/>
      <c r="M1166" s="54"/>
      <c r="N1166" s="54"/>
      <c r="O1166" s="54"/>
      <c r="P1166" s="54"/>
      <c r="Q1166" s="54"/>
      <c r="R1166" s="54"/>
      <c r="S1166" s="54"/>
      <c r="T1166" s="54"/>
      <c r="U1166" s="54"/>
      <c r="V1166" s="54"/>
      <c r="W1166" s="54"/>
      <c r="X1166" s="54"/>
      <c r="Y1166" s="54"/>
      <c r="Z1166" s="54"/>
      <c r="AA1166" s="54">
        <f t="shared" si="90"/>
        <v>0</v>
      </c>
      <c r="AB1166" s="55"/>
      <c r="AC1166" s="168"/>
      <c r="AD1166" s="168"/>
      <c r="AE1166" s="168"/>
      <c r="AF1166" s="168"/>
      <c r="AG1166" s="168"/>
      <c r="AH1166" s="168"/>
      <c r="AI1166" s="168"/>
      <c r="AJ1166" s="168"/>
      <c r="AK1166" s="168"/>
      <c r="AL1166" s="168"/>
      <c r="AM1166" s="168"/>
      <c r="AN1166" s="168"/>
    </row>
    <row r="1167" spans="1:40" s="16" customFormat="1" ht="10.199999999999999" hidden="1">
      <c r="A1167" s="16">
        <v>513011</v>
      </c>
      <c r="B1167" s="167" t="s">
        <v>151</v>
      </c>
      <c r="C1167" s="54">
        <f>VLOOKUP(A1167,Clasificación!C:J,5,FALSE)</f>
        <v>0</v>
      </c>
      <c r="D1167" s="54"/>
      <c r="E1167" s="54"/>
      <c r="F1167" s="54">
        <f>+VLOOKUP(A1167,Clasificación!C:K,9,FALSE)</f>
        <v>0</v>
      </c>
      <c r="G1167" s="54">
        <f t="shared" si="95"/>
        <v>0</v>
      </c>
      <c r="H1167" s="54"/>
      <c r="I1167" s="54"/>
      <c r="J1167" s="54"/>
      <c r="K1167" s="54"/>
      <c r="L1167" s="54"/>
      <c r="M1167" s="54"/>
      <c r="N1167" s="54"/>
      <c r="O1167" s="54"/>
      <c r="P1167" s="54"/>
      <c r="Q1167" s="54"/>
      <c r="R1167" s="54"/>
      <c r="S1167" s="54"/>
      <c r="T1167" s="54"/>
      <c r="U1167" s="54"/>
      <c r="V1167" s="54"/>
      <c r="W1167" s="54"/>
      <c r="X1167" s="54"/>
      <c r="Y1167" s="54"/>
      <c r="Z1167" s="54"/>
      <c r="AA1167" s="54">
        <f t="shared" si="90"/>
        <v>0</v>
      </c>
      <c r="AB1167" s="55"/>
      <c r="AC1167" s="168"/>
      <c r="AD1167" s="168"/>
      <c r="AE1167" s="168"/>
      <c r="AF1167" s="168"/>
      <c r="AG1167" s="168"/>
      <c r="AH1167" s="168"/>
      <c r="AI1167" s="168"/>
      <c r="AJ1167" s="168"/>
      <c r="AK1167" s="168"/>
      <c r="AL1167" s="168"/>
      <c r="AM1167" s="168"/>
      <c r="AN1167" s="168"/>
    </row>
    <row r="1168" spans="1:40" s="16" customFormat="1" ht="10.199999999999999" hidden="1">
      <c r="A1168" s="16">
        <v>5130111</v>
      </c>
      <c r="B1168" s="167" t="s">
        <v>151</v>
      </c>
      <c r="C1168" s="54">
        <f>VLOOKUP(A1168,Clasificación!C:J,5,FALSE)</f>
        <v>0</v>
      </c>
      <c r="D1168" s="54"/>
      <c r="E1168" s="54"/>
      <c r="F1168" s="54">
        <f>+VLOOKUP(A1168,Clasificación!C:K,9,FALSE)</f>
        <v>0</v>
      </c>
      <c r="G1168" s="54">
        <f t="shared" si="95"/>
        <v>0</v>
      </c>
      <c r="H1168" s="54"/>
      <c r="I1168" s="54"/>
      <c r="J1168" s="54"/>
      <c r="K1168" s="54"/>
      <c r="L1168" s="54"/>
      <c r="M1168" s="54"/>
      <c r="N1168" s="54"/>
      <c r="O1168" s="54"/>
      <c r="P1168" s="54"/>
      <c r="Q1168" s="54"/>
      <c r="R1168" s="54"/>
      <c r="S1168" s="54"/>
      <c r="T1168" s="54"/>
      <c r="U1168" s="54"/>
      <c r="V1168" s="54"/>
      <c r="W1168" s="54"/>
      <c r="X1168" s="54"/>
      <c r="Y1168" s="54"/>
      <c r="Z1168" s="54"/>
      <c r="AA1168" s="54">
        <f t="shared" si="90"/>
        <v>0</v>
      </c>
      <c r="AB1168" s="55"/>
      <c r="AC1168" s="168"/>
      <c r="AD1168" s="168"/>
      <c r="AE1168" s="168"/>
      <c r="AF1168" s="168"/>
      <c r="AG1168" s="168"/>
      <c r="AH1168" s="168"/>
      <c r="AI1168" s="168"/>
      <c r="AJ1168" s="168"/>
      <c r="AK1168" s="168"/>
      <c r="AL1168" s="168"/>
      <c r="AM1168" s="168"/>
      <c r="AN1168" s="168"/>
    </row>
    <row r="1169" spans="1:40" s="16" customFormat="1" ht="10.199999999999999" hidden="1">
      <c r="A1169" s="16">
        <v>51301111</v>
      </c>
      <c r="B1169" s="167" t="s">
        <v>151</v>
      </c>
      <c r="C1169" s="54">
        <f>VLOOKUP(A1169,Clasificación!C:J,5,FALSE)</f>
        <v>0</v>
      </c>
      <c r="D1169" s="54"/>
      <c r="E1169" s="54"/>
      <c r="F1169" s="54">
        <f>+VLOOKUP(A1169,Clasificación!C:K,9,FALSE)</f>
        <v>0</v>
      </c>
      <c r="G1169" s="54">
        <f t="shared" si="95"/>
        <v>0</v>
      </c>
      <c r="H1169" s="54"/>
      <c r="I1169" s="54"/>
      <c r="J1169" s="54"/>
      <c r="K1169" s="54"/>
      <c r="L1169" s="54"/>
      <c r="M1169" s="54"/>
      <c r="N1169" s="54"/>
      <c r="O1169" s="54"/>
      <c r="P1169" s="54"/>
      <c r="Q1169" s="54"/>
      <c r="R1169" s="54"/>
      <c r="S1169" s="54"/>
      <c r="T1169" s="54"/>
      <c r="U1169" s="54"/>
      <c r="V1169" s="54"/>
      <c r="W1169" s="54"/>
      <c r="X1169" s="54"/>
      <c r="Y1169" s="54"/>
      <c r="Z1169" s="54"/>
      <c r="AA1169" s="54">
        <f t="shared" si="90"/>
        <v>0</v>
      </c>
      <c r="AB1169" s="55"/>
      <c r="AC1169" s="168"/>
      <c r="AD1169" s="168"/>
      <c r="AE1169" s="168"/>
      <c r="AF1169" s="168"/>
      <c r="AG1169" s="168"/>
      <c r="AH1169" s="168"/>
      <c r="AI1169" s="168"/>
      <c r="AJ1169" s="168"/>
      <c r="AK1169" s="168"/>
      <c r="AL1169" s="168"/>
      <c r="AM1169" s="168"/>
      <c r="AN1169" s="168"/>
    </row>
    <row r="1170" spans="1:40" s="16" customFormat="1" ht="10.199999999999999" hidden="1">
      <c r="A1170" s="16">
        <v>5130111101</v>
      </c>
      <c r="B1170" s="167" t="s">
        <v>111</v>
      </c>
      <c r="C1170" s="54">
        <f>VLOOKUP(A1170,Clasificación!C:J,5,FALSE)</f>
        <v>3172382441</v>
      </c>
      <c r="D1170" s="54"/>
      <c r="E1170" s="54"/>
      <c r="F1170" s="54">
        <f>+VLOOKUP(A1170,Clasificación!C:K,9,FALSE)</f>
        <v>0</v>
      </c>
      <c r="G1170" s="54">
        <f t="shared" si="95"/>
        <v>3172382441</v>
      </c>
      <c r="H1170" s="54"/>
      <c r="I1170" s="54">
        <f>-G1170</f>
        <v>-3172382441</v>
      </c>
      <c r="J1170" s="54"/>
      <c r="K1170" s="54"/>
      <c r="L1170" s="54"/>
      <c r="M1170" s="54"/>
      <c r="N1170" s="54"/>
      <c r="O1170" s="54"/>
      <c r="P1170" s="54"/>
      <c r="Q1170" s="54"/>
      <c r="R1170" s="54"/>
      <c r="S1170" s="54"/>
      <c r="T1170" s="54"/>
      <c r="U1170" s="54"/>
      <c r="V1170" s="54"/>
      <c r="W1170" s="54"/>
      <c r="X1170" s="54"/>
      <c r="Y1170" s="54"/>
      <c r="Z1170" s="54"/>
      <c r="AA1170" s="54">
        <f t="shared" si="90"/>
        <v>0</v>
      </c>
      <c r="AB1170" s="55"/>
      <c r="AC1170" s="168"/>
      <c r="AD1170" s="168"/>
      <c r="AE1170" s="168"/>
      <c r="AF1170" s="168"/>
      <c r="AG1170" s="168"/>
      <c r="AH1170" s="168"/>
      <c r="AI1170" s="168"/>
      <c r="AJ1170" s="168"/>
      <c r="AK1170" s="168"/>
      <c r="AL1170" s="168"/>
      <c r="AM1170" s="168"/>
      <c r="AN1170" s="168"/>
    </row>
    <row r="1171" spans="1:40" s="16" customFormat="1" ht="10.199999999999999" hidden="1">
      <c r="A1171" s="16">
        <v>5130111102</v>
      </c>
      <c r="B1171" s="167" t="s">
        <v>771</v>
      </c>
      <c r="C1171" s="54">
        <f>VLOOKUP(A1171,Clasificación!C:J,5,FALSE)</f>
        <v>0</v>
      </c>
      <c r="D1171" s="54"/>
      <c r="E1171" s="54"/>
      <c r="F1171" s="54">
        <f>+VLOOKUP(A1171,Clasificación!C:K,9,FALSE)</f>
        <v>0</v>
      </c>
      <c r="G1171" s="54">
        <f t="shared" si="95"/>
        <v>0</v>
      </c>
      <c r="H1171" s="54"/>
      <c r="I1171" s="54"/>
      <c r="J1171" s="54"/>
      <c r="K1171" s="54"/>
      <c r="L1171" s="54"/>
      <c r="M1171" s="54"/>
      <c r="N1171" s="54"/>
      <c r="O1171" s="54"/>
      <c r="P1171" s="54"/>
      <c r="Q1171" s="54"/>
      <c r="R1171" s="54"/>
      <c r="S1171" s="54"/>
      <c r="T1171" s="54"/>
      <c r="U1171" s="54"/>
      <c r="V1171" s="54"/>
      <c r="W1171" s="54"/>
      <c r="X1171" s="54"/>
      <c r="Y1171" s="54"/>
      <c r="Z1171" s="54"/>
      <c r="AA1171" s="54">
        <f t="shared" si="90"/>
        <v>0</v>
      </c>
      <c r="AB1171" s="55"/>
      <c r="AC1171" s="168"/>
      <c r="AD1171" s="168"/>
      <c r="AE1171" s="168"/>
      <c r="AF1171" s="168"/>
      <c r="AG1171" s="168"/>
      <c r="AH1171" s="168"/>
      <c r="AI1171" s="168"/>
      <c r="AJ1171" s="168"/>
      <c r="AK1171" s="168"/>
      <c r="AL1171" s="168"/>
      <c r="AM1171" s="168"/>
      <c r="AN1171" s="168"/>
    </row>
    <row r="1172" spans="1:40" s="16" customFormat="1" ht="10.199999999999999" hidden="1">
      <c r="A1172" s="16">
        <v>5130111103</v>
      </c>
      <c r="B1172" s="167" t="s">
        <v>102</v>
      </c>
      <c r="C1172" s="54">
        <f>VLOOKUP(A1172,Clasificación!C:J,5,FALSE)</f>
        <v>0</v>
      </c>
      <c r="D1172" s="54"/>
      <c r="E1172" s="54"/>
      <c r="F1172" s="54">
        <f>+VLOOKUP(A1172,Clasificación!C:K,9,FALSE)</f>
        <v>0</v>
      </c>
      <c r="G1172" s="54">
        <f t="shared" si="95"/>
        <v>0</v>
      </c>
      <c r="H1172" s="54"/>
      <c r="I1172" s="54"/>
      <c r="J1172" s="54"/>
      <c r="K1172" s="54"/>
      <c r="L1172" s="54"/>
      <c r="M1172" s="54"/>
      <c r="N1172" s="54"/>
      <c r="O1172" s="54"/>
      <c r="P1172" s="54"/>
      <c r="Q1172" s="54"/>
      <c r="R1172" s="54"/>
      <c r="S1172" s="54"/>
      <c r="T1172" s="54"/>
      <c r="U1172" s="54"/>
      <c r="V1172" s="54"/>
      <c r="W1172" s="54"/>
      <c r="X1172" s="54"/>
      <c r="Y1172" s="54"/>
      <c r="Z1172" s="54"/>
      <c r="AA1172" s="54">
        <f t="shared" si="90"/>
        <v>0</v>
      </c>
      <c r="AB1172" s="55"/>
      <c r="AC1172" s="168"/>
      <c r="AD1172" s="168"/>
      <c r="AE1172" s="168"/>
      <c r="AF1172" s="168"/>
      <c r="AG1172" s="168"/>
      <c r="AH1172" s="168"/>
      <c r="AI1172" s="168"/>
      <c r="AJ1172" s="168"/>
      <c r="AK1172" s="168"/>
      <c r="AL1172" s="168"/>
      <c r="AM1172" s="168"/>
      <c r="AN1172" s="168"/>
    </row>
    <row r="1173" spans="1:40" s="16" customFormat="1" ht="10.199999999999999" hidden="1">
      <c r="A1173" s="16">
        <v>5130111104</v>
      </c>
      <c r="B1173" s="167" t="s">
        <v>113</v>
      </c>
      <c r="C1173" s="54">
        <f>VLOOKUP(A1173,Clasificación!C:J,5,FALSE)</f>
        <v>393165190</v>
      </c>
      <c r="D1173" s="54"/>
      <c r="E1173" s="54"/>
      <c r="F1173" s="54">
        <f>+VLOOKUP(A1173,Clasificación!C:K,9,FALSE)</f>
        <v>0</v>
      </c>
      <c r="G1173" s="54">
        <f t="shared" si="95"/>
        <v>393165190</v>
      </c>
      <c r="H1173" s="54"/>
      <c r="I1173" s="54">
        <f>-G1173</f>
        <v>-393165190</v>
      </c>
      <c r="J1173" s="54"/>
      <c r="K1173" s="54"/>
      <c r="L1173" s="54"/>
      <c r="M1173" s="54"/>
      <c r="N1173" s="54"/>
      <c r="O1173" s="54"/>
      <c r="P1173" s="54"/>
      <c r="Q1173" s="54"/>
      <c r="R1173" s="54"/>
      <c r="S1173" s="54"/>
      <c r="T1173" s="54"/>
      <c r="U1173" s="54"/>
      <c r="V1173" s="54"/>
      <c r="W1173" s="54"/>
      <c r="X1173" s="54"/>
      <c r="Y1173" s="54"/>
      <c r="Z1173" s="54"/>
      <c r="AA1173" s="54">
        <f t="shared" si="90"/>
        <v>0</v>
      </c>
      <c r="AB1173" s="55"/>
      <c r="AC1173" s="168"/>
      <c r="AD1173" s="168"/>
      <c r="AE1173" s="168"/>
      <c r="AF1173" s="168"/>
      <c r="AG1173" s="168"/>
      <c r="AH1173" s="168"/>
      <c r="AI1173" s="168"/>
      <c r="AJ1173" s="168"/>
      <c r="AK1173" s="168"/>
      <c r="AL1173" s="168"/>
      <c r="AM1173" s="168"/>
      <c r="AN1173" s="168"/>
    </row>
    <row r="1174" spans="1:40" s="16" customFormat="1" ht="10.199999999999999" hidden="1">
      <c r="A1174" s="16">
        <v>5130111105</v>
      </c>
      <c r="B1174" s="167" t="s">
        <v>114</v>
      </c>
      <c r="C1174" s="54">
        <f>VLOOKUP(A1174,Clasificación!C:J,5,FALSE)</f>
        <v>191608440</v>
      </c>
      <c r="D1174" s="54"/>
      <c r="E1174" s="54"/>
      <c r="F1174" s="54">
        <f>+VLOOKUP(A1174,Clasificación!C:K,9,FALSE)</f>
        <v>0</v>
      </c>
      <c r="G1174" s="54">
        <f t="shared" si="95"/>
        <v>191608440</v>
      </c>
      <c r="H1174" s="54"/>
      <c r="I1174" s="54">
        <f>-G1174</f>
        <v>-191608440</v>
      </c>
      <c r="J1174" s="54"/>
      <c r="K1174" s="54"/>
      <c r="L1174" s="54"/>
      <c r="M1174" s="54"/>
      <c r="N1174" s="54"/>
      <c r="O1174" s="54"/>
      <c r="P1174" s="54"/>
      <c r="Q1174" s="54"/>
      <c r="R1174" s="54"/>
      <c r="S1174" s="54"/>
      <c r="T1174" s="54"/>
      <c r="U1174" s="54"/>
      <c r="V1174" s="54"/>
      <c r="W1174" s="54"/>
      <c r="X1174" s="54"/>
      <c r="Y1174" s="54"/>
      <c r="Z1174" s="54"/>
      <c r="AA1174" s="54">
        <f t="shared" si="90"/>
        <v>0</v>
      </c>
      <c r="AB1174" s="55"/>
      <c r="AC1174" s="168"/>
      <c r="AD1174" s="168"/>
      <c r="AE1174" s="168"/>
      <c r="AF1174" s="168"/>
      <c r="AG1174" s="168"/>
      <c r="AH1174" s="168"/>
      <c r="AI1174" s="168"/>
      <c r="AJ1174" s="168"/>
      <c r="AK1174" s="168"/>
      <c r="AL1174" s="168"/>
      <c r="AM1174" s="168"/>
      <c r="AN1174" s="168"/>
    </row>
    <row r="1175" spans="1:40" s="16" customFormat="1" ht="10.199999999999999" hidden="1">
      <c r="A1175" s="16">
        <v>5130111106</v>
      </c>
      <c r="B1175" s="167" t="s">
        <v>290</v>
      </c>
      <c r="C1175" s="54">
        <f>VLOOKUP(A1175,Clasificación!C:J,5,FALSE)</f>
        <v>15358757</v>
      </c>
      <c r="D1175" s="54"/>
      <c r="E1175" s="54"/>
      <c r="F1175" s="54">
        <f>+VLOOKUP(A1175,Clasificación!C:K,9,FALSE)</f>
        <v>0</v>
      </c>
      <c r="G1175" s="54">
        <f t="shared" si="95"/>
        <v>15358757</v>
      </c>
      <c r="H1175" s="54"/>
      <c r="I1175" s="54">
        <f>-G1175</f>
        <v>-15358757</v>
      </c>
      <c r="J1175" s="54"/>
      <c r="K1175" s="54"/>
      <c r="L1175" s="54"/>
      <c r="M1175" s="54"/>
      <c r="N1175" s="54"/>
      <c r="O1175" s="54"/>
      <c r="P1175" s="54"/>
      <c r="Q1175" s="54"/>
      <c r="R1175" s="54"/>
      <c r="S1175" s="54"/>
      <c r="T1175" s="54"/>
      <c r="U1175" s="54"/>
      <c r="V1175" s="54"/>
      <c r="W1175" s="54"/>
      <c r="X1175" s="54"/>
      <c r="Y1175" s="54"/>
      <c r="Z1175" s="54"/>
      <c r="AA1175" s="54">
        <f t="shared" ref="AA1175:AA1240" si="99">SUM(G1175:Z1175)</f>
        <v>0</v>
      </c>
      <c r="AB1175" s="55"/>
      <c r="AC1175" s="168"/>
      <c r="AD1175" s="168"/>
      <c r="AE1175" s="168"/>
      <c r="AF1175" s="168"/>
      <c r="AG1175" s="168"/>
      <c r="AH1175" s="168"/>
      <c r="AI1175" s="168"/>
      <c r="AJ1175" s="168"/>
      <c r="AK1175" s="168"/>
      <c r="AL1175" s="168"/>
      <c r="AM1175" s="168"/>
      <c r="AN1175" s="168"/>
    </row>
    <row r="1176" spans="1:40" s="16" customFormat="1" ht="10.199999999999999" hidden="1">
      <c r="A1176" s="16">
        <v>5130111107</v>
      </c>
      <c r="B1176" s="167" t="s">
        <v>112</v>
      </c>
      <c r="C1176" s="54">
        <f>VLOOKUP(A1176,Clasificación!C:J,5,FALSE)</f>
        <v>231093572</v>
      </c>
      <c r="D1176" s="54"/>
      <c r="E1176" s="54"/>
      <c r="F1176" s="54">
        <f>+VLOOKUP(A1176,Clasificación!C:K,9,FALSE)</f>
        <v>0</v>
      </c>
      <c r="G1176" s="54">
        <f t="shared" si="95"/>
        <v>231093572</v>
      </c>
      <c r="H1176" s="54"/>
      <c r="I1176" s="54">
        <f>-G1176</f>
        <v>-231093572</v>
      </c>
      <c r="J1176" s="54"/>
      <c r="K1176" s="54"/>
      <c r="L1176" s="54"/>
      <c r="M1176" s="54"/>
      <c r="N1176" s="54"/>
      <c r="O1176" s="54"/>
      <c r="P1176" s="54"/>
      <c r="Q1176" s="54"/>
      <c r="R1176" s="54"/>
      <c r="S1176" s="54"/>
      <c r="T1176" s="54"/>
      <c r="U1176" s="54"/>
      <c r="V1176" s="54"/>
      <c r="W1176" s="54"/>
      <c r="X1176" s="54"/>
      <c r="Y1176" s="54"/>
      <c r="Z1176" s="54"/>
      <c r="AA1176" s="54">
        <f t="shared" si="99"/>
        <v>0</v>
      </c>
      <c r="AB1176" s="55"/>
      <c r="AC1176" s="168"/>
      <c r="AD1176" s="168"/>
      <c r="AE1176" s="168"/>
      <c r="AF1176" s="168"/>
      <c r="AG1176" s="168"/>
      <c r="AH1176" s="168"/>
      <c r="AI1176" s="168"/>
      <c r="AJ1176" s="168"/>
      <c r="AK1176" s="168"/>
      <c r="AL1176" s="168"/>
      <c r="AM1176" s="168"/>
      <c r="AN1176" s="168"/>
    </row>
    <row r="1177" spans="1:40" s="16" customFormat="1" ht="10.199999999999999" hidden="1">
      <c r="A1177" s="16">
        <v>5130111108</v>
      </c>
      <c r="B1177" s="167" t="s">
        <v>1491</v>
      </c>
      <c r="C1177" s="54">
        <f>VLOOKUP(A1177,Clasificación!C:J,5,FALSE)</f>
        <v>944296</v>
      </c>
      <c r="D1177" s="54"/>
      <c r="E1177" s="54"/>
      <c r="F1177" s="54">
        <f>+VLOOKUP(A1177,Clasificación!C:K,9,FALSE)</f>
        <v>0</v>
      </c>
      <c r="G1177" s="54">
        <f t="shared" ref="G1177" si="100">C1177+D1177-E1177-F1177</f>
        <v>944296</v>
      </c>
      <c r="H1177" s="54"/>
      <c r="I1177" s="54">
        <f>-G1177</f>
        <v>-944296</v>
      </c>
      <c r="J1177" s="54"/>
      <c r="K1177" s="54"/>
      <c r="L1177" s="54"/>
      <c r="M1177" s="54"/>
      <c r="N1177" s="54"/>
      <c r="O1177" s="54"/>
      <c r="P1177" s="54"/>
      <c r="Q1177" s="54"/>
      <c r="R1177" s="54"/>
      <c r="S1177" s="54"/>
      <c r="T1177" s="54"/>
      <c r="U1177" s="54"/>
      <c r="V1177" s="54"/>
      <c r="W1177" s="54"/>
      <c r="X1177" s="54"/>
      <c r="Y1177" s="54"/>
      <c r="Z1177" s="54"/>
      <c r="AA1177" s="54">
        <f t="shared" ref="AA1177" si="101">SUM(G1177:Z1177)</f>
        <v>0</v>
      </c>
      <c r="AB1177" s="55"/>
      <c r="AC1177" s="168"/>
      <c r="AD1177" s="168"/>
      <c r="AE1177" s="168"/>
      <c r="AF1177" s="168"/>
      <c r="AG1177" s="168"/>
      <c r="AH1177" s="168"/>
      <c r="AI1177" s="168"/>
      <c r="AJ1177" s="168"/>
      <c r="AK1177" s="168"/>
      <c r="AL1177" s="168"/>
      <c r="AM1177" s="168"/>
      <c r="AN1177" s="168"/>
    </row>
    <row r="1178" spans="1:40" s="16" customFormat="1" ht="10.199999999999999" hidden="1">
      <c r="A1178" s="16">
        <v>51302</v>
      </c>
      <c r="B1178" s="167" t="s">
        <v>275</v>
      </c>
      <c r="C1178" s="54">
        <f>VLOOKUP(A1178,Clasificación!C:J,5,FALSE)</f>
        <v>0</v>
      </c>
      <c r="D1178" s="54"/>
      <c r="E1178" s="54"/>
      <c r="F1178" s="54">
        <f>+VLOOKUP(A1178,Clasificación!C:K,9,FALSE)</f>
        <v>0</v>
      </c>
      <c r="G1178" s="54">
        <f t="shared" si="95"/>
        <v>0</v>
      </c>
      <c r="H1178" s="54"/>
      <c r="I1178" s="54"/>
      <c r="J1178" s="54"/>
      <c r="K1178" s="54"/>
      <c r="L1178" s="54"/>
      <c r="M1178" s="54"/>
      <c r="N1178" s="54"/>
      <c r="O1178" s="54"/>
      <c r="P1178" s="54"/>
      <c r="Q1178" s="54"/>
      <c r="R1178" s="54"/>
      <c r="S1178" s="54"/>
      <c r="T1178" s="54"/>
      <c r="U1178" s="54"/>
      <c r="V1178" s="54"/>
      <c r="W1178" s="54"/>
      <c r="X1178" s="54"/>
      <c r="Y1178" s="54"/>
      <c r="Z1178" s="54"/>
      <c r="AA1178" s="54">
        <f t="shared" si="99"/>
        <v>0</v>
      </c>
      <c r="AB1178" s="55"/>
      <c r="AC1178" s="168"/>
      <c r="AD1178" s="168"/>
      <c r="AE1178" s="168"/>
      <c r="AF1178" s="168"/>
      <c r="AG1178" s="168"/>
      <c r="AH1178" s="168"/>
      <c r="AI1178" s="168"/>
      <c r="AJ1178" s="168"/>
      <c r="AK1178" s="168"/>
      <c r="AL1178" s="168"/>
      <c r="AM1178" s="168"/>
      <c r="AN1178" s="168"/>
    </row>
    <row r="1179" spans="1:40" s="16" customFormat="1" ht="10.199999999999999" hidden="1">
      <c r="A1179" s="16">
        <v>513021</v>
      </c>
      <c r="B1179" s="167" t="s">
        <v>275</v>
      </c>
      <c r="C1179" s="54">
        <f>VLOOKUP(A1179,Clasificación!C:J,5,FALSE)</f>
        <v>0</v>
      </c>
      <c r="D1179" s="54"/>
      <c r="E1179" s="54"/>
      <c r="F1179" s="54">
        <f>+VLOOKUP(A1179,Clasificación!C:K,9,FALSE)</f>
        <v>0</v>
      </c>
      <c r="G1179" s="54">
        <f t="shared" si="95"/>
        <v>0</v>
      </c>
      <c r="H1179" s="54"/>
      <c r="I1179" s="54"/>
      <c r="J1179" s="54"/>
      <c r="K1179" s="54"/>
      <c r="L1179" s="54"/>
      <c r="M1179" s="54"/>
      <c r="N1179" s="54"/>
      <c r="O1179" s="54"/>
      <c r="P1179" s="54"/>
      <c r="Q1179" s="54"/>
      <c r="R1179" s="54"/>
      <c r="S1179" s="54"/>
      <c r="T1179" s="54"/>
      <c r="U1179" s="54"/>
      <c r="V1179" s="54"/>
      <c r="W1179" s="54"/>
      <c r="X1179" s="54"/>
      <c r="Y1179" s="54"/>
      <c r="Z1179" s="54"/>
      <c r="AA1179" s="54">
        <f t="shared" si="99"/>
        <v>0</v>
      </c>
      <c r="AB1179" s="55"/>
      <c r="AC1179" s="168"/>
      <c r="AD1179" s="168"/>
      <c r="AE1179" s="168"/>
      <c r="AF1179" s="168"/>
      <c r="AG1179" s="168"/>
      <c r="AH1179" s="168"/>
      <c r="AI1179" s="168"/>
      <c r="AJ1179" s="168"/>
      <c r="AK1179" s="168"/>
      <c r="AL1179" s="168"/>
      <c r="AM1179" s="168"/>
      <c r="AN1179" s="168"/>
    </row>
    <row r="1180" spans="1:40" s="16" customFormat="1" ht="10.199999999999999" hidden="1">
      <c r="A1180" s="16">
        <v>5130211</v>
      </c>
      <c r="B1180" s="167" t="s">
        <v>275</v>
      </c>
      <c r="C1180" s="54">
        <f>VLOOKUP(A1180,Clasificación!C:J,5,FALSE)</f>
        <v>0</v>
      </c>
      <c r="D1180" s="54"/>
      <c r="E1180" s="54"/>
      <c r="F1180" s="54">
        <f>+VLOOKUP(A1180,Clasificación!C:K,9,FALSE)</f>
        <v>0</v>
      </c>
      <c r="G1180" s="54">
        <f t="shared" si="95"/>
        <v>0</v>
      </c>
      <c r="H1180" s="54"/>
      <c r="I1180" s="54"/>
      <c r="J1180" s="54"/>
      <c r="K1180" s="54"/>
      <c r="L1180" s="54"/>
      <c r="M1180" s="54"/>
      <c r="N1180" s="54"/>
      <c r="O1180" s="54"/>
      <c r="P1180" s="54"/>
      <c r="Q1180" s="54"/>
      <c r="R1180" s="54"/>
      <c r="S1180" s="54"/>
      <c r="T1180" s="54"/>
      <c r="U1180" s="54"/>
      <c r="V1180" s="54"/>
      <c r="W1180" s="54"/>
      <c r="X1180" s="54"/>
      <c r="Y1180" s="54"/>
      <c r="Z1180" s="54"/>
      <c r="AA1180" s="54">
        <f t="shared" si="99"/>
        <v>0</v>
      </c>
      <c r="AB1180" s="55"/>
      <c r="AC1180" s="168"/>
      <c r="AD1180" s="168"/>
      <c r="AE1180" s="168"/>
      <c r="AF1180" s="168"/>
      <c r="AG1180" s="168"/>
      <c r="AH1180" s="168"/>
      <c r="AI1180" s="168"/>
      <c r="AJ1180" s="168"/>
      <c r="AK1180" s="168"/>
      <c r="AL1180" s="168"/>
      <c r="AM1180" s="168"/>
      <c r="AN1180" s="168"/>
    </row>
    <row r="1181" spans="1:40" s="16" customFormat="1" ht="10.199999999999999" hidden="1">
      <c r="A1181" s="16">
        <v>51302111</v>
      </c>
      <c r="B1181" s="167" t="s">
        <v>275</v>
      </c>
      <c r="C1181" s="54">
        <f>VLOOKUP(A1181,Clasificación!C:J,5,FALSE)</f>
        <v>0</v>
      </c>
      <c r="D1181" s="54"/>
      <c r="E1181" s="54"/>
      <c r="F1181" s="54">
        <f>+VLOOKUP(A1181,Clasificación!C:K,9,FALSE)</f>
        <v>0</v>
      </c>
      <c r="G1181" s="54">
        <f t="shared" si="95"/>
        <v>0</v>
      </c>
      <c r="H1181" s="54"/>
      <c r="I1181" s="54"/>
      <c r="J1181" s="54"/>
      <c r="K1181" s="54"/>
      <c r="L1181" s="54"/>
      <c r="M1181" s="54"/>
      <c r="N1181" s="54"/>
      <c r="O1181" s="54"/>
      <c r="P1181" s="54"/>
      <c r="Q1181" s="54"/>
      <c r="R1181" s="54"/>
      <c r="S1181" s="54"/>
      <c r="T1181" s="54"/>
      <c r="U1181" s="54"/>
      <c r="V1181" s="54"/>
      <c r="W1181" s="54"/>
      <c r="X1181" s="54"/>
      <c r="Y1181" s="54"/>
      <c r="Z1181" s="54"/>
      <c r="AA1181" s="54">
        <f t="shared" si="99"/>
        <v>0</v>
      </c>
      <c r="AB1181" s="55"/>
      <c r="AC1181" s="168"/>
      <c r="AD1181" s="168"/>
      <c r="AE1181" s="168"/>
      <c r="AF1181" s="168"/>
      <c r="AG1181" s="168"/>
      <c r="AH1181" s="168"/>
      <c r="AI1181" s="168"/>
      <c r="AJ1181" s="168"/>
      <c r="AK1181" s="168"/>
      <c r="AL1181" s="168"/>
      <c r="AM1181" s="168"/>
      <c r="AN1181" s="168"/>
    </row>
    <row r="1182" spans="1:40" s="16" customFormat="1" ht="10.199999999999999">
      <c r="A1182" s="16">
        <v>5130211101</v>
      </c>
      <c r="B1182" s="167" t="s">
        <v>291</v>
      </c>
      <c r="C1182" s="54">
        <f>VLOOKUP(A1182,Clasificación!C:J,5,FALSE)</f>
        <v>848662865</v>
      </c>
      <c r="D1182" s="54"/>
      <c r="E1182" s="54"/>
      <c r="F1182" s="54">
        <f>+VLOOKUP(A1182,Clasificación!C:K,9,FALSE)</f>
        <v>0</v>
      </c>
      <c r="G1182" s="54">
        <f t="shared" si="95"/>
        <v>848662865</v>
      </c>
      <c r="H1182" s="54"/>
      <c r="I1182" s="54"/>
      <c r="J1182" s="54"/>
      <c r="K1182" s="54"/>
      <c r="L1182" s="54">
        <f>-G1182</f>
        <v>-848662865</v>
      </c>
      <c r="M1182" s="54"/>
      <c r="N1182" s="54"/>
      <c r="O1182" s="54"/>
      <c r="P1182" s="54"/>
      <c r="Q1182" s="54"/>
      <c r="R1182" s="54"/>
      <c r="S1182" s="54"/>
      <c r="T1182" s="54"/>
      <c r="U1182" s="54"/>
      <c r="V1182" s="54"/>
      <c r="W1182" s="54"/>
      <c r="X1182" s="54"/>
      <c r="Y1182" s="54"/>
      <c r="Z1182" s="54"/>
      <c r="AA1182" s="54">
        <f t="shared" si="99"/>
        <v>0</v>
      </c>
      <c r="AB1182" s="55"/>
      <c r="AC1182" s="168"/>
      <c r="AD1182" s="168"/>
      <c r="AE1182" s="168"/>
      <c r="AF1182" s="168"/>
      <c r="AG1182" s="168"/>
      <c r="AH1182" s="168"/>
      <c r="AI1182" s="168"/>
      <c r="AJ1182" s="168"/>
      <c r="AK1182" s="168"/>
      <c r="AL1182" s="168"/>
      <c r="AM1182" s="168"/>
      <c r="AN1182" s="168"/>
    </row>
    <row r="1183" spans="1:40" s="16" customFormat="1" ht="10.199999999999999" hidden="1">
      <c r="A1183" s="16">
        <v>5130211102</v>
      </c>
      <c r="B1183" s="167" t="s">
        <v>772</v>
      </c>
      <c r="C1183" s="54">
        <f>VLOOKUP(A1183,Clasificación!C:J,5,FALSE)</f>
        <v>50730000</v>
      </c>
      <c r="D1183" s="54"/>
      <c r="E1183" s="54"/>
      <c r="F1183" s="54">
        <f>+VLOOKUP(A1183,Clasificación!C:K,9,FALSE)</f>
        <v>0</v>
      </c>
      <c r="G1183" s="54">
        <f t="shared" si="95"/>
        <v>50730000</v>
      </c>
      <c r="H1183" s="54"/>
      <c r="I1183" s="54">
        <f>-G1183</f>
        <v>-50730000</v>
      </c>
      <c r="J1183" s="54"/>
      <c r="K1183" s="54"/>
      <c r="L1183" s="54"/>
      <c r="M1183" s="54"/>
      <c r="N1183" s="54"/>
      <c r="O1183" s="54"/>
      <c r="P1183" s="54"/>
      <c r="Q1183" s="54"/>
      <c r="R1183" s="54"/>
      <c r="S1183" s="54"/>
      <c r="T1183" s="54"/>
      <c r="U1183" s="54"/>
      <c r="V1183" s="54"/>
      <c r="W1183" s="54"/>
      <c r="X1183" s="54"/>
      <c r="Y1183" s="54"/>
      <c r="Z1183" s="54"/>
      <c r="AA1183" s="54">
        <f t="shared" si="99"/>
        <v>0</v>
      </c>
      <c r="AB1183" s="55"/>
      <c r="AC1183" s="168"/>
      <c r="AD1183" s="168"/>
      <c r="AE1183" s="168"/>
      <c r="AF1183" s="168"/>
      <c r="AG1183" s="168"/>
      <c r="AH1183" s="168"/>
      <c r="AI1183" s="168"/>
      <c r="AJ1183" s="168"/>
      <c r="AK1183" s="168"/>
      <c r="AL1183" s="168"/>
      <c r="AM1183" s="168"/>
      <c r="AN1183" s="168"/>
    </row>
    <row r="1184" spans="1:40" s="16" customFormat="1" ht="10.199999999999999" hidden="1">
      <c r="A1184" s="16">
        <v>5130211103</v>
      </c>
      <c r="B1184" s="167" t="s">
        <v>292</v>
      </c>
      <c r="C1184" s="54">
        <f>VLOOKUP(A1184,Clasificación!C:J,5,FALSE)</f>
        <v>196233333</v>
      </c>
      <c r="D1184" s="54"/>
      <c r="E1184" s="54"/>
      <c r="F1184" s="54">
        <f>+VLOOKUP(A1184,Clasificación!C:K,9,FALSE)</f>
        <v>0</v>
      </c>
      <c r="G1184" s="54">
        <f t="shared" si="95"/>
        <v>196233333</v>
      </c>
      <c r="H1184" s="54"/>
      <c r="I1184" s="54">
        <f>-G1184</f>
        <v>-196233333</v>
      </c>
      <c r="J1184" s="54"/>
      <c r="K1184" s="54"/>
      <c r="L1184" s="54"/>
      <c r="M1184" s="54"/>
      <c r="N1184" s="54"/>
      <c r="O1184" s="54"/>
      <c r="P1184" s="54"/>
      <c r="Q1184" s="54"/>
      <c r="R1184" s="54"/>
      <c r="S1184" s="54"/>
      <c r="T1184" s="54"/>
      <c r="U1184" s="54"/>
      <c r="V1184" s="54"/>
      <c r="W1184" s="54"/>
      <c r="X1184" s="54"/>
      <c r="Y1184" s="54"/>
      <c r="Z1184" s="54"/>
      <c r="AA1184" s="54">
        <f t="shared" si="99"/>
        <v>0</v>
      </c>
      <c r="AB1184" s="55"/>
      <c r="AC1184" s="168"/>
      <c r="AD1184" s="168"/>
      <c r="AE1184" s="168"/>
      <c r="AF1184" s="168"/>
      <c r="AG1184" s="168"/>
      <c r="AH1184" s="168"/>
      <c r="AI1184" s="168"/>
      <c r="AJ1184" s="168"/>
      <c r="AK1184" s="168"/>
      <c r="AL1184" s="168"/>
      <c r="AM1184" s="168"/>
      <c r="AN1184" s="168"/>
    </row>
    <row r="1185" spans="1:40" s="322" customFormat="1" ht="10.199999999999999">
      <c r="A1185" s="322">
        <v>5130211104</v>
      </c>
      <c r="B1185" s="323" t="s">
        <v>115</v>
      </c>
      <c r="C1185" s="324">
        <f>VLOOKUP(A1185,Clasificación!C:J,5,FALSE)</f>
        <v>35032512</v>
      </c>
      <c r="D1185" s="324"/>
      <c r="E1185" s="324"/>
      <c r="F1185" s="324">
        <f>+VLOOKUP(A1185,Clasificación!C:K,9,FALSE)</f>
        <v>0</v>
      </c>
      <c r="G1185" s="324">
        <f t="shared" si="95"/>
        <v>35032512</v>
      </c>
      <c r="H1185" s="324"/>
      <c r="I1185" s="324"/>
      <c r="J1185" s="324"/>
      <c r="K1185" s="324"/>
      <c r="L1185" s="324">
        <f>-G1185</f>
        <v>-35032512</v>
      </c>
      <c r="M1185" s="324"/>
      <c r="N1185" s="324"/>
      <c r="O1185" s="324"/>
      <c r="P1185" s="324"/>
      <c r="Q1185" s="324"/>
      <c r="R1185" s="324"/>
      <c r="S1185" s="324"/>
      <c r="T1185" s="324"/>
      <c r="U1185" s="324"/>
      <c r="V1185" s="324"/>
      <c r="W1185" s="324"/>
      <c r="X1185" s="324"/>
      <c r="Y1185" s="324"/>
      <c r="Z1185" s="324"/>
      <c r="AA1185" s="324">
        <f t="shared" si="99"/>
        <v>0</v>
      </c>
      <c r="AB1185" s="325"/>
      <c r="AC1185" s="326"/>
      <c r="AD1185" s="326"/>
      <c r="AE1185" s="326"/>
      <c r="AF1185" s="326"/>
      <c r="AG1185" s="326"/>
      <c r="AH1185" s="326"/>
      <c r="AI1185" s="326"/>
      <c r="AJ1185" s="326"/>
      <c r="AK1185" s="326"/>
      <c r="AL1185" s="326"/>
      <c r="AM1185" s="326"/>
      <c r="AN1185" s="326"/>
    </row>
    <row r="1186" spans="1:40" s="16" customFormat="1" ht="10.199999999999999" hidden="1">
      <c r="A1186" s="16">
        <v>5130211105</v>
      </c>
      <c r="B1186" s="167" t="s">
        <v>773</v>
      </c>
      <c r="C1186" s="54">
        <f>VLOOKUP(A1186,Clasificación!C:J,5,FALSE)</f>
        <v>0</v>
      </c>
      <c r="D1186" s="54"/>
      <c r="E1186" s="54"/>
      <c r="F1186" s="54">
        <f>+VLOOKUP(A1186,Clasificación!C:K,9,FALSE)</f>
        <v>0</v>
      </c>
      <c r="G1186" s="54">
        <f t="shared" si="95"/>
        <v>0</v>
      </c>
      <c r="H1186" s="54"/>
      <c r="I1186" s="54"/>
      <c r="J1186" s="54"/>
      <c r="K1186" s="54"/>
      <c r="L1186" s="54"/>
      <c r="M1186" s="54"/>
      <c r="N1186" s="54"/>
      <c r="O1186" s="54"/>
      <c r="P1186" s="54"/>
      <c r="Q1186" s="54"/>
      <c r="R1186" s="54"/>
      <c r="S1186" s="54"/>
      <c r="T1186" s="54"/>
      <c r="U1186" s="54"/>
      <c r="V1186" s="54"/>
      <c r="W1186" s="54"/>
      <c r="X1186" s="54"/>
      <c r="Y1186" s="54"/>
      <c r="Z1186" s="54"/>
      <c r="AA1186" s="54">
        <f t="shared" si="99"/>
        <v>0</v>
      </c>
      <c r="AB1186" s="55"/>
      <c r="AC1186" s="168"/>
      <c r="AD1186" s="168"/>
      <c r="AE1186" s="168"/>
      <c r="AF1186" s="168"/>
      <c r="AG1186" s="168"/>
      <c r="AH1186" s="168"/>
      <c r="AI1186" s="168"/>
      <c r="AJ1186" s="168"/>
      <c r="AK1186" s="168"/>
      <c r="AL1186" s="168"/>
      <c r="AM1186" s="168"/>
      <c r="AN1186" s="168"/>
    </row>
    <row r="1187" spans="1:40" s="16" customFormat="1" ht="10.199999999999999">
      <c r="A1187" s="16">
        <v>5130211106</v>
      </c>
      <c r="B1187" s="167" t="s">
        <v>774</v>
      </c>
      <c r="C1187" s="54">
        <f>VLOOKUP(A1187,Clasificación!C:J,5,FALSE)</f>
        <v>9990190</v>
      </c>
      <c r="D1187" s="54"/>
      <c r="E1187" s="54"/>
      <c r="F1187" s="54">
        <f>+VLOOKUP(A1187,Clasificación!C:K,9,FALSE)</f>
        <v>0</v>
      </c>
      <c r="G1187" s="54">
        <f t="shared" si="95"/>
        <v>9990190</v>
      </c>
      <c r="H1187" s="54"/>
      <c r="I1187" s="54"/>
      <c r="J1187" s="54"/>
      <c r="K1187" s="54"/>
      <c r="L1187" s="54">
        <f>-G1187</f>
        <v>-9990190</v>
      </c>
      <c r="M1187" s="54"/>
      <c r="N1187" s="54"/>
      <c r="O1187" s="54"/>
      <c r="P1187" s="54"/>
      <c r="Q1187" s="54"/>
      <c r="R1187" s="54"/>
      <c r="S1187" s="54"/>
      <c r="T1187" s="54"/>
      <c r="U1187" s="54"/>
      <c r="V1187" s="54"/>
      <c r="W1187" s="54"/>
      <c r="X1187" s="54"/>
      <c r="Y1187" s="54"/>
      <c r="Z1187" s="54"/>
      <c r="AA1187" s="54">
        <f t="shared" si="99"/>
        <v>0</v>
      </c>
      <c r="AB1187" s="55"/>
      <c r="AC1187" s="168"/>
      <c r="AD1187" s="168"/>
      <c r="AE1187" s="168"/>
      <c r="AF1187" s="168"/>
      <c r="AG1187" s="168"/>
      <c r="AH1187" s="168"/>
      <c r="AI1187" s="168"/>
      <c r="AJ1187" s="168"/>
      <c r="AK1187" s="168"/>
      <c r="AL1187" s="168"/>
      <c r="AM1187" s="168"/>
      <c r="AN1187" s="168"/>
    </row>
    <row r="1188" spans="1:40" s="16" customFormat="1" ht="10.199999999999999" hidden="1">
      <c r="A1188" s="16">
        <v>5130211107</v>
      </c>
      <c r="B1188" s="167" t="s">
        <v>775</v>
      </c>
      <c r="C1188" s="54">
        <f>VLOOKUP(A1188,Clasificación!C:J,5,FALSE)</f>
        <v>192725015</v>
      </c>
      <c r="D1188" s="54"/>
      <c r="E1188" s="54"/>
      <c r="F1188" s="54">
        <f>+VLOOKUP(A1188,Clasificación!C:K,9,FALSE)</f>
        <v>0</v>
      </c>
      <c r="G1188" s="54">
        <f t="shared" si="95"/>
        <v>192725015</v>
      </c>
      <c r="H1188" s="54"/>
      <c r="I1188" s="54">
        <f>-G1188</f>
        <v>-192725015</v>
      </c>
      <c r="J1188" s="54"/>
      <c r="K1188" s="54"/>
      <c r="L1188" s="54"/>
      <c r="M1188" s="54"/>
      <c r="N1188" s="54"/>
      <c r="O1188" s="54"/>
      <c r="P1188" s="54"/>
      <c r="Q1188" s="54"/>
      <c r="R1188" s="54"/>
      <c r="S1188" s="54"/>
      <c r="T1188" s="54"/>
      <c r="U1188" s="54"/>
      <c r="V1188" s="54"/>
      <c r="W1188" s="54"/>
      <c r="X1188" s="54"/>
      <c r="Y1188" s="54"/>
      <c r="Z1188" s="54"/>
      <c r="AA1188" s="54">
        <f t="shared" si="99"/>
        <v>0</v>
      </c>
      <c r="AB1188" s="55"/>
      <c r="AC1188" s="168"/>
      <c r="AD1188" s="168"/>
      <c r="AE1188" s="168"/>
      <c r="AF1188" s="168"/>
      <c r="AG1188" s="168"/>
      <c r="AH1188" s="168"/>
      <c r="AI1188" s="168"/>
      <c r="AJ1188" s="168"/>
      <c r="AK1188" s="168"/>
      <c r="AL1188" s="168"/>
      <c r="AM1188" s="168"/>
      <c r="AN1188" s="168"/>
    </row>
    <row r="1189" spans="1:40" s="16" customFormat="1" ht="10.199999999999999">
      <c r="A1189" s="16">
        <v>5130211108</v>
      </c>
      <c r="B1189" s="167" t="s">
        <v>976</v>
      </c>
      <c r="C1189" s="54">
        <f>VLOOKUP(A1189,Clasificación!C:J,5,FALSE)</f>
        <v>282859050</v>
      </c>
      <c r="D1189" s="54"/>
      <c r="E1189" s="54"/>
      <c r="F1189" s="54">
        <f>+VLOOKUP(A1189,Clasificación!C:K,9,FALSE)</f>
        <v>0</v>
      </c>
      <c r="G1189" s="54">
        <f t="shared" si="95"/>
        <v>282859050</v>
      </c>
      <c r="H1189" s="54"/>
      <c r="I1189" s="54"/>
      <c r="J1189" s="54"/>
      <c r="K1189" s="54"/>
      <c r="L1189" s="54">
        <f>-G1189</f>
        <v>-282859050</v>
      </c>
      <c r="M1189" s="54"/>
      <c r="N1189" s="54"/>
      <c r="O1189" s="54"/>
      <c r="P1189" s="54"/>
      <c r="Q1189" s="54"/>
      <c r="R1189" s="54"/>
      <c r="S1189" s="54"/>
      <c r="T1189" s="54"/>
      <c r="U1189" s="54"/>
      <c r="V1189" s="54"/>
      <c r="W1189" s="54"/>
      <c r="X1189" s="54"/>
      <c r="Y1189" s="54"/>
      <c r="Z1189" s="54"/>
      <c r="AA1189" s="54">
        <f t="shared" si="99"/>
        <v>0</v>
      </c>
      <c r="AB1189" s="55"/>
      <c r="AC1189" s="168"/>
      <c r="AD1189" s="168"/>
      <c r="AE1189" s="168"/>
      <c r="AF1189" s="168"/>
      <c r="AG1189" s="168"/>
      <c r="AH1189" s="168"/>
      <c r="AI1189" s="168"/>
      <c r="AJ1189" s="168"/>
      <c r="AK1189" s="168"/>
      <c r="AL1189" s="168"/>
      <c r="AM1189" s="168"/>
      <c r="AN1189" s="168"/>
    </row>
    <row r="1190" spans="1:40" s="16" customFormat="1" ht="10.199999999999999">
      <c r="A1190" s="16">
        <v>5130211109</v>
      </c>
      <c r="B1190" s="167" t="s">
        <v>1029</v>
      </c>
      <c r="C1190" s="54">
        <f>VLOOKUP(A1190,Clasificación!C:J,5,FALSE)</f>
        <v>20490909</v>
      </c>
      <c r="D1190" s="54"/>
      <c r="E1190" s="54"/>
      <c r="F1190" s="54">
        <f>+VLOOKUP(A1190,Clasificación!C:K,9,FALSE)</f>
        <v>0</v>
      </c>
      <c r="G1190" s="54">
        <f t="shared" si="95"/>
        <v>20490909</v>
      </c>
      <c r="H1190" s="54"/>
      <c r="I1190" s="54"/>
      <c r="J1190" s="54"/>
      <c r="K1190" s="54"/>
      <c r="L1190" s="54">
        <f>-G1190</f>
        <v>-20490909</v>
      </c>
      <c r="M1190" s="54"/>
      <c r="N1190" s="54"/>
      <c r="O1190" s="54"/>
      <c r="P1190" s="54"/>
      <c r="Q1190" s="54"/>
      <c r="R1190" s="54"/>
      <c r="S1190" s="54"/>
      <c r="T1190" s="54"/>
      <c r="U1190" s="54"/>
      <c r="V1190" s="54"/>
      <c r="W1190" s="54"/>
      <c r="X1190" s="54"/>
      <c r="Y1190" s="54"/>
      <c r="Z1190" s="54"/>
      <c r="AA1190" s="54">
        <f t="shared" si="99"/>
        <v>0</v>
      </c>
      <c r="AB1190" s="55"/>
      <c r="AC1190" s="168"/>
      <c r="AD1190" s="168"/>
      <c r="AE1190" s="168"/>
      <c r="AF1190" s="168"/>
      <c r="AG1190" s="168"/>
      <c r="AH1190" s="168"/>
      <c r="AI1190" s="168"/>
      <c r="AJ1190" s="168"/>
      <c r="AK1190" s="168"/>
      <c r="AL1190" s="168"/>
      <c r="AM1190" s="168"/>
      <c r="AN1190" s="168"/>
    </row>
    <row r="1191" spans="1:40" s="16" customFormat="1" ht="10.199999999999999">
      <c r="A1191" s="16">
        <v>5130211110</v>
      </c>
      <c r="B1191" s="167" t="s">
        <v>1275</v>
      </c>
      <c r="C1191" s="54">
        <f>VLOOKUP(A1191,Clasificación!C:J,5,FALSE)</f>
        <v>7034291</v>
      </c>
      <c r="D1191" s="54"/>
      <c r="E1191" s="54"/>
      <c r="F1191" s="54">
        <f>+VLOOKUP(A1191,Clasificación!C:K,9,FALSE)</f>
        <v>0</v>
      </c>
      <c r="G1191" s="54">
        <f t="shared" si="95"/>
        <v>7034291</v>
      </c>
      <c r="H1191" s="54"/>
      <c r="I1191" s="54"/>
      <c r="J1191" s="54"/>
      <c r="K1191" s="54"/>
      <c r="L1191" s="54">
        <f>-G1191</f>
        <v>-7034291</v>
      </c>
      <c r="M1191" s="54"/>
      <c r="N1191" s="54"/>
      <c r="O1191" s="54"/>
      <c r="P1191" s="54"/>
      <c r="Q1191" s="54"/>
      <c r="R1191" s="54"/>
      <c r="S1191" s="54"/>
      <c r="T1191" s="54"/>
      <c r="U1191" s="54"/>
      <c r="V1191" s="54"/>
      <c r="W1191" s="54"/>
      <c r="X1191" s="54"/>
      <c r="Y1191" s="54"/>
      <c r="Z1191" s="54"/>
      <c r="AA1191" s="54">
        <f t="shared" si="99"/>
        <v>0</v>
      </c>
      <c r="AB1191" s="55"/>
      <c r="AC1191" s="168"/>
      <c r="AD1191" s="168"/>
      <c r="AE1191" s="168"/>
      <c r="AF1191" s="168"/>
      <c r="AG1191" s="168"/>
      <c r="AH1191" s="168"/>
      <c r="AI1191" s="168"/>
      <c r="AJ1191" s="168"/>
      <c r="AK1191" s="168"/>
      <c r="AL1191" s="168"/>
      <c r="AM1191" s="168"/>
      <c r="AN1191" s="168"/>
    </row>
    <row r="1192" spans="1:40" s="16" customFormat="1" ht="10.199999999999999" hidden="1">
      <c r="A1192" s="16">
        <v>51303</v>
      </c>
      <c r="B1192" s="167" t="s">
        <v>112</v>
      </c>
      <c r="C1192" s="54">
        <f>VLOOKUP(A1192,Clasificación!C:J,5,FALSE)</f>
        <v>0</v>
      </c>
      <c r="D1192" s="54"/>
      <c r="E1192" s="54"/>
      <c r="F1192" s="54">
        <f>+VLOOKUP(A1192,Clasificación!C:K,9,FALSE)</f>
        <v>0</v>
      </c>
      <c r="G1192" s="54">
        <f t="shared" si="95"/>
        <v>0</v>
      </c>
      <c r="H1192" s="54"/>
      <c r="I1192" s="54"/>
      <c r="J1192" s="54"/>
      <c r="K1192" s="54"/>
      <c r="L1192" s="54"/>
      <c r="M1192" s="54"/>
      <c r="N1192" s="54"/>
      <c r="O1192" s="54"/>
      <c r="P1192" s="54"/>
      <c r="Q1192" s="54"/>
      <c r="R1192" s="54"/>
      <c r="S1192" s="54"/>
      <c r="T1192" s="54"/>
      <c r="U1192" s="54"/>
      <c r="V1192" s="54"/>
      <c r="W1192" s="54"/>
      <c r="X1192" s="54"/>
      <c r="Y1192" s="54"/>
      <c r="Z1192" s="54"/>
      <c r="AA1192" s="54">
        <f t="shared" si="99"/>
        <v>0</v>
      </c>
      <c r="AB1192" s="55"/>
      <c r="AC1192" s="168"/>
      <c r="AD1192" s="168"/>
      <c r="AE1192" s="168"/>
      <c r="AF1192" s="168"/>
      <c r="AG1192" s="168"/>
      <c r="AH1192" s="168"/>
      <c r="AI1192" s="168"/>
      <c r="AJ1192" s="168"/>
      <c r="AK1192" s="168"/>
      <c r="AL1192" s="168"/>
      <c r="AM1192" s="168"/>
      <c r="AN1192" s="168"/>
    </row>
    <row r="1193" spans="1:40" s="16" customFormat="1" ht="10.199999999999999" hidden="1">
      <c r="A1193" s="16">
        <v>513031</v>
      </c>
      <c r="B1193" s="167" t="s">
        <v>112</v>
      </c>
      <c r="C1193" s="54">
        <f>VLOOKUP(A1193,Clasificación!C:J,5,FALSE)</f>
        <v>0</v>
      </c>
      <c r="D1193" s="54"/>
      <c r="E1193" s="54"/>
      <c r="F1193" s="54">
        <f>+VLOOKUP(A1193,Clasificación!C:K,9,FALSE)</f>
        <v>0</v>
      </c>
      <c r="G1193" s="54">
        <f t="shared" si="95"/>
        <v>0</v>
      </c>
      <c r="H1193" s="54"/>
      <c r="I1193" s="54"/>
      <c r="J1193" s="54"/>
      <c r="K1193" s="54"/>
      <c r="L1193" s="54"/>
      <c r="M1193" s="54"/>
      <c r="N1193" s="54"/>
      <c r="O1193" s="54"/>
      <c r="P1193" s="54"/>
      <c r="Q1193" s="54"/>
      <c r="R1193" s="54"/>
      <c r="S1193" s="54"/>
      <c r="T1193" s="54"/>
      <c r="U1193" s="54"/>
      <c r="V1193" s="54"/>
      <c r="W1193" s="54"/>
      <c r="X1193" s="54"/>
      <c r="Y1193" s="54"/>
      <c r="Z1193" s="54"/>
      <c r="AA1193" s="54">
        <f t="shared" si="99"/>
        <v>0</v>
      </c>
      <c r="AB1193" s="55"/>
      <c r="AC1193" s="168"/>
      <c r="AD1193" s="168"/>
      <c r="AE1193" s="168"/>
      <c r="AF1193" s="168"/>
      <c r="AG1193" s="168"/>
      <c r="AH1193" s="168"/>
      <c r="AI1193" s="168"/>
      <c r="AJ1193" s="168"/>
      <c r="AK1193" s="168"/>
      <c r="AL1193" s="168"/>
      <c r="AM1193" s="168"/>
      <c r="AN1193" s="168"/>
    </row>
    <row r="1194" spans="1:40" s="16" customFormat="1" ht="10.199999999999999" hidden="1">
      <c r="A1194" s="16">
        <v>5130311</v>
      </c>
      <c r="B1194" s="167" t="s">
        <v>112</v>
      </c>
      <c r="C1194" s="54">
        <f>VLOOKUP(A1194,Clasificación!C:J,5,FALSE)</f>
        <v>0</v>
      </c>
      <c r="D1194" s="54"/>
      <c r="E1194" s="54"/>
      <c r="F1194" s="54">
        <f>+VLOOKUP(A1194,Clasificación!C:K,9,FALSE)</f>
        <v>0</v>
      </c>
      <c r="G1194" s="54">
        <f t="shared" si="95"/>
        <v>0</v>
      </c>
      <c r="H1194" s="54"/>
      <c r="I1194" s="54"/>
      <c r="J1194" s="54"/>
      <c r="K1194" s="54"/>
      <c r="L1194" s="54"/>
      <c r="M1194" s="54"/>
      <c r="N1194" s="54"/>
      <c r="O1194" s="54"/>
      <c r="P1194" s="54"/>
      <c r="Q1194" s="54"/>
      <c r="R1194" s="54"/>
      <c r="S1194" s="54"/>
      <c r="T1194" s="54"/>
      <c r="U1194" s="54"/>
      <c r="V1194" s="54"/>
      <c r="W1194" s="54"/>
      <c r="X1194" s="54"/>
      <c r="Y1194" s="54"/>
      <c r="Z1194" s="54"/>
      <c r="AA1194" s="54">
        <f t="shared" si="99"/>
        <v>0</v>
      </c>
      <c r="AB1194" s="55"/>
      <c r="AC1194" s="168"/>
      <c r="AD1194" s="168"/>
      <c r="AE1194" s="168"/>
      <c r="AF1194" s="168"/>
      <c r="AG1194" s="168"/>
      <c r="AH1194" s="168"/>
      <c r="AI1194" s="168"/>
      <c r="AJ1194" s="168"/>
      <c r="AK1194" s="168"/>
      <c r="AL1194" s="168"/>
      <c r="AM1194" s="168"/>
      <c r="AN1194" s="168"/>
    </row>
    <row r="1195" spans="1:40" s="16" customFormat="1" ht="10.199999999999999" hidden="1">
      <c r="A1195" s="16">
        <v>51303111</v>
      </c>
      <c r="B1195" s="167" t="s">
        <v>112</v>
      </c>
      <c r="C1195" s="54">
        <f>VLOOKUP(A1195,Clasificación!C:J,5,FALSE)</f>
        <v>0</v>
      </c>
      <c r="D1195" s="54"/>
      <c r="E1195" s="54"/>
      <c r="F1195" s="54">
        <f>+VLOOKUP(A1195,Clasificación!C:K,9,FALSE)</f>
        <v>0</v>
      </c>
      <c r="G1195" s="54">
        <f t="shared" si="95"/>
        <v>0</v>
      </c>
      <c r="H1195" s="54"/>
      <c r="I1195" s="54"/>
      <c r="J1195" s="54"/>
      <c r="K1195" s="54"/>
      <c r="L1195" s="54"/>
      <c r="M1195" s="54"/>
      <c r="N1195" s="54"/>
      <c r="O1195" s="54"/>
      <c r="P1195" s="54"/>
      <c r="Q1195" s="54"/>
      <c r="R1195" s="54"/>
      <c r="S1195" s="54"/>
      <c r="T1195" s="54"/>
      <c r="U1195" s="54"/>
      <c r="V1195" s="54"/>
      <c r="W1195" s="54"/>
      <c r="X1195" s="54"/>
      <c r="Y1195" s="54"/>
      <c r="Z1195" s="54"/>
      <c r="AA1195" s="54">
        <f t="shared" si="99"/>
        <v>0</v>
      </c>
      <c r="AB1195" s="55"/>
      <c r="AC1195" s="168"/>
      <c r="AD1195" s="168"/>
      <c r="AE1195" s="168"/>
      <c r="AF1195" s="168"/>
      <c r="AG1195" s="168"/>
      <c r="AH1195" s="168"/>
      <c r="AI1195" s="168"/>
      <c r="AJ1195" s="168"/>
      <c r="AK1195" s="168"/>
      <c r="AL1195" s="168"/>
      <c r="AM1195" s="168"/>
      <c r="AN1195" s="168"/>
    </row>
    <row r="1196" spans="1:40" s="16" customFormat="1" ht="10.199999999999999" hidden="1">
      <c r="A1196" s="16">
        <v>5130311101</v>
      </c>
      <c r="B1196" s="167" t="s">
        <v>776</v>
      </c>
      <c r="C1196" s="54">
        <f>VLOOKUP(A1196,Clasificación!C:J,5,FALSE)</f>
        <v>0</v>
      </c>
      <c r="D1196" s="54"/>
      <c r="E1196" s="54"/>
      <c r="F1196" s="54">
        <f>+VLOOKUP(A1196,Clasificación!C:K,9,FALSE)</f>
        <v>0</v>
      </c>
      <c r="G1196" s="54">
        <f t="shared" si="95"/>
        <v>0</v>
      </c>
      <c r="H1196" s="54"/>
      <c r="I1196" s="54"/>
      <c r="J1196" s="54"/>
      <c r="K1196" s="54"/>
      <c r="L1196" s="54"/>
      <c r="M1196" s="54"/>
      <c r="N1196" s="54"/>
      <c r="O1196" s="54"/>
      <c r="P1196" s="54"/>
      <c r="Q1196" s="54"/>
      <c r="R1196" s="54"/>
      <c r="S1196" s="54"/>
      <c r="T1196" s="54"/>
      <c r="U1196" s="54"/>
      <c r="V1196" s="54"/>
      <c r="W1196" s="54"/>
      <c r="X1196" s="54"/>
      <c r="Y1196" s="54"/>
      <c r="Z1196" s="54"/>
      <c r="AA1196" s="54">
        <f t="shared" si="99"/>
        <v>0</v>
      </c>
      <c r="AB1196" s="55"/>
      <c r="AC1196" s="168"/>
      <c r="AD1196" s="168"/>
      <c r="AE1196" s="168"/>
      <c r="AF1196" s="168"/>
      <c r="AG1196" s="168"/>
      <c r="AH1196" s="168"/>
      <c r="AI1196" s="168"/>
      <c r="AJ1196" s="168"/>
      <c r="AK1196" s="168"/>
      <c r="AL1196" s="168"/>
      <c r="AM1196" s="168"/>
      <c r="AN1196" s="168"/>
    </row>
    <row r="1197" spans="1:40" s="16" customFormat="1" ht="10.199999999999999" hidden="1">
      <c r="A1197" s="16">
        <v>5130311102</v>
      </c>
      <c r="B1197" s="167" t="s">
        <v>777</v>
      </c>
      <c r="C1197" s="54">
        <f>VLOOKUP(A1197,Clasificación!C:J,5,FALSE)</f>
        <v>519714100</v>
      </c>
      <c r="D1197" s="54"/>
      <c r="E1197" s="54"/>
      <c r="F1197" s="54">
        <f>+VLOOKUP(A1197,Clasificación!C:K,9,FALSE)</f>
        <v>0</v>
      </c>
      <c r="G1197" s="54">
        <f t="shared" si="95"/>
        <v>519714100</v>
      </c>
      <c r="H1197" s="54"/>
      <c r="I1197" s="54">
        <f>-G1197</f>
        <v>-519714100</v>
      </c>
      <c r="J1197" s="54"/>
      <c r="K1197" s="54"/>
      <c r="L1197" s="54"/>
      <c r="M1197" s="54"/>
      <c r="N1197" s="54"/>
      <c r="O1197" s="54"/>
      <c r="P1197" s="54"/>
      <c r="Q1197" s="54"/>
      <c r="R1197" s="54"/>
      <c r="S1197" s="54"/>
      <c r="T1197" s="54"/>
      <c r="U1197" s="54"/>
      <c r="V1197" s="54"/>
      <c r="W1197" s="54"/>
      <c r="X1197" s="54"/>
      <c r="Y1197" s="54"/>
      <c r="Z1197" s="54"/>
      <c r="AA1197" s="54">
        <f t="shared" si="99"/>
        <v>0</v>
      </c>
      <c r="AB1197" s="55"/>
      <c r="AC1197" s="168"/>
      <c r="AD1197" s="168"/>
      <c r="AE1197" s="168"/>
      <c r="AF1197" s="168"/>
      <c r="AG1197" s="168"/>
      <c r="AH1197" s="168"/>
      <c r="AI1197" s="168"/>
      <c r="AJ1197" s="168"/>
      <c r="AK1197" s="168"/>
      <c r="AL1197" s="168"/>
      <c r="AM1197" s="168"/>
      <c r="AN1197" s="168"/>
    </row>
    <row r="1198" spans="1:40" s="322" customFormat="1" ht="10.199999999999999">
      <c r="A1198" s="322">
        <v>5130311103</v>
      </c>
      <c r="B1198" s="323" t="s">
        <v>293</v>
      </c>
      <c r="C1198" s="324">
        <f>VLOOKUP(A1198,Clasificación!C:J,5,FALSE)</f>
        <v>60000000</v>
      </c>
      <c r="D1198" s="324"/>
      <c r="E1198" s="324"/>
      <c r="F1198" s="324">
        <f>+VLOOKUP(A1198,Clasificación!C:K,9,FALSE)</f>
        <v>0</v>
      </c>
      <c r="G1198" s="324">
        <f t="shared" si="95"/>
        <v>60000000</v>
      </c>
      <c r="H1198" s="324"/>
      <c r="I1198" s="324"/>
      <c r="J1198" s="324"/>
      <c r="K1198" s="324"/>
      <c r="L1198" s="324">
        <f>-G1198</f>
        <v>-60000000</v>
      </c>
      <c r="M1198" s="324"/>
      <c r="N1198" s="324"/>
      <c r="O1198" s="324"/>
      <c r="P1198" s="324"/>
      <c r="Q1198" s="324"/>
      <c r="R1198" s="324"/>
      <c r="S1198" s="324"/>
      <c r="T1198" s="324"/>
      <c r="U1198" s="324"/>
      <c r="V1198" s="324"/>
      <c r="W1198" s="324"/>
      <c r="X1198" s="324"/>
      <c r="Y1198" s="324"/>
      <c r="Z1198" s="324"/>
      <c r="AA1198" s="324">
        <f t="shared" si="99"/>
        <v>0</v>
      </c>
      <c r="AB1198" s="325"/>
      <c r="AC1198" s="326"/>
      <c r="AD1198" s="326"/>
      <c r="AE1198" s="326"/>
      <c r="AF1198" s="326"/>
      <c r="AG1198" s="326"/>
      <c r="AH1198" s="326"/>
      <c r="AI1198" s="326"/>
      <c r="AJ1198" s="326"/>
      <c r="AK1198" s="326"/>
      <c r="AL1198" s="326"/>
      <c r="AM1198" s="326"/>
      <c r="AN1198" s="326"/>
    </row>
    <row r="1199" spans="1:40" s="16" customFormat="1" ht="10.199999999999999" hidden="1">
      <c r="A1199" s="16">
        <v>5130311104</v>
      </c>
      <c r="B1199" s="167" t="s">
        <v>1102</v>
      </c>
      <c r="C1199" s="54">
        <f>VLOOKUP(A1199,Clasificación!C:J,5,FALSE)</f>
        <v>359415474</v>
      </c>
      <c r="D1199" s="54"/>
      <c r="E1199" s="54"/>
      <c r="F1199" s="54">
        <f>+VLOOKUP(A1199,Clasificación!C:K,9,FALSE)</f>
        <v>0</v>
      </c>
      <c r="G1199" s="54">
        <f t="shared" si="95"/>
        <v>359415474</v>
      </c>
      <c r="H1199" s="54"/>
      <c r="I1199" s="54">
        <f>-G1199</f>
        <v>-359415474</v>
      </c>
      <c r="J1199" s="54"/>
      <c r="K1199" s="54"/>
      <c r="L1199" s="54"/>
      <c r="M1199" s="54"/>
      <c r="N1199" s="54"/>
      <c r="O1199" s="54"/>
      <c r="P1199" s="54"/>
      <c r="Q1199" s="54"/>
      <c r="R1199" s="54"/>
      <c r="S1199" s="54"/>
      <c r="T1199" s="54"/>
      <c r="U1199" s="54"/>
      <c r="V1199" s="54"/>
      <c r="W1199" s="54"/>
      <c r="X1199" s="54"/>
      <c r="Y1199" s="54"/>
      <c r="Z1199" s="54"/>
      <c r="AA1199" s="54">
        <f t="shared" si="99"/>
        <v>0</v>
      </c>
      <c r="AB1199" s="55"/>
      <c r="AC1199" s="168"/>
      <c r="AD1199" s="168"/>
      <c r="AE1199" s="168"/>
      <c r="AF1199" s="168"/>
      <c r="AG1199" s="168"/>
      <c r="AH1199" s="168"/>
      <c r="AI1199" s="168"/>
      <c r="AJ1199" s="168"/>
      <c r="AK1199" s="168"/>
      <c r="AL1199" s="168"/>
      <c r="AM1199" s="168"/>
      <c r="AN1199" s="168"/>
    </row>
    <row r="1200" spans="1:40" s="16" customFormat="1" ht="10.199999999999999" hidden="1">
      <c r="A1200" s="16">
        <v>51304</v>
      </c>
      <c r="B1200" s="167" t="s">
        <v>128</v>
      </c>
      <c r="C1200" s="54">
        <f>VLOOKUP(A1200,Clasificación!C:J,5,FALSE)</f>
        <v>0</v>
      </c>
      <c r="D1200" s="54"/>
      <c r="E1200" s="54"/>
      <c r="F1200" s="54">
        <f>+VLOOKUP(A1200,Clasificación!C:K,9,FALSE)</f>
        <v>0</v>
      </c>
      <c r="G1200" s="54">
        <f t="shared" si="95"/>
        <v>0</v>
      </c>
      <c r="H1200" s="54"/>
      <c r="I1200" s="54"/>
      <c r="J1200" s="54"/>
      <c r="K1200" s="54"/>
      <c r="L1200" s="54"/>
      <c r="M1200" s="54"/>
      <c r="N1200" s="54"/>
      <c r="O1200" s="54"/>
      <c r="P1200" s="54"/>
      <c r="Q1200" s="54"/>
      <c r="R1200" s="54"/>
      <c r="S1200" s="54"/>
      <c r="T1200" s="54"/>
      <c r="U1200" s="54"/>
      <c r="V1200" s="54"/>
      <c r="W1200" s="54"/>
      <c r="X1200" s="54"/>
      <c r="Y1200" s="54"/>
      <c r="Z1200" s="54"/>
      <c r="AA1200" s="54">
        <f t="shared" si="99"/>
        <v>0</v>
      </c>
      <c r="AB1200" s="55"/>
      <c r="AC1200" s="168"/>
      <c r="AD1200" s="168"/>
      <c r="AE1200" s="168"/>
      <c r="AF1200" s="168"/>
      <c r="AG1200" s="168"/>
      <c r="AH1200" s="168"/>
      <c r="AI1200" s="168"/>
      <c r="AJ1200" s="168"/>
      <c r="AK1200" s="168"/>
      <c r="AL1200" s="168"/>
      <c r="AM1200" s="168"/>
      <c r="AN1200" s="168"/>
    </row>
    <row r="1201" spans="1:40" s="16" customFormat="1" ht="10.199999999999999" hidden="1">
      <c r="A1201" s="16">
        <v>513041</v>
      </c>
      <c r="B1201" s="167" t="s">
        <v>128</v>
      </c>
      <c r="C1201" s="54">
        <f>VLOOKUP(A1201,Clasificación!C:J,5,FALSE)</f>
        <v>0</v>
      </c>
      <c r="D1201" s="54"/>
      <c r="E1201" s="54"/>
      <c r="F1201" s="54">
        <f>+VLOOKUP(A1201,Clasificación!C:K,9,FALSE)</f>
        <v>0</v>
      </c>
      <c r="G1201" s="54">
        <f t="shared" si="95"/>
        <v>0</v>
      </c>
      <c r="H1201" s="54"/>
      <c r="I1201" s="54"/>
      <c r="J1201" s="54"/>
      <c r="K1201" s="54"/>
      <c r="L1201" s="54"/>
      <c r="M1201" s="54"/>
      <c r="N1201" s="54"/>
      <c r="O1201" s="54"/>
      <c r="P1201" s="54"/>
      <c r="Q1201" s="54"/>
      <c r="R1201" s="54"/>
      <c r="S1201" s="54"/>
      <c r="T1201" s="54"/>
      <c r="U1201" s="54"/>
      <c r="V1201" s="54"/>
      <c r="W1201" s="54"/>
      <c r="X1201" s="54"/>
      <c r="Y1201" s="54"/>
      <c r="Z1201" s="54"/>
      <c r="AA1201" s="54">
        <f t="shared" si="99"/>
        <v>0</v>
      </c>
      <c r="AB1201" s="55"/>
      <c r="AC1201" s="168"/>
      <c r="AD1201" s="168"/>
      <c r="AE1201" s="168"/>
      <c r="AF1201" s="168"/>
      <c r="AG1201" s="168"/>
      <c r="AH1201" s="168"/>
      <c r="AI1201" s="168"/>
      <c r="AJ1201" s="168"/>
      <c r="AK1201" s="168"/>
      <c r="AL1201" s="168"/>
      <c r="AM1201" s="168"/>
      <c r="AN1201" s="168"/>
    </row>
    <row r="1202" spans="1:40" s="16" customFormat="1" ht="10.199999999999999" hidden="1">
      <c r="A1202" s="16">
        <v>5130411</v>
      </c>
      <c r="B1202" s="167" t="s">
        <v>128</v>
      </c>
      <c r="C1202" s="54">
        <f>VLOOKUP(A1202,Clasificación!C:J,5,FALSE)</f>
        <v>0</v>
      </c>
      <c r="D1202" s="54"/>
      <c r="E1202" s="54"/>
      <c r="F1202" s="54">
        <f>+VLOOKUP(A1202,Clasificación!C:K,9,FALSE)</f>
        <v>0</v>
      </c>
      <c r="G1202" s="54">
        <f t="shared" si="95"/>
        <v>0</v>
      </c>
      <c r="H1202" s="54"/>
      <c r="I1202" s="54"/>
      <c r="J1202" s="54"/>
      <c r="K1202" s="54"/>
      <c r="L1202" s="54"/>
      <c r="M1202" s="54"/>
      <c r="N1202" s="54"/>
      <c r="O1202" s="54"/>
      <c r="P1202" s="54"/>
      <c r="Q1202" s="54"/>
      <c r="R1202" s="54"/>
      <c r="S1202" s="54"/>
      <c r="T1202" s="54"/>
      <c r="U1202" s="54"/>
      <c r="V1202" s="54"/>
      <c r="W1202" s="54"/>
      <c r="X1202" s="54"/>
      <c r="Y1202" s="54"/>
      <c r="Z1202" s="54"/>
      <c r="AA1202" s="54">
        <f t="shared" si="99"/>
        <v>0</v>
      </c>
      <c r="AB1202" s="55"/>
      <c r="AC1202" s="168"/>
      <c r="AD1202" s="168"/>
      <c r="AE1202" s="168"/>
      <c r="AF1202" s="168"/>
      <c r="AG1202" s="168"/>
      <c r="AH1202" s="168"/>
      <c r="AI1202" s="168"/>
      <c r="AJ1202" s="168"/>
      <c r="AK1202" s="168"/>
      <c r="AL1202" s="168"/>
      <c r="AM1202" s="168"/>
      <c r="AN1202" s="168"/>
    </row>
    <row r="1203" spans="1:40" s="16" customFormat="1" ht="10.199999999999999" hidden="1">
      <c r="A1203" s="16">
        <v>51304111</v>
      </c>
      <c r="B1203" s="167" t="s">
        <v>128</v>
      </c>
      <c r="C1203" s="54">
        <f>VLOOKUP(A1203,Clasificación!C:J,5,FALSE)</f>
        <v>0</v>
      </c>
      <c r="D1203" s="54"/>
      <c r="E1203" s="54"/>
      <c r="F1203" s="54">
        <f>+VLOOKUP(A1203,Clasificación!C:K,9,FALSE)</f>
        <v>0</v>
      </c>
      <c r="G1203" s="54">
        <f t="shared" si="95"/>
        <v>0</v>
      </c>
      <c r="H1203" s="54"/>
      <c r="I1203" s="54"/>
      <c r="J1203" s="54"/>
      <c r="K1203" s="54"/>
      <c r="L1203" s="54"/>
      <c r="M1203" s="54"/>
      <c r="N1203" s="54"/>
      <c r="O1203" s="54"/>
      <c r="P1203" s="54"/>
      <c r="Q1203" s="54"/>
      <c r="R1203" s="54"/>
      <c r="S1203" s="54"/>
      <c r="T1203" s="54"/>
      <c r="U1203" s="54"/>
      <c r="V1203" s="54"/>
      <c r="W1203" s="54"/>
      <c r="X1203" s="54"/>
      <c r="Y1203" s="54"/>
      <c r="Z1203" s="54"/>
      <c r="AA1203" s="54">
        <f t="shared" si="99"/>
        <v>0</v>
      </c>
      <c r="AB1203" s="55"/>
      <c r="AC1203" s="168"/>
      <c r="AD1203" s="168"/>
      <c r="AE1203" s="168"/>
      <c r="AF1203" s="168"/>
      <c r="AG1203" s="168"/>
      <c r="AH1203" s="168"/>
      <c r="AI1203" s="168"/>
      <c r="AJ1203" s="168"/>
      <c r="AK1203" s="168"/>
      <c r="AL1203" s="168"/>
      <c r="AM1203" s="168"/>
      <c r="AN1203" s="168"/>
    </row>
    <row r="1204" spans="1:40" s="16" customFormat="1" ht="10.199999999999999">
      <c r="A1204" s="16">
        <v>5130411101</v>
      </c>
      <c r="B1204" s="167" t="s">
        <v>694</v>
      </c>
      <c r="C1204" s="54">
        <f>VLOOKUP(A1204,Clasificación!C:J,5,FALSE)</f>
        <v>162609263</v>
      </c>
      <c r="D1204" s="54"/>
      <c r="E1204" s="54"/>
      <c r="F1204" s="54">
        <f>+VLOOKUP(A1204,Clasificación!C:K,9,FALSE)</f>
        <v>0</v>
      </c>
      <c r="G1204" s="54">
        <f t="shared" si="95"/>
        <v>162609263</v>
      </c>
      <c r="H1204" s="54"/>
      <c r="I1204" s="54"/>
      <c r="J1204" s="54"/>
      <c r="K1204" s="54"/>
      <c r="L1204" s="54">
        <f>-G1204</f>
        <v>-162609263</v>
      </c>
      <c r="M1204" s="54"/>
      <c r="N1204" s="54"/>
      <c r="O1204" s="54"/>
      <c r="P1204" s="54"/>
      <c r="Q1204" s="54"/>
      <c r="R1204" s="54"/>
      <c r="S1204" s="54"/>
      <c r="T1204" s="54"/>
      <c r="U1204" s="54"/>
      <c r="V1204" s="54"/>
      <c r="W1204" s="54"/>
      <c r="X1204" s="54"/>
      <c r="Y1204" s="54"/>
      <c r="Z1204" s="54"/>
      <c r="AA1204" s="54">
        <f t="shared" si="99"/>
        <v>0</v>
      </c>
      <c r="AB1204" s="55"/>
      <c r="AC1204" s="168"/>
      <c r="AD1204" s="168"/>
      <c r="AE1204" s="168"/>
      <c r="AF1204" s="168"/>
      <c r="AG1204" s="168"/>
      <c r="AH1204" s="168"/>
      <c r="AI1204" s="168"/>
      <c r="AJ1204" s="168"/>
      <c r="AK1204" s="168"/>
      <c r="AL1204" s="168"/>
      <c r="AM1204" s="168"/>
      <c r="AN1204" s="168"/>
    </row>
    <row r="1205" spans="1:40" s="16" customFormat="1" ht="10.199999999999999" hidden="1">
      <c r="A1205" s="16">
        <v>5130411102</v>
      </c>
      <c r="B1205" s="167" t="s">
        <v>695</v>
      </c>
      <c r="C1205" s="54">
        <f>VLOOKUP(A1205,Clasificación!C:J,5,FALSE)</f>
        <v>0</v>
      </c>
      <c r="D1205" s="54"/>
      <c r="E1205" s="54"/>
      <c r="F1205" s="54">
        <f>+VLOOKUP(A1205,Clasificación!C:K,9,FALSE)</f>
        <v>0</v>
      </c>
      <c r="G1205" s="54">
        <f t="shared" si="95"/>
        <v>0</v>
      </c>
      <c r="H1205" s="54"/>
      <c r="I1205" s="54"/>
      <c r="J1205" s="54"/>
      <c r="K1205" s="54"/>
      <c r="L1205" s="54"/>
      <c r="M1205" s="54"/>
      <c r="N1205" s="54"/>
      <c r="O1205" s="54"/>
      <c r="P1205" s="54"/>
      <c r="Q1205" s="54"/>
      <c r="R1205" s="54"/>
      <c r="S1205" s="54"/>
      <c r="T1205" s="54"/>
      <c r="U1205" s="54"/>
      <c r="V1205" s="54"/>
      <c r="W1205" s="54"/>
      <c r="X1205" s="54"/>
      <c r="Y1205" s="54"/>
      <c r="Z1205" s="54"/>
      <c r="AA1205" s="54">
        <f t="shared" si="99"/>
        <v>0</v>
      </c>
      <c r="AB1205" s="55"/>
      <c r="AC1205" s="168"/>
      <c r="AD1205" s="168"/>
      <c r="AE1205" s="168"/>
      <c r="AF1205" s="168"/>
      <c r="AG1205" s="168"/>
      <c r="AH1205" s="168"/>
      <c r="AI1205" s="168"/>
      <c r="AJ1205" s="168"/>
      <c r="AK1205" s="168"/>
      <c r="AL1205" s="168"/>
      <c r="AM1205" s="168"/>
      <c r="AN1205" s="168"/>
    </row>
    <row r="1206" spans="1:40" s="16" customFormat="1" ht="10.199999999999999">
      <c r="A1206" s="16">
        <v>5130411103</v>
      </c>
      <c r="B1206" s="167" t="s">
        <v>778</v>
      </c>
      <c r="C1206" s="54">
        <f>VLOOKUP(A1206,Clasificación!C:J,5,FALSE)</f>
        <v>8750358</v>
      </c>
      <c r="D1206" s="54"/>
      <c r="E1206" s="54"/>
      <c r="F1206" s="54">
        <f>+VLOOKUP(A1206,Clasificación!C:K,9,FALSE)</f>
        <v>0</v>
      </c>
      <c r="G1206" s="54">
        <f t="shared" si="95"/>
        <v>8750358</v>
      </c>
      <c r="H1206" s="54"/>
      <c r="I1206" s="54"/>
      <c r="J1206" s="54"/>
      <c r="K1206" s="54"/>
      <c r="L1206" s="54">
        <f t="shared" ref="L1206:L1213" si="102">-G1206</f>
        <v>-8750358</v>
      </c>
      <c r="M1206" s="54"/>
      <c r="N1206" s="54"/>
      <c r="O1206" s="54"/>
      <c r="P1206" s="54"/>
      <c r="Q1206" s="54"/>
      <c r="R1206" s="54"/>
      <c r="S1206" s="54"/>
      <c r="T1206" s="54"/>
      <c r="U1206" s="54"/>
      <c r="V1206" s="54"/>
      <c r="W1206" s="54"/>
      <c r="X1206" s="54"/>
      <c r="Y1206" s="54"/>
      <c r="Z1206" s="54"/>
      <c r="AA1206" s="54">
        <f t="shared" si="99"/>
        <v>0</v>
      </c>
      <c r="AB1206" s="55"/>
      <c r="AC1206" s="168"/>
      <c r="AD1206" s="168"/>
      <c r="AE1206" s="168"/>
      <c r="AF1206" s="168"/>
      <c r="AG1206" s="168"/>
      <c r="AH1206" s="168"/>
      <c r="AI1206" s="168"/>
      <c r="AJ1206" s="168"/>
      <c r="AK1206" s="168"/>
      <c r="AL1206" s="168"/>
      <c r="AM1206" s="168"/>
      <c r="AN1206" s="168"/>
    </row>
    <row r="1207" spans="1:40" s="16" customFormat="1" ht="10.199999999999999">
      <c r="A1207" s="16">
        <v>5130411104</v>
      </c>
      <c r="B1207" s="167" t="s">
        <v>779</v>
      </c>
      <c r="C1207" s="54">
        <f>VLOOKUP(A1207,Clasificación!C:J,5,FALSE)</f>
        <v>3380000</v>
      </c>
      <c r="D1207" s="54"/>
      <c r="E1207" s="54"/>
      <c r="F1207" s="54">
        <f>+VLOOKUP(A1207,Clasificación!C:K,9,FALSE)</f>
        <v>0</v>
      </c>
      <c r="G1207" s="54">
        <f t="shared" ref="G1207:G1271" si="103">C1207+D1207-E1207-F1207</f>
        <v>3380000</v>
      </c>
      <c r="H1207" s="54"/>
      <c r="I1207" s="54"/>
      <c r="J1207" s="54"/>
      <c r="K1207" s="54"/>
      <c r="L1207" s="54">
        <f t="shared" si="102"/>
        <v>-3380000</v>
      </c>
      <c r="M1207" s="54"/>
      <c r="N1207" s="54"/>
      <c r="O1207" s="54"/>
      <c r="P1207" s="54"/>
      <c r="Q1207" s="54"/>
      <c r="R1207" s="54"/>
      <c r="S1207" s="54"/>
      <c r="T1207" s="54"/>
      <c r="U1207" s="54"/>
      <c r="V1207" s="54"/>
      <c r="W1207" s="54"/>
      <c r="X1207" s="54"/>
      <c r="Y1207" s="54"/>
      <c r="Z1207" s="54"/>
      <c r="AA1207" s="54">
        <f t="shared" si="99"/>
        <v>0</v>
      </c>
      <c r="AB1207" s="55"/>
      <c r="AC1207" s="168"/>
      <c r="AD1207" s="168"/>
      <c r="AE1207" s="168"/>
      <c r="AF1207" s="168"/>
      <c r="AG1207" s="168"/>
      <c r="AH1207" s="168"/>
      <c r="AI1207" s="168"/>
      <c r="AJ1207" s="168"/>
      <c r="AK1207" s="168"/>
      <c r="AL1207" s="168"/>
      <c r="AM1207" s="168"/>
      <c r="AN1207" s="168"/>
    </row>
    <row r="1208" spans="1:40" s="16" customFormat="1" ht="10.199999999999999">
      <c r="A1208" s="16">
        <v>5130411105</v>
      </c>
      <c r="B1208" s="167" t="s">
        <v>294</v>
      </c>
      <c r="C1208" s="54">
        <f>VLOOKUP(A1208,Clasificación!C:J,5,FALSE)</f>
        <v>168367415</v>
      </c>
      <c r="D1208" s="54"/>
      <c r="E1208" s="54"/>
      <c r="F1208" s="54">
        <f>+VLOOKUP(A1208,Clasificación!C:K,9,FALSE)</f>
        <v>0</v>
      </c>
      <c r="G1208" s="54">
        <f t="shared" si="103"/>
        <v>168367415</v>
      </c>
      <c r="H1208" s="54"/>
      <c r="I1208" s="54"/>
      <c r="J1208" s="54"/>
      <c r="K1208" s="54"/>
      <c r="L1208" s="54">
        <f t="shared" si="102"/>
        <v>-168367415</v>
      </c>
      <c r="M1208" s="54"/>
      <c r="N1208" s="54"/>
      <c r="O1208" s="54"/>
      <c r="P1208" s="54"/>
      <c r="Q1208" s="54"/>
      <c r="R1208" s="54"/>
      <c r="S1208" s="54"/>
      <c r="T1208" s="54"/>
      <c r="U1208" s="54"/>
      <c r="V1208" s="54"/>
      <c r="W1208" s="54"/>
      <c r="X1208" s="54"/>
      <c r="Y1208" s="54"/>
      <c r="Z1208" s="54"/>
      <c r="AA1208" s="54">
        <f t="shared" si="99"/>
        <v>0</v>
      </c>
      <c r="AB1208" s="55"/>
      <c r="AC1208" s="168"/>
      <c r="AD1208" s="168"/>
      <c r="AE1208" s="168"/>
      <c r="AF1208" s="168"/>
      <c r="AG1208" s="168"/>
      <c r="AH1208" s="168"/>
      <c r="AI1208" s="168"/>
      <c r="AJ1208" s="168"/>
      <c r="AK1208" s="168"/>
      <c r="AL1208" s="168"/>
      <c r="AM1208" s="168"/>
      <c r="AN1208" s="168"/>
    </row>
    <row r="1209" spans="1:40" s="16" customFormat="1" ht="10.199999999999999">
      <c r="A1209" s="16">
        <v>5130411106</v>
      </c>
      <c r="B1209" s="167" t="s">
        <v>295</v>
      </c>
      <c r="C1209" s="54">
        <f>VLOOKUP(A1209,Clasificación!C:J,5,FALSE)</f>
        <v>572222404</v>
      </c>
      <c r="D1209" s="54"/>
      <c r="E1209" s="54"/>
      <c r="F1209" s="54">
        <f>+VLOOKUP(A1209,Clasificación!C:K,9,FALSE)</f>
        <v>0</v>
      </c>
      <c r="G1209" s="54">
        <f t="shared" si="103"/>
        <v>572222404</v>
      </c>
      <c r="H1209" s="54"/>
      <c r="I1209" s="54"/>
      <c r="J1209" s="54"/>
      <c r="K1209" s="54"/>
      <c r="L1209" s="54">
        <f t="shared" si="102"/>
        <v>-572222404</v>
      </c>
      <c r="M1209" s="54"/>
      <c r="N1209" s="54"/>
      <c r="O1209" s="54"/>
      <c r="P1209" s="54"/>
      <c r="Q1209" s="54"/>
      <c r="R1209" s="54"/>
      <c r="S1209" s="54"/>
      <c r="T1209" s="54"/>
      <c r="U1209" s="54"/>
      <c r="V1209" s="54"/>
      <c r="W1209" s="54"/>
      <c r="X1209" s="54"/>
      <c r="Y1209" s="54"/>
      <c r="Z1209" s="54"/>
      <c r="AA1209" s="54">
        <f t="shared" si="99"/>
        <v>0</v>
      </c>
      <c r="AB1209" s="55"/>
      <c r="AC1209" s="168"/>
      <c r="AD1209" s="168"/>
      <c r="AE1209" s="168"/>
      <c r="AF1209" s="168"/>
      <c r="AG1209" s="168"/>
      <c r="AH1209" s="168"/>
      <c r="AI1209" s="168"/>
      <c r="AJ1209" s="168"/>
      <c r="AK1209" s="168"/>
      <c r="AL1209" s="168"/>
      <c r="AM1209" s="168"/>
      <c r="AN1209" s="168"/>
    </row>
    <row r="1210" spans="1:40" s="16" customFormat="1" ht="10.199999999999999">
      <c r="A1210" s="16">
        <v>5130411107</v>
      </c>
      <c r="B1210" s="167" t="s">
        <v>1104</v>
      </c>
      <c r="C1210" s="54">
        <f>VLOOKUP(A1210,Clasificación!C:J,5,FALSE)</f>
        <v>1407990702</v>
      </c>
      <c r="D1210" s="54"/>
      <c r="E1210" s="54"/>
      <c r="F1210" s="54">
        <f>+VLOOKUP(A1210,Clasificación!C:K,9,FALSE)</f>
        <v>0</v>
      </c>
      <c r="G1210" s="54">
        <f t="shared" si="103"/>
        <v>1407990702</v>
      </c>
      <c r="H1210" s="54"/>
      <c r="I1210" s="54"/>
      <c r="J1210" s="54"/>
      <c r="K1210" s="54"/>
      <c r="L1210" s="54">
        <f t="shared" si="102"/>
        <v>-1407990702</v>
      </c>
      <c r="M1210" s="54"/>
      <c r="N1210" s="54"/>
      <c r="O1210" s="54"/>
      <c r="P1210" s="54"/>
      <c r="Q1210" s="54"/>
      <c r="R1210" s="54"/>
      <c r="S1210" s="54"/>
      <c r="T1210" s="54"/>
      <c r="U1210" s="54"/>
      <c r="V1210" s="54"/>
      <c r="W1210" s="54"/>
      <c r="X1210" s="54"/>
      <c r="Y1210" s="54"/>
      <c r="Z1210" s="54"/>
      <c r="AA1210" s="54">
        <f t="shared" si="99"/>
        <v>0</v>
      </c>
      <c r="AB1210" s="55"/>
      <c r="AC1210" s="168"/>
      <c r="AD1210" s="168"/>
      <c r="AE1210" s="168"/>
      <c r="AF1210" s="168"/>
      <c r="AG1210" s="168"/>
      <c r="AH1210" s="168"/>
      <c r="AI1210" s="168"/>
      <c r="AJ1210" s="168"/>
      <c r="AK1210" s="168"/>
      <c r="AL1210" s="168"/>
      <c r="AM1210" s="168"/>
      <c r="AN1210" s="168"/>
    </row>
    <row r="1211" spans="1:40" s="16" customFormat="1" ht="10.199999999999999">
      <c r="A1211" s="16">
        <v>5130411108</v>
      </c>
      <c r="B1211" s="167" t="s">
        <v>1191</v>
      </c>
      <c r="C1211" s="54">
        <f>VLOOKUP(A1211,Clasificación!C:J,5,FALSE)</f>
        <v>0</v>
      </c>
      <c r="D1211" s="54"/>
      <c r="E1211" s="54"/>
      <c r="F1211" s="54">
        <f>+VLOOKUP(A1211,Clasificación!C:K,9,FALSE)</f>
        <v>0</v>
      </c>
      <c r="G1211" s="54">
        <f t="shared" ref="G1211:G1212" si="104">C1211+D1211-E1211-F1211</f>
        <v>0</v>
      </c>
      <c r="H1211" s="54"/>
      <c r="I1211" s="54"/>
      <c r="J1211" s="54"/>
      <c r="K1211" s="54"/>
      <c r="L1211" s="54">
        <f t="shared" si="102"/>
        <v>0</v>
      </c>
      <c r="M1211" s="54"/>
      <c r="N1211" s="54"/>
      <c r="O1211" s="54"/>
      <c r="P1211" s="54"/>
      <c r="Q1211" s="54"/>
      <c r="R1211" s="54"/>
      <c r="S1211" s="54"/>
      <c r="T1211" s="54"/>
      <c r="U1211" s="54"/>
      <c r="V1211" s="54"/>
      <c r="W1211" s="54"/>
      <c r="X1211" s="54"/>
      <c r="Y1211" s="54"/>
      <c r="Z1211" s="54"/>
      <c r="AA1211" s="54">
        <f t="shared" ref="AA1211:AA1212" si="105">SUM(G1211:Z1211)</f>
        <v>0</v>
      </c>
      <c r="AB1211" s="55"/>
      <c r="AC1211" s="168"/>
      <c r="AD1211" s="168"/>
      <c r="AE1211" s="168"/>
      <c r="AF1211" s="168"/>
      <c r="AG1211" s="168"/>
      <c r="AH1211" s="168"/>
      <c r="AI1211" s="168"/>
      <c r="AJ1211" s="168"/>
      <c r="AK1211" s="168"/>
      <c r="AL1211" s="168"/>
      <c r="AM1211" s="168"/>
      <c r="AN1211" s="168"/>
    </row>
    <row r="1212" spans="1:40" s="16" customFormat="1" ht="10.199999999999999">
      <c r="A1212" s="16">
        <v>5130411109</v>
      </c>
      <c r="B1212" s="167" t="s">
        <v>1429</v>
      </c>
      <c r="C1212" s="54">
        <f>VLOOKUP(A1212,Clasificación!C:J,5,FALSE)</f>
        <v>15567827</v>
      </c>
      <c r="D1212" s="54"/>
      <c r="E1212" s="54"/>
      <c r="F1212" s="54">
        <f>+VLOOKUP(A1212,Clasificación!C:K,9,FALSE)</f>
        <v>0</v>
      </c>
      <c r="G1212" s="54">
        <f t="shared" si="104"/>
        <v>15567827</v>
      </c>
      <c r="H1212" s="54"/>
      <c r="I1212" s="54"/>
      <c r="J1212" s="54"/>
      <c r="K1212" s="54"/>
      <c r="L1212" s="54">
        <f t="shared" si="102"/>
        <v>-15567827</v>
      </c>
      <c r="M1212" s="54"/>
      <c r="N1212" s="54"/>
      <c r="O1212" s="54"/>
      <c r="P1212" s="54"/>
      <c r="Q1212" s="54"/>
      <c r="R1212" s="54"/>
      <c r="S1212" s="54"/>
      <c r="T1212" s="54"/>
      <c r="U1212" s="54"/>
      <c r="V1212" s="54"/>
      <c r="W1212" s="54"/>
      <c r="X1212" s="54"/>
      <c r="Y1212" s="54"/>
      <c r="Z1212" s="54"/>
      <c r="AA1212" s="54">
        <f t="shared" si="105"/>
        <v>0</v>
      </c>
      <c r="AB1212" s="55"/>
      <c r="AC1212" s="168"/>
      <c r="AD1212" s="168"/>
      <c r="AE1212" s="168"/>
      <c r="AF1212" s="168"/>
      <c r="AG1212" s="168"/>
      <c r="AH1212" s="168"/>
      <c r="AI1212" s="168"/>
      <c r="AJ1212" s="168"/>
      <c r="AK1212" s="168"/>
      <c r="AL1212" s="168"/>
      <c r="AM1212" s="168"/>
      <c r="AN1212" s="168"/>
    </row>
    <row r="1213" spans="1:40" s="16" customFormat="1" ht="10.199999999999999">
      <c r="A1213" s="16">
        <v>51305</v>
      </c>
      <c r="B1213" s="167" t="s">
        <v>72</v>
      </c>
      <c r="C1213" s="54">
        <f>VLOOKUP(A1213,Clasificación!C:J,5,FALSE)</f>
        <v>0</v>
      </c>
      <c r="D1213" s="54"/>
      <c r="E1213" s="54"/>
      <c r="F1213" s="54">
        <f>+VLOOKUP(A1213,Clasificación!C:K,9,FALSE)</f>
        <v>0</v>
      </c>
      <c r="G1213" s="54">
        <f t="shared" si="103"/>
        <v>0</v>
      </c>
      <c r="H1213" s="54"/>
      <c r="I1213" s="54"/>
      <c r="J1213" s="54"/>
      <c r="K1213" s="54"/>
      <c r="L1213" s="54">
        <f t="shared" si="102"/>
        <v>0</v>
      </c>
      <c r="M1213" s="54"/>
      <c r="N1213" s="54"/>
      <c r="O1213" s="54"/>
      <c r="P1213" s="54"/>
      <c r="Q1213" s="54"/>
      <c r="R1213" s="54"/>
      <c r="S1213" s="54"/>
      <c r="T1213" s="54"/>
      <c r="U1213" s="54"/>
      <c r="V1213" s="54"/>
      <c r="W1213" s="54"/>
      <c r="X1213" s="54"/>
      <c r="Y1213" s="54"/>
      <c r="Z1213" s="54"/>
      <c r="AA1213" s="54">
        <f t="shared" si="99"/>
        <v>0</v>
      </c>
      <c r="AB1213" s="55"/>
      <c r="AC1213" s="168"/>
      <c r="AD1213" s="168"/>
      <c r="AE1213" s="168"/>
      <c r="AF1213" s="168"/>
      <c r="AG1213" s="168"/>
      <c r="AH1213" s="168"/>
      <c r="AI1213" s="168"/>
      <c r="AJ1213" s="168"/>
      <c r="AK1213" s="168"/>
      <c r="AL1213" s="168"/>
      <c r="AM1213" s="168"/>
      <c r="AN1213" s="168"/>
    </row>
    <row r="1214" spans="1:40" s="16" customFormat="1" ht="10.199999999999999" hidden="1">
      <c r="A1214" s="16">
        <v>513051</v>
      </c>
      <c r="B1214" s="167" t="s">
        <v>780</v>
      </c>
      <c r="C1214" s="54">
        <f>VLOOKUP(A1214,Clasificación!C:J,5,FALSE)</f>
        <v>0</v>
      </c>
      <c r="D1214" s="54"/>
      <c r="E1214" s="54"/>
      <c r="F1214" s="54">
        <f>+VLOOKUP(A1214,Clasificación!C:K,9,FALSE)</f>
        <v>0</v>
      </c>
      <c r="G1214" s="54">
        <f t="shared" si="103"/>
        <v>0</v>
      </c>
      <c r="H1214" s="54"/>
      <c r="I1214" s="54"/>
      <c r="J1214" s="54"/>
      <c r="K1214" s="54"/>
      <c r="L1214" s="54"/>
      <c r="M1214" s="54"/>
      <c r="N1214" s="54"/>
      <c r="O1214" s="54"/>
      <c r="P1214" s="54"/>
      <c r="Q1214" s="54"/>
      <c r="R1214" s="54"/>
      <c r="S1214" s="54"/>
      <c r="T1214" s="54"/>
      <c r="U1214" s="54"/>
      <c r="V1214" s="54"/>
      <c r="W1214" s="54"/>
      <c r="X1214" s="54"/>
      <c r="Y1214" s="54"/>
      <c r="Z1214" s="54"/>
      <c r="AA1214" s="54">
        <f t="shared" si="99"/>
        <v>0</v>
      </c>
      <c r="AB1214" s="55"/>
      <c r="AC1214" s="168"/>
      <c r="AD1214" s="168"/>
      <c r="AE1214" s="168"/>
      <c r="AF1214" s="168"/>
      <c r="AG1214" s="168"/>
      <c r="AH1214" s="168"/>
      <c r="AI1214" s="168"/>
      <c r="AJ1214" s="168"/>
      <c r="AK1214" s="168"/>
      <c r="AL1214" s="168"/>
      <c r="AM1214" s="168"/>
      <c r="AN1214" s="168"/>
    </row>
    <row r="1215" spans="1:40" s="16" customFormat="1" ht="10.199999999999999" hidden="1">
      <c r="A1215" s="16">
        <v>5130511</v>
      </c>
      <c r="B1215" s="167" t="s">
        <v>780</v>
      </c>
      <c r="C1215" s="54">
        <f>VLOOKUP(A1215,Clasificación!C:J,5,FALSE)</f>
        <v>0</v>
      </c>
      <c r="D1215" s="54"/>
      <c r="E1215" s="54"/>
      <c r="F1215" s="54">
        <f>+VLOOKUP(A1215,Clasificación!C:K,9,FALSE)</f>
        <v>0</v>
      </c>
      <c r="G1215" s="54">
        <f t="shared" si="103"/>
        <v>0</v>
      </c>
      <c r="H1215" s="54"/>
      <c r="I1215" s="54"/>
      <c r="J1215" s="54"/>
      <c r="K1215" s="54"/>
      <c r="L1215" s="54"/>
      <c r="M1215" s="54"/>
      <c r="N1215" s="54"/>
      <c r="O1215" s="54"/>
      <c r="P1215" s="54"/>
      <c r="Q1215" s="54"/>
      <c r="R1215" s="54"/>
      <c r="S1215" s="54"/>
      <c r="T1215" s="54"/>
      <c r="U1215" s="54"/>
      <c r="V1215" s="54"/>
      <c r="W1215" s="54"/>
      <c r="X1215" s="54"/>
      <c r="Y1215" s="54"/>
      <c r="Z1215" s="54"/>
      <c r="AA1215" s="54">
        <f t="shared" si="99"/>
        <v>0</v>
      </c>
      <c r="AB1215" s="55"/>
      <c r="AC1215" s="168"/>
      <c r="AD1215" s="168"/>
      <c r="AE1215" s="168"/>
      <c r="AF1215" s="168"/>
      <c r="AG1215" s="168"/>
      <c r="AH1215" s="168"/>
      <c r="AI1215" s="168"/>
      <c r="AJ1215" s="168"/>
      <c r="AK1215" s="168"/>
      <c r="AL1215" s="168"/>
      <c r="AM1215" s="168"/>
      <c r="AN1215" s="168"/>
    </row>
    <row r="1216" spans="1:40" s="16" customFormat="1" ht="10.199999999999999" hidden="1">
      <c r="A1216" s="16">
        <v>51305111</v>
      </c>
      <c r="B1216" s="167" t="s">
        <v>780</v>
      </c>
      <c r="C1216" s="54">
        <f>VLOOKUP(A1216,Clasificación!C:J,5,FALSE)</f>
        <v>0</v>
      </c>
      <c r="D1216" s="54"/>
      <c r="E1216" s="54"/>
      <c r="F1216" s="54">
        <f>+VLOOKUP(A1216,Clasificación!C:K,9,FALSE)</f>
        <v>0</v>
      </c>
      <c r="G1216" s="54">
        <f t="shared" si="103"/>
        <v>0</v>
      </c>
      <c r="H1216" s="54"/>
      <c r="I1216" s="54"/>
      <c r="J1216" s="54"/>
      <c r="K1216" s="54"/>
      <c r="L1216" s="54"/>
      <c r="M1216" s="54"/>
      <c r="N1216" s="54"/>
      <c r="O1216" s="54"/>
      <c r="P1216" s="54"/>
      <c r="Q1216" s="54"/>
      <c r="R1216" s="54"/>
      <c r="S1216" s="54"/>
      <c r="T1216" s="54"/>
      <c r="U1216" s="54"/>
      <c r="V1216" s="54"/>
      <c r="W1216" s="54"/>
      <c r="X1216" s="54"/>
      <c r="Y1216" s="54"/>
      <c r="Z1216" s="54"/>
      <c r="AA1216" s="54">
        <f t="shared" si="99"/>
        <v>0</v>
      </c>
      <c r="AB1216" s="55"/>
      <c r="AC1216" s="168"/>
      <c r="AD1216" s="168"/>
      <c r="AE1216" s="168"/>
      <c r="AF1216" s="168"/>
      <c r="AG1216" s="168"/>
      <c r="AH1216" s="168"/>
      <c r="AI1216" s="168"/>
      <c r="AJ1216" s="168"/>
      <c r="AK1216" s="168"/>
      <c r="AL1216" s="168"/>
      <c r="AM1216" s="168"/>
      <c r="AN1216" s="168"/>
    </row>
    <row r="1217" spans="1:40" s="16" customFormat="1" ht="10.199999999999999" hidden="1">
      <c r="A1217" s="16">
        <v>5130511101</v>
      </c>
      <c r="B1217" s="167" t="s">
        <v>781</v>
      </c>
      <c r="C1217" s="54">
        <f>VLOOKUP(A1217,Clasificación!C:J,5,FALSE)</f>
        <v>0</v>
      </c>
      <c r="D1217" s="54"/>
      <c r="E1217" s="54"/>
      <c r="F1217" s="54">
        <f>+VLOOKUP(A1217,Clasificación!C:K,9,FALSE)</f>
        <v>0</v>
      </c>
      <c r="G1217" s="54">
        <f t="shared" si="103"/>
        <v>0</v>
      </c>
      <c r="H1217" s="54"/>
      <c r="I1217" s="54"/>
      <c r="J1217" s="54"/>
      <c r="K1217" s="54"/>
      <c r="L1217" s="54"/>
      <c r="M1217" s="54"/>
      <c r="N1217" s="54"/>
      <c r="O1217" s="54"/>
      <c r="P1217" s="54"/>
      <c r="Q1217" s="54"/>
      <c r="R1217" s="54"/>
      <c r="S1217" s="54"/>
      <c r="T1217" s="54"/>
      <c r="U1217" s="54"/>
      <c r="V1217" s="54"/>
      <c r="W1217" s="54"/>
      <c r="X1217" s="54"/>
      <c r="Y1217" s="54"/>
      <c r="Z1217" s="54"/>
      <c r="AA1217" s="54">
        <f t="shared" si="99"/>
        <v>0</v>
      </c>
      <c r="AB1217" s="55"/>
      <c r="AC1217" s="168"/>
      <c r="AD1217" s="168"/>
      <c r="AE1217" s="168"/>
      <c r="AF1217" s="168"/>
      <c r="AG1217" s="168"/>
      <c r="AH1217" s="168"/>
      <c r="AI1217" s="168"/>
      <c r="AJ1217" s="168"/>
      <c r="AK1217" s="168"/>
      <c r="AL1217" s="168"/>
      <c r="AM1217" s="168"/>
      <c r="AN1217" s="168"/>
    </row>
    <row r="1218" spans="1:40" s="16" customFormat="1" ht="10.199999999999999" hidden="1">
      <c r="A1218" s="16">
        <v>5130511102</v>
      </c>
      <c r="B1218" s="167" t="s">
        <v>782</v>
      </c>
      <c r="C1218" s="54">
        <f>VLOOKUP(A1218,Clasificación!C:J,5,FALSE)</f>
        <v>0</v>
      </c>
      <c r="D1218" s="54"/>
      <c r="E1218" s="54"/>
      <c r="F1218" s="54">
        <f>+VLOOKUP(A1218,Clasificación!C:K,9,FALSE)</f>
        <v>0</v>
      </c>
      <c r="G1218" s="54">
        <f t="shared" si="103"/>
        <v>0</v>
      </c>
      <c r="H1218" s="54"/>
      <c r="I1218" s="54"/>
      <c r="J1218" s="54"/>
      <c r="K1218" s="54"/>
      <c r="L1218" s="54"/>
      <c r="M1218" s="54"/>
      <c r="N1218" s="54"/>
      <c r="O1218" s="54"/>
      <c r="P1218" s="54"/>
      <c r="Q1218" s="54"/>
      <c r="R1218" s="54"/>
      <c r="S1218" s="54">
        <f>-G1218</f>
        <v>0</v>
      </c>
      <c r="T1218" s="54"/>
      <c r="U1218" s="54"/>
      <c r="V1218" s="54"/>
      <c r="W1218" s="54"/>
      <c r="X1218" s="54"/>
      <c r="Y1218" s="54"/>
      <c r="Z1218" s="54"/>
      <c r="AA1218" s="54">
        <f t="shared" si="99"/>
        <v>0</v>
      </c>
      <c r="AB1218" s="55"/>
      <c r="AC1218" s="168"/>
      <c r="AD1218" s="168"/>
      <c r="AE1218" s="168"/>
      <c r="AF1218" s="168"/>
      <c r="AG1218" s="168"/>
      <c r="AH1218" s="168"/>
      <c r="AI1218" s="168"/>
      <c r="AJ1218" s="168"/>
      <c r="AK1218" s="168"/>
      <c r="AL1218" s="168"/>
      <c r="AM1218" s="168"/>
      <c r="AN1218" s="168"/>
    </row>
    <row r="1219" spans="1:40" s="16" customFormat="1" ht="10.199999999999999" hidden="1">
      <c r="A1219" s="16">
        <v>5130511103</v>
      </c>
      <c r="B1219" s="167" t="s">
        <v>783</v>
      </c>
      <c r="C1219" s="54">
        <f>VLOOKUP(A1219,Clasificación!C:J,5,FALSE)</f>
        <v>0</v>
      </c>
      <c r="D1219" s="54"/>
      <c r="E1219" s="54"/>
      <c r="F1219" s="54">
        <f>+VLOOKUP(A1219,Clasificación!C:K,9,FALSE)</f>
        <v>0</v>
      </c>
      <c r="G1219" s="54">
        <f t="shared" si="103"/>
        <v>0</v>
      </c>
      <c r="H1219" s="54"/>
      <c r="I1219" s="54"/>
      <c r="J1219" s="54"/>
      <c r="K1219" s="54"/>
      <c r="L1219" s="54"/>
      <c r="M1219" s="54"/>
      <c r="N1219" s="54"/>
      <c r="O1219" s="54"/>
      <c r="P1219" s="54"/>
      <c r="Q1219" s="54"/>
      <c r="R1219" s="54"/>
      <c r="S1219" s="54">
        <f>-G1219</f>
        <v>0</v>
      </c>
      <c r="T1219" s="54"/>
      <c r="U1219" s="54"/>
      <c r="V1219" s="54"/>
      <c r="W1219" s="54"/>
      <c r="X1219" s="54"/>
      <c r="Y1219" s="54"/>
      <c r="Z1219" s="54"/>
      <c r="AA1219" s="54">
        <f t="shared" si="99"/>
        <v>0</v>
      </c>
      <c r="AB1219" s="55"/>
      <c r="AC1219" s="168"/>
      <c r="AD1219" s="168"/>
      <c r="AE1219" s="168"/>
      <c r="AF1219" s="168"/>
      <c r="AG1219" s="168"/>
      <c r="AH1219" s="168"/>
      <c r="AI1219" s="168"/>
      <c r="AJ1219" s="168"/>
      <c r="AK1219" s="168"/>
      <c r="AL1219" s="168"/>
      <c r="AM1219" s="168"/>
      <c r="AN1219" s="168"/>
    </row>
    <row r="1220" spans="1:40" s="16" customFormat="1" ht="10.199999999999999" hidden="1">
      <c r="A1220" s="16">
        <v>5130511104</v>
      </c>
      <c r="B1220" s="167" t="s">
        <v>784</v>
      </c>
      <c r="C1220" s="54">
        <f>VLOOKUP(A1220,Clasificación!C:J,5,FALSE)</f>
        <v>0</v>
      </c>
      <c r="D1220" s="54"/>
      <c r="E1220" s="54"/>
      <c r="F1220" s="54">
        <f>+VLOOKUP(A1220,Clasificación!C:K,9,FALSE)</f>
        <v>0</v>
      </c>
      <c r="G1220" s="54">
        <f t="shared" si="103"/>
        <v>0</v>
      </c>
      <c r="H1220" s="54"/>
      <c r="I1220" s="54"/>
      <c r="J1220" s="54"/>
      <c r="K1220" s="54"/>
      <c r="L1220" s="54"/>
      <c r="M1220" s="54"/>
      <c r="N1220" s="54"/>
      <c r="O1220" s="54"/>
      <c r="P1220" s="54"/>
      <c r="Q1220" s="54"/>
      <c r="R1220" s="54"/>
      <c r="S1220" s="54">
        <f>-G1220</f>
        <v>0</v>
      </c>
      <c r="T1220" s="54"/>
      <c r="U1220" s="54"/>
      <c r="V1220" s="54"/>
      <c r="W1220" s="54"/>
      <c r="X1220" s="54"/>
      <c r="Y1220" s="54"/>
      <c r="Z1220" s="54"/>
      <c r="AA1220" s="54">
        <f t="shared" si="99"/>
        <v>0</v>
      </c>
      <c r="AB1220" s="55"/>
      <c r="AC1220" s="168"/>
      <c r="AD1220" s="168"/>
      <c r="AE1220" s="168"/>
      <c r="AF1220" s="168"/>
      <c r="AG1220" s="168"/>
      <c r="AH1220" s="168"/>
      <c r="AI1220" s="168"/>
      <c r="AJ1220" s="168"/>
      <c r="AK1220" s="168"/>
      <c r="AL1220" s="168"/>
      <c r="AM1220" s="168"/>
      <c r="AN1220" s="168"/>
    </row>
    <row r="1221" spans="1:40" s="16" customFormat="1" ht="10.199999999999999" hidden="1">
      <c r="A1221" s="16">
        <v>5130511105</v>
      </c>
      <c r="B1221" s="167" t="s">
        <v>785</v>
      </c>
      <c r="C1221" s="54">
        <f>VLOOKUP(A1221,Clasificación!C:J,5,FALSE)</f>
        <v>0</v>
      </c>
      <c r="D1221" s="54"/>
      <c r="E1221" s="54"/>
      <c r="F1221" s="54">
        <f>+VLOOKUP(A1221,Clasificación!C:K,9,FALSE)</f>
        <v>0</v>
      </c>
      <c r="G1221" s="54">
        <f t="shared" si="103"/>
        <v>0</v>
      </c>
      <c r="H1221" s="54"/>
      <c r="I1221" s="54"/>
      <c r="J1221" s="54"/>
      <c r="K1221" s="54"/>
      <c r="L1221" s="54"/>
      <c r="M1221" s="54"/>
      <c r="N1221" s="54"/>
      <c r="O1221" s="54"/>
      <c r="P1221" s="54"/>
      <c r="Q1221" s="54"/>
      <c r="R1221" s="54"/>
      <c r="S1221" s="54"/>
      <c r="T1221" s="54">
        <f>-G1221</f>
        <v>0</v>
      </c>
      <c r="U1221" s="54"/>
      <c r="V1221" s="54"/>
      <c r="W1221" s="54"/>
      <c r="X1221" s="54"/>
      <c r="Y1221" s="54"/>
      <c r="Z1221" s="54"/>
      <c r="AA1221" s="54">
        <f t="shared" si="99"/>
        <v>0</v>
      </c>
      <c r="AB1221" s="55"/>
      <c r="AC1221" s="168"/>
      <c r="AD1221" s="168"/>
      <c r="AE1221" s="168"/>
      <c r="AF1221" s="168"/>
      <c r="AG1221" s="168"/>
      <c r="AH1221" s="168"/>
      <c r="AI1221" s="168"/>
      <c r="AJ1221" s="168"/>
      <c r="AK1221" s="168"/>
      <c r="AL1221" s="168"/>
      <c r="AM1221" s="168"/>
      <c r="AN1221" s="168"/>
    </row>
    <row r="1222" spans="1:40" s="16" customFormat="1" ht="10.199999999999999" hidden="1">
      <c r="A1222" s="16">
        <v>5130511106</v>
      </c>
      <c r="B1222" s="167" t="s">
        <v>786</v>
      </c>
      <c r="C1222" s="54">
        <f>VLOOKUP(A1222,Clasificación!C:J,5,FALSE)</f>
        <v>0</v>
      </c>
      <c r="D1222" s="54"/>
      <c r="E1222" s="54"/>
      <c r="F1222" s="54">
        <f>+VLOOKUP(A1222,Clasificación!C:K,9,FALSE)</f>
        <v>0</v>
      </c>
      <c r="G1222" s="54">
        <f t="shared" si="103"/>
        <v>0</v>
      </c>
      <c r="H1222" s="54"/>
      <c r="I1222" s="54"/>
      <c r="J1222" s="54"/>
      <c r="K1222" s="54"/>
      <c r="L1222" s="54"/>
      <c r="M1222" s="54"/>
      <c r="N1222" s="54"/>
      <c r="O1222" s="54"/>
      <c r="P1222" s="54"/>
      <c r="Q1222" s="54"/>
      <c r="R1222" s="54"/>
      <c r="S1222" s="54"/>
      <c r="T1222" s="54">
        <f>-G1222</f>
        <v>0</v>
      </c>
      <c r="U1222" s="54"/>
      <c r="V1222" s="54"/>
      <c r="W1222" s="54"/>
      <c r="X1222" s="54"/>
      <c r="Y1222" s="54"/>
      <c r="Z1222" s="54"/>
      <c r="AA1222" s="54">
        <f t="shared" si="99"/>
        <v>0</v>
      </c>
      <c r="AB1222" s="55"/>
      <c r="AC1222" s="168"/>
      <c r="AD1222" s="168"/>
      <c r="AE1222" s="168"/>
      <c r="AF1222" s="168"/>
      <c r="AG1222" s="168"/>
      <c r="AH1222" s="168"/>
      <c r="AI1222" s="168"/>
      <c r="AJ1222" s="168"/>
      <c r="AK1222" s="168"/>
      <c r="AL1222" s="168"/>
      <c r="AM1222" s="168"/>
      <c r="AN1222" s="168"/>
    </row>
    <row r="1223" spans="1:40" s="16" customFormat="1" ht="10.199999999999999" hidden="1">
      <c r="A1223" s="16">
        <v>5130511107</v>
      </c>
      <c r="B1223" s="167" t="s">
        <v>787</v>
      </c>
      <c r="C1223" s="54">
        <f>VLOOKUP(A1223,Clasificación!C:J,5,FALSE)</f>
        <v>0</v>
      </c>
      <c r="D1223" s="54"/>
      <c r="E1223" s="54"/>
      <c r="F1223" s="54">
        <f>+VLOOKUP(A1223,Clasificación!C:K,9,FALSE)</f>
        <v>0</v>
      </c>
      <c r="G1223" s="54">
        <f t="shared" si="103"/>
        <v>0</v>
      </c>
      <c r="H1223" s="54"/>
      <c r="I1223" s="54"/>
      <c r="J1223" s="54"/>
      <c r="K1223" s="54"/>
      <c r="L1223" s="54"/>
      <c r="M1223" s="54"/>
      <c r="N1223" s="54"/>
      <c r="O1223" s="54"/>
      <c r="P1223" s="54"/>
      <c r="Q1223" s="54"/>
      <c r="R1223" s="54"/>
      <c r="S1223" s="54">
        <v>0</v>
      </c>
      <c r="T1223" s="54">
        <f>-G1223</f>
        <v>0</v>
      </c>
      <c r="U1223" s="54"/>
      <c r="V1223" s="54"/>
      <c r="W1223" s="54"/>
      <c r="X1223" s="54"/>
      <c r="Y1223" s="54"/>
      <c r="Z1223" s="54"/>
      <c r="AA1223" s="54">
        <f t="shared" si="99"/>
        <v>0</v>
      </c>
      <c r="AB1223" s="55"/>
      <c r="AC1223" s="168"/>
      <c r="AD1223" s="168"/>
      <c r="AE1223" s="168"/>
      <c r="AF1223" s="168"/>
      <c r="AG1223" s="168"/>
      <c r="AH1223" s="168"/>
      <c r="AI1223" s="168"/>
      <c r="AJ1223" s="168"/>
      <c r="AK1223" s="168"/>
      <c r="AL1223" s="168"/>
      <c r="AM1223" s="168"/>
      <c r="AN1223" s="168"/>
    </row>
    <row r="1224" spans="1:40" s="16" customFormat="1" ht="10.199999999999999" hidden="1">
      <c r="A1224" s="16">
        <v>5130511108</v>
      </c>
      <c r="B1224" s="167" t="s">
        <v>788</v>
      </c>
      <c r="C1224" s="54">
        <f>VLOOKUP(A1224,Clasificación!C:J,5,FALSE)</f>
        <v>0</v>
      </c>
      <c r="D1224" s="54"/>
      <c r="E1224" s="54"/>
      <c r="F1224" s="54">
        <f>+VLOOKUP(A1224,Clasificación!C:K,9,FALSE)</f>
        <v>0</v>
      </c>
      <c r="G1224" s="54">
        <f t="shared" si="103"/>
        <v>0</v>
      </c>
      <c r="H1224" s="54"/>
      <c r="I1224" s="54"/>
      <c r="J1224" s="54"/>
      <c r="K1224" s="54"/>
      <c r="L1224" s="54"/>
      <c r="M1224" s="54"/>
      <c r="N1224" s="54"/>
      <c r="O1224" s="54"/>
      <c r="P1224" s="54"/>
      <c r="Q1224" s="54"/>
      <c r="R1224" s="54"/>
      <c r="S1224" s="54"/>
      <c r="T1224" s="54"/>
      <c r="U1224" s="54"/>
      <c r="V1224" s="54"/>
      <c r="W1224" s="54"/>
      <c r="X1224" s="54"/>
      <c r="Y1224" s="54"/>
      <c r="Z1224" s="54"/>
      <c r="AA1224" s="54">
        <f t="shared" si="99"/>
        <v>0</v>
      </c>
      <c r="AB1224" s="55"/>
      <c r="AC1224" s="168"/>
      <c r="AD1224" s="168"/>
      <c r="AE1224" s="168"/>
      <c r="AF1224" s="168"/>
      <c r="AG1224" s="168"/>
      <c r="AH1224" s="168"/>
      <c r="AI1224" s="168"/>
      <c r="AJ1224" s="168"/>
      <c r="AK1224" s="168"/>
      <c r="AL1224" s="168"/>
      <c r="AM1224" s="168"/>
      <c r="AN1224" s="168"/>
    </row>
    <row r="1225" spans="1:40" s="16" customFormat="1" ht="10.199999999999999" hidden="1">
      <c r="A1225" s="16">
        <v>513052</v>
      </c>
      <c r="B1225" s="167" t="s">
        <v>789</v>
      </c>
      <c r="C1225" s="54">
        <f>VLOOKUP(A1225,Clasificación!C:J,5,FALSE)</f>
        <v>0</v>
      </c>
      <c r="D1225" s="54"/>
      <c r="E1225" s="54"/>
      <c r="F1225" s="54">
        <f>+VLOOKUP(A1225,Clasificación!C:K,9,FALSE)</f>
        <v>0</v>
      </c>
      <c r="G1225" s="54">
        <f t="shared" si="103"/>
        <v>0</v>
      </c>
      <c r="H1225" s="54"/>
      <c r="I1225" s="54"/>
      <c r="J1225" s="54"/>
      <c r="K1225" s="54"/>
      <c r="L1225" s="54"/>
      <c r="M1225" s="54"/>
      <c r="N1225" s="54"/>
      <c r="O1225" s="54"/>
      <c r="P1225" s="54"/>
      <c r="Q1225" s="54"/>
      <c r="R1225" s="54"/>
      <c r="S1225" s="54"/>
      <c r="T1225" s="54"/>
      <c r="U1225" s="54"/>
      <c r="V1225" s="54"/>
      <c r="W1225" s="54"/>
      <c r="X1225" s="54"/>
      <c r="Y1225" s="54"/>
      <c r="Z1225" s="54"/>
      <c r="AA1225" s="54">
        <f t="shared" si="99"/>
        <v>0</v>
      </c>
      <c r="AB1225" s="55"/>
      <c r="AC1225" s="168"/>
      <c r="AD1225" s="168"/>
      <c r="AE1225" s="168"/>
      <c r="AF1225" s="168"/>
      <c r="AG1225" s="168"/>
      <c r="AH1225" s="168"/>
      <c r="AI1225" s="168"/>
      <c r="AJ1225" s="168"/>
      <c r="AK1225" s="168"/>
      <c r="AL1225" s="168"/>
      <c r="AM1225" s="168"/>
      <c r="AN1225" s="168"/>
    </row>
    <row r="1226" spans="1:40" s="16" customFormat="1" ht="10.199999999999999" hidden="1">
      <c r="A1226" s="16">
        <v>5130521</v>
      </c>
      <c r="B1226" s="167" t="s">
        <v>789</v>
      </c>
      <c r="C1226" s="54">
        <f>VLOOKUP(A1226,Clasificación!C:J,5,FALSE)</f>
        <v>0</v>
      </c>
      <c r="D1226" s="54"/>
      <c r="E1226" s="54"/>
      <c r="F1226" s="54">
        <f>+VLOOKUP(A1226,Clasificación!C:K,9,FALSE)</f>
        <v>0</v>
      </c>
      <c r="G1226" s="54">
        <f t="shared" si="103"/>
        <v>0</v>
      </c>
      <c r="H1226" s="54"/>
      <c r="I1226" s="54"/>
      <c r="J1226" s="54"/>
      <c r="K1226" s="54"/>
      <c r="L1226" s="54"/>
      <c r="M1226" s="54"/>
      <c r="N1226" s="54"/>
      <c r="O1226" s="54"/>
      <c r="P1226" s="54"/>
      <c r="Q1226" s="54"/>
      <c r="R1226" s="54"/>
      <c r="S1226" s="54"/>
      <c r="T1226" s="54"/>
      <c r="U1226" s="54"/>
      <c r="V1226" s="54"/>
      <c r="W1226" s="54"/>
      <c r="X1226" s="54"/>
      <c r="Y1226" s="54"/>
      <c r="Z1226" s="54"/>
      <c r="AA1226" s="54">
        <f t="shared" si="99"/>
        <v>0</v>
      </c>
      <c r="AB1226" s="55"/>
      <c r="AC1226" s="168"/>
      <c r="AD1226" s="168"/>
      <c r="AE1226" s="168"/>
      <c r="AF1226" s="168"/>
      <c r="AG1226" s="168"/>
      <c r="AH1226" s="168"/>
      <c r="AI1226" s="168"/>
      <c r="AJ1226" s="168"/>
      <c r="AK1226" s="168"/>
      <c r="AL1226" s="168"/>
      <c r="AM1226" s="168"/>
      <c r="AN1226" s="168"/>
    </row>
    <row r="1227" spans="1:40" s="16" customFormat="1" ht="10.199999999999999" hidden="1">
      <c r="A1227" s="16">
        <v>51305211</v>
      </c>
      <c r="B1227" s="167" t="s">
        <v>789</v>
      </c>
      <c r="C1227" s="54">
        <f>VLOOKUP(A1227,Clasificación!C:J,5,FALSE)</f>
        <v>0</v>
      </c>
      <c r="D1227" s="54"/>
      <c r="E1227" s="54"/>
      <c r="F1227" s="54">
        <f>+VLOOKUP(A1227,Clasificación!C:K,9,FALSE)</f>
        <v>0</v>
      </c>
      <c r="G1227" s="54">
        <f t="shared" si="103"/>
        <v>0</v>
      </c>
      <c r="H1227" s="54"/>
      <c r="I1227" s="54"/>
      <c r="J1227" s="54"/>
      <c r="K1227" s="54"/>
      <c r="L1227" s="54"/>
      <c r="M1227" s="54"/>
      <c r="N1227" s="54"/>
      <c r="O1227" s="54"/>
      <c r="P1227" s="54"/>
      <c r="Q1227" s="54"/>
      <c r="R1227" s="54"/>
      <c r="S1227" s="54">
        <f>-G1227</f>
        <v>0</v>
      </c>
      <c r="T1227" s="54"/>
      <c r="U1227" s="54"/>
      <c r="V1227" s="54"/>
      <c r="W1227" s="54"/>
      <c r="X1227" s="54"/>
      <c r="Y1227" s="54"/>
      <c r="Z1227" s="54"/>
      <c r="AA1227" s="54">
        <f t="shared" si="99"/>
        <v>0</v>
      </c>
      <c r="AB1227" s="55"/>
      <c r="AC1227" s="168"/>
      <c r="AD1227" s="168"/>
      <c r="AE1227" s="168"/>
      <c r="AF1227" s="168"/>
      <c r="AG1227" s="168"/>
      <c r="AH1227" s="168"/>
      <c r="AI1227" s="168"/>
      <c r="AJ1227" s="168"/>
      <c r="AK1227" s="168"/>
      <c r="AL1227" s="168"/>
      <c r="AM1227" s="168"/>
      <c r="AN1227" s="168"/>
    </row>
    <row r="1228" spans="1:40" s="16" customFormat="1" ht="10.199999999999999" hidden="1">
      <c r="A1228" s="16">
        <v>5130521101</v>
      </c>
      <c r="B1228" s="167" t="s">
        <v>790</v>
      </c>
      <c r="C1228" s="54">
        <f>VLOOKUP(A1228,Clasificación!C:J,5,FALSE)</f>
        <v>0</v>
      </c>
      <c r="D1228" s="54"/>
      <c r="E1228" s="54"/>
      <c r="F1228" s="54">
        <f>+VLOOKUP(A1228,Clasificación!C:K,9,FALSE)</f>
        <v>0</v>
      </c>
      <c r="G1228" s="54">
        <f t="shared" si="103"/>
        <v>0</v>
      </c>
      <c r="H1228" s="54"/>
      <c r="I1228" s="54"/>
      <c r="J1228" s="54"/>
      <c r="K1228" s="54"/>
      <c r="L1228" s="54"/>
      <c r="M1228" s="54"/>
      <c r="N1228" s="54"/>
      <c r="O1228" s="54"/>
      <c r="P1228" s="54"/>
      <c r="Q1228" s="54"/>
      <c r="R1228" s="54"/>
      <c r="S1228" s="54"/>
      <c r="T1228" s="54"/>
      <c r="U1228" s="54"/>
      <c r="V1228" s="54"/>
      <c r="W1228" s="54"/>
      <c r="X1228" s="54"/>
      <c r="Y1228" s="54"/>
      <c r="Z1228" s="54"/>
      <c r="AA1228" s="54">
        <f t="shared" si="99"/>
        <v>0</v>
      </c>
      <c r="AB1228" s="55"/>
      <c r="AC1228" s="168"/>
      <c r="AD1228" s="168"/>
      <c r="AE1228" s="168"/>
      <c r="AF1228" s="168"/>
      <c r="AG1228" s="168"/>
      <c r="AH1228" s="168"/>
      <c r="AI1228" s="168"/>
      <c r="AJ1228" s="168"/>
      <c r="AK1228" s="168"/>
      <c r="AL1228" s="168"/>
      <c r="AM1228" s="168"/>
      <c r="AN1228" s="168"/>
    </row>
    <row r="1229" spans="1:40" s="16" customFormat="1" ht="10.199999999999999" hidden="1">
      <c r="A1229" s="16">
        <v>5130521102</v>
      </c>
      <c r="B1229" s="167" t="s">
        <v>791</v>
      </c>
      <c r="C1229" s="54">
        <f>VLOOKUP(A1229,Clasificación!C:J,5,FALSE)</f>
        <v>217085117</v>
      </c>
      <c r="D1229" s="54"/>
      <c r="E1229" s="54">
        <f>+C1229</f>
        <v>217085117</v>
      </c>
      <c r="F1229" s="54">
        <f>+VLOOKUP(A1229,Clasificación!C:K,9,FALSE)</f>
        <v>0</v>
      </c>
      <c r="G1229" s="54">
        <f t="shared" si="103"/>
        <v>0</v>
      </c>
      <c r="H1229" s="54"/>
      <c r="I1229" s="54"/>
      <c r="J1229" s="54"/>
      <c r="K1229" s="54"/>
      <c r="L1229" s="54"/>
      <c r="M1229" s="54"/>
      <c r="N1229" s="54"/>
      <c r="O1229" s="54"/>
      <c r="P1229" s="54"/>
      <c r="Q1229" s="54"/>
      <c r="R1229" s="54">
        <f>-G1229</f>
        <v>0</v>
      </c>
      <c r="S1229" s="54"/>
      <c r="T1229" s="54"/>
      <c r="U1229" s="54"/>
      <c r="V1229" s="54"/>
      <c r="W1229" s="54"/>
      <c r="X1229" s="54"/>
      <c r="Y1229" s="54"/>
      <c r="Z1229" s="54"/>
      <c r="AA1229" s="54">
        <f t="shared" si="99"/>
        <v>0</v>
      </c>
      <c r="AB1229" s="55"/>
      <c r="AC1229" s="168"/>
      <c r="AD1229" s="168"/>
      <c r="AE1229" s="168"/>
      <c r="AF1229" s="168"/>
      <c r="AG1229" s="168"/>
      <c r="AH1229" s="168"/>
      <c r="AI1229" s="168"/>
      <c r="AJ1229" s="168"/>
      <c r="AK1229" s="168"/>
      <c r="AL1229" s="168"/>
      <c r="AM1229" s="168"/>
      <c r="AN1229" s="168"/>
    </row>
    <row r="1230" spans="1:40" s="16" customFormat="1" ht="10.199999999999999" hidden="1">
      <c r="A1230" s="16">
        <v>5130521103</v>
      </c>
      <c r="B1230" s="167" t="s">
        <v>792</v>
      </c>
      <c r="C1230" s="54">
        <f>VLOOKUP(A1230,Clasificación!C:J,5,FALSE)</f>
        <v>0</v>
      </c>
      <c r="D1230" s="54"/>
      <c r="E1230" s="54"/>
      <c r="F1230" s="54">
        <f>+VLOOKUP(A1230,Clasificación!C:K,9,FALSE)</f>
        <v>0</v>
      </c>
      <c r="G1230" s="54">
        <f t="shared" si="103"/>
        <v>0</v>
      </c>
      <c r="H1230" s="54"/>
      <c r="I1230" s="54"/>
      <c r="J1230" s="54"/>
      <c r="K1230" s="54"/>
      <c r="L1230" s="54"/>
      <c r="M1230" s="54"/>
      <c r="N1230" s="54"/>
      <c r="O1230" s="54"/>
      <c r="P1230" s="54"/>
      <c r="Q1230" s="54"/>
      <c r="R1230" s="54"/>
      <c r="S1230" s="54"/>
      <c r="T1230" s="54"/>
      <c r="U1230" s="54"/>
      <c r="V1230" s="54"/>
      <c r="W1230" s="54"/>
      <c r="X1230" s="54"/>
      <c r="Y1230" s="54"/>
      <c r="Z1230" s="54"/>
      <c r="AA1230" s="54">
        <f t="shared" si="99"/>
        <v>0</v>
      </c>
      <c r="AB1230" s="55"/>
      <c r="AC1230" s="168"/>
      <c r="AD1230" s="168"/>
      <c r="AE1230" s="168"/>
      <c r="AF1230" s="168"/>
      <c r="AG1230" s="168"/>
      <c r="AH1230" s="168"/>
      <c r="AI1230" s="168"/>
      <c r="AJ1230" s="168"/>
      <c r="AK1230" s="168"/>
      <c r="AL1230" s="168"/>
      <c r="AM1230" s="168"/>
      <c r="AN1230" s="168"/>
    </row>
    <row r="1231" spans="1:40" s="16" customFormat="1" ht="10.199999999999999" hidden="1">
      <c r="A1231" s="16">
        <v>5130521104</v>
      </c>
      <c r="B1231" s="167" t="s">
        <v>1192</v>
      </c>
      <c r="C1231" s="54">
        <f>VLOOKUP(A1231,Clasificación!C:J,5,FALSE)</f>
        <v>172417162</v>
      </c>
      <c r="D1231" s="54"/>
      <c r="E1231" s="54">
        <f>+C1231</f>
        <v>172417162</v>
      </c>
      <c r="F1231" s="54">
        <f>+VLOOKUP(A1231,Clasificación!C:K,9,FALSE)</f>
        <v>0</v>
      </c>
      <c r="G1231" s="54">
        <f t="shared" si="103"/>
        <v>0</v>
      </c>
      <c r="H1231" s="54"/>
      <c r="I1231" s="54"/>
      <c r="J1231" s="54"/>
      <c r="K1231" s="54"/>
      <c r="L1231" s="54"/>
      <c r="M1231" s="54"/>
      <c r="N1231" s="54"/>
      <c r="O1231" s="54"/>
      <c r="P1231" s="54"/>
      <c r="Q1231" s="54"/>
      <c r="R1231" s="54">
        <f>-G1231</f>
        <v>0</v>
      </c>
      <c r="S1231" s="54"/>
      <c r="T1231" s="54"/>
      <c r="U1231" s="54"/>
      <c r="V1231" s="54"/>
      <c r="W1231" s="54"/>
      <c r="X1231" s="54"/>
      <c r="Y1231" s="54"/>
      <c r="Z1231" s="54"/>
      <c r="AA1231" s="54">
        <f t="shared" si="99"/>
        <v>0</v>
      </c>
      <c r="AB1231" s="55"/>
      <c r="AC1231" s="168"/>
      <c r="AD1231" s="168"/>
      <c r="AE1231" s="168"/>
      <c r="AF1231" s="168"/>
      <c r="AG1231" s="168"/>
      <c r="AH1231" s="168"/>
      <c r="AI1231" s="168"/>
      <c r="AJ1231" s="168"/>
      <c r="AK1231" s="168"/>
      <c r="AL1231" s="168"/>
      <c r="AM1231" s="168"/>
      <c r="AN1231" s="168"/>
    </row>
    <row r="1232" spans="1:40" s="16" customFormat="1" ht="10.199999999999999" hidden="1">
      <c r="A1232" s="16">
        <v>5130521105</v>
      </c>
      <c r="B1232" s="167" t="s">
        <v>1193</v>
      </c>
      <c r="C1232" s="54">
        <f>VLOOKUP(A1232,Clasificación!C:J,5,FALSE)</f>
        <v>230651376</v>
      </c>
      <c r="D1232" s="54"/>
      <c r="E1232" s="54">
        <f>+C1232</f>
        <v>230651376</v>
      </c>
      <c r="F1232" s="54">
        <f>+VLOOKUP(A1232,Clasificación!C:K,9,FALSE)</f>
        <v>0</v>
      </c>
      <c r="G1232" s="54">
        <f t="shared" si="103"/>
        <v>0</v>
      </c>
      <c r="H1232" s="54"/>
      <c r="I1232" s="54"/>
      <c r="J1232" s="54"/>
      <c r="K1232" s="54"/>
      <c r="L1232" s="54"/>
      <c r="M1232" s="54"/>
      <c r="N1232" s="54"/>
      <c r="O1232" s="54"/>
      <c r="P1232" s="54"/>
      <c r="Q1232" s="54"/>
      <c r="R1232" s="54"/>
      <c r="S1232" s="54">
        <f>-G1232</f>
        <v>0</v>
      </c>
      <c r="T1232" s="54"/>
      <c r="U1232" s="54"/>
      <c r="V1232" s="54"/>
      <c r="W1232" s="54"/>
      <c r="X1232" s="54"/>
      <c r="Y1232" s="54"/>
      <c r="Z1232" s="54"/>
      <c r="AA1232" s="54">
        <f t="shared" si="99"/>
        <v>0</v>
      </c>
      <c r="AB1232" s="55"/>
      <c r="AC1232" s="168"/>
      <c r="AD1232" s="168"/>
      <c r="AE1232" s="168"/>
      <c r="AF1232" s="168"/>
      <c r="AG1232" s="168"/>
      <c r="AH1232" s="168"/>
      <c r="AI1232" s="168"/>
      <c r="AJ1232" s="168"/>
      <c r="AK1232" s="168"/>
      <c r="AL1232" s="168"/>
      <c r="AM1232" s="168"/>
      <c r="AN1232" s="168"/>
    </row>
    <row r="1233" spans="1:40" s="16" customFormat="1" ht="10.199999999999999" hidden="1">
      <c r="A1233" s="16">
        <v>51306</v>
      </c>
      <c r="B1233" s="167" t="s">
        <v>118</v>
      </c>
      <c r="C1233" s="54">
        <f>VLOOKUP(A1233,Clasificación!C:J,5,FALSE)</f>
        <v>0</v>
      </c>
      <c r="D1233" s="54"/>
      <c r="E1233" s="54"/>
      <c r="F1233" s="54">
        <f>+VLOOKUP(A1233,Clasificación!C:K,9,FALSE)</f>
        <v>0</v>
      </c>
      <c r="G1233" s="54">
        <f t="shared" si="103"/>
        <v>0</v>
      </c>
      <c r="H1233" s="54"/>
      <c r="I1233" s="54"/>
      <c r="J1233" s="54"/>
      <c r="K1233" s="54"/>
      <c r="L1233" s="54"/>
      <c r="M1233" s="54"/>
      <c r="N1233" s="54"/>
      <c r="O1233" s="54"/>
      <c r="P1233" s="54"/>
      <c r="Q1233" s="54"/>
      <c r="R1233" s="54"/>
      <c r="S1233" s="54"/>
      <c r="T1233" s="54"/>
      <c r="U1233" s="54"/>
      <c r="V1233" s="54"/>
      <c r="W1233" s="54"/>
      <c r="X1233" s="54"/>
      <c r="Y1233" s="54"/>
      <c r="Z1233" s="54"/>
      <c r="AA1233" s="54">
        <f t="shared" si="99"/>
        <v>0</v>
      </c>
      <c r="AB1233" s="55"/>
      <c r="AC1233" s="168"/>
      <c r="AD1233" s="168"/>
      <c r="AE1233" s="168"/>
      <c r="AF1233" s="168"/>
      <c r="AG1233" s="168"/>
      <c r="AH1233" s="168"/>
      <c r="AI1233" s="168"/>
      <c r="AJ1233" s="168"/>
      <c r="AK1233" s="168"/>
      <c r="AL1233" s="168"/>
      <c r="AM1233" s="168"/>
      <c r="AN1233" s="168"/>
    </row>
    <row r="1234" spans="1:40" s="16" customFormat="1" ht="10.199999999999999" hidden="1">
      <c r="A1234" s="16">
        <v>513061</v>
      </c>
      <c r="B1234" s="167" t="s">
        <v>118</v>
      </c>
      <c r="C1234" s="54">
        <f>VLOOKUP(A1234,Clasificación!C:J,5,FALSE)</f>
        <v>0</v>
      </c>
      <c r="D1234" s="54"/>
      <c r="E1234" s="54"/>
      <c r="F1234" s="54">
        <f>+VLOOKUP(A1234,Clasificación!C:K,9,FALSE)</f>
        <v>0</v>
      </c>
      <c r="G1234" s="54">
        <f t="shared" si="103"/>
        <v>0</v>
      </c>
      <c r="H1234" s="54"/>
      <c r="I1234" s="54"/>
      <c r="J1234" s="54"/>
      <c r="K1234" s="54"/>
      <c r="L1234" s="54"/>
      <c r="M1234" s="54"/>
      <c r="N1234" s="54"/>
      <c r="O1234" s="54"/>
      <c r="P1234" s="54"/>
      <c r="Q1234" s="54"/>
      <c r="R1234" s="54"/>
      <c r="S1234" s="54"/>
      <c r="T1234" s="54"/>
      <c r="U1234" s="54"/>
      <c r="V1234" s="54"/>
      <c r="W1234" s="54"/>
      <c r="X1234" s="54"/>
      <c r="Y1234" s="54"/>
      <c r="Z1234" s="54"/>
      <c r="AA1234" s="54">
        <f t="shared" si="99"/>
        <v>0</v>
      </c>
      <c r="AB1234" s="55"/>
      <c r="AC1234" s="168"/>
      <c r="AD1234" s="168"/>
      <c r="AE1234" s="168"/>
      <c r="AF1234" s="168"/>
      <c r="AG1234" s="168"/>
      <c r="AH1234" s="168"/>
      <c r="AI1234" s="168"/>
      <c r="AJ1234" s="168"/>
      <c r="AK1234" s="168"/>
      <c r="AL1234" s="168"/>
      <c r="AM1234" s="168"/>
      <c r="AN1234" s="168"/>
    </row>
    <row r="1235" spans="1:40" s="16" customFormat="1" ht="10.199999999999999" hidden="1">
      <c r="A1235" s="16">
        <v>5130611</v>
      </c>
      <c r="B1235" s="167" t="s">
        <v>118</v>
      </c>
      <c r="C1235" s="54">
        <f>VLOOKUP(A1235,Clasificación!C:J,5,FALSE)</f>
        <v>0</v>
      </c>
      <c r="D1235" s="54"/>
      <c r="E1235" s="54"/>
      <c r="F1235" s="54">
        <f>+VLOOKUP(A1235,Clasificación!C:K,9,FALSE)</f>
        <v>0</v>
      </c>
      <c r="G1235" s="54">
        <f t="shared" si="103"/>
        <v>0</v>
      </c>
      <c r="H1235" s="54"/>
      <c r="I1235" s="54"/>
      <c r="J1235" s="54"/>
      <c r="K1235" s="54"/>
      <c r="L1235" s="54"/>
      <c r="M1235" s="54"/>
      <c r="N1235" s="54"/>
      <c r="O1235" s="54"/>
      <c r="P1235" s="54"/>
      <c r="Q1235" s="54"/>
      <c r="R1235" s="54"/>
      <c r="S1235" s="54"/>
      <c r="T1235" s="54"/>
      <c r="U1235" s="54"/>
      <c r="V1235" s="54"/>
      <c r="W1235" s="54"/>
      <c r="X1235" s="54"/>
      <c r="Y1235" s="54"/>
      <c r="Z1235" s="54"/>
      <c r="AA1235" s="54">
        <f t="shared" si="99"/>
        <v>0</v>
      </c>
      <c r="AB1235" s="55"/>
      <c r="AC1235" s="168"/>
      <c r="AD1235" s="168"/>
      <c r="AE1235" s="168"/>
      <c r="AF1235" s="168"/>
      <c r="AG1235" s="168"/>
      <c r="AH1235" s="168"/>
      <c r="AI1235" s="168"/>
      <c r="AJ1235" s="168"/>
      <c r="AK1235" s="168"/>
      <c r="AL1235" s="168"/>
      <c r="AM1235" s="168"/>
      <c r="AN1235" s="168"/>
    </row>
    <row r="1236" spans="1:40" s="16" customFormat="1" ht="10.199999999999999" hidden="1">
      <c r="A1236" s="16">
        <v>51306111</v>
      </c>
      <c r="B1236" s="167" t="s">
        <v>118</v>
      </c>
      <c r="C1236" s="54">
        <f>VLOOKUP(A1236,Clasificación!C:J,5,FALSE)</f>
        <v>0</v>
      </c>
      <c r="D1236" s="54"/>
      <c r="E1236" s="54"/>
      <c r="F1236" s="54">
        <f>+VLOOKUP(A1236,Clasificación!C:K,9,FALSE)</f>
        <v>0</v>
      </c>
      <c r="G1236" s="54">
        <f t="shared" si="103"/>
        <v>0</v>
      </c>
      <c r="H1236" s="54"/>
      <c r="I1236" s="54"/>
      <c r="J1236" s="54"/>
      <c r="K1236" s="54"/>
      <c r="L1236" s="54"/>
      <c r="M1236" s="54"/>
      <c r="N1236" s="54"/>
      <c r="O1236" s="54"/>
      <c r="P1236" s="54"/>
      <c r="Q1236" s="54"/>
      <c r="R1236" s="54"/>
      <c r="S1236" s="54"/>
      <c r="T1236" s="54"/>
      <c r="U1236" s="54"/>
      <c r="V1236" s="54"/>
      <c r="W1236" s="54">
        <f>-G1236</f>
        <v>0</v>
      </c>
      <c r="X1236" s="54"/>
      <c r="Y1236" s="54"/>
      <c r="Z1236" s="54"/>
      <c r="AA1236" s="54">
        <f t="shared" si="99"/>
        <v>0</v>
      </c>
      <c r="AB1236" s="55"/>
      <c r="AC1236" s="168"/>
      <c r="AD1236" s="168"/>
      <c r="AE1236" s="168"/>
      <c r="AF1236" s="168"/>
      <c r="AG1236" s="168"/>
      <c r="AH1236" s="168"/>
      <c r="AI1236" s="168"/>
      <c r="AJ1236" s="168"/>
      <c r="AK1236" s="168"/>
      <c r="AL1236" s="168"/>
      <c r="AM1236" s="168"/>
      <c r="AN1236" s="168"/>
    </row>
    <row r="1237" spans="1:40" s="16" customFormat="1" ht="10.199999999999999">
      <c r="A1237" s="16">
        <v>5130611101</v>
      </c>
      <c r="B1237" s="167" t="s">
        <v>793</v>
      </c>
      <c r="C1237" s="54">
        <f>VLOOKUP(A1237,Clasificación!C:J,5,FALSE)</f>
        <v>0</v>
      </c>
      <c r="D1237" s="54"/>
      <c r="E1237" s="54"/>
      <c r="F1237" s="54">
        <f>+VLOOKUP(A1237,Clasificación!C:K,9,FALSE)</f>
        <v>0</v>
      </c>
      <c r="G1237" s="54">
        <f t="shared" si="103"/>
        <v>0</v>
      </c>
      <c r="H1237" s="54"/>
      <c r="I1237" s="54"/>
      <c r="J1237" s="54"/>
      <c r="K1237" s="54"/>
      <c r="L1237" s="54">
        <v>0</v>
      </c>
      <c r="M1237" s="54"/>
      <c r="N1237" s="54"/>
      <c r="O1237" s="54"/>
      <c r="P1237" s="54"/>
      <c r="Q1237" s="54"/>
      <c r="R1237" s="54"/>
      <c r="S1237" s="54"/>
      <c r="T1237" s="54"/>
      <c r="U1237" s="54"/>
      <c r="V1237" s="54"/>
      <c r="W1237" s="54"/>
      <c r="X1237" s="54"/>
      <c r="Y1237" s="54"/>
      <c r="Z1237" s="54"/>
      <c r="AA1237" s="54">
        <f t="shared" si="99"/>
        <v>0</v>
      </c>
      <c r="AB1237" s="55"/>
      <c r="AC1237" s="168"/>
      <c r="AD1237" s="168"/>
      <c r="AE1237" s="168"/>
      <c r="AF1237" s="168"/>
      <c r="AG1237" s="168"/>
      <c r="AH1237" s="168"/>
      <c r="AI1237" s="168"/>
      <c r="AJ1237" s="168"/>
      <c r="AK1237" s="168"/>
      <c r="AL1237" s="168"/>
      <c r="AM1237" s="168"/>
      <c r="AN1237" s="168"/>
    </row>
    <row r="1238" spans="1:40" s="16" customFormat="1" ht="10.199999999999999" hidden="1">
      <c r="A1238" s="16">
        <v>5130611102</v>
      </c>
      <c r="B1238" s="167" t="s">
        <v>794</v>
      </c>
      <c r="C1238" s="54">
        <f>VLOOKUP(A1238,Clasificación!C:J,5,FALSE)</f>
        <v>0</v>
      </c>
      <c r="D1238" s="54"/>
      <c r="E1238" s="54"/>
      <c r="F1238" s="54">
        <f>+VLOOKUP(A1238,Clasificación!C:K,9,FALSE)</f>
        <v>0</v>
      </c>
      <c r="G1238" s="54">
        <f t="shared" si="103"/>
        <v>0</v>
      </c>
      <c r="H1238" s="54"/>
      <c r="I1238" s="54"/>
      <c r="J1238" s="54"/>
      <c r="K1238" s="54"/>
      <c r="L1238" s="54"/>
      <c r="M1238" s="54"/>
      <c r="N1238" s="54"/>
      <c r="O1238" s="54"/>
      <c r="P1238" s="54"/>
      <c r="Q1238" s="54"/>
      <c r="R1238" s="54"/>
      <c r="S1238" s="54"/>
      <c r="T1238" s="54"/>
      <c r="U1238" s="54"/>
      <c r="V1238" s="54"/>
      <c r="W1238" s="54"/>
      <c r="X1238" s="54"/>
      <c r="Y1238" s="54"/>
      <c r="Z1238" s="54"/>
      <c r="AA1238" s="54">
        <f t="shared" si="99"/>
        <v>0</v>
      </c>
      <c r="AB1238" s="55"/>
      <c r="AC1238" s="168"/>
      <c r="AD1238" s="168"/>
      <c r="AE1238" s="168"/>
      <c r="AF1238" s="168"/>
      <c r="AG1238" s="168"/>
      <c r="AH1238" s="168"/>
      <c r="AI1238" s="168"/>
      <c r="AJ1238" s="168"/>
      <c r="AK1238" s="168"/>
      <c r="AL1238" s="168"/>
      <c r="AM1238" s="168"/>
      <c r="AN1238" s="168"/>
    </row>
    <row r="1239" spans="1:40" s="16" customFormat="1" ht="10.199999999999999" hidden="1">
      <c r="A1239" s="16">
        <v>5130611103</v>
      </c>
      <c r="B1239" s="167" t="s">
        <v>623</v>
      </c>
      <c r="C1239" s="54">
        <f>VLOOKUP(A1239,Clasificación!C:J,5,FALSE)</f>
        <v>0</v>
      </c>
      <c r="D1239" s="54"/>
      <c r="E1239" s="54"/>
      <c r="F1239" s="54">
        <f>+VLOOKUP(A1239,Clasificación!C:K,9,FALSE)</f>
        <v>0</v>
      </c>
      <c r="G1239" s="54">
        <f t="shared" si="103"/>
        <v>0</v>
      </c>
      <c r="H1239" s="54"/>
      <c r="I1239" s="54"/>
      <c r="J1239" s="54"/>
      <c r="K1239" s="54"/>
      <c r="L1239" s="54"/>
      <c r="M1239" s="54"/>
      <c r="N1239" s="54"/>
      <c r="O1239" s="54"/>
      <c r="P1239" s="54"/>
      <c r="Q1239" s="54"/>
      <c r="R1239" s="54"/>
      <c r="S1239" s="54"/>
      <c r="T1239" s="54"/>
      <c r="U1239" s="54"/>
      <c r="V1239" s="54"/>
      <c r="W1239" s="54">
        <v>0</v>
      </c>
      <c r="X1239" s="54"/>
      <c r="Y1239" s="54"/>
      <c r="Z1239" s="54"/>
      <c r="AA1239" s="54">
        <f t="shared" si="99"/>
        <v>0</v>
      </c>
      <c r="AB1239" s="55"/>
      <c r="AC1239" s="168"/>
      <c r="AD1239" s="168"/>
      <c r="AE1239" s="168"/>
      <c r="AF1239" s="168"/>
      <c r="AG1239" s="168"/>
      <c r="AH1239" s="168"/>
      <c r="AI1239" s="168"/>
      <c r="AJ1239" s="168"/>
      <c r="AK1239" s="168"/>
      <c r="AL1239" s="168"/>
      <c r="AM1239" s="168"/>
      <c r="AN1239" s="168"/>
    </row>
    <row r="1240" spans="1:40" s="16" customFormat="1" ht="10.199999999999999">
      <c r="A1240" s="16">
        <v>5130611104</v>
      </c>
      <c r="B1240" s="167" t="s">
        <v>187</v>
      </c>
      <c r="C1240" s="54">
        <f>VLOOKUP(A1240,Clasificación!C:J,5,FALSE)</f>
        <v>0</v>
      </c>
      <c r="D1240" s="54"/>
      <c r="E1240" s="54"/>
      <c r="F1240" s="54">
        <f>+VLOOKUP(A1240,Clasificación!C:K,9,FALSE)</f>
        <v>0</v>
      </c>
      <c r="G1240" s="54">
        <f t="shared" si="103"/>
        <v>0</v>
      </c>
      <c r="H1240" s="54"/>
      <c r="I1240" s="54"/>
      <c r="J1240" s="54"/>
      <c r="K1240" s="54"/>
      <c r="L1240" s="54">
        <v>0</v>
      </c>
      <c r="M1240" s="54"/>
      <c r="N1240" s="54"/>
      <c r="O1240" s="54"/>
      <c r="P1240" s="54"/>
      <c r="Q1240" s="54"/>
      <c r="R1240" s="54"/>
      <c r="S1240" s="54"/>
      <c r="T1240" s="54"/>
      <c r="U1240" s="54"/>
      <c r="V1240" s="54"/>
      <c r="W1240" s="54"/>
      <c r="X1240" s="54"/>
      <c r="Y1240" s="54"/>
      <c r="Z1240" s="54"/>
      <c r="AA1240" s="54">
        <f t="shared" si="99"/>
        <v>0</v>
      </c>
      <c r="AB1240" s="55"/>
      <c r="AC1240" s="168"/>
      <c r="AD1240" s="168"/>
      <c r="AE1240" s="168"/>
      <c r="AF1240" s="168"/>
      <c r="AG1240" s="168"/>
      <c r="AH1240" s="168"/>
      <c r="AI1240" s="168"/>
      <c r="AJ1240" s="168"/>
      <c r="AK1240" s="168"/>
      <c r="AL1240" s="168"/>
      <c r="AM1240" s="168"/>
      <c r="AN1240" s="168"/>
    </row>
    <row r="1241" spans="1:40" s="16" customFormat="1" ht="10.199999999999999">
      <c r="A1241" s="16">
        <v>5130611105</v>
      </c>
      <c r="B1241" s="167" t="s">
        <v>795</v>
      </c>
      <c r="C1241" s="54">
        <f>VLOOKUP(A1241,Clasificación!C:J,5,FALSE)</f>
        <v>8071779</v>
      </c>
      <c r="D1241" s="54"/>
      <c r="E1241" s="54"/>
      <c r="F1241" s="54">
        <f>+VLOOKUP(A1241,Clasificación!C:K,9,FALSE)</f>
        <v>0</v>
      </c>
      <c r="G1241" s="54">
        <f t="shared" si="103"/>
        <v>8071779</v>
      </c>
      <c r="H1241" s="54"/>
      <c r="I1241" s="54"/>
      <c r="J1241" s="54"/>
      <c r="K1241" s="54"/>
      <c r="L1241" s="54">
        <f>-G1241</f>
        <v>-8071779</v>
      </c>
      <c r="M1241" s="54"/>
      <c r="N1241" s="54"/>
      <c r="O1241" s="54"/>
      <c r="P1241" s="54"/>
      <c r="Q1241" s="54"/>
      <c r="R1241" s="54"/>
      <c r="S1241" s="54"/>
      <c r="T1241" s="54"/>
      <c r="U1241" s="54"/>
      <c r="V1241" s="54"/>
      <c r="W1241" s="54"/>
      <c r="X1241" s="54"/>
      <c r="Y1241" s="54"/>
      <c r="Z1241" s="54"/>
      <c r="AA1241" s="54">
        <f t="shared" ref="AA1241:AA1306" si="106">SUM(G1241:Z1241)</f>
        <v>0</v>
      </c>
      <c r="AB1241" s="55"/>
      <c r="AC1241" s="168"/>
      <c r="AD1241" s="168"/>
      <c r="AE1241" s="168"/>
      <c r="AF1241" s="168"/>
      <c r="AG1241" s="168"/>
      <c r="AH1241" s="168"/>
      <c r="AI1241" s="168"/>
      <c r="AJ1241" s="168"/>
      <c r="AK1241" s="168"/>
      <c r="AL1241" s="168"/>
      <c r="AM1241" s="168"/>
      <c r="AN1241" s="168"/>
    </row>
    <row r="1242" spans="1:40" s="16" customFormat="1" ht="10.199999999999999" hidden="1">
      <c r="A1242" s="16">
        <v>51307</v>
      </c>
      <c r="B1242" s="167" t="s">
        <v>796</v>
      </c>
      <c r="C1242" s="54">
        <f>VLOOKUP(A1242,Clasificación!C:J,5,FALSE)</f>
        <v>0</v>
      </c>
      <c r="D1242" s="54"/>
      <c r="E1242" s="54"/>
      <c r="F1242" s="54">
        <f>+VLOOKUP(A1242,Clasificación!C:K,9,FALSE)</f>
        <v>0</v>
      </c>
      <c r="G1242" s="54">
        <f t="shared" si="103"/>
        <v>0</v>
      </c>
      <c r="H1242" s="54"/>
      <c r="I1242" s="54"/>
      <c r="J1242" s="54"/>
      <c r="K1242" s="54"/>
      <c r="L1242" s="54"/>
      <c r="M1242" s="54"/>
      <c r="N1242" s="54"/>
      <c r="O1242" s="54"/>
      <c r="P1242" s="54"/>
      <c r="Q1242" s="54"/>
      <c r="R1242" s="54"/>
      <c r="S1242" s="54"/>
      <c r="T1242" s="54"/>
      <c r="U1242" s="54"/>
      <c r="V1242" s="54"/>
      <c r="W1242" s="54">
        <v>0</v>
      </c>
      <c r="X1242" s="54"/>
      <c r="Y1242" s="54"/>
      <c r="Z1242" s="54"/>
      <c r="AA1242" s="54">
        <f t="shared" si="106"/>
        <v>0</v>
      </c>
      <c r="AB1242" s="55"/>
      <c r="AC1242" s="168"/>
      <c r="AD1242" s="168"/>
      <c r="AE1242" s="168"/>
      <c r="AF1242" s="168"/>
      <c r="AG1242" s="168"/>
      <c r="AH1242" s="168"/>
      <c r="AI1242" s="168"/>
      <c r="AJ1242" s="168"/>
      <c r="AK1242" s="168"/>
      <c r="AL1242" s="168"/>
      <c r="AM1242" s="168"/>
      <c r="AN1242" s="168"/>
    </row>
    <row r="1243" spans="1:40" s="16" customFormat="1" ht="10.199999999999999" hidden="1">
      <c r="A1243" s="16">
        <v>513071</v>
      </c>
      <c r="B1243" s="167" t="s">
        <v>796</v>
      </c>
      <c r="C1243" s="54">
        <f>VLOOKUP(A1243,Clasificación!C:J,5,FALSE)</f>
        <v>0</v>
      </c>
      <c r="D1243" s="54"/>
      <c r="E1243" s="54"/>
      <c r="F1243" s="54">
        <f>+VLOOKUP(A1243,Clasificación!C:K,9,FALSE)</f>
        <v>0</v>
      </c>
      <c r="G1243" s="54">
        <f t="shared" si="103"/>
        <v>0</v>
      </c>
      <c r="H1243" s="54"/>
      <c r="I1243" s="54"/>
      <c r="J1243" s="54"/>
      <c r="K1243" s="54"/>
      <c r="L1243" s="54"/>
      <c r="M1243" s="54"/>
      <c r="N1243" s="54"/>
      <c r="O1243" s="54"/>
      <c r="P1243" s="54"/>
      <c r="Q1243" s="54"/>
      <c r="R1243" s="54"/>
      <c r="S1243" s="54"/>
      <c r="T1243" s="54"/>
      <c r="U1243" s="54"/>
      <c r="V1243" s="54"/>
      <c r="W1243" s="54"/>
      <c r="X1243" s="54"/>
      <c r="Y1243" s="54"/>
      <c r="Z1243" s="54"/>
      <c r="AA1243" s="54">
        <f t="shared" si="106"/>
        <v>0</v>
      </c>
      <c r="AB1243" s="55"/>
      <c r="AC1243" s="168"/>
      <c r="AD1243" s="168"/>
      <c r="AE1243" s="168"/>
      <c r="AF1243" s="168"/>
      <c r="AG1243" s="168"/>
      <c r="AH1243" s="168"/>
      <c r="AI1243" s="168"/>
      <c r="AJ1243" s="168"/>
      <c r="AK1243" s="168"/>
      <c r="AL1243" s="168"/>
      <c r="AM1243" s="168"/>
      <c r="AN1243" s="168"/>
    </row>
    <row r="1244" spans="1:40" s="16" customFormat="1" ht="10.199999999999999">
      <c r="A1244" s="16">
        <v>5130711</v>
      </c>
      <c r="B1244" s="167" t="s">
        <v>796</v>
      </c>
      <c r="C1244" s="54">
        <f>VLOOKUP(A1244,Clasificación!C:J,5,FALSE)</f>
        <v>0</v>
      </c>
      <c r="D1244" s="54"/>
      <c r="E1244" s="54"/>
      <c r="F1244" s="54">
        <f>+VLOOKUP(A1244,Clasificación!C:K,9,FALSE)</f>
        <v>0</v>
      </c>
      <c r="G1244" s="54">
        <f t="shared" si="103"/>
        <v>0</v>
      </c>
      <c r="H1244" s="54"/>
      <c r="I1244" s="54"/>
      <c r="J1244" s="54"/>
      <c r="K1244" s="54"/>
      <c r="L1244" s="54">
        <v>0</v>
      </c>
      <c r="M1244" s="54"/>
      <c r="N1244" s="54"/>
      <c r="O1244" s="54"/>
      <c r="P1244" s="54"/>
      <c r="Q1244" s="54"/>
      <c r="R1244" s="54"/>
      <c r="S1244" s="54"/>
      <c r="T1244" s="54"/>
      <c r="U1244" s="54"/>
      <c r="V1244" s="54"/>
      <c r="W1244" s="54"/>
      <c r="X1244" s="54"/>
      <c r="Y1244" s="54"/>
      <c r="Z1244" s="54"/>
      <c r="AA1244" s="54">
        <f t="shared" si="106"/>
        <v>0</v>
      </c>
      <c r="AB1244" s="55"/>
      <c r="AC1244" s="168"/>
      <c r="AD1244" s="168"/>
      <c r="AE1244" s="168"/>
      <c r="AF1244" s="168"/>
      <c r="AG1244" s="168"/>
      <c r="AH1244" s="168"/>
      <c r="AI1244" s="168"/>
      <c r="AJ1244" s="168"/>
      <c r="AK1244" s="168"/>
      <c r="AL1244" s="168"/>
      <c r="AM1244" s="168"/>
      <c r="AN1244" s="168"/>
    </row>
    <row r="1245" spans="1:40" s="16" customFormat="1" ht="10.199999999999999">
      <c r="A1245" s="16">
        <v>51307111</v>
      </c>
      <c r="B1245" s="167" t="s">
        <v>796</v>
      </c>
      <c r="C1245" s="54">
        <f>VLOOKUP(A1245,Clasificación!C:J,5,FALSE)</f>
        <v>0</v>
      </c>
      <c r="D1245" s="54"/>
      <c r="E1245" s="54"/>
      <c r="F1245" s="54">
        <f>+VLOOKUP(A1245,Clasificación!C:K,9,FALSE)</f>
        <v>0</v>
      </c>
      <c r="G1245" s="54">
        <f t="shared" si="103"/>
        <v>0</v>
      </c>
      <c r="H1245" s="54"/>
      <c r="I1245" s="54"/>
      <c r="J1245" s="54"/>
      <c r="K1245" s="54"/>
      <c r="L1245" s="54">
        <f>+G1245</f>
        <v>0</v>
      </c>
      <c r="M1245" s="54"/>
      <c r="N1245" s="54"/>
      <c r="O1245" s="54"/>
      <c r="P1245" s="54"/>
      <c r="Q1245" s="54"/>
      <c r="R1245" s="54"/>
      <c r="S1245" s="54"/>
      <c r="T1245" s="54"/>
      <c r="U1245" s="54"/>
      <c r="V1245" s="54"/>
      <c r="W1245" s="54"/>
      <c r="X1245" s="54"/>
      <c r="Y1245" s="54"/>
      <c r="Z1245" s="54"/>
      <c r="AA1245" s="54">
        <f t="shared" si="106"/>
        <v>0</v>
      </c>
      <c r="AB1245" s="55"/>
      <c r="AC1245" s="168"/>
      <c r="AD1245" s="168"/>
      <c r="AE1245" s="168"/>
      <c r="AF1245" s="168"/>
      <c r="AG1245" s="168"/>
      <c r="AH1245" s="168"/>
      <c r="AI1245" s="168"/>
      <c r="AJ1245" s="168"/>
      <c r="AK1245" s="168"/>
      <c r="AL1245" s="168"/>
      <c r="AM1245" s="168"/>
      <c r="AN1245" s="168"/>
    </row>
    <row r="1246" spans="1:40" s="16" customFormat="1" ht="10.199999999999999">
      <c r="A1246" s="16">
        <v>5130711101</v>
      </c>
      <c r="B1246" s="167" t="s">
        <v>797</v>
      </c>
      <c r="C1246" s="54">
        <f>VLOOKUP(A1246,Clasificación!C:J,5,FALSE)</f>
        <v>311032161</v>
      </c>
      <c r="D1246" s="54"/>
      <c r="E1246" s="54"/>
      <c r="F1246" s="54">
        <f>+VLOOKUP(A1246,Clasificación!C:K,9,FALSE)</f>
        <v>0</v>
      </c>
      <c r="G1246" s="54">
        <f t="shared" si="103"/>
        <v>311032161</v>
      </c>
      <c r="H1246" s="54"/>
      <c r="I1246" s="54"/>
      <c r="J1246" s="54"/>
      <c r="K1246" s="54"/>
      <c r="L1246" s="54">
        <f>-G1246</f>
        <v>-311032161</v>
      </c>
      <c r="M1246" s="54"/>
      <c r="N1246" s="54"/>
      <c r="O1246" s="54"/>
      <c r="P1246" s="54"/>
      <c r="Q1246" s="54"/>
      <c r="R1246" s="54"/>
      <c r="S1246" s="54"/>
      <c r="T1246" s="54"/>
      <c r="U1246" s="54"/>
      <c r="V1246" s="54"/>
      <c r="W1246" s="54"/>
      <c r="X1246" s="54"/>
      <c r="Y1246" s="54"/>
      <c r="Z1246" s="54"/>
      <c r="AA1246" s="54">
        <f t="shared" si="106"/>
        <v>0</v>
      </c>
      <c r="AB1246" s="55"/>
      <c r="AC1246" s="168"/>
      <c r="AD1246" s="168"/>
      <c r="AE1246" s="168"/>
      <c r="AF1246" s="168"/>
      <c r="AG1246" s="168"/>
      <c r="AH1246" s="168"/>
      <c r="AI1246" s="168"/>
      <c r="AJ1246" s="168"/>
      <c r="AK1246" s="168"/>
      <c r="AL1246" s="168"/>
      <c r="AM1246" s="168"/>
      <c r="AN1246" s="168"/>
    </row>
    <row r="1247" spans="1:40" s="16" customFormat="1" ht="10.199999999999999">
      <c r="A1247" s="16">
        <v>5130711102</v>
      </c>
      <c r="B1247" s="167" t="s">
        <v>798</v>
      </c>
      <c r="C1247" s="54">
        <f>VLOOKUP(A1247,Clasificación!C:J,5,FALSE)</f>
        <v>146204952</v>
      </c>
      <c r="D1247" s="54"/>
      <c r="E1247" s="54"/>
      <c r="F1247" s="54">
        <f>+VLOOKUP(A1247,Clasificación!C:K,9,FALSE)</f>
        <v>0</v>
      </c>
      <c r="G1247" s="54">
        <f t="shared" si="103"/>
        <v>146204952</v>
      </c>
      <c r="H1247" s="54"/>
      <c r="I1247" s="54"/>
      <c r="J1247" s="54"/>
      <c r="K1247" s="54"/>
      <c r="L1247" s="54">
        <f>-G1247</f>
        <v>-146204952</v>
      </c>
      <c r="M1247" s="54"/>
      <c r="N1247" s="54"/>
      <c r="O1247" s="54"/>
      <c r="P1247" s="54"/>
      <c r="Q1247" s="54"/>
      <c r="R1247" s="54"/>
      <c r="S1247" s="54"/>
      <c r="T1247" s="54"/>
      <c r="U1247" s="54"/>
      <c r="V1247" s="54"/>
      <c r="W1247" s="54"/>
      <c r="X1247" s="54"/>
      <c r="Y1247" s="54"/>
      <c r="Z1247" s="54"/>
      <c r="AA1247" s="54">
        <f t="shared" si="106"/>
        <v>0</v>
      </c>
      <c r="AB1247" s="55"/>
      <c r="AC1247" s="168"/>
      <c r="AD1247" s="168"/>
      <c r="AE1247" s="168"/>
      <c r="AF1247" s="168"/>
      <c r="AG1247" s="168"/>
      <c r="AH1247" s="168"/>
      <c r="AI1247" s="168"/>
      <c r="AJ1247" s="168"/>
      <c r="AK1247" s="168"/>
      <c r="AL1247" s="168"/>
      <c r="AM1247" s="168"/>
      <c r="AN1247" s="168"/>
    </row>
    <row r="1248" spans="1:40" s="16" customFormat="1" ht="10.199999999999999">
      <c r="A1248" s="16">
        <v>5130711103</v>
      </c>
      <c r="B1248" s="167" t="s">
        <v>1153</v>
      </c>
      <c r="C1248" s="54">
        <f>VLOOKUP(A1248,Clasificación!C:J,5,FALSE)</f>
        <v>506331767</v>
      </c>
      <c r="D1248" s="54"/>
      <c r="E1248" s="54"/>
      <c r="F1248" s="54">
        <f>+VLOOKUP(A1248,Clasificación!C:K,9,FALSE)</f>
        <v>0</v>
      </c>
      <c r="G1248" s="54">
        <f t="shared" si="103"/>
        <v>506331767</v>
      </c>
      <c r="H1248" s="54"/>
      <c r="I1248" s="54"/>
      <c r="J1248" s="54"/>
      <c r="K1248" s="54"/>
      <c r="L1248" s="54">
        <f>-G1248</f>
        <v>-506331767</v>
      </c>
      <c r="M1248" s="54"/>
      <c r="N1248" s="54"/>
      <c r="O1248" s="54"/>
      <c r="P1248" s="54"/>
      <c r="Q1248" s="54"/>
      <c r="R1248" s="54"/>
      <c r="S1248" s="54"/>
      <c r="T1248" s="54"/>
      <c r="U1248" s="54"/>
      <c r="V1248" s="54"/>
      <c r="W1248" s="54"/>
      <c r="X1248" s="54"/>
      <c r="Y1248" s="54"/>
      <c r="Z1248" s="54"/>
      <c r="AA1248" s="54">
        <f t="shared" si="106"/>
        <v>0</v>
      </c>
      <c r="AB1248" s="55"/>
      <c r="AC1248" s="168"/>
      <c r="AD1248" s="168"/>
      <c r="AE1248" s="168"/>
      <c r="AF1248" s="168"/>
      <c r="AG1248" s="168"/>
      <c r="AH1248" s="168"/>
      <c r="AI1248" s="168"/>
      <c r="AJ1248" s="168"/>
      <c r="AK1248" s="168"/>
      <c r="AL1248" s="168"/>
      <c r="AM1248" s="168"/>
      <c r="AN1248" s="168"/>
    </row>
    <row r="1249" spans="1:40" s="16" customFormat="1" ht="10.199999999999999" hidden="1">
      <c r="A1249" s="16">
        <v>51308</v>
      </c>
      <c r="B1249" s="167" t="s">
        <v>37</v>
      </c>
      <c r="C1249" s="54">
        <f>VLOOKUP(A1249,Clasificación!C:J,5,FALSE)</f>
        <v>0</v>
      </c>
      <c r="D1249" s="54"/>
      <c r="E1249" s="54"/>
      <c r="F1249" s="54">
        <f>+VLOOKUP(A1249,Clasificación!C:K,9,FALSE)</f>
        <v>0</v>
      </c>
      <c r="G1249" s="54">
        <f t="shared" si="103"/>
        <v>0</v>
      </c>
      <c r="H1249" s="54"/>
      <c r="I1249" s="54"/>
      <c r="J1249" s="54"/>
      <c r="K1249" s="54"/>
      <c r="L1249" s="54"/>
      <c r="M1249" s="54"/>
      <c r="N1249" s="54"/>
      <c r="O1249" s="54"/>
      <c r="P1249" s="54"/>
      <c r="Q1249" s="54"/>
      <c r="R1249" s="54"/>
      <c r="S1249" s="54"/>
      <c r="T1249" s="54"/>
      <c r="U1249" s="54"/>
      <c r="V1249" s="54"/>
      <c r="W1249" s="54"/>
      <c r="X1249" s="54"/>
      <c r="Y1249" s="54"/>
      <c r="Z1249" s="54"/>
      <c r="AA1249" s="54">
        <f t="shared" si="106"/>
        <v>0</v>
      </c>
      <c r="AB1249" s="55"/>
      <c r="AC1249" s="168"/>
      <c r="AD1249" s="168"/>
      <c r="AE1249" s="168"/>
      <c r="AF1249" s="168"/>
      <c r="AG1249" s="168"/>
      <c r="AH1249" s="168"/>
      <c r="AI1249" s="168"/>
      <c r="AJ1249" s="168"/>
      <c r="AK1249" s="168"/>
      <c r="AL1249" s="168"/>
      <c r="AM1249" s="168"/>
      <c r="AN1249" s="168"/>
    </row>
    <row r="1250" spans="1:40" s="16" customFormat="1" ht="10.199999999999999" hidden="1">
      <c r="A1250" s="16">
        <v>513081</v>
      </c>
      <c r="B1250" s="167" t="s">
        <v>37</v>
      </c>
      <c r="C1250" s="54">
        <f>VLOOKUP(A1250,Clasificación!C:J,5,FALSE)</f>
        <v>0</v>
      </c>
      <c r="D1250" s="54"/>
      <c r="E1250" s="54"/>
      <c r="F1250" s="54">
        <f>+VLOOKUP(A1250,Clasificación!C:K,9,FALSE)</f>
        <v>0</v>
      </c>
      <c r="G1250" s="54">
        <f t="shared" si="103"/>
        <v>0</v>
      </c>
      <c r="H1250" s="54"/>
      <c r="I1250" s="54"/>
      <c r="J1250" s="54"/>
      <c r="K1250" s="54"/>
      <c r="L1250" s="54"/>
      <c r="M1250" s="54"/>
      <c r="N1250" s="54"/>
      <c r="O1250" s="54"/>
      <c r="P1250" s="54"/>
      <c r="Q1250" s="54"/>
      <c r="R1250" s="54"/>
      <c r="S1250" s="54"/>
      <c r="T1250" s="54"/>
      <c r="U1250" s="54"/>
      <c r="V1250" s="54"/>
      <c r="W1250" s="54"/>
      <c r="X1250" s="54"/>
      <c r="Y1250" s="54"/>
      <c r="Z1250" s="54"/>
      <c r="AA1250" s="54">
        <f t="shared" si="106"/>
        <v>0</v>
      </c>
      <c r="AB1250" s="55"/>
      <c r="AC1250" s="168"/>
      <c r="AD1250" s="168"/>
      <c r="AE1250" s="168"/>
      <c r="AF1250" s="168"/>
      <c r="AG1250" s="168"/>
      <c r="AH1250" s="168"/>
      <c r="AI1250" s="168"/>
      <c r="AJ1250" s="168"/>
      <c r="AK1250" s="168"/>
      <c r="AL1250" s="168"/>
      <c r="AM1250" s="168"/>
      <c r="AN1250" s="168"/>
    </row>
    <row r="1251" spans="1:40" s="16" customFormat="1" ht="10.199999999999999" hidden="1">
      <c r="A1251" s="16">
        <v>5130811</v>
      </c>
      <c r="B1251" s="167" t="s">
        <v>37</v>
      </c>
      <c r="C1251" s="54">
        <f>VLOOKUP(A1251,Clasificación!C:J,5,FALSE)</f>
        <v>0</v>
      </c>
      <c r="D1251" s="54"/>
      <c r="E1251" s="54"/>
      <c r="F1251" s="54">
        <f>+VLOOKUP(A1251,Clasificación!C:K,9,FALSE)</f>
        <v>0</v>
      </c>
      <c r="G1251" s="54">
        <f t="shared" si="103"/>
        <v>0</v>
      </c>
      <c r="H1251" s="54"/>
      <c r="I1251" s="54"/>
      <c r="J1251" s="54"/>
      <c r="K1251" s="54"/>
      <c r="L1251" s="54"/>
      <c r="M1251" s="54"/>
      <c r="N1251" s="54"/>
      <c r="O1251" s="54"/>
      <c r="P1251" s="54"/>
      <c r="Q1251" s="54"/>
      <c r="R1251" s="54"/>
      <c r="S1251" s="54"/>
      <c r="T1251" s="54"/>
      <c r="U1251" s="54"/>
      <c r="V1251" s="54"/>
      <c r="W1251" s="54"/>
      <c r="X1251" s="54"/>
      <c r="Y1251" s="54"/>
      <c r="Z1251" s="54"/>
      <c r="AA1251" s="54">
        <f t="shared" si="106"/>
        <v>0</v>
      </c>
      <c r="AB1251" s="55"/>
      <c r="AC1251" s="168"/>
      <c r="AD1251" s="168"/>
      <c r="AE1251" s="168"/>
      <c r="AF1251" s="168"/>
      <c r="AG1251" s="168"/>
      <c r="AH1251" s="168"/>
      <c r="AI1251" s="168"/>
      <c r="AJ1251" s="168"/>
      <c r="AK1251" s="168"/>
      <c r="AL1251" s="168"/>
      <c r="AM1251" s="168"/>
      <c r="AN1251" s="168"/>
    </row>
    <row r="1252" spans="1:40" s="16" customFormat="1" ht="10.199999999999999" hidden="1">
      <c r="A1252" s="16">
        <v>51308111</v>
      </c>
      <c r="B1252" s="167" t="s">
        <v>37</v>
      </c>
      <c r="C1252" s="54">
        <f>VLOOKUP(A1252,Clasificación!C:J,5,FALSE)</f>
        <v>0</v>
      </c>
      <c r="D1252" s="54"/>
      <c r="E1252" s="54"/>
      <c r="F1252" s="54">
        <f>+VLOOKUP(A1252,Clasificación!C:K,9,FALSE)</f>
        <v>0</v>
      </c>
      <c r="G1252" s="54">
        <f t="shared" si="103"/>
        <v>0</v>
      </c>
      <c r="H1252" s="54"/>
      <c r="I1252" s="54"/>
      <c r="J1252" s="54"/>
      <c r="K1252" s="54"/>
      <c r="L1252" s="54"/>
      <c r="M1252" s="54"/>
      <c r="N1252" s="54"/>
      <c r="O1252" s="54"/>
      <c r="P1252" s="54"/>
      <c r="Q1252" s="54"/>
      <c r="R1252" s="54"/>
      <c r="S1252" s="54"/>
      <c r="T1252" s="54"/>
      <c r="U1252" s="54"/>
      <c r="V1252" s="54"/>
      <c r="W1252" s="54"/>
      <c r="X1252" s="54"/>
      <c r="Y1252" s="54"/>
      <c r="Z1252" s="54"/>
      <c r="AA1252" s="54">
        <f t="shared" si="106"/>
        <v>0</v>
      </c>
      <c r="AB1252" s="55"/>
      <c r="AC1252" s="168"/>
      <c r="AD1252" s="168"/>
      <c r="AE1252" s="168"/>
      <c r="AF1252" s="168"/>
      <c r="AG1252" s="168"/>
      <c r="AH1252" s="168"/>
      <c r="AI1252" s="168"/>
      <c r="AJ1252" s="168"/>
      <c r="AK1252" s="168"/>
      <c r="AL1252" s="168"/>
      <c r="AM1252" s="168"/>
      <c r="AN1252" s="168"/>
    </row>
    <row r="1253" spans="1:40" s="16" customFormat="1" ht="10.199999999999999" hidden="1">
      <c r="A1253" s="16">
        <v>5130811101</v>
      </c>
      <c r="B1253" s="167" t="s">
        <v>799</v>
      </c>
      <c r="C1253" s="54">
        <f>VLOOKUP(A1253,Clasificación!C:J,5,FALSE)</f>
        <v>0</v>
      </c>
      <c r="D1253" s="54"/>
      <c r="E1253" s="54"/>
      <c r="F1253" s="54">
        <f>+VLOOKUP(A1253,Clasificación!C:K,9,FALSE)</f>
        <v>0</v>
      </c>
      <c r="G1253" s="54">
        <f t="shared" si="103"/>
        <v>0</v>
      </c>
      <c r="H1253" s="54"/>
      <c r="I1253" s="54"/>
      <c r="J1253" s="54"/>
      <c r="K1253" s="54"/>
      <c r="L1253" s="54"/>
      <c r="M1253" s="54"/>
      <c r="N1253" s="54"/>
      <c r="O1253" s="54"/>
      <c r="P1253" s="54"/>
      <c r="Q1253" s="54"/>
      <c r="R1253" s="54"/>
      <c r="S1253" s="54"/>
      <c r="T1253" s="54"/>
      <c r="U1253" s="54"/>
      <c r="V1253" s="54"/>
      <c r="W1253" s="54"/>
      <c r="X1253" s="54"/>
      <c r="Y1253" s="54"/>
      <c r="Z1253" s="54"/>
      <c r="AA1253" s="54">
        <f t="shared" si="106"/>
        <v>0</v>
      </c>
      <c r="AB1253" s="55"/>
      <c r="AC1253" s="168"/>
      <c r="AD1253" s="168"/>
      <c r="AE1253" s="168"/>
      <c r="AF1253" s="168"/>
      <c r="AG1253" s="168"/>
      <c r="AH1253" s="168"/>
      <c r="AI1253" s="168"/>
      <c r="AJ1253" s="168"/>
      <c r="AK1253" s="168"/>
      <c r="AL1253" s="168"/>
      <c r="AM1253" s="168"/>
      <c r="AN1253" s="168"/>
    </row>
    <row r="1254" spans="1:40" s="16" customFormat="1" ht="10.199999999999999" hidden="1">
      <c r="A1254" s="16">
        <v>51309</v>
      </c>
      <c r="B1254" s="167" t="s">
        <v>39</v>
      </c>
      <c r="C1254" s="54">
        <f>VLOOKUP(A1254,Clasificación!C:J,5,FALSE)</f>
        <v>0</v>
      </c>
      <c r="D1254" s="54"/>
      <c r="E1254" s="54"/>
      <c r="F1254" s="54">
        <f>+VLOOKUP(A1254,Clasificación!C:K,9,FALSE)</f>
        <v>0</v>
      </c>
      <c r="G1254" s="54">
        <f t="shared" si="103"/>
        <v>0</v>
      </c>
      <c r="H1254" s="54"/>
      <c r="I1254" s="54"/>
      <c r="J1254" s="54"/>
      <c r="K1254" s="54"/>
      <c r="L1254" s="54"/>
      <c r="M1254" s="54"/>
      <c r="N1254" s="54"/>
      <c r="O1254" s="54"/>
      <c r="P1254" s="54"/>
      <c r="Q1254" s="54"/>
      <c r="R1254" s="54"/>
      <c r="S1254" s="54"/>
      <c r="T1254" s="54"/>
      <c r="U1254" s="54"/>
      <c r="V1254" s="54"/>
      <c r="W1254" s="54"/>
      <c r="X1254" s="54"/>
      <c r="Y1254" s="54"/>
      <c r="Z1254" s="54"/>
      <c r="AA1254" s="54">
        <f t="shared" si="106"/>
        <v>0</v>
      </c>
      <c r="AB1254" s="55"/>
      <c r="AC1254" s="168"/>
      <c r="AD1254" s="168"/>
      <c r="AE1254" s="168"/>
      <c r="AF1254" s="168"/>
      <c r="AG1254" s="168"/>
      <c r="AH1254" s="168"/>
      <c r="AI1254" s="168"/>
      <c r="AJ1254" s="168"/>
      <c r="AK1254" s="168"/>
      <c r="AL1254" s="168"/>
      <c r="AM1254" s="168"/>
      <c r="AN1254" s="168"/>
    </row>
    <row r="1255" spans="1:40" s="16" customFormat="1" ht="10.199999999999999" hidden="1">
      <c r="A1255" s="16">
        <v>513091</v>
      </c>
      <c r="B1255" s="167" t="s">
        <v>39</v>
      </c>
      <c r="C1255" s="54">
        <f>VLOOKUP(A1255,Clasificación!C:J,5,FALSE)</f>
        <v>0</v>
      </c>
      <c r="D1255" s="54"/>
      <c r="E1255" s="54"/>
      <c r="F1255" s="54">
        <f>+VLOOKUP(A1255,Clasificación!C:K,9,FALSE)</f>
        <v>0</v>
      </c>
      <c r="G1255" s="54">
        <f t="shared" si="103"/>
        <v>0</v>
      </c>
      <c r="H1255" s="54"/>
      <c r="I1255" s="54"/>
      <c r="J1255" s="54"/>
      <c r="K1255" s="54"/>
      <c r="L1255" s="54"/>
      <c r="M1255" s="54"/>
      <c r="N1255" s="54"/>
      <c r="O1255" s="54"/>
      <c r="P1255" s="54"/>
      <c r="Q1255" s="54"/>
      <c r="R1255" s="54"/>
      <c r="S1255" s="54"/>
      <c r="T1255" s="54"/>
      <c r="U1255" s="54"/>
      <c r="V1255" s="54"/>
      <c r="W1255" s="54"/>
      <c r="X1255" s="54"/>
      <c r="Y1255" s="54"/>
      <c r="Z1255" s="54"/>
      <c r="AA1255" s="54">
        <f t="shared" si="106"/>
        <v>0</v>
      </c>
      <c r="AB1255" s="55"/>
      <c r="AC1255" s="168"/>
      <c r="AD1255" s="168"/>
      <c r="AE1255" s="168"/>
      <c r="AF1255" s="168"/>
      <c r="AG1255" s="168"/>
      <c r="AH1255" s="168"/>
      <c r="AI1255" s="168"/>
      <c r="AJ1255" s="168"/>
      <c r="AK1255" s="168"/>
      <c r="AL1255" s="168"/>
      <c r="AM1255" s="168"/>
      <c r="AN1255" s="168"/>
    </row>
    <row r="1256" spans="1:40" s="16" customFormat="1" ht="10.199999999999999" hidden="1">
      <c r="A1256" s="16">
        <v>5130911</v>
      </c>
      <c r="B1256" s="167" t="s">
        <v>39</v>
      </c>
      <c r="C1256" s="54">
        <f>VLOOKUP(A1256,Clasificación!C:J,5,FALSE)</f>
        <v>0</v>
      </c>
      <c r="D1256" s="54"/>
      <c r="E1256" s="54"/>
      <c r="F1256" s="54">
        <f>+VLOOKUP(A1256,Clasificación!C:K,9,FALSE)</f>
        <v>0</v>
      </c>
      <c r="G1256" s="54">
        <f t="shared" si="103"/>
        <v>0</v>
      </c>
      <c r="H1256" s="54"/>
      <c r="I1256" s="54"/>
      <c r="J1256" s="54"/>
      <c r="K1256" s="54"/>
      <c r="L1256" s="54"/>
      <c r="M1256" s="54"/>
      <c r="N1256" s="54"/>
      <c r="O1256" s="54"/>
      <c r="P1256" s="54"/>
      <c r="Q1256" s="54"/>
      <c r="R1256" s="54"/>
      <c r="S1256" s="54"/>
      <c r="T1256" s="54"/>
      <c r="U1256" s="54"/>
      <c r="V1256" s="54"/>
      <c r="W1256" s="54"/>
      <c r="X1256" s="54"/>
      <c r="Y1256" s="54"/>
      <c r="Z1256" s="54"/>
      <c r="AA1256" s="54">
        <f t="shared" si="106"/>
        <v>0</v>
      </c>
      <c r="AB1256" s="55"/>
      <c r="AC1256" s="168"/>
      <c r="AD1256" s="168"/>
      <c r="AE1256" s="168"/>
      <c r="AF1256" s="168"/>
      <c r="AG1256" s="168"/>
      <c r="AH1256" s="168"/>
      <c r="AI1256" s="168"/>
      <c r="AJ1256" s="168"/>
      <c r="AK1256" s="168"/>
      <c r="AL1256" s="168"/>
      <c r="AM1256" s="168"/>
      <c r="AN1256" s="168"/>
    </row>
    <row r="1257" spans="1:40" s="16" customFormat="1" ht="10.199999999999999" hidden="1">
      <c r="A1257" s="16">
        <v>51309111</v>
      </c>
      <c r="B1257" s="167" t="s">
        <v>39</v>
      </c>
      <c r="C1257" s="54">
        <f>VLOOKUP(A1257,Clasificación!C:J,5,FALSE)</f>
        <v>0</v>
      </c>
      <c r="D1257" s="54"/>
      <c r="E1257" s="54"/>
      <c r="F1257" s="54">
        <f>+VLOOKUP(A1257,Clasificación!C:K,9,FALSE)</f>
        <v>0</v>
      </c>
      <c r="G1257" s="54">
        <f t="shared" si="103"/>
        <v>0</v>
      </c>
      <c r="H1257" s="54"/>
      <c r="I1257" s="54"/>
      <c r="J1257" s="54"/>
      <c r="K1257" s="54"/>
      <c r="L1257" s="54"/>
      <c r="M1257" s="54"/>
      <c r="N1257" s="54"/>
      <c r="O1257" s="54"/>
      <c r="P1257" s="54"/>
      <c r="Q1257" s="54"/>
      <c r="R1257" s="54"/>
      <c r="S1257" s="54"/>
      <c r="T1257" s="54"/>
      <c r="U1257" s="54"/>
      <c r="V1257" s="54">
        <f>-G1257</f>
        <v>0</v>
      </c>
      <c r="W1257" s="54"/>
      <c r="X1257" s="54"/>
      <c r="Y1257" s="54"/>
      <c r="Z1257" s="54"/>
      <c r="AA1257" s="54">
        <f t="shared" si="106"/>
        <v>0</v>
      </c>
      <c r="AB1257" s="55"/>
      <c r="AC1257" s="168"/>
      <c r="AD1257" s="168"/>
      <c r="AE1257" s="168"/>
      <c r="AF1257" s="168"/>
      <c r="AG1257" s="168"/>
      <c r="AH1257" s="168"/>
      <c r="AI1257" s="168"/>
      <c r="AJ1257" s="168"/>
      <c r="AK1257" s="168"/>
      <c r="AL1257" s="168"/>
      <c r="AM1257" s="168"/>
      <c r="AN1257" s="168"/>
    </row>
    <row r="1258" spans="1:40" s="16" customFormat="1" ht="10.199999999999999" hidden="1">
      <c r="A1258" s="16">
        <v>5130911101</v>
      </c>
      <c r="B1258" s="167" t="s">
        <v>800</v>
      </c>
      <c r="C1258" s="54">
        <f>VLOOKUP(A1258,Clasificación!C:J,5,FALSE)</f>
        <v>0</v>
      </c>
      <c r="D1258" s="54"/>
      <c r="E1258" s="54"/>
      <c r="F1258" s="54">
        <f>+VLOOKUP(A1258,Clasificación!C:K,9,FALSE)</f>
        <v>0</v>
      </c>
      <c r="G1258" s="54">
        <f t="shared" si="103"/>
        <v>0</v>
      </c>
      <c r="H1258" s="54"/>
      <c r="I1258" s="54"/>
      <c r="J1258" s="54"/>
      <c r="K1258" s="54"/>
      <c r="L1258" s="54"/>
      <c r="M1258" s="54"/>
      <c r="N1258" s="54"/>
      <c r="O1258" s="54"/>
      <c r="P1258" s="54"/>
      <c r="Q1258" s="54"/>
      <c r="R1258" s="54"/>
      <c r="S1258" s="54"/>
      <c r="T1258" s="54"/>
      <c r="U1258" s="54"/>
      <c r="V1258" s="54"/>
      <c r="W1258" s="54"/>
      <c r="X1258" s="54"/>
      <c r="Y1258" s="54"/>
      <c r="Z1258" s="54"/>
      <c r="AA1258" s="54">
        <f t="shared" si="106"/>
        <v>0</v>
      </c>
      <c r="AB1258" s="55"/>
      <c r="AC1258" s="168"/>
      <c r="AD1258" s="168"/>
      <c r="AE1258" s="168"/>
      <c r="AF1258" s="168"/>
      <c r="AG1258" s="168"/>
      <c r="AH1258" s="168"/>
      <c r="AI1258" s="168"/>
      <c r="AJ1258" s="168"/>
      <c r="AK1258" s="168"/>
      <c r="AL1258" s="168"/>
      <c r="AM1258" s="168"/>
      <c r="AN1258" s="168"/>
    </row>
    <row r="1259" spans="1:40" s="16" customFormat="1" ht="10.199999999999999">
      <c r="A1259" s="16">
        <v>5130911102</v>
      </c>
      <c r="B1259" s="167" t="s">
        <v>296</v>
      </c>
      <c r="C1259" s="54">
        <f>VLOOKUP(A1259,Clasificación!C:J,5,FALSE)</f>
        <v>5347200</v>
      </c>
      <c r="D1259" s="54"/>
      <c r="E1259" s="54"/>
      <c r="F1259" s="54">
        <f>+VLOOKUP(A1259,Clasificación!C:K,9,FALSE)</f>
        <v>0</v>
      </c>
      <c r="G1259" s="54">
        <f t="shared" si="103"/>
        <v>5347200</v>
      </c>
      <c r="H1259" s="54"/>
      <c r="I1259" s="54"/>
      <c r="J1259" s="54"/>
      <c r="K1259" s="54"/>
      <c r="L1259" s="54">
        <f>-G1259</f>
        <v>-5347200</v>
      </c>
      <c r="M1259" s="54"/>
      <c r="N1259" s="54"/>
      <c r="O1259" s="54"/>
      <c r="P1259" s="54"/>
      <c r="Q1259" s="54"/>
      <c r="R1259" s="54"/>
      <c r="S1259" s="54"/>
      <c r="T1259" s="54"/>
      <c r="U1259" s="54"/>
      <c r="V1259" s="54"/>
      <c r="W1259" s="54"/>
      <c r="X1259" s="54"/>
      <c r="Y1259" s="54"/>
      <c r="Z1259" s="54"/>
      <c r="AA1259" s="54">
        <f t="shared" si="106"/>
        <v>0</v>
      </c>
      <c r="AB1259" s="55"/>
      <c r="AC1259" s="168"/>
      <c r="AD1259" s="168"/>
      <c r="AE1259" s="168"/>
      <c r="AF1259" s="168"/>
      <c r="AG1259" s="168"/>
      <c r="AH1259" s="168"/>
      <c r="AI1259" s="168"/>
      <c r="AJ1259" s="168"/>
      <c r="AK1259" s="168"/>
      <c r="AL1259" s="168"/>
      <c r="AM1259" s="168"/>
      <c r="AN1259" s="168"/>
    </row>
    <row r="1260" spans="1:40" s="16" customFormat="1" ht="10.199999999999999" hidden="1">
      <c r="A1260" s="16">
        <v>5130911103</v>
      </c>
      <c r="B1260" s="167" t="s">
        <v>801</v>
      </c>
      <c r="C1260" s="54">
        <f>VLOOKUP(A1260,Clasificación!C:J,5,FALSE)</f>
        <v>0</v>
      </c>
      <c r="D1260" s="54"/>
      <c r="E1260" s="54"/>
      <c r="F1260" s="54">
        <f>+VLOOKUP(A1260,Clasificación!C:K,9,FALSE)</f>
        <v>0</v>
      </c>
      <c r="G1260" s="54">
        <f t="shared" si="103"/>
        <v>0</v>
      </c>
      <c r="H1260" s="54"/>
      <c r="I1260" s="54"/>
      <c r="J1260" s="54"/>
      <c r="K1260" s="54"/>
      <c r="L1260" s="54"/>
      <c r="M1260" s="54"/>
      <c r="N1260" s="54"/>
      <c r="O1260" s="54"/>
      <c r="P1260" s="54"/>
      <c r="Q1260" s="54"/>
      <c r="R1260" s="54"/>
      <c r="S1260" s="54"/>
      <c r="T1260" s="54"/>
      <c r="U1260" s="54"/>
      <c r="V1260" s="54"/>
      <c r="W1260" s="54"/>
      <c r="X1260" s="54"/>
      <c r="Y1260" s="54"/>
      <c r="Z1260" s="54"/>
      <c r="AA1260" s="54">
        <f t="shared" si="106"/>
        <v>0</v>
      </c>
      <c r="AB1260" s="55"/>
      <c r="AC1260" s="168"/>
      <c r="AD1260" s="168"/>
      <c r="AE1260" s="168"/>
      <c r="AF1260" s="168"/>
      <c r="AG1260" s="168"/>
      <c r="AH1260" s="168"/>
      <c r="AI1260" s="168"/>
      <c r="AJ1260" s="168"/>
      <c r="AK1260" s="168"/>
      <c r="AL1260" s="168"/>
      <c r="AM1260" s="168"/>
      <c r="AN1260" s="168"/>
    </row>
    <row r="1261" spans="1:40" s="16" customFormat="1" ht="10.199999999999999">
      <c r="A1261" s="16">
        <v>5130911104</v>
      </c>
      <c r="B1261" s="167" t="s">
        <v>297</v>
      </c>
      <c r="C1261" s="54">
        <f>VLOOKUP(A1261,Clasificación!C:J,5,FALSE)</f>
        <v>5096234</v>
      </c>
      <c r="D1261" s="54"/>
      <c r="E1261" s="54"/>
      <c r="F1261" s="54">
        <f>+VLOOKUP(A1261,Clasificación!C:K,9,FALSE)</f>
        <v>0</v>
      </c>
      <c r="G1261" s="54">
        <f t="shared" si="103"/>
        <v>5096234</v>
      </c>
      <c r="H1261" s="54"/>
      <c r="I1261" s="54"/>
      <c r="J1261" s="54"/>
      <c r="K1261" s="54"/>
      <c r="L1261" s="54">
        <f>-G1261</f>
        <v>-5096234</v>
      </c>
      <c r="M1261" s="54"/>
      <c r="N1261" s="54"/>
      <c r="O1261" s="54"/>
      <c r="P1261" s="54"/>
      <c r="Q1261" s="54"/>
      <c r="R1261" s="54"/>
      <c r="S1261" s="54"/>
      <c r="T1261" s="54"/>
      <c r="U1261" s="54"/>
      <c r="V1261" s="54"/>
      <c r="W1261" s="54"/>
      <c r="X1261" s="54"/>
      <c r="Y1261" s="54"/>
      <c r="Z1261" s="54"/>
      <c r="AA1261" s="54">
        <f t="shared" si="106"/>
        <v>0</v>
      </c>
      <c r="AB1261" s="55"/>
      <c r="AC1261" s="168"/>
      <c r="AD1261" s="168"/>
      <c r="AE1261" s="168"/>
      <c r="AF1261" s="168"/>
      <c r="AG1261" s="168"/>
      <c r="AH1261" s="168"/>
      <c r="AI1261" s="168"/>
      <c r="AJ1261" s="168"/>
      <c r="AK1261" s="168"/>
      <c r="AL1261" s="168"/>
      <c r="AM1261" s="168"/>
      <c r="AN1261" s="168"/>
    </row>
    <row r="1262" spans="1:40" s="16" customFormat="1" ht="10.199999999999999">
      <c r="A1262" s="16">
        <v>5130911105</v>
      </c>
      <c r="B1262" s="167" t="s">
        <v>1108</v>
      </c>
      <c r="C1262" s="54">
        <f>VLOOKUP(A1262,Clasificación!C:J,5,FALSE)</f>
        <v>3641710</v>
      </c>
      <c r="D1262" s="54"/>
      <c r="E1262" s="54"/>
      <c r="F1262" s="54">
        <f>+VLOOKUP(A1262,Clasificación!C:K,9,FALSE)</f>
        <v>0</v>
      </c>
      <c r="G1262" s="54">
        <f t="shared" si="103"/>
        <v>3641710</v>
      </c>
      <c r="H1262" s="54"/>
      <c r="I1262" s="54"/>
      <c r="J1262" s="54"/>
      <c r="K1262" s="54"/>
      <c r="L1262" s="54">
        <f>-G1262</f>
        <v>-3641710</v>
      </c>
      <c r="M1262" s="54"/>
      <c r="N1262" s="54"/>
      <c r="O1262" s="54"/>
      <c r="P1262" s="54"/>
      <c r="Q1262" s="54"/>
      <c r="R1262" s="54"/>
      <c r="S1262" s="54"/>
      <c r="T1262" s="54"/>
      <c r="U1262" s="54"/>
      <c r="V1262" s="54"/>
      <c r="W1262" s="54"/>
      <c r="X1262" s="54"/>
      <c r="Y1262" s="54"/>
      <c r="Z1262" s="54"/>
      <c r="AA1262" s="54">
        <f t="shared" si="106"/>
        <v>0</v>
      </c>
      <c r="AB1262" s="55"/>
      <c r="AC1262" s="168"/>
      <c r="AD1262" s="168"/>
      <c r="AE1262" s="168"/>
      <c r="AF1262" s="168"/>
      <c r="AG1262" s="168"/>
      <c r="AH1262" s="168"/>
      <c r="AI1262" s="168"/>
      <c r="AJ1262" s="168"/>
      <c r="AK1262" s="168"/>
      <c r="AL1262" s="168"/>
      <c r="AM1262" s="168"/>
      <c r="AN1262" s="168"/>
    </row>
    <row r="1263" spans="1:40" s="16" customFormat="1" ht="10.199999999999999" hidden="1">
      <c r="A1263" s="16">
        <v>51310</v>
      </c>
      <c r="B1263" s="167" t="s">
        <v>155</v>
      </c>
      <c r="C1263" s="54">
        <f>VLOOKUP(A1263,Clasificación!C:J,5,FALSE)</f>
        <v>0</v>
      </c>
      <c r="D1263" s="54"/>
      <c r="E1263" s="54"/>
      <c r="F1263" s="54">
        <f>+VLOOKUP(A1263,Clasificación!C:K,9,FALSE)</f>
        <v>0</v>
      </c>
      <c r="G1263" s="54">
        <f t="shared" si="103"/>
        <v>0</v>
      </c>
      <c r="H1263" s="54"/>
      <c r="I1263" s="54"/>
      <c r="J1263" s="54"/>
      <c r="K1263" s="54"/>
      <c r="L1263" s="54"/>
      <c r="M1263" s="54"/>
      <c r="N1263" s="54"/>
      <c r="O1263" s="54"/>
      <c r="P1263" s="54"/>
      <c r="Q1263" s="54"/>
      <c r="R1263" s="54"/>
      <c r="S1263" s="54"/>
      <c r="T1263" s="54"/>
      <c r="U1263" s="54"/>
      <c r="V1263" s="54">
        <f>-G1263</f>
        <v>0</v>
      </c>
      <c r="W1263" s="54"/>
      <c r="X1263" s="54"/>
      <c r="Y1263" s="54"/>
      <c r="Z1263" s="54"/>
      <c r="AA1263" s="54">
        <f t="shared" si="106"/>
        <v>0</v>
      </c>
      <c r="AB1263" s="55"/>
      <c r="AC1263" s="168"/>
      <c r="AD1263" s="168"/>
      <c r="AE1263" s="168"/>
      <c r="AF1263" s="168"/>
      <c r="AG1263" s="168"/>
      <c r="AH1263" s="168"/>
      <c r="AI1263" s="168"/>
      <c r="AJ1263" s="168"/>
      <c r="AK1263" s="168"/>
      <c r="AL1263" s="168"/>
      <c r="AM1263" s="168"/>
      <c r="AN1263" s="168"/>
    </row>
    <row r="1264" spans="1:40" s="16" customFormat="1" ht="10.199999999999999" hidden="1">
      <c r="A1264" s="16">
        <v>513101</v>
      </c>
      <c r="B1264" s="167" t="s">
        <v>155</v>
      </c>
      <c r="C1264" s="54">
        <f>VLOOKUP(A1264,Clasificación!C:J,5,FALSE)</f>
        <v>0</v>
      </c>
      <c r="D1264" s="54"/>
      <c r="E1264" s="54"/>
      <c r="F1264" s="54">
        <f>+VLOOKUP(A1264,Clasificación!C:K,9,FALSE)</f>
        <v>0</v>
      </c>
      <c r="G1264" s="54">
        <f t="shared" si="103"/>
        <v>0</v>
      </c>
      <c r="H1264" s="54"/>
      <c r="I1264" s="54"/>
      <c r="J1264" s="54"/>
      <c r="K1264" s="54"/>
      <c r="L1264" s="54"/>
      <c r="M1264" s="54"/>
      <c r="N1264" s="54"/>
      <c r="O1264" s="54"/>
      <c r="P1264" s="54"/>
      <c r="Q1264" s="54"/>
      <c r="R1264" s="54"/>
      <c r="S1264" s="54"/>
      <c r="T1264" s="54"/>
      <c r="U1264" s="54"/>
      <c r="V1264" s="54"/>
      <c r="W1264" s="54"/>
      <c r="X1264" s="54"/>
      <c r="Y1264" s="54"/>
      <c r="Z1264" s="54"/>
      <c r="AA1264" s="54">
        <f t="shared" si="106"/>
        <v>0</v>
      </c>
      <c r="AB1264" s="55"/>
      <c r="AC1264" s="168"/>
      <c r="AD1264" s="168"/>
      <c r="AE1264" s="168"/>
      <c r="AF1264" s="168"/>
      <c r="AG1264" s="168"/>
      <c r="AH1264" s="168"/>
      <c r="AI1264" s="168"/>
      <c r="AJ1264" s="168"/>
      <c r="AK1264" s="168"/>
      <c r="AL1264" s="168"/>
      <c r="AM1264" s="168"/>
      <c r="AN1264" s="168"/>
    </row>
    <row r="1265" spans="1:40" s="16" customFormat="1" ht="10.199999999999999" hidden="1">
      <c r="A1265" s="16">
        <v>5131011</v>
      </c>
      <c r="B1265" s="167" t="s">
        <v>155</v>
      </c>
      <c r="C1265" s="54">
        <f>VLOOKUP(A1265,Clasificación!C:J,5,FALSE)</f>
        <v>0</v>
      </c>
      <c r="D1265" s="54"/>
      <c r="E1265" s="54"/>
      <c r="F1265" s="54">
        <f>+VLOOKUP(A1265,Clasificación!C:K,9,FALSE)</f>
        <v>0</v>
      </c>
      <c r="G1265" s="54">
        <f t="shared" si="103"/>
        <v>0</v>
      </c>
      <c r="H1265" s="54"/>
      <c r="I1265" s="54"/>
      <c r="J1265" s="54"/>
      <c r="K1265" s="54"/>
      <c r="L1265" s="54"/>
      <c r="M1265" s="54"/>
      <c r="N1265" s="54"/>
      <c r="O1265" s="54"/>
      <c r="P1265" s="54"/>
      <c r="Q1265" s="54"/>
      <c r="R1265" s="54"/>
      <c r="S1265" s="54"/>
      <c r="T1265" s="54"/>
      <c r="U1265" s="54"/>
      <c r="V1265" s="54"/>
      <c r="W1265" s="54"/>
      <c r="X1265" s="54"/>
      <c r="Y1265" s="54"/>
      <c r="Z1265" s="54"/>
      <c r="AA1265" s="54">
        <f t="shared" si="106"/>
        <v>0</v>
      </c>
      <c r="AB1265" s="55"/>
      <c r="AC1265" s="168"/>
      <c r="AD1265" s="168"/>
      <c r="AE1265" s="168"/>
      <c r="AF1265" s="168"/>
      <c r="AG1265" s="168"/>
      <c r="AH1265" s="168"/>
      <c r="AI1265" s="168"/>
      <c r="AJ1265" s="168"/>
      <c r="AK1265" s="168"/>
      <c r="AL1265" s="168"/>
      <c r="AM1265" s="168"/>
      <c r="AN1265" s="168"/>
    </row>
    <row r="1266" spans="1:40" s="312" customFormat="1" ht="10.199999999999999" hidden="1">
      <c r="A1266" s="312">
        <v>51310111</v>
      </c>
      <c r="B1266" s="313" t="s">
        <v>155</v>
      </c>
      <c r="C1266" s="314">
        <f>VLOOKUP(A1266,Clasificación!C:J,5,FALSE)</f>
        <v>0</v>
      </c>
      <c r="D1266" s="314"/>
      <c r="E1266" s="314"/>
      <c r="F1266" s="314">
        <f>+VLOOKUP(A1266,Clasificación!C:K,9,FALSE)</f>
        <v>0</v>
      </c>
      <c r="G1266" s="314">
        <f t="shared" si="103"/>
        <v>0</v>
      </c>
      <c r="H1266" s="314">
        <f>-G1266</f>
        <v>0</v>
      </c>
      <c r="I1266" s="314"/>
      <c r="J1266" s="314"/>
      <c r="K1266" s="314"/>
      <c r="L1266" s="314"/>
      <c r="M1266" s="314"/>
      <c r="N1266" s="314"/>
      <c r="O1266" s="314"/>
      <c r="P1266" s="314"/>
      <c r="Q1266" s="314"/>
      <c r="R1266" s="314"/>
      <c r="S1266" s="314"/>
      <c r="T1266" s="314"/>
      <c r="U1266" s="314"/>
      <c r="V1266" s="314"/>
      <c r="W1266" s="314"/>
      <c r="X1266" s="314"/>
      <c r="Y1266" s="314"/>
      <c r="Z1266" s="314"/>
      <c r="AA1266" s="314">
        <f t="shared" si="106"/>
        <v>0</v>
      </c>
      <c r="AB1266" s="315"/>
      <c r="AC1266" s="316"/>
      <c r="AD1266" s="316"/>
      <c r="AE1266" s="316"/>
      <c r="AF1266" s="316"/>
      <c r="AG1266" s="316"/>
      <c r="AH1266" s="316"/>
      <c r="AI1266" s="316"/>
      <c r="AJ1266" s="316"/>
      <c r="AK1266" s="316"/>
      <c r="AL1266" s="316"/>
      <c r="AM1266" s="316"/>
      <c r="AN1266" s="316"/>
    </row>
    <row r="1267" spans="1:40" s="16" customFormat="1" ht="10.199999999999999">
      <c r="A1267" s="16">
        <v>5131011101</v>
      </c>
      <c r="B1267" s="167" t="s">
        <v>802</v>
      </c>
      <c r="C1267" s="54">
        <f>VLOOKUP(A1267,Clasificación!C:J,5,FALSE)</f>
        <v>11331725</v>
      </c>
      <c r="D1267" s="54"/>
      <c r="E1267" s="54"/>
      <c r="F1267" s="54">
        <f>+VLOOKUP(A1267,Clasificación!C:K,9,FALSE)</f>
        <v>0</v>
      </c>
      <c r="G1267" s="54">
        <f t="shared" si="103"/>
        <v>11331725</v>
      </c>
      <c r="H1267" s="54"/>
      <c r="I1267" s="54"/>
      <c r="J1267" s="54"/>
      <c r="K1267" s="54"/>
      <c r="L1267" s="54">
        <f>-G1267</f>
        <v>-11331725</v>
      </c>
      <c r="M1267" s="54"/>
      <c r="N1267" s="54"/>
      <c r="O1267" s="54"/>
      <c r="P1267" s="54"/>
      <c r="Q1267" s="54"/>
      <c r="R1267" s="54"/>
      <c r="S1267" s="54"/>
      <c r="T1267" s="54"/>
      <c r="U1267" s="54"/>
      <c r="V1267" s="54"/>
      <c r="W1267" s="54"/>
      <c r="X1267" s="54"/>
      <c r="Y1267" s="54"/>
      <c r="Z1267" s="54"/>
      <c r="AA1267" s="54">
        <f t="shared" si="106"/>
        <v>0</v>
      </c>
      <c r="AB1267" s="55"/>
      <c r="AC1267" s="168"/>
      <c r="AD1267" s="168"/>
      <c r="AE1267" s="168"/>
      <c r="AF1267" s="168"/>
      <c r="AG1267" s="168"/>
      <c r="AH1267" s="168"/>
      <c r="AI1267" s="168"/>
      <c r="AJ1267" s="168"/>
      <c r="AK1267" s="168"/>
      <c r="AL1267" s="168"/>
      <c r="AM1267" s="168"/>
      <c r="AN1267" s="168"/>
    </row>
    <row r="1268" spans="1:40" s="16" customFormat="1" ht="10.199999999999999">
      <c r="A1268" s="16">
        <v>5131011102</v>
      </c>
      <c r="B1268" s="167" t="s">
        <v>803</v>
      </c>
      <c r="C1268" s="54">
        <f>VLOOKUP(A1268,Clasificación!C:J,5,FALSE)</f>
        <v>18209097</v>
      </c>
      <c r="D1268" s="54"/>
      <c r="E1268" s="54"/>
      <c r="F1268" s="54">
        <f>+VLOOKUP(A1268,Clasificación!C:K,9,FALSE)</f>
        <v>0</v>
      </c>
      <c r="G1268" s="54">
        <f t="shared" si="103"/>
        <v>18209097</v>
      </c>
      <c r="H1268" s="54"/>
      <c r="I1268" s="54"/>
      <c r="J1268" s="54"/>
      <c r="K1268" s="54"/>
      <c r="L1268" s="54">
        <f>-G1268</f>
        <v>-18209097</v>
      </c>
      <c r="M1268" s="54"/>
      <c r="N1268" s="54"/>
      <c r="O1268" s="54"/>
      <c r="P1268" s="54"/>
      <c r="Q1268" s="54"/>
      <c r="R1268" s="54"/>
      <c r="S1268" s="54"/>
      <c r="T1268" s="54"/>
      <c r="U1268" s="54"/>
      <c r="V1268" s="54"/>
      <c r="W1268" s="54"/>
      <c r="X1268" s="54"/>
      <c r="Y1268" s="54"/>
      <c r="Z1268" s="54"/>
      <c r="AA1268" s="54">
        <f t="shared" si="106"/>
        <v>0</v>
      </c>
      <c r="AB1268" s="55"/>
      <c r="AC1268" s="168"/>
      <c r="AD1268" s="168"/>
      <c r="AE1268" s="168"/>
      <c r="AF1268" s="168"/>
      <c r="AG1268" s="168"/>
      <c r="AH1268" s="168"/>
      <c r="AI1268" s="168"/>
      <c r="AJ1268" s="168"/>
      <c r="AK1268" s="168"/>
      <c r="AL1268" s="168"/>
      <c r="AM1268" s="168"/>
      <c r="AN1268" s="168"/>
    </row>
    <row r="1269" spans="1:40" s="312" customFormat="1" ht="10.199999999999999" hidden="1">
      <c r="A1269" s="312">
        <v>5131011103</v>
      </c>
      <c r="B1269" s="313" t="s">
        <v>804</v>
      </c>
      <c r="C1269" s="314">
        <f>VLOOKUP(A1269,Clasificación!C:J,5,FALSE)</f>
        <v>0</v>
      </c>
      <c r="D1269" s="314"/>
      <c r="E1269" s="314"/>
      <c r="F1269" s="314">
        <f>+VLOOKUP(A1269,Clasificación!C:K,9,FALSE)</f>
        <v>0</v>
      </c>
      <c r="G1269" s="314">
        <f t="shared" si="103"/>
        <v>0</v>
      </c>
      <c r="H1269" s="314">
        <f>-G1269</f>
        <v>0</v>
      </c>
      <c r="I1269" s="314"/>
      <c r="J1269" s="314"/>
      <c r="K1269" s="314"/>
      <c r="L1269" s="314"/>
      <c r="M1269" s="314"/>
      <c r="N1269" s="314"/>
      <c r="O1269" s="314"/>
      <c r="P1269" s="314"/>
      <c r="Q1269" s="314"/>
      <c r="R1269" s="314"/>
      <c r="S1269" s="314"/>
      <c r="T1269" s="314"/>
      <c r="U1269" s="314"/>
      <c r="V1269" s="314"/>
      <c r="W1269" s="314"/>
      <c r="X1269" s="314"/>
      <c r="Y1269" s="314"/>
      <c r="Z1269" s="314"/>
      <c r="AA1269" s="314">
        <f t="shared" si="106"/>
        <v>0</v>
      </c>
      <c r="AB1269" s="315"/>
      <c r="AC1269" s="316"/>
      <c r="AD1269" s="316"/>
      <c r="AE1269" s="316"/>
      <c r="AF1269" s="316"/>
      <c r="AG1269" s="316"/>
      <c r="AH1269" s="316"/>
      <c r="AI1269" s="316"/>
      <c r="AJ1269" s="316"/>
      <c r="AK1269" s="316"/>
      <c r="AL1269" s="316"/>
      <c r="AM1269" s="316"/>
      <c r="AN1269" s="316"/>
    </row>
    <row r="1270" spans="1:40" s="16" customFormat="1" ht="10.199999999999999">
      <c r="A1270" s="16">
        <v>5131011104</v>
      </c>
      <c r="B1270" s="167" t="s">
        <v>805</v>
      </c>
      <c r="C1270" s="54">
        <f>VLOOKUP(A1270,Clasificación!C:J,5,FALSE)</f>
        <v>59835585</v>
      </c>
      <c r="D1270" s="54">
        <v>0</v>
      </c>
      <c r="E1270" s="54"/>
      <c r="F1270" s="54">
        <f>+VLOOKUP(A1270,Clasificación!C:K,9,FALSE)</f>
        <v>0</v>
      </c>
      <c r="G1270" s="54">
        <f t="shared" si="103"/>
        <v>59835585</v>
      </c>
      <c r="H1270" s="54"/>
      <c r="I1270" s="54"/>
      <c r="J1270" s="54"/>
      <c r="K1270" s="54"/>
      <c r="L1270" s="54">
        <f>-G1270</f>
        <v>-59835585</v>
      </c>
      <c r="M1270" s="54"/>
      <c r="N1270" s="54"/>
      <c r="O1270" s="54"/>
      <c r="P1270" s="54"/>
      <c r="Q1270" s="54"/>
      <c r="R1270" s="54"/>
      <c r="S1270" s="54"/>
      <c r="T1270" s="54"/>
      <c r="U1270" s="54"/>
      <c r="V1270" s="54"/>
      <c r="W1270" s="54"/>
      <c r="X1270" s="54"/>
      <c r="Y1270" s="54"/>
      <c r="Z1270" s="54"/>
      <c r="AA1270" s="54">
        <f t="shared" si="106"/>
        <v>0</v>
      </c>
      <c r="AB1270" s="55"/>
      <c r="AC1270" s="168"/>
      <c r="AD1270" s="168"/>
      <c r="AE1270" s="168"/>
      <c r="AF1270" s="168"/>
      <c r="AG1270" s="168"/>
      <c r="AH1270" s="168"/>
      <c r="AI1270" s="168"/>
      <c r="AJ1270" s="168"/>
      <c r="AK1270" s="168"/>
      <c r="AL1270" s="168"/>
      <c r="AM1270" s="168"/>
      <c r="AN1270" s="168"/>
    </row>
    <row r="1271" spans="1:40" s="16" customFormat="1" ht="10.199999999999999">
      <c r="A1271" s="16">
        <v>5131011105</v>
      </c>
      <c r="B1271" s="167" t="s">
        <v>806</v>
      </c>
      <c r="C1271" s="54">
        <f>VLOOKUP(A1271,Clasificación!C:J,5,FALSE)</f>
        <v>200000</v>
      </c>
      <c r="D1271" s="54"/>
      <c r="E1271" s="54"/>
      <c r="F1271" s="54">
        <f>+VLOOKUP(A1271,Clasificación!C:K,9,FALSE)</f>
        <v>0</v>
      </c>
      <c r="G1271" s="54">
        <f t="shared" si="103"/>
        <v>200000</v>
      </c>
      <c r="H1271" s="54"/>
      <c r="I1271" s="54"/>
      <c r="J1271" s="54"/>
      <c r="K1271" s="54"/>
      <c r="L1271" s="54">
        <f>-G1271</f>
        <v>-200000</v>
      </c>
      <c r="M1271" s="54"/>
      <c r="N1271" s="54"/>
      <c r="O1271" s="54"/>
      <c r="P1271" s="54"/>
      <c r="Q1271" s="54"/>
      <c r="R1271" s="54"/>
      <c r="S1271" s="54"/>
      <c r="T1271" s="54"/>
      <c r="U1271" s="54"/>
      <c r="V1271" s="54"/>
      <c r="W1271" s="54"/>
      <c r="X1271" s="54"/>
      <c r="Y1271" s="54"/>
      <c r="Z1271" s="54"/>
      <c r="AA1271" s="54">
        <f t="shared" si="106"/>
        <v>0</v>
      </c>
      <c r="AB1271" s="55"/>
      <c r="AC1271" s="168"/>
      <c r="AD1271" s="168"/>
      <c r="AE1271" s="168"/>
      <c r="AF1271" s="168"/>
      <c r="AG1271" s="168"/>
      <c r="AH1271" s="168"/>
      <c r="AI1271" s="168"/>
      <c r="AJ1271" s="168"/>
      <c r="AK1271" s="168"/>
      <c r="AL1271" s="168"/>
      <c r="AM1271" s="168"/>
      <c r="AN1271" s="168"/>
    </row>
    <row r="1272" spans="1:40" s="16" customFormat="1" ht="10.199999999999999">
      <c r="A1272" s="16">
        <v>5131011106</v>
      </c>
      <c r="B1272" s="167" t="s">
        <v>298</v>
      </c>
      <c r="C1272" s="54">
        <f>VLOOKUP(A1272,Clasificación!C:J,5,FALSE)</f>
        <v>7270000</v>
      </c>
      <c r="D1272" s="54"/>
      <c r="E1272" s="54"/>
      <c r="F1272" s="54">
        <f>+VLOOKUP(A1272,Clasificación!C:K,9,FALSE)</f>
        <v>0</v>
      </c>
      <c r="G1272" s="54">
        <f t="shared" ref="G1272:G1329" si="107">C1272+D1272-E1272-F1272</f>
        <v>7270000</v>
      </c>
      <c r="H1272" s="54"/>
      <c r="I1272" s="54"/>
      <c r="J1272" s="54"/>
      <c r="K1272" s="54"/>
      <c r="L1272" s="54">
        <f>-G1272</f>
        <v>-7270000</v>
      </c>
      <c r="M1272" s="54"/>
      <c r="N1272" s="54"/>
      <c r="O1272" s="54"/>
      <c r="P1272" s="54"/>
      <c r="Q1272" s="54"/>
      <c r="R1272" s="54"/>
      <c r="S1272" s="54"/>
      <c r="T1272" s="54"/>
      <c r="U1272" s="54"/>
      <c r="V1272" s="54"/>
      <c r="W1272" s="54"/>
      <c r="X1272" s="54"/>
      <c r="Y1272" s="54"/>
      <c r="Z1272" s="54"/>
      <c r="AA1272" s="54">
        <f t="shared" si="106"/>
        <v>0</v>
      </c>
      <c r="AB1272" s="55"/>
      <c r="AC1272" s="168"/>
      <c r="AD1272" s="168"/>
      <c r="AE1272" s="168"/>
      <c r="AF1272" s="168"/>
      <c r="AG1272" s="168"/>
      <c r="AH1272" s="168"/>
      <c r="AI1272" s="168"/>
      <c r="AJ1272" s="168"/>
      <c r="AK1272" s="168"/>
      <c r="AL1272" s="168"/>
      <c r="AM1272" s="168"/>
      <c r="AN1272" s="168"/>
    </row>
    <row r="1273" spans="1:40" s="16" customFormat="1" ht="10.199999999999999">
      <c r="A1273" s="16">
        <v>5131011107</v>
      </c>
      <c r="B1273" s="167" t="s">
        <v>604</v>
      </c>
      <c r="C1273" s="54">
        <f>VLOOKUP(A1273,Clasificación!C:J,5,FALSE)</f>
        <v>1404052</v>
      </c>
      <c r="D1273" s="54"/>
      <c r="E1273" s="54"/>
      <c r="F1273" s="54">
        <f>+VLOOKUP(A1273,Clasificación!C:K,9,FALSE)</f>
        <v>0</v>
      </c>
      <c r="G1273" s="54">
        <f t="shared" si="107"/>
        <v>1404052</v>
      </c>
      <c r="H1273" s="54"/>
      <c r="I1273" s="54"/>
      <c r="J1273" s="54"/>
      <c r="K1273" s="54"/>
      <c r="L1273" s="54">
        <f>-G1273</f>
        <v>-1404052</v>
      </c>
      <c r="M1273" s="54"/>
      <c r="N1273" s="54"/>
      <c r="O1273" s="54"/>
      <c r="P1273" s="54"/>
      <c r="Q1273" s="54"/>
      <c r="R1273" s="54"/>
      <c r="S1273" s="54"/>
      <c r="T1273" s="54"/>
      <c r="U1273" s="54"/>
      <c r="V1273" s="54"/>
      <c r="W1273" s="54"/>
      <c r="X1273" s="54"/>
      <c r="Y1273" s="54"/>
      <c r="Z1273" s="54"/>
      <c r="AA1273" s="54">
        <f t="shared" si="106"/>
        <v>0</v>
      </c>
      <c r="AB1273" s="55"/>
      <c r="AC1273" s="168"/>
      <c r="AD1273" s="168"/>
      <c r="AE1273" s="168"/>
      <c r="AF1273" s="168"/>
      <c r="AG1273" s="168"/>
      <c r="AH1273" s="168"/>
      <c r="AI1273" s="168"/>
      <c r="AJ1273" s="168"/>
      <c r="AK1273" s="168"/>
      <c r="AL1273" s="168"/>
      <c r="AM1273" s="168"/>
      <c r="AN1273" s="168"/>
    </row>
    <row r="1274" spans="1:40" s="16" customFormat="1" ht="10.199999999999999">
      <c r="A1274" s="16">
        <v>5131011108</v>
      </c>
      <c r="B1274" s="167" t="s">
        <v>807</v>
      </c>
      <c r="C1274" s="54">
        <f>VLOOKUP(A1274,Clasificación!C:J,5,FALSE)</f>
        <v>23241441</v>
      </c>
      <c r="D1274" s="54"/>
      <c r="E1274" s="54"/>
      <c r="F1274" s="54">
        <f>+VLOOKUP(A1274,Clasificación!C:K,9,FALSE)</f>
        <v>0</v>
      </c>
      <c r="G1274" s="54">
        <f t="shared" si="107"/>
        <v>23241441</v>
      </c>
      <c r="H1274" s="54"/>
      <c r="I1274" s="54"/>
      <c r="J1274" s="54"/>
      <c r="K1274" s="54"/>
      <c r="L1274" s="54">
        <f>-G1274</f>
        <v>-23241441</v>
      </c>
      <c r="M1274" s="54"/>
      <c r="N1274" s="54"/>
      <c r="O1274" s="54"/>
      <c r="P1274" s="54"/>
      <c r="Q1274" s="54"/>
      <c r="R1274" s="54"/>
      <c r="S1274" s="54"/>
      <c r="T1274" s="54"/>
      <c r="U1274" s="54"/>
      <c r="V1274" s="54"/>
      <c r="W1274" s="54"/>
      <c r="X1274" s="54"/>
      <c r="Y1274" s="54"/>
      <c r="Z1274" s="54"/>
      <c r="AA1274" s="54">
        <f t="shared" si="106"/>
        <v>0</v>
      </c>
      <c r="AB1274" s="55"/>
      <c r="AC1274" s="168"/>
      <c r="AD1274" s="168"/>
      <c r="AE1274" s="168"/>
      <c r="AF1274" s="168"/>
      <c r="AG1274" s="168"/>
      <c r="AH1274" s="168"/>
      <c r="AI1274" s="168"/>
      <c r="AJ1274" s="168"/>
      <c r="AK1274" s="168"/>
      <c r="AL1274" s="168"/>
      <c r="AM1274" s="168"/>
      <c r="AN1274" s="168"/>
    </row>
    <row r="1275" spans="1:40" s="16" customFormat="1" ht="10.199999999999999" hidden="1">
      <c r="A1275" s="16">
        <v>5131011109</v>
      </c>
      <c r="B1275" s="167" t="s">
        <v>808</v>
      </c>
      <c r="C1275" s="54">
        <f>VLOOKUP(A1275,Clasificación!C:J,5,FALSE)</f>
        <v>0</v>
      </c>
      <c r="D1275" s="54"/>
      <c r="E1275" s="54"/>
      <c r="F1275" s="54">
        <f>+VLOOKUP(A1275,Clasificación!C:K,9,FALSE)</f>
        <v>0</v>
      </c>
      <c r="G1275" s="54">
        <f t="shared" si="107"/>
        <v>0</v>
      </c>
      <c r="H1275" s="54"/>
      <c r="I1275" s="54"/>
      <c r="J1275" s="54"/>
      <c r="K1275" s="54"/>
      <c r="L1275" s="54"/>
      <c r="M1275" s="54"/>
      <c r="N1275" s="54"/>
      <c r="O1275" s="54"/>
      <c r="P1275" s="54"/>
      <c r="Q1275" s="54"/>
      <c r="R1275" s="54"/>
      <c r="S1275" s="54"/>
      <c r="T1275" s="54"/>
      <c r="U1275" s="54"/>
      <c r="V1275" s="54"/>
      <c r="W1275" s="54"/>
      <c r="X1275" s="54"/>
      <c r="Y1275" s="54"/>
      <c r="Z1275" s="54"/>
      <c r="AA1275" s="54">
        <f t="shared" si="106"/>
        <v>0</v>
      </c>
      <c r="AB1275" s="55"/>
      <c r="AC1275" s="168"/>
      <c r="AD1275" s="168"/>
      <c r="AE1275" s="168"/>
      <c r="AF1275" s="168"/>
      <c r="AG1275" s="168"/>
      <c r="AH1275" s="168"/>
      <c r="AI1275" s="168"/>
      <c r="AJ1275" s="168"/>
      <c r="AK1275" s="168"/>
      <c r="AL1275" s="168"/>
      <c r="AM1275" s="168"/>
      <c r="AN1275" s="168"/>
    </row>
    <row r="1276" spans="1:40" s="312" customFormat="1" ht="10.199999999999999" hidden="1">
      <c r="A1276" s="312">
        <v>513101111</v>
      </c>
      <c r="B1276" s="313" t="s">
        <v>155</v>
      </c>
      <c r="C1276" s="314">
        <f>VLOOKUP(A1276,Clasificación!C:J,5,FALSE)</f>
        <v>0</v>
      </c>
      <c r="D1276" s="314"/>
      <c r="E1276" s="314"/>
      <c r="F1276" s="314">
        <f>+VLOOKUP(A1276,Clasificación!C:K,9,FALSE)</f>
        <v>0</v>
      </c>
      <c r="G1276" s="314">
        <f t="shared" si="107"/>
        <v>0</v>
      </c>
      <c r="H1276" s="314">
        <f>-G1276</f>
        <v>0</v>
      </c>
      <c r="I1276" s="314"/>
      <c r="J1276" s="314"/>
      <c r="K1276" s="314"/>
      <c r="L1276" s="314"/>
      <c r="M1276" s="314"/>
      <c r="N1276" s="314"/>
      <c r="O1276" s="314"/>
      <c r="P1276" s="314"/>
      <c r="Q1276" s="314"/>
      <c r="R1276" s="314"/>
      <c r="S1276" s="314"/>
      <c r="T1276" s="314">
        <f>-G1276</f>
        <v>0</v>
      </c>
      <c r="U1276" s="314"/>
      <c r="V1276" s="314"/>
      <c r="W1276" s="314"/>
      <c r="X1276" s="314"/>
      <c r="Y1276" s="314"/>
      <c r="Z1276" s="314"/>
      <c r="AA1276" s="314">
        <f t="shared" si="106"/>
        <v>0</v>
      </c>
      <c r="AB1276" s="315"/>
      <c r="AC1276" s="316"/>
      <c r="AD1276" s="316"/>
      <c r="AE1276" s="316"/>
      <c r="AF1276" s="316"/>
      <c r="AG1276" s="316"/>
      <c r="AH1276" s="316"/>
      <c r="AI1276" s="316"/>
      <c r="AJ1276" s="316"/>
      <c r="AK1276" s="316"/>
      <c r="AL1276" s="316"/>
      <c r="AM1276" s="316"/>
      <c r="AN1276" s="316"/>
    </row>
    <row r="1277" spans="1:40" s="322" customFormat="1" ht="10.199999999999999">
      <c r="A1277" s="322">
        <v>5131011110</v>
      </c>
      <c r="B1277" s="323" t="s">
        <v>119</v>
      </c>
      <c r="C1277" s="324">
        <f>VLOOKUP(A1277,Clasificación!C:J,5,FALSE)</f>
        <v>2910594</v>
      </c>
      <c r="D1277" s="324"/>
      <c r="E1277" s="324"/>
      <c r="F1277" s="324">
        <f>+VLOOKUP(A1277,Clasificación!C:K,9,FALSE)</f>
        <v>0</v>
      </c>
      <c r="G1277" s="324">
        <f t="shared" si="107"/>
        <v>2910594</v>
      </c>
      <c r="H1277" s="324"/>
      <c r="I1277" s="324"/>
      <c r="J1277" s="324"/>
      <c r="K1277" s="324"/>
      <c r="L1277" s="324">
        <f>-G1277</f>
        <v>-2910594</v>
      </c>
      <c r="M1277" s="324"/>
      <c r="N1277" s="324"/>
      <c r="O1277" s="324"/>
      <c r="P1277" s="324"/>
      <c r="Q1277" s="324"/>
      <c r="R1277" s="324"/>
      <c r="S1277" s="324"/>
      <c r="T1277" s="324"/>
      <c r="U1277" s="324"/>
      <c r="V1277" s="324"/>
      <c r="W1277" s="324"/>
      <c r="X1277" s="324"/>
      <c r="Y1277" s="324"/>
      <c r="Z1277" s="324"/>
      <c r="AA1277" s="324">
        <f t="shared" si="106"/>
        <v>0</v>
      </c>
      <c r="AB1277" s="325"/>
      <c r="AC1277" s="326"/>
      <c r="AD1277" s="326"/>
      <c r="AE1277" s="326"/>
      <c r="AF1277" s="326"/>
      <c r="AG1277" s="326"/>
      <c r="AH1277" s="326"/>
      <c r="AI1277" s="326"/>
      <c r="AJ1277" s="326"/>
      <c r="AK1277" s="326"/>
      <c r="AL1277" s="326"/>
      <c r="AM1277" s="326"/>
      <c r="AN1277" s="326"/>
    </row>
    <row r="1278" spans="1:40" s="16" customFormat="1" ht="10.199999999999999" hidden="1">
      <c r="A1278" s="16">
        <v>5131011111</v>
      </c>
      <c r="B1278" s="167" t="s">
        <v>809</v>
      </c>
      <c r="C1278" s="54">
        <f>VLOOKUP(A1278,Clasificación!C:J,5,FALSE)</f>
        <v>0</v>
      </c>
      <c r="D1278" s="54"/>
      <c r="E1278" s="54"/>
      <c r="F1278" s="54">
        <f>+VLOOKUP(A1278,Clasificación!C:K,9,FALSE)</f>
        <v>0</v>
      </c>
      <c r="G1278" s="54">
        <f t="shared" si="107"/>
        <v>0</v>
      </c>
      <c r="H1278" s="54"/>
      <c r="I1278" s="54"/>
      <c r="J1278" s="54"/>
      <c r="K1278" s="54"/>
      <c r="L1278" s="54"/>
      <c r="M1278" s="54"/>
      <c r="N1278" s="54"/>
      <c r="O1278" s="54"/>
      <c r="P1278" s="54"/>
      <c r="Q1278" s="54"/>
      <c r="R1278" s="54"/>
      <c r="S1278" s="54"/>
      <c r="T1278" s="54"/>
      <c r="U1278" s="54"/>
      <c r="V1278" s="54"/>
      <c r="W1278" s="54"/>
      <c r="X1278" s="54"/>
      <c r="Y1278" s="54"/>
      <c r="Z1278" s="54"/>
      <c r="AA1278" s="54">
        <f t="shared" si="106"/>
        <v>0</v>
      </c>
      <c r="AB1278" s="55"/>
      <c r="AC1278" s="168"/>
      <c r="AD1278" s="168"/>
      <c r="AE1278" s="168"/>
      <c r="AF1278" s="168"/>
      <c r="AG1278" s="168"/>
      <c r="AH1278" s="168"/>
      <c r="AI1278" s="168"/>
      <c r="AJ1278" s="168"/>
      <c r="AK1278" s="168"/>
      <c r="AL1278" s="168"/>
      <c r="AM1278" s="168"/>
      <c r="AN1278" s="168"/>
    </row>
    <row r="1279" spans="1:40" s="16" customFormat="1" ht="10.199999999999999">
      <c r="A1279" s="16">
        <v>5131011112</v>
      </c>
      <c r="B1279" s="167" t="s">
        <v>810</v>
      </c>
      <c r="C1279" s="54">
        <f>VLOOKUP(A1279,Clasificación!C:J,5,FALSE)</f>
        <v>1442455</v>
      </c>
      <c r="D1279" s="54"/>
      <c r="E1279" s="54"/>
      <c r="F1279" s="54">
        <f>+VLOOKUP(A1279,Clasificación!C:K,9,FALSE)</f>
        <v>0</v>
      </c>
      <c r="G1279" s="54">
        <f t="shared" si="107"/>
        <v>1442455</v>
      </c>
      <c r="H1279" s="54"/>
      <c r="I1279" s="54"/>
      <c r="J1279" s="54"/>
      <c r="K1279" s="54"/>
      <c r="L1279" s="54">
        <f>-G1279</f>
        <v>-1442455</v>
      </c>
      <c r="M1279" s="54"/>
      <c r="N1279" s="54"/>
      <c r="O1279" s="54"/>
      <c r="P1279" s="54"/>
      <c r="Q1279" s="54"/>
      <c r="R1279" s="54"/>
      <c r="S1279" s="54"/>
      <c r="T1279" s="54"/>
      <c r="U1279" s="54"/>
      <c r="V1279" s="54"/>
      <c r="W1279" s="54"/>
      <c r="X1279" s="54"/>
      <c r="Y1279" s="54"/>
      <c r="Z1279" s="54"/>
      <c r="AA1279" s="54">
        <f t="shared" si="106"/>
        <v>0</v>
      </c>
      <c r="AB1279" s="55"/>
      <c r="AC1279" s="168"/>
      <c r="AD1279" s="168"/>
      <c r="AE1279" s="168"/>
      <c r="AF1279" s="168"/>
      <c r="AG1279" s="168"/>
      <c r="AH1279" s="168"/>
      <c r="AI1279" s="168"/>
      <c r="AJ1279" s="168"/>
      <c r="AK1279" s="168"/>
      <c r="AL1279" s="168"/>
      <c r="AM1279" s="168"/>
      <c r="AN1279" s="168"/>
    </row>
    <row r="1280" spans="1:40" s="16" customFormat="1" ht="10.199999999999999" hidden="1">
      <c r="A1280" s="16">
        <v>5131011113</v>
      </c>
      <c r="B1280" s="167" t="s">
        <v>811</v>
      </c>
      <c r="C1280" s="54">
        <f>VLOOKUP(A1280,Clasificación!C:J,5,FALSE)</f>
        <v>0</v>
      </c>
      <c r="D1280" s="54"/>
      <c r="E1280" s="54"/>
      <c r="F1280" s="54">
        <f>+VLOOKUP(A1280,Clasificación!C:K,9,FALSE)</f>
        <v>0</v>
      </c>
      <c r="G1280" s="54">
        <f t="shared" si="107"/>
        <v>0</v>
      </c>
      <c r="H1280" s="54"/>
      <c r="I1280" s="54"/>
      <c r="J1280" s="54"/>
      <c r="K1280" s="54"/>
      <c r="L1280" s="54"/>
      <c r="M1280" s="54"/>
      <c r="N1280" s="54"/>
      <c r="O1280" s="54"/>
      <c r="P1280" s="54"/>
      <c r="Q1280" s="54"/>
      <c r="R1280" s="54"/>
      <c r="S1280" s="54"/>
      <c r="T1280" s="54"/>
      <c r="U1280" s="54"/>
      <c r="V1280" s="54"/>
      <c r="W1280" s="54"/>
      <c r="X1280" s="54"/>
      <c r="Y1280" s="54"/>
      <c r="Z1280" s="54"/>
      <c r="AA1280" s="54">
        <f t="shared" si="106"/>
        <v>0</v>
      </c>
      <c r="AB1280" s="55"/>
      <c r="AC1280" s="168"/>
      <c r="AD1280" s="168"/>
      <c r="AE1280" s="168"/>
      <c r="AF1280" s="168"/>
      <c r="AG1280" s="168"/>
      <c r="AH1280" s="168"/>
      <c r="AI1280" s="168"/>
      <c r="AJ1280" s="168"/>
      <c r="AK1280" s="168"/>
      <c r="AL1280" s="168"/>
      <c r="AM1280" s="168"/>
      <c r="AN1280" s="168"/>
    </row>
    <row r="1281" spans="1:40" s="16" customFormat="1" ht="10.199999999999999">
      <c r="A1281" s="16">
        <v>5131011114</v>
      </c>
      <c r="B1281" s="167" t="s">
        <v>812</v>
      </c>
      <c r="C1281" s="54">
        <f>VLOOKUP(A1281,Clasificación!C:J,5,FALSE)</f>
        <v>5340251</v>
      </c>
      <c r="D1281" s="54"/>
      <c r="E1281" s="54"/>
      <c r="F1281" s="54">
        <f>+VLOOKUP(A1281,Clasificación!C:K,9,FALSE)</f>
        <v>0</v>
      </c>
      <c r="G1281" s="54">
        <f t="shared" si="107"/>
        <v>5340251</v>
      </c>
      <c r="H1281" s="54"/>
      <c r="I1281" s="54"/>
      <c r="J1281" s="54"/>
      <c r="K1281" s="54"/>
      <c r="L1281" s="54">
        <f t="shared" ref="L1281:L1289" si="108">-G1281</f>
        <v>-5340251</v>
      </c>
      <c r="M1281" s="54"/>
      <c r="N1281" s="54"/>
      <c r="O1281" s="54"/>
      <c r="P1281" s="54"/>
      <c r="Q1281" s="54"/>
      <c r="R1281" s="54"/>
      <c r="S1281" s="54"/>
      <c r="T1281" s="54"/>
      <c r="U1281" s="54"/>
      <c r="V1281" s="54"/>
      <c r="W1281" s="54"/>
      <c r="X1281" s="54"/>
      <c r="Y1281" s="54"/>
      <c r="Z1281" s="54"/>
      <c r="AA1281" s="54">
        <f t="shared" si="106"/>
        <v>0</v>
      </c>
      <c r="AB1281" s="55"/>
      <c r="AC1281" s="168"/>
      <c r="AD1281" s="168"/>
      <c r="AE1281" s="168"/>
      <c r="AF1281" s="168"/>
      <c r="AG1281" s="168"/>
      <c r="AH1281" s="168"/>
      <c r="AI1281" s="168"/>
      <c r="AJ1281" s="168"/>
      <c r="AK1281" s="168"/>
      <c r="AL1281" s="168"/>
      <c r="AM1281" s="168"/>
      <c r="AN1281" s="168"/>
    </row>
    <row r="1282" spans="1:40" s="16" customFormat="1" ht="10.199999999999999">
      <c r="A1282" s="16">
        <v>5131011115</v>
      </c>
      <c r="B1282" s="167" t="s">
        <v>1112</v>
      </c>
      <c r="C1282" s="54">
        <f>VLOOKUP(A1282,Clasificación!C:J,5,FALSE)</f>
        <v>46807912</v>
      </c>
      <c r="D1282" s="54"/>
      <c r="E1282" s="54"/>
      <c r="F1282" s="54">
        <f>+VLOOKUP(A1282,Clasificación!C:K,9,FALSE)</f>
        <v>0</v>
      </c>
      <c r="G1282" s="54">
        <f t="shared" si="107"/>
        <v>46807912</v>
      </c>
      <c r="H1282" s="54"/>
      <c r="I1282" s="54"/>
      <c r="J1282" s="54"/>
      <c r="K1282" s="54"/>
      <c r="L1282" s="54">
        <f t="shared" si="108"/>
        <v>-46807912</v>
      </c>
      <c r="M1282" s="54"/>
      <c r="N1282" s="54"/>
      <c r="O1282" s="54"/>
      <c r="P1282" s="54"/>
      <c r="Q1282" s="54"/>
      <c r="R1282" s="54"/>
      <c r="S1282" s="54"/>
      <c r="T1282" s="54"/>
      <c r="U1282" s="54"/>
      <c r="V1282" s="54"/>
      <c r="W1282" s="54"/>
      <c r="X1282" s="54"/>
      <c r="Y1282" s="54"/>
      <c r="Z1282" s="54"/>
      <c r="AA1282" s="54">
        <f t="shared" si="106"/>
        <v>0</v>
      </c>
      <c r="AB1282" s="55"/>
      <c r="AC1282" s="168"/>
      <c r="AD1282" s="168"/>
      <c r="AE1282" s="168"/>
      <c r="AF1282" s="168"/>
      <c r="AG1282" s="168"/>
      <c r="AH1282" s="168"/>
      <c r="AI1282" s="168"/>
      <c r="AJ1282" s="168"/>
      <c r="AK1282" s="168"/>
      <c r="AL1282" s="168"/>
      <c r="AM1282" s="168"/>
      <c r="AN1282" s="168"/>
    </row>
    <row r="1283" spans="1:40" s="16" customFormat="1" ht="10.199999999999999">
      <c r="A1283" s="16">
        <v>5131011116</v>
      </c>
      <c r="B1283" s="167" t="s">
        <v>1113</v>
      </c>
      <c r="C1283" s="54">
        <f>VLOOKUP(A1283,Clasificación!C:J,5,FALSE)</f>
        <v>18680664</v>
      </c>
      <c r="D1283" s="54"/>
      <c r="E1283" s="54"/>
      <c r="F1283" s="54">
        <f>+VLOOKUP(A1283,Clasificación!C:K,9,FALSE)</f>
        <v>0</v>
      </c>
      <c r="G1283" s="54">
        <f t="shared" si="107"/>
        <v>18680664</v>
      </c>
      <c r="H1283" s="54"/>
      <c r="I1283" s="54"/>
      <c r="J1283" s="54"/>
      <c r="K1283" s="54"/>
      <c r="L1283" s="54">
        <f t="shared" si="108"/>
        <v>-18680664</v>
      </c>
      <c r="M1283" s="54"/>
      <c r="N1283" s="54"/>
      <c r="O1283" s="54"/>
      <c r="P1283" s="54"/>
      <c r="Q1283" s="54"/>
      <c r="R1283" s="54"/>
      <c r="S1283" s="54">
        <v>0</v>
      </c>
      <c r="T1283" s="54"/>
      <c r="U1283" s="54"/>
      <c r="V1283" s="54"/>
      <c r="W1283" s="54"/>
      <c r="X1283" s="54"/>
      <c r="Y1283" s="54"/>
      <c r="Z1283" s="54"/>
      <c r="AA1283" s="54">
        <f t="shared" si="106"/>
        <v>0</v>
      </c>
      <c r="AB1283" s="55"/>
      <c r="AC1283" s="168"/>
      <c r="AD1283" s="168"/>
      <c r="AE1283" s="168"/>
      <c r="AF1283" s="168"/>
      <c r="AG1283" s="168"/>
      <c r="AH1283" s="168"/>
      <c r="AI1283" s="168"/>
      <c r="AJ1283" s="168"/>
      <c r="AK1283" s="168"/>
      <c r="AL1283" s="168"/>
      <c r="AM1283" s="168"/>
      <c r="AN1283" s="168"/>
    </row>
    <row r="1284" spans="1:40" s="16" customFormat="1" ht="10.199999999999999">
      <c r="A1284" s="16">
        <v>5131011117</v>
      </c>
      <c r="B1284" s="167" t="s">
        <v>1194</v>
      </c>
      <c r="C1284" s="54">
        <f>VLOOKUP(A1284,Clasificación!C:J,5,FALSE)</f>
        <v>21607588</v>
      </c>
      <c r="D1284" s="54"/>
      <c r="E1284" s="54"/>
      <c r="F1284" s="54">
        <f>+VLOOKUP(A1284,Clasificación!C:K,9,FALSE)</f>
        <v>0</v>
      </c>
      <c r="G1284" s="54">
        <f t="shared" si="107"/>
        <v>21607588</v>
      </c>
      <c r="H1284" s="54"/>
      <c r="I1284" s="54"/>
      <c r="J1284" s="54"/>
      <c r="K1284" s="54"/>
      <c r="L1284" s="54">
        <f t="shared" si="108"/>
        <v>-21607588</v>
      </c>
      <c r="M1284" s="54"/>
      <c r="N1284" s="54"/>
      <c r="O1284" s="54"/>
      <c r="P1284" s="54"/>
      <c r="Q1284" s="54"/>
      <c r="R1284" s="54"/>
      <c r="S1284" s="54"/>
      <c r="T1284" s="54"/>
      <c r="U1284" s="54"/>
      <c r="V1284" s="54"/>
      <c r="W1284" s="54"/>
      <c r="X1284" s="54"/>
      <c r="Y1284" s="54"/>
      <c r="Z1284" s="54"/>
      <c r="AA1284" s="54">
        <f t="shared" si="106"/>
        <v>0</v>
      </c>
      <c r="AB1284" s="55"/>
      <c r="AC1284" s="168"/>
      <c r="AD1284" s="168"/>
      <c r="AE1284" s="168"/>
      <c r="AF1284" s="168"/>
      <c r="AG1284" s="168"/>
      <c r="AH1284" s="168"/>
      <c r="AI1284" s="168"/>
      <c r="AJ1284" s="168"/>
      <c r="AK1284" s="168"/>
      <c r="AL1284" s="168"/>
      <c r="AM1284" s="168"/>
      <c r="AN1284" s="168"/>
    </row>
    <row r="1285" spans="1:40" s="16" customFormat="1" ht="10.199999999999999">
      <c r="A1285" s="16">
        <v>5131011119</v>
      </c>
      <c r="B1285" s="167" t="s">
        <v>1195</v>
      </c>
      <c r="C1285" s="54">
        <f>VLOOKUP(A1285,Clasificación!C:J,5,FALSE)</f>
        <v>93889248</v>
      </c>
      <c r="D1285" s="54"/>
      <c r="E1285" s="54"/>
      <c r="F1285" s="54">
        <f>+VLOOKUP(A1285,Clasificación!C:K,9,FALSE)</f>
        <v>0</v>
      </c>
      <c r="G1285" s="54">
        <f t="shared" si="107"/>
        <v>93889248</v>
      </c>
      <c r="H1285" s="54"/>
      <c r="I1285" s="54"/>
      <c r="J1285" s="54"/>
      <c r="K1285" s="54"/>
      <c r="L1285" s="54">
        <f t="shared" si="108"/>
        <v>-93889248</v>
      </c>
      <c r="M1285" s="54"/>
      <c r="N1285" s="54"/>
      <c r="O1285" s="54"/>
      <c r="P1285" s="54"/>
      <c r="Q1285" s="54"/>
      <c r="R1285" s="54"/>
      <c r="S1285" s="54"/>
      <c r="T1285" s="54"/>
      <c r="U1285" s="54"/>
      <c r="V1285" s="54"/>
      <c r="W1285" s="54"/>
      <c r="X1285" s="54"/>
      <c r="Y1285" s="54"/>
      <c r="Z1285" s="54"/>
      <c r="AA1285" s="54">
        <f t="shared" si="106"/>
        <v>0</v>
      </c>
      <c r="AB1285" s="55"/>
      <c r="AC1285" s="168"/>
      <c r="AD1285" s="168"/>
      <c r="AE1285" s="168"/>
      <c r="AF1285" s="168"/>
      <c r="AG1285" s="168"/>
      <c r="AH1285" s="168"/>
      <c r="AI1285" s="168"/>
      <c r="AJ1285" s="168"/>
      <c r="AK1285" s="168"/>
      <c r="AL1285" s="168"/>
      <c r="AM1285" s="168"/>
      <c r="AN1285" s="168"/>
    </row>
    <row r="1286" spans="1:40" s="16" customFormat="1" ht="10.199999999999999">
      <c r="A1286" s="16">
        <v>5131011121</v>
      </c>
      <c r="B1286" s="167" t="s">
        <v>1366</v>
      </c>
      <c r="C1286" s="54">
        <f>VLOOKUP(A1286,Clasificación!C:J,5,FALSE)</f>
        <v>637920</v>
      </c>
      <c r="D1286" s="54"/>
      <c r="E1286" s="54"/>
      <c r="F1286" s="54"/>
      <c r="G1286" s="54">
        <f t="shared" si="107"/>
        <v>637920</v>
      </c>
      <c r="H1286" s="54"/>
      <c r="I1286" s="54"/>
      <c r="J1286" s="54"/>
      <c r="K1286" s="54"/>
      <c r="L1286" s="54">
        <f t="shared" si="108"/>
        <v>-637920</v>
      </c>
      <c r="M1286" s="54"/>
      <c r="N1286" s="54"/>
      <c r="O1286" s="54"/>
      <c r="P1286" s="54"/>
      <c r="Q1286" s="54"/>
      <c r="R1286" s="54"/>
      <c r="S1286" s="54"/>
      <c r="T1286" s="54"/>
      <c r="U1286" s="54"/>
      <c r="V1286" s="54"/>
      <c r="W1286" s="54"/>
      <c r="X1286" s="54"/>
      <c r="Y1286" s="54"/>
      <c r="Z1286" s="54"/>
      <c r="AA1286" s="54">
        <f t="shared" si="106"/>
        <v>0</v>
      </c>
      <c r="AB1286" s="55"/>
      <c r="AC1286" s="168"/>
      <c r="AD1286" s="168"/>
      <c r="AE1286" s="168"/>
      <c r="AF1286" s="168"/>
      <c r="AG1286" s="168"/>
      <c r="AH1286" s="168"/>
      <c r="AI1286" s="168"/>
      <c r="AJ1286" s="168"/>
      <c r="AK1286" s="168"/>
      <c r="AL1286" s="168"/>
      <c r="AM1286" s="168"/>
      <c r="AN1286" s="168"/>
    </row>
    <row r="1287" spans="1:40" s="16" customFormat="1" ht="10.199999999999999">
      <c r="A1287" s="16">
        <v>5131011122</v>
      </c>
      <c r="B1287" s="167" t="s">
        <v>1482</v>
      </c>
      <c r="C1287" s="54">
        <f>VLOOKUP(A1287,Clasificación!C:J,5,FALSE)</f>
        <v>7731739</v>
      </c>
      <c r="D1287" s="54"/>
      <c r="E1287" s="54"/>
      <c r="F1287" s="54"/>
      <c r="G1287" s="54">
        <f t="shared" ref="G1287:G1288" si="109">C1287+D1287-E1287-F1287</f>
        <v>7731739</v>
      </c>
      <c r="H1287" s="54"/>
      <c r="I1287" s="54"/>
      <c r="J1287" s="54"/>
      <c r="K1287" s="54"/>
      <c r="L1287" s="54">
        <f t="shared" ref="L1287:L1288" si="110">-G1287</f>
        <v>-7731739</v>
      </c>
      <c r="M1287" s="54"/>
      <c r="N1287" s="54"/>
      <c r="O1287" s="54"/>
      <c r="P1287" s="54"/>
      <c r="Q1287" s="54"/>
      <c r="R1287" s="54"/>
      <c r="S1287" s="54"/>
      <c r="T1287" s="54"/>
      <c r="U1287" s="54"/>
      <c r="V1287" s="54"/>
      <c r="W1287" s="54"/>
      <c r="X1287" s="54"/>
      <c r="Y1287" s="54"/>
      <c r="Z1287" s="54"/>
      <c r="AA1287" s="54">
        <f t="shared" ref="AA1287:AA1288" si="111">SUM(G1287:Z1287)</f>
        <v>0</v>
      </c>
      <c r="AB1287" s="55"/>
      <c r="AC1287" s="168"/>
      <c r="AD1287" s="168"/>
      <c r="AE1287" s="168"/>
      <c r="AF1287" s="168"/>
      <c r="AG1287" s="168"/>
      <c r="AH1287" s="168"/>
      <c r="AI1287" s="168"/>
      <c r="AJ1287" s="168"/>
      <c r="AK1287" s="168"/>
      <c r="AL1287" s="168"/>
      <c r="AM1287" s="168"/>
      <c r="AN1287" s="168"/>
    </row>
    <row r="1288" spans="1:40" s="16" customFormat="1" ht="10.199999999999999">
      <c r="A1288" s="16">
        <v>5131011123</v>
      </c>
      <c r="B1288" s="167" t="s">
        <v>1483</v>
      </c>
      <c r="C1288" s="54">
        <f>VLOOKUP(A1288,Clasificación!C:J,5,FALSE)</f>
        <v>445458</v>
      </c>
      <c r="D1288" s="54"/>
      <c r="E1288" s="54"/>
      <c r="F1288" s="54"/>
      <c r="G1288" s="54">
        <f t="shared" si="109"/>
        <v>445458</v>
      </c>
      <c r="H1288" s="54"/>
      <c r="I1288" s="54"/>
      <c r="J1288" s="54"/>
      <c r="K1288" s="54"/>
      <c r="L1288" s="54">
        <f t="shared" si="110"/>
        <v>-445458</v>
      </c>
      <c r="M1288" s="54"/>
      <c r="N1288" s="54"/>
      <c r="O1288" s="54"/>
      <c r="P1288" s="54"/>
      <c r="Q1288" s="54"/>
      <c r="R1288" s="54"/>
      <c r="S1288" s="54"/>
      <c r="T1288" s="54"/>
      <c r="U1288" s="54"/>
      <c r="V1288" s="54"/>
      <c r="W1288" s="54"/>
      <c r="X1288" s="54"/>
      <c r="Y1288" s="54"/>
      <c r="Z1288" s="54"/>
      <c r="AA1288" s="54">
        <f t="shared" si="111"/>
        <v>0</v>
      </c>
      <c r="AB1288" s="55"/>
      <c r="AC1288" s="168"/>
      <c r="AD1288" s="168"/>
      <c r="AE1288" s="168"/>
      <c r="AF1288" s="168"/>
      <c r="AG1288" s="168"/>
      <c r="AH1288" s="168"/>
      <c r="AI1288" s="168"/>
      <c r="AJ1288" s="168"/>
      <c r="AK1288" s="168"/>
      <c r="AL1288" s="168"/>
      <c r="AM1288" s="168"/>
      <c r="AN1288" s="168"/>
    </row>
    <row r="1289" spans="1:40" s="16" customFormat="1" ht="10.199999999999999">
      <c r="A1289" s="16">
        <v>5131011199</v>
      </c>
      <c r="B1289" s="167" t="s">
        <v>299</v>
      </c>
      <c r="C1289" s="54">
        <f>VLOOKUP(A1289,Clasificación!C:J,5,FALSE)</f>
        <v>6648859</v>
      </c>
      <c r="D1289" s="54"/>
      <c r="E1289" s="54"/>
      <c r="F1289" s="54">
        <f>+VLOOKUP(A1289,Clasificación!C:K,9,FALSE)</f>
        <v>0</v>
      </c>
      <c r="G1289" s="54">
        <f t="shared" si="107"/>
        <v>6648859</v>
      </c>
      <c r="H1289" s="54"/>
      <c r="I1289" s="54"/>
      <c r="J1289" s="54"/>
      <c r="K1289" s="54"/>
      <c r="L1289" s="54">
        <f t="shared" si="108"/>
        <v>-6648859</v>
      </c>
      <c r="M1289" s="54"/>
      <c r="N1289" s="54"/>
      <c r="O1289" s="54"/>
      <c r="P1289" s="54"/>
      <c r="Q1289" s="54"/>
      <c r="R1289" s="54"/>
      <c r="S1289" s="54"/>
      <c r="T1289" s="54"/>
      <c r="U1289" s="54"/>
      <c r="V1289" s="54"/>
      <c r="W1289" s="54"/>
      <c r="X1289" s="54"/>
      <c r="Y1289" s="54"/>
      <c r="Z1289" s="54"/>
      <c r="AA1289" s="54">
        <f t="shared" si="106"/>
        <v>0</v>
      </c>
      <c r="AB1289" s="55"/>
      <c r="AC1289" s="168"/>
      <c r="AD1289" s="168"/>
      <c r="AE1289" s="168"/>
      <c r="AF1289" s="168"/>
      <c r="AG1289" s="168"/>
      <c r="AH1289" s="168"/>
      <c r="AI1289" s="168"/>
      <c r="AJ1289" s="168"/>
      <c r="AK1289" s="168"/>
      <c r="AL1289" s="168"/>
      <c r="AM1289" s="168"/>
      <c r="AN1289" s="168"/>
    </row>
    <row r="1290" spans="1:40" s="16" customFormat="1" ht="10.199999999999999" hidden="1">
      <c r="A1290" s="16">
        <v>514</v>
      </c>
      <c r="B1290" s="167" t="s">
        <v>352</v>
      </c>
      <c r="C1290" s="54">
        <f>VLOOKUP(A1290,Clasificación!C:J,5,FALSE)</f>
        <v>0</v>
      </c>
      <c r="D1290" s="54"/>
      <c r="E1290" s="54"/>
      <c r="F1290" s="54">
        <f>+VLOOKUP(A1290,Clasificación!C:K,9,FALSE)</f>
        <v>0</v>
      </c>
      <c r="G1290" s="54">
        <f t="shared" si="107"/>
        <v>0</v>
      </c>
      <c r="H1290" s="54"/>
      <c r="I1290" s="54"/>
      <c r="J1290" s="54"/>
      <c r="K1290" s="54"/>
      <c r="L1290" s="54"/>
      <c r="M1290" s="54"/>
      <c r="N1290" s="54"/>
      <c r="O1290" s="54"/>
      <c r="P1290" s="54"/>
      <c r="Q1290" s="54"/>
      <c r="R1290" s="54"/>
      <c r="S1290" s="54"/>
      <c r="T1290" s="54"/>
      <c r="U1290" s="54"/>
      <c r="V1290" s="54"/>
      <c r="W1290" s="54"/>
      <c r="X1290" s="54"/>
      <c r="Y1290" s="54"/>
      <c r="Z1290" s="54"/>
      <c r="AA1290" s="54">
        <f t="shared" si="106"/>
        <v>0</v>
      </c>
      <c r="AB1290" s="55"/>
      <c r="AC1290" s="168"/>
      <c r="AD1290" s="168"/>
      <c r="AE1290" s="168"/>
      <c r="AF1290" s="168"/>
      <c r="AG1290" s="168"/>
      <c r="AH1290" s="168"/>
      <c r="AI1290" s="168"/>
      <c r="AJ1290" s="168"/>
      <c r="AK1290" s="168"/>
      <c r="AL1290" s="168"/>
      <c r="AM1290" s="168"/>
      <c r="AN1290" s="168"/>
    </row>
    <row r="1291" spans="1:40" s="16" customFormat="1" ht="10.199999999999999" hidden="1">
      <c r="A1291" s="16">
        <v>51401</v>
      </c>
      <c r="B1291" s="167" t="s">
        <v>353</v>
      </c>
      <c r="C1291" s="54">
        <f>VLOOKUP(A1291,Clasificación!C:J,5,FALSE)</f>
        <v>0</v>
      </c>
      <c r="D1291" s="54"/>
      <c r="E1291" s="54"/>
      <c r="F1291" s="54">
        <f>+VLOOKUP(A1291,Clasificación!C:K,9,FALSE)</f>
        <v>0</v>
      </c>
      <c r="G1291" s="54">
        <f t="shared" si="107"/>
        <v>0</v>
      </c>
      <c r="H1291" s="54"/>
      <c r="I1291" s="54"/>
      <c r="J1291" s="54"/>
      <c r="K1291" s="54"/>
      <c r="L1291" s="54"/>
      <c r="M1291" s="54"/>
      <c r="N1291" s="54"/>
      <c r="O1291" s="54"/>
      <c r="P1291" s="54"/>
      <c r="Q1291" s="54"/>
      <c r="R1291" s="54"/>
      <c r="S1291" s="54"/>
      <c r="T1291" s="54"/>
      <c r="U1291" s="54"/>
      <c r="V1291" s="54"/>
      <c r="W1291" s="54"/>
      <c r="X1291" s="54"/>
      <c r="Y1291" s="54"/>
      <c r="Z1291" s="54"/>
      <c r="AA1291" s="54">
        <f t="shared" si="106"/>
        <v>0</v>
      </c>
      <c r="AB1291" s="55"/>
      <c r="AC1291" s="168"/>
      <c r="AD1291" s="168"/>
      <c r="AE1291" s="168"/>
      <c r="AF1291" s="168"/>
      <c r="AG1291" s="168"/>
      <c r="AH1291" s="168"/>
      <c r="AI1291" s="168"/>
      <c r="AJ1291" s="168"/>
      <c r="AK1291" s="168"/>
      <c r="AL1291" s="168"/>
      <c r="AM1291" s="168"/>
      <c r="AN1291" s="168"/>
    </row>
    <row r="1292" spans="1:40" s="16" customFormat="1" ht="10.199999999999999" hidden="1">
      <c r="A1292" s="16">
        <v>514011</v>
      </c>
      <c r="B1292" s="167" t="s">
        <v>353</v>
      </c>
      <c r="C1292" s="54">
        <f>VLOOKUP(A1292,Clasificación!C:J,5,FALSE)</f>
        <v>0</v>
      </c>
      <c r="D1292" s="54"/>
      <c r="E1292" s="54"/>
      <c r="F1292" s="54">
        <f>+VLOOKUP(A1292,Clasificación!C:K,9,FALSE)</f>
        <v>0</v>
      </c>
      <c r="G1292" s="54">
        <f t="shared" si="107"/>
        <v>0</v>
      </c>
      <c r="H1292" s="54"/>
      <c r="I1292" s="54"/>
      <c r="J1292" s="54"/>
      <c r="K1292" s="54"/>
      <c r="L1292" s="54"/>
      <c r="M1292" s="54"/>
      <c r="N1292" s="54"/>
      <c r="O1292" s="54"/>
      <c r="P1292" s="54"/>
      <c r="Q1292" s="54"/>
      <c r="R1292" s="54"/>
      <c r="S1292" s="54"/>
      <c r="T1292" s="54"/>
      <c r="U1292" s="54"/>
      <c r="V1292" s="54"/>
      <c r="W1292" s="54"/>
      <c r="X1292" s="54"/>
      <c r="Y1292" s="54"/>
      <c r="Z1292" s="54"/>
      <c r="AA1292" s="54">
        <f t="shared" si="106"/>
        <v>0</v>
      </c>
      <c r="AB1292" s="55"/>
      <c r="AC1292" s="168"/>
      <c r="AD1292" s="168"/>
      <c r="AE1292" s="168"/>
      <c r="AF1292" s="168"/>
      <c r="AG1292" s="168"/>
      <c r="AH1292" s="168"/>
      <c r="AI1292" s="168"/>
      <c r="AJ1292" s="168"/>
      <c r="AK1292" s="168"/>
      <c r="AL1292" s="168"/>
      <c r="AM1292" s="168"/>
      <c r="AN1292" s="168"/>
    </row>
    <row r="1293" spans="1:40" s="16" customFormat="1" ht="10.199999999999999" hidden="1">
      <c r="A1293" s="16">
        <v>5140111</v>
      </c>
      <c r="B1293" s="167" t="s">
        <v>353</v>
      </c>
      <c r="C1293" s="54">
        <f>VLOOKUP(A1293,Clasificación!C:J,5,FALSE)</f>
        <v>0</v>
      </c>
      <c r="D1293" s="54"/>
      <c r="E1293" s="54"/>
      <c r="F1293" s="54">
        <f>+VLOOKUP(A1293,Clasificación!C:K,9,FALSE)</f>
        <v>0</v>
      </c>
      <c r="G1293" s="54">
        <f t="shared" si="107"/>
        <v>0</v>
      </c>
      <c r="H1293" s="54"/>
      <c r="I1293" s="54"/>
      <c r="J1293" s="54"/>
      <c r="K1293" s="54"/>
      <c r="L1293" s="54"/>
      <c r="M1293" s="54"/>
      <c r="N1293" s="54"/>
      <c r="O1293" s="54"/>
      <c r="P1293" s="54"/>
      <c r="Q1293" s="54"/>
      <c r="R1293" s="54"/>
      <c r="S1293" s="54"/>
      <c r="T1293" s="54"/>
      <c r="U1293" s="54"/>
      <c r="V1293" s="54"/>
      <c r="W1293" s="54"/>
      <c r="X1293" s="54"/>
      <c r="Y1293" s="54"/>
      <c r="Z1293" s="54"/>
      <c r="AA1293" s="54">
        <f t="shared" si="106"/>
        <v>0</v>
      </c>
      <c r="AB1293" s="55"/>
      <c r="AC1293" s="168"/>
      <c r="AD1293" s="168"/>
      <c r="AE1293" s="168"/>
      <c r="AF1293" s="168"/>
      <c r="AG1293" s="168"/>
      <c r="AH1293" s="168"/>
      <c r="AI1293" s="168"/>
      <c r="AJ1293" s="168"/>
      <c r="AK1293" s="168"/>
      <c r="AL1293" s="168"/>
      <c r="AM1293" s="168"/>
      <c r="AN1293" s="168"/>
    </row>
    <row r="1294" spans="1:40" s="16" customFormat="1" ht="10.199999999999999" hidden="1">
      <c r="A1294" s="16">
        <v>51401111</v>
      </c>
      <c r="B1294" s="167" t="s">
        <v>120</v>
      </c>
      <c r="C1294" s="54">
        <f>VLOOKUP(A1294,Clasificación!C:J,5,FALSE)</f>
        <v>0</v>
      </c>
      <c r="D1294" s="54"/>
      <c r="E1294" s="54"/>
      <c r="F1294" s="54">
        <f>+VLOOKUP(A1294,Clasificación!C:K,9,FALSE)</f>
        <v>0</v>
      </c>
      <c r="G1294" s="54">
        <f t="shared" si="107"/>
        <v>0</v>
      </c>
      <c r="H1294" s="54"/>
      <c r="I1294" s="54"/>
      <c r="J1294" s="54"/>
      <c r="K1294" s="54"/>
      <c r="L1294" s="54"/>
      <c r="M1294" s="54"/>
      <c r="N1294" s="54"/>
      <c r="O1294" s="54"/>
      <c r="P1294" s="54"/>
      <c r="Q1294" s="54"/>
      <c r="R1294" s="54"/>
      <c r="S1294" s="54"/>
      <c r="T1294" s="54"/>
      <c r="U1294" s="54"/>
      <c r="V1294" s="54"/>
      <c r="W1294" s="54"/>
      <c r="X1294" s="54"/>
      <c r="Y1294" s="54"/>
      <c r="Z1294" s="54"/>
      <c r="AA1294" s="54">
        <f t="shared" si="106"/>
        <v>0</v>
      </c>
      <c r="AB1294" s="55"/>
      <c r="AC1294" s="168"/>
      <c r="AD1294" s="168"/>
      <c r="AE1294" s="168"/>
      <c r="AF1294" s="168"/>
      <c r="AG1294" s="168"/>
      <c r="AH1294" s="168"/>
      <c r="AI1294" s="168"/>
      <c r="AJ1294" s="168"/>
      <c r="AK1294" s="168"/>
      <c r="AL1294" s="168"/>
      <c r="AM1294" s="168"/>
      <c r="AN1294" s="168"/>
    </row>
    <row r="1295" spans="1:40" s="16" customFormat="1" ht="10.199999999999999" hidden="1">
      <c r="A1295" s="16">
        <v>5140111101</v>
      </c>
      <c r="B1295" s="167" t="s">
        <v>120</v>
      </c>
      <c r="C1295" s="54">
        <f>VLOOKUP(A1295,Clasificación!C:J,5,FALSE)</f>
        <v>0</v>
      </c>
      <c r="D1295" s="54"/>
      <c r="E1295" s="54"/>
      <c r="F1295" s="54">
        <f>+VLOOKUP(A1295,Clasificación!C:K,9,FALSE)</f>
        <v>0</v>
      </c>
      <c r="G1295" s="54">
        <f t="shared" si="107"/>
        <v>0</v>
      </c>
      <c r="H1295" s="54"/>
      <c r="I1295" s="54">
        <f>-G1295</f>
        <v>0</v>
      </c>
      <c r="J1295" s="54"/>
      <c r="K1295" s="54"/>
      <c r="L1295" s="54"/>
      <c r="M1295" s="54"/>
      <c r="N1295" s="54"/>
      <c r="O1295" s="54"/>
      <c r="P1295" s="54"/>
      <c r="Q1295" s="54"/>
      <c r="R1295" s="54"/>
      <c r="S1295" s="54"/>
      <c r="T1295" s="54"/>
      <c r="U1295" s="54"/>
      <c r="V1295" s="54"/>
      <c r="W1295" s="54"/>
      <c r="X1295" s="54"/>
      <c r="Y1295" s="54"/>
      <c r="Z1295" s="54"/>
      <c r="AA1295" s="54">
        <f t="shared" si="106"/>
        <v>0</v>
      </c>
      <c r="AB1295" s="55"/>
      <c r="AC1295" s="168"/>
      <c r="AD1295" s="168"/>
      <c r="AE1295" s="168"/>
      <c r="AF1295" s="168"/>
      <c r="AG1295" s="168"/>
      <c r="AH1295" s="168"/>
      <c r="AI1295" s="168"/>
      <c r="AJ1295" s="168"/>
      <c r="AK1295" s="168"/>
      <c r="AL1295" s="168"/>
      <c r="AM1295" s="168"/>
      <c r="AN1295" s="168"/>
    </row>
    <row r="1296" spans="1:40" s="16" customFormat="1" ht="10.199999999999999" hidden="1">
      <c r="A1296" s="16">
        <v>5140111102</v>
      </c>
      <c r="B1296" s="167" t="s">
        <v>813</v>
      </c>
      <c r="C1296" s="54">
        <f>VLOOKUP(A1296,Clasificación!C:J,5,FALSE)</f>
        <v>359045102</v>
      </c>
      <c r="D1296" s="54"/>
      <c r="E1296" s="54"/>
      <c r="F1296" s="54">
        <f>+VLOOKUP(A1296,Clasificación!C:K,9,FALSE)</f>
        <v>0</v>
      </c>
      <c r="G1296" s="54">
        <f t="shared" si="107"/>
        <v>359045102</v>
      </c>
      <c r="H1296" s="54"/>
      <c r="I1296" s="54"/>
      <c r="J1296" s="54"/>
      <c r="K1296" s="54"/>
      <c r="L1296" s="54"/>
      <c r="M1296" s="54"/>
      <c r="N1296" s="54"/>
      <c r="O1296" s="54"/>
      <c r="P1296" s="54"/>
      <c r="Q1296" s="54"/>
      <c r="R1296" s="54"/>
      <c r="S1296" s="54"/>
      <c r="T1296" s="54"/>
      <c r="U1296" s="54"/>
      <c r="V1296" s="54"/>
      <c r="W1296" s="54"/>
      <c r="X1296" s="54"/>
      <c r="Y1296" s="54">
        <f>-G1296</f>
        <v>-359045102</v>
      </c>
      <c r="Z1296" s="54"/>
      <c r="AA1296" s="54">
        <f t="shared" si="106"/>
        <v>0</v>
      </c>
      <c r="AB1296" s="55"/>
      <c r="AC1296" s="168"/>
      <c r="AD1296" s="168"/>
      <c r="AE1296" s="168"/>
      <c r="AF1296" s="168"/>
      <c r="AG1296" s="168"/>
      <c r="AH1296" s="168"/>
      <c r="AI1296" s="168"/>
      <c r="AJ1296" s="168"/>
      <c r="AK1296" s="168"/>
      <c r="AL1296" s="168"/>
      <c r="AM1296" s="168"/>
      <c r="AN1296" s="168"/>
    </row>
    <row r="1297" spans="1:40" s="16" customFormat="1" ht="10.199999999999999" hidden="1">
      <c r="A1297" s="16">
        <v>51401112</v>
      </c>
      <c r="B1297" s="167" t="s">
        <v>56</v>
      </c>
      <c r="C1297" s="54">
        <f>VLOOKUP(A1297,Clasificación!C:J,5,FALSE)</f>
        <v>0</v>
      </c>
      <c r="D1297" s="54"/>
      <c r="E1297" s="54"/>
      <c r="F1297" s="54">
        <f>+VLOOKUP(A1297,Clasificación!C:K,9,FALSE)</f>
        <v>0</v>
      </c>
      <c r="G1297" s="54">
        <f t="shared" si="107"/>
        <v>0</v>
      </c>
      <c r="H1297" s="54"/>
      <c r="I1297" s="54"/>
      <c r="J1297" s="54"/>
      <c r="K1297" s="54"/>
      <c r="L1297" s="54"/>
      <c r="M1297" s="54"/>
      <c r="N1297" s="54"/>
      <c r="O1297" s="54"/>
      <c r="P1297" s="54"/>
      <c r="Q1297" s="54"/>
      <c r="R1297" s="54"/>
      <c r="S1297" s="54"/>
      <c r="T1297" s="54"/>
      <c r="U1297" s="54"/>
      <c r="V1297" s="54"/>
      <c r="W1297" s="54"/>
      <c r="X1297" s="54"/>
      <c r="Y1297" s="54"/>
      <c r="Z1297" s="54"/>
      <c r="AA1297" s="54">
        <f t="shared" si="106"/>
        <v>0</v>
      </c>
      <c r="AB1297" s="55"/>
      <c r="AC1297" s="168"/>
      <c r="AD1297" s="168"/>
      <c r="AE1297" s="168"/>
      <c r="AF1297" s="168"/>
      <c r="AG1297" s="168"/>
      <c r="AH1297" s="168"/>
      <c r="AI1297" s="168"/>
      <c r="AJ1297" s="168"/>
      <c r="AK1297" s="168"/>
      <c r="AL1297" s="168"/>
      <c r="AM1297" s="168"/>
      <c r="AN1297" s="168"/>
    </row>
    <row r="1298" spans="1:40" s="16" customFormat="1" ht="10.199999999999999">
      <c r="A1298" s="16">
        <v>5140111201</v>
      </c>
      <c r="B1298" s="167" t="s">
        <v>300</v>
      </c>
      <c r="C1298" s="54">
        <f>VLOOKUP(A1298,Clasificación!C:J,5,FALSE)</f>
        <v>22189641</v>
      </c>
      <c r="D1298" s="54"/>
      <c r="E1298" s="54"/>
      <c r="F1298" s="54">
        <f>+VLOOKUP(A1298,Clasificación!C:K,9,FALSE)</f>
        <v>0</v>
      </c>
      <c r="G1298" s="54">
        <f t="shared" si="107"/>
        <v>22189641</v>
      </c>
      <c r="H1298" s="54"/>
      <c r="I1298" s="54"/>
      <c r="J1298" s="54"/>
      <c r="K1298" s="54"/>
      <c r="L1298" s="54">
        <f>-G1298</f>
        <v>-22189641</v>
      </c>
      <c r="M1298" s="54"/>
      <c r="N1298" s="54"/>
      <c r="O1298" s="54"/>
      <c r="P1298" s="54"/>
      <c r="Q1298" s="54"/>
      <c r="R1298" s="54"/>
      <c r="S1298" s="54"/>
      <c r="T1298" s="54"/>
      <c r="U1298" s="54"/>
      <c r="V1298" s="54"/>
      <c r="W1298" s="54"/>
      <c r="X1298" s="54"/>
      <c r="Y1298" s="54"/>
      <c r="Z1298" s="54"/>
      <c r="AA1298" s="54">
        <f t="shared" si="106"/>
        <v>0</v>
      </c>
      <c r="AB1298" s="55"/>
      <c r="AC1298" s="168"/>
      <c r="AD1298" s="168"/>
      <c r="AE1298" s="168"/>
      <c r="AF1298" s="168"/>
      <c r="AG1298" s="168"/>
      <c r="AH1298" s="168"/>
      <c r="AI1298" s="168"/>
      <c r="AJ1298" s="168"/>
      <c r="AK1298" s="168"/>
      <c r="AL1298" s="168"/>
      <c r="AM1298" s="168"/>
      <c r="AN1298" s="168"/>
    </row>
    <row r="1299" spans="1:40" s="16" customFormat="1" ht="10.199999999999999">
      <c r="A1299" s="16">
        <v>5140111202</v>
      </c>
      <c r="B1299" s="167" t="s">
        <v>300</v>
      </c>
      <c r="C1299" s="54">
        <f>VLOOKUP(A1299,Clasificación!C:J,5,FALSE)</f>
        <v>3159901</v>
      </c>
      <c r="D1299" s="54"/>
      <c r="E1299" s="54"/>
      <c r="F1299" s="54">
        <f>+VLOOKUP(A1299,Clasificación!C:K,9,FALSE)</f>
        <v>0</v>
      </c>
      <c r="G1299" s="54">
        <f t="shared" si="107"/>
        <v>3159901</v>
      </c>
      <c r="H1299" s="54"/>
      <c r="I1299" s="54"/>
      <c r="J1299" s="54"/>
      <c r="K1299" s="54"/>
      <c r="L1299" s="54">
        <f>-G1299</f>
        <v>-3159901</v>
      </c>
      <c r="M1299" s="54"/>
      <c r="N1299" s="54"/>
      <c r="O1299" s="54"/>
      <c r="P1299" s="54"/>
      <c r="Q1299" s="54"/>
      <c r="R1299" s="54"/>
      <c r="S1299" s="54"/>
      <c r="T1299" s="54"/>
      <c r="U1299" s="54"/>
      <c r="V1299" s="54"/>
      <c r="W1299" s="54"/>
      <c r="X1299" s="54"/>
      <c r="Y1299" s="54"/>
      <c r="Z1299" s="54"/>
      <c r="AA1299" s="54">
        <f t="shared" si="106"/>
        <v>0</v>
      </c>
      <c r="AB1299" s="55"/>
      <c r="AC1299" s="168"/>
      <c r="AD1299" s="168"/>
      <c r="AE1299" s="168"/>
      <c r="AF1299" s="168"/>
      <c r="AG1299" s="168"/>
      <c r="AH1299" s="168"/>
      <c r="AI1299" s="168"/>
      <c r="AJ1299" s="168"/>
      <c r="AK1299" s="168"/>
      <c r="AL1299" s="168"/>
      <c r="AM1299" s="168"/>
      <c r="AN1299" s="168"/>
    </row>
    <row r="1300" spans="1:40" s="16" customFormat="1" ht="10.199999999999999">
      <c r="A1300" s="16">
        <v>5140111203</v>
      </c>
      <c r="B1300" s="167" t="s">
        <v>1114</v>
      </c>
      <c r="C1300" s="54">
        <f>VLOOKUP(A1300,Clasificación!C:J,5,FALSE)</f>
        <v>1661239</v>
      </c>
      <c r="D1300" s="54"/>
      <c r="E1300" s="54"/>
      <c r="F1300" s="54">
        <f>+VLOOKUP(A1300,Clasificación!C:K,9,FALSE)</f>
        <v>0</v>
      </c>
      <c r="G1300" s="54">
        <f t="shared" si="107"/>
        <v>1661239</v>
      </c>
      <c r="H1300" s="54"/>
      <c r="I1300" s="54"/>
      <c r="J1300" s="54"/>
      <c r="K1300" s="54"/>
      <c r="L1300" s="54">
        <f>-G1300</f>
        <v>-1661239</v>
      </c>
      <c r="M1300" s="54"/>
      <c r="N1300" s="54"/>
      <c r="O1300" s="54"/>
      <c r="P1300" s="54"/>
      <c r="Q1300" s="54"/>
      <c r="R1300" s="54"/>
      <c r="S1300" s="54"/>
      <c r="T1300" s="54"/>
      <c r="U1300" s="54"/>
      <c r="V1300" s="54"/>
      <c r="W1300" s="54"/>
      <c r="X1300" s="54"/>
      <c r="Y1300" s="54"/>
      <c r="Z1300" s="54"/>
      <c r="AA1300" s="54">
        <f t="shared" si="106"/>
        <v>0</v>
      </c>
      <c r="AB1300" s="55"/>
      <c r="AC1300" s="168"/>
      <c r="AD1300" s="168"/>
      <c r="AE1300" s="168"/>
      <c r="AF1300" s="168"/>
      <c r="AG1300" s="168"/>
      <c r="AH1300" s="168"/>
      <c r="AI1300" s="168"/>
      <c r="AJ1300" s="168"/>
      <c r="AK1300" s="168"/>
      <c r="AL1300" s="168"/>
      <c r="AM1300" s="168"/>
      <c r="AN1300" s="168"/>
    </row>
    <row r="1301" spans="1:40" s="16" customFormat="1" ht="10.199999999999999">
      <c r="A1301" s="16">
        <v>5140111204</v>
      </c>
      <c r="B1301" s="167" t="s">
        <v>1196</v>
      </c>
      <c r="C1301" s="54">
        <f>VLOOKUP(A1301,Clasificación!C:J,5,FALSE)</f>
        <v>4540584</v>
      </c>
      <c r="D1301" s="54"/>
      <c r="E1301" s="54"/>
      <c r="F1301" s="54">
        <f>+VLOOKUP(A1301,Clasificación!C:K,9,FALSE)</f>
        <v>0</v>
      </c>
      <c r="G1301" s="54">
        <f t="shared" si="107"/>
        <v>4540584</v>
      </c>
      <c r="H1301" s="54"/>
      <c r="I1301" s="54"/>
      <c r="J1301" s="54"/>
      <c r="K1301" s="54"/>
      <c r="L1301" s="54">
        <f>-G1301</f>
        <v>-4540584</v>
      </c>
      <c r="M1301" s="54"/>
      <c r="N1301" s="54"/>
      <c r="O1301" s="54"/>
      <c r="P1301" s="54"/>
      <c r="Q1301" s="54"/>
      <c r="R1301" s="54"/>
      <c r="S1301" s="54"/>
      <c r="T1301" s="54"/>
      <c r="U1301" s="54"/>
      <c r="V1301" s="54"/>
      <c r="W1301" s="54"/>
      <c r="X1301" s="54"/>
      <c r="Y1301" s="54"/>
      <c r="Z1301" s="54"/>
      <c r="AA1301" s="54">
        <f t="shared" si="106"/>
        <v>0</v>
      </c>
      <c r="AB1301" s="55"/>
      <c r="AC1301" s="168"/>
      <c r="AD1301" s="168"/>
      <c r="AE1301" s="168"/>
      <c r="AF1301" s="168"/>
      <c r="AG1301" s="168"/>
      <c r="AH1301" s="168"/>
      <c r="AI1301" s="168"/>
      <c r="AJ1301" s="168"/>
      <c r="AK1301" s="168"/>
      <c r="AL1301" s="168"/>
      <c r="AM1301" s="168"/>
      <c r="AN1301" s="168"/>
    </row>
    <row r="1302" spans="1:40" s="16" customFormat="1" ht="10.199999999999999" hidden="1">
      <c r="A1302" s="16">
        <v>51401113</v>
      </c>
      <c r="B1302" s="167" t="s">
        <v>354</v>
      </c>
      <c r="C1302" s="54">
        <f>VLOOKUP(A1302,Clasificación!C:J,5,FALSE)</f>
        <v>0</v>
      </c>
      <c r="D1302" s="54"/>
      <c r="E1302" s="54"/>
      <c r="F1302" s="54">
        <f>+VLOOKUP(A1302,Clasificación!C:K,9,FALSE)</f>
        <v>0</v>
      </c>
      <c r="G1302" s="54">
        <f t="shared" si="107"/>
        <v>0</v>
      </c>
      <c r="H1302" s="54"/>
      <c r="I1302" s="54"/>
      <c r="J1302" s="54"/>
      <c r="K1302" s="54"/>
      <c r="L1302" s="54"/>
      <c r="M1302" s="54"/>
      <c r="N1302" s="54"/>
      <c r="O1302" s="54"/>
      <c r="P1302" s="54"/>
      <c r="Q1302" s="54"/>
      <c r="R1302" s="54"/>
      <c r="S1302" s="54"/>
      <c r="T1302" s="54"/>
      <c r="U1302" s="54"/>
      <c r="V1302" s="54"/>
      <c r="W1302" s="54"/>
      <c r="X1302" s="54"/>
      <c r="Y1302" s="54"/>
      <c r="Z1302" s="54"/>
      <c r="AA1302" s="54">
        <f t="shared" si="106"/>
        <v>0</v>
      </c>
      <c r="AB1302" s="55"/>
      <c r="AC1302" s="168"/>
      <c r="AD1302" s="168"/>
      <c r="AE1302" s="168"/>
      <c r="AF1302" s="168"/>
      <c r="AG1302" s="168"/>
      <c r="AH1302" s="168"/>
      <c r="AI1302" s="168"/>
      <c r="AJ1302" s="168"/>
      <c r="AK1302" s="168"/>
      <c r="AL1302" s="168"/>
      <c r="AM1302" s="168"/>
      <c r="AN1302" s="168"/>
    </row>
    <row r="1303" spans="1:40" s="16" customFormat="1" ht="10.199999999999999" hidden="1">
      <c r="A1303" s="16">
        <v>5140111301</v>
      </c>
      <c r="B1303" s="167" t="s">
        <v>284</v>
      </c>
      <c r="C1303" s="54">
        <f>VLOOKUP(A1303,Clasificación!C:J,5,FALSE)</f>
        <v>7980677958</v>
      </c>
      <c r="D1303" s="54"/>
      <c r="E1303" s="54"/>
      <c r="F1303" s="54">
        <f>+VLOOKUP(A1303,Clasificación!C:K,9,FALSE)</f>
        <v>0</v>
      </c>
      <c r="G1303" s="54">
        <f t="shared" si="107"/>
        <v>7980677958</v>
      </c>
      <c r="H1303" s="54"/>
      <c r="I1303" s="54"/>
      <c r="J1303" s="54"/>
      <c r="K1303" s="54"/>
      <c r="L1303" s="54"/>
      <c r="M1303" s="54"/>
      <c r="N1303" s="54"/>
      <c r="O1303" s="54"/>
      <c r="P1303" s="54"/>
      <c r="Q1303" s="54"/>
      <c r="R1303" s="54"/>
      <c r="S1303" s="54"/>
      <c r="T1303" s="54"/>
      <c r="U1303" s="54"/>
      <c r="V1303" s="54"/>
      <c r="W1303" s="54"/>
      <c r="X1303" s="54"/>
      <c r="Y1303" s="54"/>
      <c r="Z1303" s="54">
        <f>-G1303</f>
        <v>-7980677958</v>
      </c>
      <c r="AA1303" s="54">
        <f t="shared" si="106"/>
        <v>0</v>
      </c>
      <c r="AB1303" s="55"/>
      <c r="AC1303" s="168"/>
      <c r="AD1303" s="168"/>
      <c r="AE1303" s="168"/>
      <c r="AF1303" s="168"/>
      <c r="AG1303" s="168"/>
      <c r="AH1303" s="168"/>
      <c r="AI1303" s="168"/>
      <c r="AJ1303" s="168"/>
      <c r="AK1303" s="168"/>
      <c r="AL1303" s="168"/>
      <c r="AM1303" s="168"/>
      <c r="AN1303" s="168"/>
    </row>
    <row r="1304" spans="1:40" s="16" customFormat="1" ht="10.199999999999999" hidden="1">
      <c r="A1304" s="16">
        <v>5140111302</v>
      </c>
      <c r="B1304" s="167" t="s">
        <v>285</v>
      </c>
      <c r="C1304" s="54">
        <f>VLOOKUP(A1304,Clasificación!C:J,5,FALSE)</f>
        <v>4900169282</v>
      </c>
      <c r="D1304" s="54"/>
      <c r="E1304" s="54"/>
      <c r="F1304" s="54">
        <f>+VLOOKUP(A1304,Clasificación!C:K,9,FALSE)</f>
        <v>0</v>
      </c>
      <c r="G1304" s="54">
        <f t="shared" si="107"/>
        <v>4900169282</v>
      </c>
      <c r="H1304" s="54"/>
      <c r="I1304" s="54"/>
      <c r="J1304" s="54"/>
      <c r="K1304" s="54"/>
      <c r="L1304" s="54"/>
      <c r="M1304" s="54"/>
      <c r="N1304" s="54"/>
      <c r="O1304" s="54"/>
      <c r="P1304" s="54"/>
      <c r="Q1304" s="54"/>
      <c r="R1304" s="54"/>
      <c r="S1304" s="54"/>
      <c r="T1304" s="54"/>
      <c r="U1304" s="54"/>
      <c r="V1304" s="54"/>
      <c r="W1304" s="54"/>
      <c r="X1304" s="54"/>
      <c r="Y1304" s="54"/>
      <c r="Z1304" s="54">
        <f>-G1304</f>
        <v>-4900169282</v>
      </c>
      <c r="AA1304" s="54">
        <f t="shared" si="106"/>
        <v>0</v>
      </c>
      <c r="AB1304" s="55"/>
      <c r="AC1304" s="168"/>
      <c r="AD1304" s="168"/>
      <c r="AE1304" s="168"/>
      <c r="AF1304" s="168"/>
      <c r="AG1304" s="168"/>
      <c r="AH1304" s="168"/>
      <c r="AI1304" s="168"/>
      <c r="AJ1304" s="168"/>
      <c r="AK1304" s="168"/>
      <c r="AL1304" s="168"/>
      <c r="AM1304" s="168"/>
      <c r="AN1304" s="168"/>
    </row>
    <row r="1305" spans="1:40" s="16" customFormat="1" ht="10.199999999999999" hidden="1">
      <c r="A1305" s="16">
        <v>515</v>
      </c>
      <c r="B1305" s="167" t="s">
        <v>152</v>
      </c>
      <c r="C1305" s="54">
        <f>VLOOKUP(A1305,Clasificación!C:J,5,FALSE)</f>
        <v>0</v>
      </c>
      <c r="D1305" s="54"/>
      <c r="E1305" s="54"/>
      <c r="F1305" s="54">
        <f>+VLOOKUP(A1305,Clasificación!C:K,9,FALSE)</f>
        <v>0</v>
      </c>
      <c r="G1305" s="54">
        <f t="shared" si="107"/>
        <v>0</v>
      </c>
      <c r="H1305" s="54"/>
      <c r="I1305" s="54"/>
      <c r="J1305" s="54"/>
      <c r="K1305" s="54"/>
      <c r="L1305" s="54"/>
      <c r="M1305" s="54"/>
      <c r="N1305" s="54"/>
      <c r="O1305" s="54"/>
      <c r="P1305" s="54"/>
      <c r="Q1305" s="54"/>
      <c r="R1305" s="54"/>
      <c r="S1305" s="54"/>
      <c r="T1305" s="54"/>
      <c r="U1305" s="54"/>
      <c r="V1305" s="54"/>
      <c r="W1305" s="54"/>
      <c r="X1305" s="54"/>
      <c r="Y1305" s="54"/>
      <c r="Z1305" s="54"/>
      <c r="AA1305" s="54">
        <f t="shared" si="106"/>
        <v>0</v>
      </c>
      <c r="AB1305" s="55"/>
      <c r="AC1305" s="168"/>
      <c r="AD1305" s="168"/>
      <c r="AE1305" s="168"/>
      <c r="AF1305" s="168"/>
      <c r="AG1305" s="168"/>
      <c r="AH1305" s="168"/>
      <c r="AI1305" s="168"/>
      <c r="AJ1305" s="168"/>
      <c r="AK1305" s="168"/>
      <c r="AL1305" s="168"/>
      <c r="AM1305" s="168"/>
      <c r="AN1305" s="168"/>
    </row>
    <row r="1306" spans="1:40" s="16" customFormat="1" ht="10.199999999999999" hidden="1">
      <c r="A1306" s="16">
        <v>51501</v>
      </c>
      <c r="B1306" s="167" t="s">
        <v>355</v>
      </c>
      <c r="C1306" s="54">
        <f>VLOOKUP(A1306,Clasificación!C:J,5,FALSE)</f>
        <v>0</v>
      </c>
      <c r="D1306" s="54"/>
      <c r="E1306" s="54"/>
      <c r="F1306" s="54">
        <f>+VLOOKUP(A1306,Clasificación!C:K,9,FALSE)</f>
        <v>0</v>
      </c>
      <c r="G1306" s="54">
        <f t="shared" si="107"/>
        <v>0</v>
      </c>
      <c r="H1306" s="54"/>
      <c r="I1306" s="54"/>
      <c r="J1306" s="54"/>
      <c r="K1306" s="54"/>
      <c r="L1306" s="54"/>
      <c r="M1306" s="54"/>
      <c r="N1306" s="54"/>
      <c r="O1306" s="54"/>
      <c r="P1306" s="54"/>
      <c r="Q1306" s="54"/>
      <c r="R1306" s="54"/>
      <c r="S1306" s="54"/>
      <c r="T1306" s="54"/>
      <c r="U1306" s="54"/>
      <c r="V1306" s="54"/>
      <c r="W1306" s="54"/>
      <c r="X1306" s="54"/>
      <c r="Y1306" s="54"/>
      <c r="Z1306" s="54"/>
      <c r="AA1306" s="54">
        <f t="shared" si="106"/>
        <v>0</v>
      </c>
      <c r="AB1306" s="55"/>
      <c r="AC1306" s="168"/>
      <c r="AD1306" s="168"/>
      <c r="AE1306" s="168"/>
      <c r="AF1306" s="168"/>
      <c r="AG1306" s="168"/>
      <c r="AH1306" s="168"/>
      <c r="AI1306" s="168"/>
      <c r="AJ1306" s="168"/>
      <c r="AK1306" s="168"/>
      <c r="AL1306" s="168"/>
      <c r="AM1306" s="168"/>
      <c r="AN1306" s="168"/>
    </row>
    <row r="1307" spans="1:40" s="16" customFormat="1" ht="10.199999999999999" hidden="1">
      <c r="A1307" s="16">
        <v>515011</v>
      </c>
      <c r="B1307" s="167" t="s">
        <v>355</v>
      </c>
      <c r="C1307" s="54">
        <f>VLOOKUP(A1307,Clasificación!C:J,5,FALSE)</f>
        <v>0</v>
      </c>
      <c r="D1307" s="54"/>
      <c r="E1307" s="54"/>
      <c r="F1307" s="54">
        <f>+VLOOKUP(A1307,Clasificación!C:K,9,FALSE)</f>
        <v>0</v>
      </c>
      <c r="G1307" s="54">
        <f t="shared" si="107"/>
        <v>0</v>
      </c>
      <c r="H1307" s="54"/>
      <c r="I1307" s="54"/>
      <c r="J1307" s="54"/>
      <c r="K1307" s="54"/>
      <c r="L1307" s="54"/>
      <c r="M1307" s="54"/>
      <c r="N1307" s="54"/>
      <c r="O1307" s="54"/>
      <c r="P1307" s="54"/>
      <c r="Q1307" s="54"/>
      <c r="R1307" s="54"/>
      <c r="S1307" s="54"/>
      <c r="T1307" s="54"/>
      <c r="U1307" s="54"/>
      <c r="V1307" s="54"/>
      <c r="W1307" s="54"/>
      <c r="X1307" s="54"/>
      <c r="Y1307" s="54"/>
      <c r="Z1307" s="54"/>
      <c r="AA1307" s="54">
        <f t="shared" ref="AA1307:AA1330" si="112">SUM(G1307:Z1307)</f>
        <v>0</v>
      </c>
      <c r="AB1307" s="55"/>
      <c r="AC1307" s="168"/>
      <c r="AD1307" s="168"/>
      <c r="AE1307" s="168"/>
      <c r="AF1307" s="168"/>
      <c r="AG1307" s="168"/>
      <c r="AH1307" s="168"/>
      <c r="AI1307" s="168"/>
      <c r="AJ1307" s="168"/>
      <c r="AK1307" s="168"/>
      <c r="AL1307" s="168"/>
      <c r="AM1307" s="168"/>
      <c r="AN1307" s="168"/>
    </row>
    <row r="1308" spans="1:40" s="16" customFormat="1" ht="10.199999999999999" hidden="1">
      <c r="A1308" s="16">
        <v>5150111</v>
      </c>
      <c r="B1308" s="167" t="s">
        <v>355</v>
      </c>
      <c r="C1308" s="54">
        <f>VLOOKUP(A1308,Clasificación!C:J,5,FALSE)</f>
        <v>0</v>
      </c>
      <c r="D1308" s="54"/>
      <c r="E1308" s="54"/>
      <c r="F1308" s="54">
        <f>+VLOOKUP(A1308,Clasificación!C:K,9,FALSE)</f>
        <v>0</v>
      </c>
      <c r="G1308" s="54">
        <f t="shared" si="107"/>
        <v>0</v>
      </c>
      <c r="H1308" s="54"/>
      <c r="I1308" s="54"/>
      <c r="J1308" s="54"/>
      <c r="K1308" s="54"/>
      <c r="L1308" s="54"/>
      <c r="M1308" s="54"/>
      <c r="N1308" s="54"/>
      <c r="O1308" s="54"/>
      <c r="P1308" s="54"/>
      <c r="Q1308" s="54"/>
      <c r="R1308" s="54"/>
      <c r="S1308" s="54"/>
      <c r="T1308" s="54"/>
      <c r="U1308" s="54"/>
      <c r="V1308" s="54"/>
      <c r="W1308" s="54"/>
      <c r="X1308" s="54"/>
      <c r="Y1308" s="54"/>
      <c r="Z1308" s="54">
        <f>-G1308</f>
        <v>0</v>
      </c>
      <c r="AA1308" s="54">
        <f t="shared" si="112"/>
        <v>0</v>
      </c>
      <c r="AB1308" s="55"/>
      <c r="AC1308" s="168"/>
      <c r="AD1308" s="168"/>
      <c r="AE1308" s="168"/>
      <c r="AF1308" s="168"/>
      <c r="AG1308" s="168"/>
      <c r="AH1308" s="168"/>
      <c r="AI1308" s="168"/>
      <c r="AJ1308" s="168"/>
      <c r="AK1308" s="168"/>
      <c r="AL1308" s="168"/>
      <c r="AM1308" s="168"/>
      <c r="AN1308" s="168"/>
    </row>
    <row r="1309" spans="1:40" s="16" customFormat="1" ht="10.199999999999999" hidden="1">
      <c r="A1309" s="16">
        <v>51501111</v>
      </c>
      <c r="B1309" s="167" t="s">
        <v>356</v>
      </c>
      <c r="C1309" s="54">
        <f>VLOOKUP(A1309,Clasificación!C:J,5,FALSE)</f>
        <v>0</v>
      </c>
      <c r="D1309" s="54"/>
      <c r="E1309" s="54"/>
      <c r="F1309" s="54">
        <f>+VLOOKUP(A1309,Clasificación!C:K,9,FALSE)</f>
        <v>0</v>
      </c>
      <c r="G1309" s="54">
        <f t="shared" si="107"/>
        <v>0</v>
      </c>
      <c r="H1309" s="54"/>
      <c r="I1309" s="54"/>
      <c r="J1309" s="54"/>
      <c r="K1309" s="54"/>
      <c r="L1309" s="54"/>
      <c r="M1309" s="54"/>
      <c r="N1309" s="54"/>
      <c r="O1309" s="54"/>
      <c r="P1309" s="54"/>
      <c r="Q1309" s="54"/>
      <c r="R1309" s="54"/>
      <c r="S1309" s="54"/>
      <c r="T1309" s="54"/>
      <c r="U1309" s="54"/>
      <c r="V1309" s="54"/>
      <c r="W1309" s="54"/>
      <c r="X1309" s="54"/>
      <c r="Y1309" s="54"/>
      <c r="Z1309" s="54"/>
      <c r="AA1309" s="54">
        <f t="shared" si="112"/>
        <v>0</v>
      </c>
      <c r="AB1309" s="55"/>
      <c r="AC1309" s="168"/>
      <c r="AD1309" s="168"/>
      <c r="AE1309" s="168"/>
      <c r="AF1309" s="168"/>
      <c r="AG1309" s="168"/>
      <c r="AH1309" s="168"/>
      <c r="AI1309" s="168"/>
      <c r="AJ1309" s="168"/>
      <c r="AK1309" s="168"/>
      <c r="AL1309" s="168"/>
      <c r="AM1309" s="168"/>
      <c r="AN1309" s="168"/>
    </row>
    <row r="1310" spans="1:40" s="16" customFormat="1" ht="10.199999999999999">
      <c r="A1310" s="16">
        <v>5150111101</v>
      </c>
      <c r="B1310" s="167" t="s">
        <v>55</v>
      </c>
      <c r="C1310" s="54">
        <f>VLOOKUP(A1310,Clasificación!C:J,5,FALSE)</f>
        <v>5451720</v>
      </c>
      <c r="D1310" s="54"/>
      <c r="E1310" s="54"/>
      <c r="F1310" s="54">
        <f>+VLOOKUP(A1310,Clasificación!C:K,9,FALSE)</f>
        <v>0</v>
      </c>
      <c r="G1310" s="54">
        <f t="shared" si="107"/>
        <v>5451720</v>
      </c>
      <c r="H1310" s="54"/>
      <c r="I1310" s="54"/>
      <c r="J1310" s="54"/>
      <c r="K1310" s="54"/>
      <c r="L1310" s="54">
        <f>-G1310</f>
        <v>-5451720</v>
      </c>
      <c r="M1310" s="54"/>
      <c r="N1310" s="54"/>
      <c r="O1310" s="54"/>
      <c r="P1310" s="54"/>
      <c r="Q1310" s="54"/>
      <c r="R1310" s="54"/>
      <c r="S1310" s="54"/>
      <c r="T1310" s="54"/>
      <c r="U1310" s="54"/>
      <c r="V1310" s="54"/>
      <c r="W1310" s="54"/>
      <c r="X1310" s="54"/>
      <c r="Y1310" s="54"/>
      <c r="Z1310" s="54"/>
      <c r="AA1310" s="54">
        <f t="shared" si="112"/>
        <v>0</v>
      </c>
      <c r="AB1310" s="55"/>
      <c r="AC1310" s="168"/>
      <c r="AD1310" s="168"/>
      <c r="AE1310" s="168"/>
      <c r="AF1310" s="168"/>
      <c r="AG1310" s="168"/>
      <c r="AH1310" s="168"/>
      <c r="AI1310" s="168"/>
      <c r="AJ1310" s="168"/>
      <c r="AK1310" s="168"/>
      <c r="AL1310" s="168"/>
      <c r="AM1310" s="168"/>
      <c r="AN1310" s="168"/>
    </row>
    <row r="1311" spans="1:40" s="16" customFormat="1" ht="10.199999999999999">
      <c r="A1311" s="16">
        <v>5150111102</v>
      </c>
      <c r="B1311" s="167" t="s">
        <v>814</v>
      </c>
      <c r="C1311" s="54">
        <f>VLOOKUP(A1311,Clasificación!C:J,5,FALSE)</f>
        <v>142849588</v>
      </c>
      <c r="D1311" s="54"/>
      <c r="E1311" s="54"/>
      <c r="F1311" s="54">
        <f>+VLOOKUP(A1311,Clasificación!C:K,9,FALSE)</f>
        <v>0</v>
      </c>
      <c r="G1311" s="54">
        <f t="shared" si="107"/>
        <v>142849588</v>
      </c>
      <c r="H1311" s="54"/>
      <c r="I1311" s="54"/>
      <c r="J1311" s="54"/>
      <c r="K1311" s="54"/>
      <c r="L1311" s="54">
        <f>-G1311</f>
        <v>-142849588</v>
      </c>
      <c r="M1311" s="54"/>
      <c r="N1311" s="54"/>
      <c r="O1311" s="54"/>
      <c r="P1311" s="54"/>
      <c r="Q1311" s="54"/>
      <c r="R1311" s="54"/>
      <c r="S1311" s="54"/>
      <c r="T1311" s="54"/>
      <c r="U1311" s="54"/>
      <c r="V1311" s="54"/>
      <c r="W1311" s="54"/>
      <c r="X1311" s="54"/>
      <c r="Y1311" s="54"/>
      <c r="Z1311" s="54"/>
      <c r="AA1311" s="54">
        <f t="shared" si="112"/>
        <v>0</v>
      </c>
      <c r="AB1311" s="55"/>
      <c r="AC1311" s="168"/>
      <c r="AD1311" s="168"/>
      <c r="AE1311" s="168"/>
      <c r="AF1311" s="168"/>
      <c r="AG1311" s="168"/>
      <c r="AH1311" s="168"/>
      <c r="AI1311" s="168"/>
      <c r="AJ1311" s="168"/>
      <c r="AK1311" s="168"/>
      <c r="AL1311" s="168"/>
      <c r="AM1311" s="168"/>
      <c r="AN1311" s="168"/>
    </row>
    <row r="1312" spans="1:40" s="16" customFormat="1" ht="10.199999999999999">
      <c r="A1312" s="16">
        <v>5150111103</v>
      </c>
      <c r="B1312" s="167" t="s">
        <v>301</v>
      </c>
      <c r="C1312" s="54">
        <f>VLOOKUP(A1312,Clasificación!C:J,5,FALSE)</f>
        <v>329682135</v>
      </c>
      <c r="D1312" s="54"/>
      <c r="E1312" s="54"/>
      <c r="F1312" s="54">
        <f>+VLOOKUP(A1312,Clasificación!C:K,9,FALSE)</f>
        <v>0</v>
      </c>
      <c r="G1312" s="54">
        <f t="shared" si="107"/>
        <v>329682135</v>
      </c>
      <c r="H1312" s="54"/>
      <c r="I1312" s="54"/>
      <c r="J1312" s="54"/>
      <c r="K1312" s="54"/>
      <c r="L1312" s="54">
        <f>-G1312</f>
        <v>-329682135</v>
      </c>
      <c r="M1312" s="54"/>
      <c r="N1312" s="54"/>
      <c r="O1312" s="54"/>
      <c r="P1312" s="54"/>
      <c r="Q1312" s="54"/>
      <c r="R1312" s="54"/>
      <c r="S1312" s="54"/>
      <c r="T1312" s="54"/>
      <c r="U1312" s="54"/>
      <c r="V1312" s="54"/>
      <c r="W1312" s="54"/>
      <c r="X1312" s="54"/>
      <c r="Y1312" s="54"/>
      <c r="Z1312" s="54"/>
      <c r="AA1312" s="54">
        <f t="shared" si="112"/>
        <v>0</v>
      </c>
      <c r="AB1312" s="55"/>
      <c r="AC1312" s="168"/>
      <c r="AD1312" s="168"/>
      <c r="AE1312" s="168"/>
      <c r="AF1312" s="168"/>
      <c r="AG1312" s="168"/>
      <c r="AH1312" s="168"/>
      <c r="AI1312" s="168"/>
      <c r="AJ1312" s="168"/>
      <c r="AK1312" s="168"/>
      <c r="AL1312" s="168"/>
      <c r="AM1312" s="168"/>
      <c r="AN1312" s="168"/>
    </row>
    <row r="1313" spans="1:40" s="16" customFormat="1" ht="10.199999999999999" hidden="1">
      <c r="A1313" s="16">
        <v>51501112</v>
      </c>
      <c r="B1313" s="167" t="s">
        <v>357</v>
      </c>
      <c r="C1313" s="54">
        <f>VLOOKUP(A1313,Clasificación!C:J,5,FALSE)</f>
        <v>0</v>
      </c>
      <c r="D1313" s="54"/>
      <c r="E1313" s="54"/>
      <c r="F1313" s="54">
        <f>+VLOOKUP(A1313,Clasificación!C:K,9,FALSE)</f>
        <v>0</v>
      </c>
      <c r="G1313" s="54">
        <f t="shared" si="107"/>
        <v>0</v>
      </c>
      <c r="H1313" s="54"/>
      <c r="I1313" s="54"/>
      <c r="J1313" s="54"/>
      <c r="K1313" s="54"/>
      <c r="L1313" s="54"/>
      <c r="M1313" s="54"/>
      <c r="N1313" s="54"/>
      <c r="O1313" s="54"/>
      <c r="P1313" s="54"/>
      <c r="Q1313" s="54"/>
      <c r="R1313" s="54"/>
      <c r="S1313" s="54"/>
      <c r="T1313" s="54"/>
      <c r="U1313" s="54"/>
      <c r="V1313" s="54"/>
      <c r="W1313" s="54"/>
      <c r="X1313" s="54"/>
      <c r="Y1313" s="54"/>
      <c r="Z1313" s="54"/>
      <c r="AA1313" s="54">
        <f t="shared" si="112"/>
        <v>0</v>
      </c>
      <c r="AB1313" s="55"/>
      <c r="AC1313" s="168"/>
      <c r="AD1313" s="168"/>
      <c r="AE1313" s="168"/>
      <c r="AF1313" s="168"/>
      <c r="AG1313" s="168"/>
      <c r="AH1313" s="168"/>
      <c r="AI1313" s="168"/>
      <c r="AJ1313" s="168"/>
      <c r="AK1313" s="168"/>
      <c r="AL1313" s="168"/>
      <c r="AM1313" s="168"/>
      <c r="AN1313" s="168"/>
    </row>
    <row r="1314" spans="1:40" s="16" customFormat="1" ht="10.199999999999999">
      <c r="A1314" s="16">
        <v>5150111201</v>
      </c>
      <c r="B1314" s="167" t="s">
        <v>302</v>
      </c>
      <c r="C1314" s="54">
        <f>VLOOKUP(A1314,Clasificación!C:J,5,FALSE)</f>
        <v>104428639</v>
      </c>
      <c r="D1314" s="54"/>
      <c r="E1314" s="54"/>
      <c r="F1314" s="54">
        <f>+VLOOKUP(A1314,Clasificación!C:K,9,FALSE)</f>
        <v>0</v>
      </c>
      <c r="G1314" s="54">
        <f t="shared" si="107"/>
        <v>104428639</v>
      </c>
      <c r="H1314" s="54"/>
      <c r="I1314" s="54"/>
      <c r="J1314" s="54"/>
      <c r="K1314" s="54"/>
      <c r="L1314" s="54">
        <f>-G1314</f>
        <v>-104428639</v>
      </c>
      <c r="M1314" s="54"/>
      <c r="N1314" s="54"/>
      <c r="O1314" s="54"/>
      <c r="P1314" s="54"/>
      <c r="Q1314" s="54"/>
      <c r="R1314" s="54"/>
      <c r="S1314" s="54"/>
      <c r="T1314" s="54"/>
      <c r="U1314" s="54"/>
      <c r="V1314" s="54"/>
      <c r="W1314" s="54"/>
      <c r="X1314" s="54"/>
      <c r="Y1314" s="54"/>
      <c r="Z1314" s="54"/>
      <c r="AA1314" s="54">
        <f t="shared" si="112"/>
        <v>0</v>
      </c>
      <c r="AB1314" s="55"/>
      <c r="AC1314" s="168"/>
      <c r="AD1314" s="168"/>
      <c r="AE1314" s="168"/>
      <c r="AF1314" s="168"/>
      <c r="AG1314" s="168"/>
      <c r="AH1314" s="168"/>
      <c r="AI1314" s="168"/>
      <c r="AJ1314" s="168"/>
      <c r="AK1314" s="168"/>
      <c r="AL1314" s="168"/>
      <c r="AM1314" s="168"/>
      <c r="AN1314" s="168"/>
    </row>
    <row r="1315" spans="1:40" s="16" customFormat="1" ht="10.199999999999999">
      <c r="A1315" s="16">
        <v>5150111202</v>
      </c>
      <c r="B1315" s="167" t="s">
        <v>815</v>
      </c>
      <c r="C1315" s="54">
        <f>VLOOKUP(A1315,Clasificación!C:J,5,FALSE)</f>
        <v>4915057</v>
      </c>
      <c r="D1315" s="54"/>
      <c r="E1315" s="54"/>
      <c r="F1315" s="54">
        <f>+VLOOKUP(A1315,Clasificación!C:K,9,FALSE)</f>
        <v>0</v>
      </c>
      <c r="G1315" s="54">
        <f t="shared" si="107"/>
        <v>4915057</v>
      </c>
      <c r="H1315" s="54"/>
      <c r="I1315" s="54"/>
      <c r="J1315" s="54"/>
      <c r="K1315" s="54"/>
      <c r="L1315" s="54">
        <f>-G1315</f>
        <v>-4915057</v>
      </c>
      <c r="M1315" s="54"/>
      <c r="N1315" s="54"/>
      <c r="O1315" s="54"/>
      <c r="P1315" s="54"/>
      <c r="Q1315" s="54"/>
      <c r="R1315" s="54"/>
      <c r="S1315" s="54"/>
      <c r="T1315" s="54"/>
      <c r="U1315" s="54"/>
      <c r="V1315" s="54"/>
      <c r="W1315" s="54"/>
      <c r="X1315" s="54"/>
      <c r="Y1315" s="54"/>
      <c r="Z1315" s="54"/>
      <c r="AA1315" s="54">
        <f t="shared" si="112"/>
        <v>0</v>
      </c>
      <c r="AB1315" s="55"/>
      <c r="AC1315" s="168"/>
      <c r="AD1315" s="168"/>
      <c r="AE1315" s="168"/>
      <c r="AF1315" s="168"/>
      <c r="AG1315" s="168"/>
      <c r="AH1315" s="168"/>
      <c r="AI1315" s="168"/>
      <c r="AJ1315" s="168"/>
      <c r="AK1315" s="168"/>
      <c r="AL1315" s="168"/>
      <c r="AM1315" s="168"/>
      <c r="AN1315" s="168"/>
    </row>
    <row r="1316" spans="1:40" s="16" customFormat="1" ht="10.199999999999999">
      <c r="A1316" s="16">
        <v>5150111203</v>
      </c>
      <c r="B1316" s="167" t="s">
        <v>1276</v>
      </c>
      <c r="C1316" s="54">
        <f>VLOOKUP(A1316,Clasificación!C:J,5,FALSE)</f>
        <v>223118</v>
      </c>
      <c r="D1316" s="54"/>
      <c r="E1316" s="54"/>
      <c r="F1316" s="54">
        <f>+VLOOKUP(A1316,Clasificación!C:K,9,FALSE)</f>
        <v>0</v>
      </c>
      <c r="G1316" s="54">
        <f t="shared" si="107"/>
        <v>223118</v>
      </c>
      <c r="H1316" s="54"/>
      <c r="I1316" s="54"/>
      <c r="J1316" s="54"/>
      <c r="K1316" s="54"/>
      <c r="L1316" s="54">
        <f>-G1316</f>
        <v>-223118</v>
      </c>
      <c r="M1316" s="54"/>
      <c r="N1316" s="54"/>
      <c r="O1316" s="54"/>
      <c r="P1316" s="54"/>
      <c r="Q1316" s="54"/>
      <c r="R1316" s="54"/>
      <c r="S1316" s="54"/>
      <c r="T1316" s="54"/>
      <c r="U1316" s="54"/>
      <c r="V1316" s="54"/>
      <c r="W1316" s="54"/>
      <c r="X1316" s="54"/>
      <c r="Y1316" s="54"/>
      <c r="Z1316" s="54"/>
      <c r="AA1316" s="54">
        <f t="shared" si="112"/>
        <v>0</v>
      </c>
      <c r="AB1316" s="55"/>
      <c r="AC1316" s="168"/>
      <c r="AD1316" s="168"/>
      <c r="AE1316" s="168"/>
      <c r="AF1316" s="168"/>
      <c r="AG1316" s="168"/>
      <c r="AH1316" s="168"/>
      <c r="AI1316" s="168"/>
      <c r="AJ1316" s="168"/>
      <c r="AK1316" s="168"/>
      <c r="AL1316" s="168"/>
      <c r="AM1316" s="168"/>
      <c r="AN1316" s="168"/>
    </row>
    <row r="1317" spans="1:40" s="16" customFormat="1" ht="10.199999999999999">
      <c r="A1317" s="16">
        <v>5150111204</v>
      </c>
      <c r="B1317" s="167" t="s">
        <v>1277</v>
      </c>
      <c r="C1317" s="54">
        <f>VLOOKUP(A1317,Clasificación!C:J,5,FALSE)</f>
        <v>9898862</v>
      </c>
      <c r="D1317" s="54"/>
      <c r="E1317" s="54"/>
      <c r="F1317" s="54">
        <f>+VLOOKUP(A1317,Clasificación!C:K,9,FALSE)</f>
        <v>0</v>
      </c>
      <c r="G1317" s="54">
        <f t="shared" si="107"/>
        <v>9898862</v>
      </c>
      <c r="H1317" s="54"/>
      <c r="I1317" s="54"/>
      <c r="J1317" s="54"/>
      <c r="K1317" s="54"/>
      <c r="L1317" s="54">
        <f>-G1317</f>
        <v>-9898862</v>
      </c>
      <c r="M1317" s="54"/>
      <c r="N1317" s="54"/>
      <c r="O1317" s="54"/>
      <c r="P1317" s="54"/>
      <c r="Q1317" s="54"/>
      <c r="R1317" s="54"/>
      <c r="S1317" s="54"/>
      <c r="T1317" s="54"/>
      <c r="U1317" s="54"/>
      <c r="V1317" s="54"/>
      <c r="W1317" s="54"/>
      <c r="X1317" s="54"/>
      <c r="Y1317" s="54"/>
      <c r="Z1317" s="54"/>
      <c r="AA1317" s="54">
        <f t="shared" si="112"/>
        <v>0</v>
      </c>
      <c r="AB1317" s="55"/>
      <c r="AC1317" s="168"/>
      <c r="AD1317" s="168"/>
      <c r="AE1317" s="168"/>
      <c r="AF1317" s="168"/>
      <c r="AG1317" s="168"/>
      <c r="AH1317" s="168"/>
      <c r="AI1317" s="168"/>
      <c r="AJ1317" s="168"/>
      <c r="AK1317" s="168"/>
      <c r="AL1317" s="168"/>
      <c r="AM1317" s="168"/>
      <c r="AN1317" s="168"/>
    </row>
    <row r="1318" spans="1:40" s="16" customFormat="1" ht="10.199999999999999" hidden="1">
      <c r="A1318" s="16">
        <v>51501113</v>
      </c>
      <c r="B1318" s="167" t="s">
        <v>358</v>
      </c>
      <c r="C1318" s="54">
        <f>VLOOKUP(A1318,Clasificación!C:J,5,FALSE)</f>
        <v>0</v>
      </c>
      <c r="D1318" s="54"/>
      <c r="E1318" s="54"/>
      <c r="F1318" s="54">
        <f>+VLOOKUP(A1318,Clasificación!C:K,9,FALSE)</f>
        <v>0</v>
      </c>
      <c r="G1318" s="54">
        <f t="shared" si="107"/>
        <v>0</v>
      </c>
      <c r="H1318" s="54"/>
      <c r="I1318" s="54"/>
      <c r="J1318" s="54"/>
      <c r="K1318" s="54"/>
      <c r="L1318" s="54"/>
      <c r="M1318" s="54"/>
      <c r="N1318" s="54"/>
      <c r="O1318" s="54"/>
      <c r="P1318" s="54"/>
      <c r="Q1318" s="54"/>
      <c r="R1318" s="54"/>
      <c r="S1318" s="54"/>
      <c r="T1318" s="54"/>
      <c r="U1318" s="54"/>
      <c r="V1318" s="54"/>
      <c r="W1318" s="54"/>
      <c r="X1318" s="54"/>
      <c r="Y1318" s="54"/>
      <c r="Z1318" s="54"/>
      <c r="AA1318" s="54">
        <f t="shared" si="112"/>
        <v>0</v>
      </c>
      <c r="AB1318" s="55"/>
      <c r="AC1318" s="168"/>
      <c r="AD1318" s="168"/>
      <c r="AE1318" s="168"/>
      <c r="AF1318" s="168"/>
      <c r="AG1318" s="168"/>
      <c r="AH1318" s="168"/>
      <c r="AI1318" s="168"/>
      <c r="AJ1318" s="168"/>
      <c r="AK1318" s="168"/>
      <c r="AL1318" s="168"/>
      <c r="AM1318" s="168"/>
      <c r="AN1318" s="168"/>
    </row>
    <row r="1319" spans="1:40" s="16" customFormat="1" ht="10.199999999999999">
      <c r="A1319" s="16">
        <v>5150411101</v>
      </c>
      <c r="B1319" s="167" t="s">
        <v>303</v>
      </c>
      <c r="C1319" s="54">
        <f>VLOOKUP(A1319,Clasificación!C:J,5,FALSE)</f>
        <v>6370519</v>
      </c>
      <c r="D1319" s="54"/>
      <c r="E1319" s="54"/>
      <c r="F1319" s="54">
        <f>+VLOOKUP(A1319,Clasificación!C:K,9,FALSE)</f>
        <v>0</v>
      </c>
      <c r="G1319" s="54">
        <f t="shared" si="107"/>
        <v>6370519</v>
      </c>
      <c r="H1319" s="54"/>
      <c r="I1319" s="54"/>
      <c r="J1319" s="54"/>
      <c r="K1319" s="54"/>
      <c r="L1319" s="54">
        <f>-G1319</f>
        <v>-6370519</v>
      </c>
      <c r="M1319" s="54"/>
      <c r="N1319" s="54"/>
      <c r="O1319" s="54"/>
      <c r="P1319" s="54"/>
      <c r="Q1319" s="54"/>
      <c r="R1319" s="54"/>
      <c r="S1319" s="54"/>
      <c r="T1319" s="54"/>
      <c r="U1319" s="54"/>
      <c r="V1319" s="54"/>
      <c r="W1319" s="54"/>
      <c r="X1319" s="54"/>
      <c r="Y1319" s="54"/>
      <c r="Z1319" s="54"/>
      <c r="AA1319" s="54">
        <f t="shared" si="112"/>
        <v>0</v>
      </c>
      <c r="AB1319" s="55"/>
      <c r="AC1319" s="168"/>
      <c r="AD1319" s="168"/>
      <c r="AE1319" s="168"/>
      <c r="AF1319" s="168"/>
      <c r="AG1319" s="168"/>
      <c r="AH1319" s="168"/>
      <c r="AI1319" s="168"/>
      <c r="AJ1319" s="168"/>
      <c r="AK1319" s="168"/>
      <c r="AL1319" s="168"/>
      <c r="AM1319" s="168"/>
      <c r="AN1319" s="168"/>
    </row>
    <row r="1320" spans="1:40" s="16" customFormat="1" ht="10.199999999999999">
      <c r="A1320" s="16">
        <v>5150411102</v>
      </c>
      <c r="B1320" s="167" t="s">
        <v>816</v>
      </c>
      <c r="C1320" s="54">
        <f>VLOOKUP(A1320,Clasificación!C:J,5,FALSE)</f>
        <v>0</v>
      </c>
      <c r="D1320" s="54"/>
      <c r="E1320" s="54"/>
      <c r="F1320" s="54">
        <f>+VLOOKUP(A1320,Clasificación!C:K,9,FALSE)</f>
        <v>0</v>
      </c>
      <c r="G1320" s="54">
        <f t="shared" si="107"/>
        <v>0</v>
      </c>
      <c r="H1320" s="54"/>
      <c r="I1320" s="54"/>
      <c r="J1320" s="54"/>
      <c r="K1320" s="54"/>
      <c r="L1320" s="54">
        <f>-G1320</f>
        <v>0</v>
      </c>
      <c r="M1320" s="54"/>
      <c r="N1320" s="54"/>
      <c r="O1320" s="54"/>
      <c r="P1320" s="54"/>
      <c r="Q1320" s="54"/>
      <c r="R1320" s="54"/>
      <c r="S1320" s="54"/>
      <c r="T1320" s="54"/>
      <c r="U1320" s="54"/>
      <c r="V1320" s="54"/>
      <c r="W1320" s="54"/>
      <c r="X1320" s="54"/>
      <c r="Y1320" s="54"/>
      <c r="Z1320" s="54"/>
      <c r="AA1320" s="54">
        <f t="shared" si="112"/>
        <v>0</v>
      </c>
      <c r="AB1320" s="55"/>
      <c r="AC1320" s="168"/>
      <c r="AD1320" s="168"/>
      <c r="AE1320" s="168"/>
      <c r="AF1320" s="168"/>
      <c r="AG1320" s="168"/>
      <c r="AH1320" s="168"/>
      <c r="AI1320" s="168"/>
      <c r="AJ1320" s="168"/>
      <c r="AK1320" s="168"/>
      <c r="AL1320" s="168"/>
      <c r="AM1320" s="168"/>
      <c r="AN1320" s="168"/>
    </row>
    <row r="1321" spans="1:40" s="16" customFormat="1" ht="10.199999999999999">
      <c r="A1321" s="16">
        <v>5150411103</v>
      </c>
      <c r="B1321" s="167" t="s">
        <v>1303</v>
      </c>
      <c r="C1321" s="54">
        <f>VLOOKUP(A1321,Clasificación!C:J,5,FALSE)</f>
        <v>522230</v>
      </c>
      <c r="D1321" s="54"/>
      <c r="E1321" s="54"/>
      <c r="F1321" s="54">
        <f>+VLOOKUP(A1321,Clasificación!C:K,9,FALSE)</f>
        <v>0</v>
      </c>
      <c r="G1321" s="54">
        <f t="shared" si="107"/>
        <v>522230</v>
      </c>
      <c r="H1321" s="54"/>
      <c r="I1321" s="54"/>
      <c r="J1321" s="54"/>
      <c r="K1321" s="54"/>
      <c r="L1321" s="54">
        <f>-G1321</f>
        <v>-522230</v>
      </c>
      <c r="M1321" s="54"/>
      <c r="N1321" s="54"/>
      <c r="O1321" s="54"/>
      <c r="P1321" s="54"/>
      <c r="Q1321" s="54"/>
      <c r="R1321" s="54"/>
      <c r="S1321" s="54"/>
      <c r="T1321" s="54"/>
      <c r="U1321" s="54"/>
      <c r="V1321" s="54"/>
      <c r="W1321" s="54"/>
      <c r="X1321" s="54"/>
      <c r="Y1321" s="54"/>
      <c r="Z1321" s="54"/>
      <c r="AA1321" s="54">
        <f t="shared" si="112"/>
        <v>0</v>
      </c>
      <c r="AB1321" s="55"/>
      <c r="AC1321" s="168"/>
      <c r="AD1321" s="168"/>
      <c r="AE1321" s="168"/>
      <c r="AF1321" s="168"/>
      <c r="AG1321" s="168"/>
      <c r="AH1321" s="168"/>
      <c r="AI1321" s="168"/>
      <c r="AJ1321" s="168"/>
      <c r="AK1321" s="168"/>
      <c r="AL1321" s="168"/>
      <c r="AM1321" s="168"/>
      <c r="AN1321" s="168"/>
    </row>
    <row r="1322" spans="1:40" s="16" customFormat="1" ht="10.199999999999999" hidden="1">
      <c r="A1322" s="16">
        <v>52</v>
      </c>
      <c r="B1322" s="167" t="s">
        <v>977</v>
      </c>
      <c r="C1322" s="54">
        <f>VLOOKUP(A1322,Clasificación!C:J,5,FALSE)</f>
        <v>0</v>
      </c>
      <c r="D1322" s="54"/>
      <c r="E1322" s="54"/>
      <c r="F1322" s="54">
        <f>+VLOOKUP(A1322,Clasificación!C:K,9,FALSE)</f>
        <v>0</v>
      </c>
      <c r="G1322" s="54">
        <f t="shared" ref="G1322:G1327" si="113">C1322+D1322-E1322-F1322</f>
        <v>0</v>
      </c>
      <c r="H1322" s="54"/>
      <c r="I1322" s="54"/>
      <c r="J1322" s="54"/>
      <c r="K1322" s="54"/>
      <c r="L1322" s="54"/>
      <c r="M1322" s="54"/>
      <c r="N1322" s="54"/>
      <c r="O1322" s="54"/>
      <c r="P1322" s="54"/>
      <c r="Q1322" s="54"/>
      <c r="R1322" s="54"/>
      <c r="S1322" s="54"/>
      <c r="T1322" s="54"/>
      <c r="U1322" s="54"/>
      <c r="V1322" s="54"/>
      <c r="W1322" s="54"/>
      <c r="X1322" s="54"/>
      <c r="Y1322" s="54"/>
      <c r="Z1322" s="54"/>
      <c r="AA1322" s="54">
        <f t="shared" si="112"/>
        <v>0</v>
      </c>
      <c r="AB1322" s="55"/>
      <c r="AC1322" s="168"/>
      <c r="AD1322" s="168"/>
      <c r="AE1322" s="168"/>
      <c r="AF1322" s="168"/>
      <c r="AG1322" s="168"/>
      <c r="AH1322" s="168"/>
      <c r="AI1322" s="168"/>
      <c r="AJ1322" s="168"/>
      <c r="AK1322" s="168"/>
      <c r="AL1322" s="168"/>
      <c r="AM1322" s="168"/>
      <c r="AN1322" s="168"/>
    </row>
    <row r="1323" spans="1:40" s="16" customFormat="1" ht="10.199999999999999" hidden="1">
      <c r="A1323" s="16">
        <v>521</v>
      </c>
      <c r="B1323" s="167" t="s">
        <v>977</v>
      </c>
      <c r="C1323" s="54">
        <f>VLOOKUP(A1323,Clasificación!C:J,5,FALSE)</f>
        <v>0</v>
      </c>
      <c r="D1323" s="54"/>
      <c r="E1323" s="54"/>
      <c r="F1323" s="54">
        <f>+VLOOKUP(A1323,Clasificación!C:K,9,FALSE)</f>
        <v>0</v>
      </c>
      <c r="G1323" s="54">
        <f t="shared" si="113"/>
        <v>0</v>
      </c>
      <c r="H1323" s="54"/>
      <c r="I1323" s="54"/>
      <c r="J1323" s="54"/>
      <c r="K1323" s="54"/>
      <c r="L1323" s="54"/>
      <c r="M1323" s="54"/>
      <c r="N1323" s="54"/>
      <c r="O1323" s="54"/>
      <c r="P1323" s="54"/>
      <c r="Q1323" s="54"/>
      <c r="R1323" s="54"/>
      <c r="S1323" s="54"/>
      <c r="T1323" s="54"/>
      <c r="U1323" s="54"/>
      <c r="V1323" s="54"/>
      <c r="W1323" s="54"/>
      <c r="X1323" s="54"/>
      <c r="Y1323" s="54"/>
      <c r="Z1323" s="54"/>
      <c r="AA1323" s="54">
        <f t="shared" si="112"/>
        <v>0</v>
      </c>
      <c r="AB1323" s="55"/>
      <c r="AC1323" s="168"/>
      <c r="AD1323" s="168"/>
      <c r="AE1323" s="168"/>
      <c r="AF1323" s="168"/>
      <c r="AG1323" s="168"/>
      <c r="AH1323" s="168"/>
      <c r="AI1323" s="168"/>
      <c r="AJ1323" s="168"/>
      <c r="AK1323" s="168"/>
      <c r="AL1323" s="168"/>
      <c r="AM1323" s="168"/>
      <c r="AN1323" s="168"/>
    </row>
    <row r="1324" spans="1:40" s="16" customFormat="1" ht="10.199999999999999" hidden="1">
      <c r="A1324" s="16">
        <v>52101</v>
      </c>
      <c r="B1324" s="167" t="s">
        <v>977</v>
      </c>
      <c r="C1324" s="54">
        <f>VLOOKUP(A1324,Clasificación!C:J,5,FALSE)</f>
        <v>0</v>
      </c>
      <c r="D1324" s="54"/>
      <c r="E1324" s="54"/>
      <c r="F1324" s="54">
        <f>+VLOOKUP(A1324,Clasificación!C:K,9,FALSE)</f>
        <v>0</v>
      </c>
      <c r="G1324" s="54">
        <f t="shared" si="113"/>
        <v>0</v>
      </c>
      <c r="H1324" s="54"/>
      <c r="I1324" s="54"/>
      <c r="J1324" s="54"/>
      <c r="K1324" s="54"/>
      <c r="L1324" s="54"/>
      <c r="M1324" s="54"/>
      <c r="N1324" s="54"/>
      <c r="O1324" s="54"/>
      <c r="P1324" s="54"/>
      <c r="Q1324" s="54"/>
      <c r="R1324" s="54"/>
      <c r="S1324" s="54"/>
      <c r="T1324" s="54"/>
      <c r="U1324" s="54"/>
      <c r="V1324" s="54"/>
      <c r="W1324" s="54"/>
      <c r="X1324" s="54"/>
      <c r="Y1324" s="54"/>
      <c r="Z1324" s="54"/>
      <c r="AA1324" s="54">
        <f t="shared" si="112"/>
        <v>0</v>
      </c>
      <c r="AB1324" s="55"/>
      <c r="AC1324" s="168"/>
      <c r="AD1324" s="168"/>
      <c r="AE1324" s="168"/>
      <c r="AF1324" s="168"/>
      <c r="AG1324" s="168"/>
      <c r="AH1324" s="168"/>
      <c r="AI1324" s="168"/>
      <c r="AJ1324" s="168"/>
      <c r="AK1324" s="168"/>
      <c r="AL1324" s="168"/>
      <c r="AM1324" s="168"/>
      <c r="AN1324" s="168"/>
    </row>
    <row r="1325" spans="1:40" s="16" customFormat="1" ht="10.199999999999999" hidden="1">
      <c r="A1325" s="16">
        <v>521011</v>
      </c>
      <c r="B1325" s="167" t="s">
        <v>977</v>
      </c>
      <c r="C1325" s="54">
        <f>VLOOKUP(A1325,Clasificación!C:J,5,FALSE)</f>
        <v>0</v>
      </c>
      <c r="D1325" s="54"/>
      <c r="E1325" s="54"/>
      <c r="F1325" s="54">
        <f>+VLOOKUP(A1325,Clasificación!C:K,9,FALSE)</f>
        <v>0</v>
      </c>
      <c r="G1325" s="54">
        <f t="shared" si="113"/>
        <v>0</v>
      </c>
      <c r="H1325" s="54"/>
      <c r="I1325" s="54"/>
      <c r="J1325" s="54"/>
      <c r="K1325" s="54"/>
      <c r="L1325" s="54"/>
      <c r="M1325" s="54"/>
      <c r="N1325" s="54"/>
      <c r="O1325" s="54"/>
      <c r="P1325" s="54"/>
      <c r="Q1325" s="54"/>
      <c r="R1325" s="54"/>
      <c r="S1325" s="54"/>
      <c r="T1325" s="54"/>
      <c r="U1325" s="54"/>
      <c r="V1325" s="54"/>
      <c r="W1325" s="54"/>
      <c r="X1325" s="54"/>
      <c r="Y1325" s="54"/>
      <c r="Z1325" s="54"/>
      <c r="AA1325" s="54">
        <f t="shared" si="112"/>
        <v>0</v>
      </c>
      <c r="AB1325" s="55"/>
      <c r="AC1325" s="168"/>
      <c r="AD1325" s="168"/>
      <c r="AE1325" s="168"/>
      <c r="AF1325" s="168"/>
      <c r="AG1325" s="168"/>
      <c r="AH1325" s="168"/>
      <c r="AI1325" s="168"/>
      <c r="AJ1325" s="168"/>
      <c r="AK1325" s="168"/>
      <c r="AL1325" s="168"/>
      <c r="AM1325" s="168"/>
      <c r="AN1325" s="168"/>
    </row>
    <row r="1326" spans="1:40" s="16" customFormat="1" ht="10.199999999999999" hidden="1">
      <c r="A1326" s="16">
        <v>5210111</v>
      </c>
      <c r="B1326" s="167" t="s">
        <v>977</v>
      </c>
      <c r="C1326" s="54">
        <f>VLOOKUP(A1326,Clasificación!C:J,5,FALSE)</f>
        <v>0</v>
      </c>
      <c r="D1326" s="54"/>
      <c r="E1326" s="54"/>
      <c r="F1326" s="54">
        <f>+VLOOKUP(A1326,Clasificación!C:K,9,FALSE)</f>
        <v>0</v>
      </c>
      <c r="G1326" s="54">
        <f t="shared" si="113"/>
        <v>0</v>
      </c>
      <c r="H1326" s="54"/>
      <c r="I1326" s="54"/>
      <c r="J1326" s="54"/>
      <c r="K1326" s="54"/>
      <c r="L1326" s="54"/>
      <c r="M1326" s="54"/>
      <c r="N1326" s="54"/>
      <c r="O1326" s="54"/>
      <c r="P1326" s="54"/>
      <c r="Q1326" s="54"/>
      <c r="R1326" s="54"/>
      <c r="S1326" s="54"/>
      <c r="T1326" s="54"/>
      <c r="U1326" s="54"/>
      <c r="V1326" s="54"/>
      <c r="W1326" s="54"/>
      <c r="X1326" s="54"/>
      <c r="Y1326" s="54"/>
      <c r="Z1326" s="54"/>
      <c r="AA1326" s="54">
        <f t="shared" si="112"/>
        <v>0</v>
      </c>
      <c r="AB1326" s="55"/>
      <c r="AC1326" s="168"/>
      <c r="AD1326" s="168"/>
      <c r="AE1326" s="168"/>
      <c r="AF1326" s="168"/>
      <c r="AG1326" s="168"/>
      <c r="AH1326" s="168"/>
      <c r="AI1326" s="168"/>
      <c r="AJ1326" s="168"/>
      <c r="AK1326" s="168"/>
      <c r="AL1326" s="168"/>
      <c r="AM1326" s="168"/>
      <c r="AN1326" s="168"/>
    </row>
    <row r="1327" spans="1:40" s="16" customFormat="1" ht="10.199999999999999">
      <c r="A1327" s="16">
        <v>52101111</v>
      </c>
      <c r="B1327" s="167" t="s">
        <v>977</v>
      </c>
      <c r="C1327" s="54">
        <f>VLOOKUP(A1327,Clasificación!C:J,5,FALSE)</f>
        <v>0</v>
      </c>
      <c r="D1327" s="54"/>
      <c r="E1327" s="54"/>
      <c r="F1327" s="54">
        <f>+VLOOKUP(A1327,Clasificación!C:K,9,FALSE)</f>
        <v>0</v>
      </c>
      <c r="G1327" s="54">
        <f t="shared" si="113"/>
        <v>0</v>
      </c>
      <c r="H1327" s="54"/>
      <c r="I1327" s="54"/>
      <c r="J1327" s="54"/>
      <c r="K1327" s="54">
        <v>0</v>
      </c>
      <c r="L1327" s="54">
        <v>0</v>
      </c>
      <c r="M1327" s="54"/>
      <c r="N1327" s="54"/>
      <c r="O1327" s="54"/>
      <c r="P1327" s="54"/>
      <c r="Q1327" s="54"/>
      <c r="R1327" s="54"/>
      <c r="S1327" s="54"/>
      <c r="T1327" s="54"/>
      <c r="U1327" s="54"/>
      <c r="V1327" s="54"/>
      <c r="W1327" s="54"/>
      <c r="X1327" s="54"/>
      <c r="Y1327" s="54"/>
      <c r="Z1327" s="54"/>
      <c r="AA1327" s="54">
        <f t="shared" si="112"/>
        <v>0</v>
      </c>
      <c r="AB1327" s="55"/>
      <c r="AC1327" s="168"/>
      <c r="AD1327" s="168"/>
      <c r="AE1327" s="168"/>
      <c r="AF1327" s="168"/>
      <c r="AG1327" s="168"/>
      <c r="AH1327" s="168"/>
      <c r="AI1327" s="168"/>
      <c r="AJ1327" s="168"/>
      <c r="AK1327" s="168"/>
      <c r="AL1327" s="168"/>
      <c r="AM1327" s="168"/>
      <c r="AN1327" s="168"/>
    </row>
    <row r="1328" spans="1:40" s="16" customFormat="1" ht="10.199999999999999">
      <c r="A1328" s="16">
        <v>5210111101</v>
      </c>
      <c r="B1328" s="167" t="s">
        <v>978</v>
      </c>
      <c r="C1328" s="54">
        <f>VLOOKUP(A1328,Clasificación!C:J,5,FALSE)</f>
        <v>2419442</v>
      </c>
      <c r="D1328" s="54"/>
      <c r="E1328" s="54"/>
      <c r="F1328" s="54">
        <f>+VLOOKUP(A1328,Clasificación!C:K,9,FALSE)</f>
        <v>0</v>
      </c>
      <c r="G1328" s="54">
        <f t="shared" si="107"/>
        <v>2419442</v>
      </c>
      <c r="H1328" s="54"/>
      <c r="I1328" s="54"/>
      <c r="J1328" s="54"/>
      <c r="K1328" s="54"/>
      <c r="L1328" s="54">
        <f>-G1328</f>
        <v>-2419442</v>
      </c>
      <c r="M1328" s="54"/>
      <c r="N1328" s="54"/>
      <c r="O1328" s="54"/>
      <c r="P1328" s="54"/>
      <c r="Q1328" s="54"/>
      <c r="R1328" s="54"/>
      <c r="S1328" s="54"/>
      <c r="T1328" s="54"/>
      <c r="U1328" s="54"/>
      <c r="V1328" s="54"/>
      <c r="W1328" s="54"/>
      <c r="X1328" s="54"/>
      <c r="Y1328" s="54"/>
      <c r="Z1328" s="54"/>
      <c r="AA1328" s="54">
        <f t="shared" si="112"/>
        <v>0</v>
      </c>
      <c r="AB1328" s="55"/>
      <c r="AC1328" s="168"/>
      <c r="AD1328" s="168"/>
      <c r="AE1328" s="168"/>
      <c r="AF1328" s="168"/>
      <c r="AG1328" s="168"/>
      <c r="AH1328" s="168"/>
      <c r="AI1328" s="168"/>
      <c r="AJ1328" s="168"/>
      <c r="AK1328" s="168"/>
      <c r="AL1328" s="168"/>
      <c r="AM1328" s="168"/>
      <c r="AN1328" s="168"/>
    </row>
    <row r="1329" spans="1:40" s="16" customFormat="1" ht="10.199999999999999">
      <c r="A1329" s="16">
        <v>5210111102</v>
      </c>
      <c r="B1329" s="167" t="s">
        <v>1197</v>
      </c>
      <c r="C1329" s="54">
        <f>VLOOKUP(A1329,Clasificación!C:J,5,FALSE)</f>
        <v>100733860</v>
      </c>
      <c r="D1329" s="54"/>
      <c r="E1329" s="54"/>
      <c r="F1329" s="54">
        <f>+VLOOKUP(A1329,Clasificación!C:K,9,FALSE)</f>
        <v>0</v>
      </c>
      <c r="G1329" s="54">
        <f t="shared" si="107"/>
        <v>100733860</v>
      </c>
      <c r="H1329" s="54"/>
      <c r="I1329" s="54"/>
      <c r="J1329" s="54"/>
      <c r="K1329" s="54"/>
      <c r="L1329" s="54">
        <f>-G1329</f>
        <v>-100733860</v>
      </c>
      <c r="M1329" s="54"/>
      <c r="N1329" s="54"/>
      <c r="O1329" s="54"/>
      <c r="P1329" s="54"/>
      <c r="Q1329" s="54"/>
      <c r="R1329" s="54"/>
      <c r="S1329" s="54"/>
      <c r="T1329" s="54"/>
      <c r="U1329" s="54"/>
      <c r="V1329" s="54"/>
      <c r="W1329" s="54"/>
      <c r="X1329" s="54"/>
      <c r="Y1329" s="54"/>
      <c r="Z1329" s="54"/>
      <c r="AA1329" s="54">
        <f t="shared" si="112"/>
        <v>0</v>
      </c>
      <c r="AB1329" s="55"/>
      <c r="AC1329" s="168"/>
      <c r="AD1329" s="168"/>
      <c r="AE1329" s="168"/>
      <c r="AF1329" s="168"/>
      <c r="AG1329" s="168"/>
      <c r="AH1329" s="168"/>
      <c r="AI1329" s="168"/>
      <c r="AJ1329" s="168"/>
      <c r="AK1329" s="168"/>
      <c r="AL1329" s="168"/>
      <c r="AM1329" s="168"/>
      <c r="AN1329" s="168"/>
    </row>
    <row r="1330" spans="1:40" s="16" customFormat="1" ht="10.199999999999999" hidden="1">
      <c r="B1330" s="167"/>
      <c r="C1330" s="56"/>
      <c r="D1330" s="54"/>
      <c r="E1330" s="54"/>
      <c r="F1330" s="54"/>
      <c r="G1330" s="54"/>
      <c r="H1330" s="54"/>
      <c r="I1330" s="54"/>
      <c r="J1330" s="54"/>
      <c r="K1330" s="54"/>
      <c r="L1330" s="54"/>
      <c r="M1330" s="54"/>
      <c r="N1330" s="54"/>
      <c r="O1330" s="54"/>
      <c r="P1330" s="54"/>
      <c r="Q1330" s="54"/>
      <c r="R1330" s="54"/>
      <c r="S1330" s="54"/>
      <c r="T1330" s="54"/>
      <c r="U1330" s="54"/>
      <c r="V1330" s="54"/>
      <c r="W1330" s="54"/>
      <c r="X1330" s="54"/>
      <c r="Y1330" s="54"/>
      <c r="Z1330" s="54"/>
      <c r="AA1330" s="54">
        <f t="shared" si="112"/>
        <v>0</v>
      </c>
      <c r="AB1330" s="55"/>
      <c r="AC1330" s="168"/>
      <c r="AD1330" s="168"/>
      <c r="AE1330" s="168"/>
      <c r="AF1330" s="168"/>
      <c r="AG1330" s="168"/>
      <c r="AH1330" s="168"/>
      <c r="AI1330" s="168"/>
      <c r="AJ1330" s="168"/>
      <c r="AK1330" s="168"/>
      <c r="AL1330" s="168"/>
      <c r="AM1330" s="168"/>
      <c r="AN1330" s="168"/>
    </row>
    <row r="1331" spans="1:40" s="16" customFormat="1" ht="10.199999999999999" hidden="1">
      <c r="B1331" s="201" t="s">
        <v>42</v>
      </c>
      <c r="C1331" s="56">
        <f>-SUM(C805:C1330)</f>
        <v>-4220022608</v>
      </c>
      <c r="D1331" s="54">
        <f>-C1331</f>
        <v>4220022608</v>
      </c>
      <c r="E1331" s="56"/>
      <c r="F1331" s="54"/>
      <c r="G1331" s="54">
        <f>C1331+D1331-E1331-F1331</f>
        <v>0</v>
      </c>
      <c r="H1331" s="54"/>
      <c r="I1331" s="54"/>
      <c r="J1331" s="54">
        <v>0</v>
      </c>
      <c r="K1331" s="54"/>
      <c r="L1331" s="54"/>
      <c r="M1331" s="54"/>
      <c r="N1331" s="54"/>
      <c r="O1331" s="54"/>
      <c r="P1331" s="54"/>
      <c r="Q1331" s="54"/>
      <c r="R1331" s="54"/>
      <c r="S1331" s="54"/>
      <c r="T1331" s="54"/>
      <c r="U1331" s="54"/>
      <c r="V1331" s="54"/>
      <c r="W1331" s="54"/>
      <c r="X1331" s="54"/>
      <c r="Y1331" s="54"/>
      <c r="Z1331" s="54"/>
      <c r="AA1331" s="54">
        <f>SUM(G1331:Z1331)</f>
        <v>0</v>
      </c>
      <c r="AB1331" s="55"/>
      <c r="AC1331" s="168"/>
      <c r="AD1331" s="168"/>
      <c r="AE1331" s="168"/>
      <c r="AF1331" s="168"/>
      <c r="AG1331" s="168"/>
      <c r="AH1331" s="168"/>
      <c r="AI1331" s="168"/>
      <c r="AJ1331" s="168"/>
      <c r="AK1331" s="168"/>
      <c r="AL1331" s="168"/>
      <c r="AM1331" s="168"/>
      <c r="AN1331" s="168"/>
    </row>
    <row r="1332" spans="1:40" s="16" customFormat="1" ht="10.199999999999999" hidden="1">
      <c r="B1332" s="167"/>
      <c r="C1332" s="54"/>
      <c r="D1332" s="54"/>
      <c r="E1332" s="54"/>
      <c r="F1332" s="54"/>
      <c r="G1332" s="54"/>
      <c r="H1332" s="54"/>
      <c r="I1332" s="54"/>
      <c r="J1332" s="54"/>
      <c r="K1332" s="54"/>
      <c r="L1332" s="54"/>
      <c r="M1332" s="54"/>
      <c r="N1332" s="54"/>
      <c r="O1332" s="54"/>
      <c r="P1332" s="54"/>
      <c r="Q1332" s="54"/>
      <c r="R1332" s="54"/>
      <c r="S1332" s="54"/>
      <c r="T1332" s="54"/>
      <c r="U1332" s="54"/>
      <c r="V1332" s="54"/>
      <c r="W1332" s="54"/>
      <c r="X1332" s="54"/>
      <c r="Y1332" s="54"/>
      <c r="Z1332" s="54"/>
      <c r="AA1332" s="54"/>
      <c r="AB1332" s="55"/>
      <c r="AC1332" s="168"/>
      <c r="AD1332" s="168"/>
      <c r="AE1332" s="168"/>
      <c r="AF1332" s="168"/>
      <c r="AG1332" s="168"/>
      <c r="AH1332" s="168"/>
      <c r="AI1332" s="168"/>
      <c r="AJ1332" s="168"/>
      <c r="AK1332" s="168"/>
      <c r="AL1332" s="168"/>
      <c r="AM1332" s="168"/>
      <c r="AN1332" s="168"/>
    </row>
    <row r="1333" spans="1:40" s="16" customFormat="1" ht="10.8" thickBot="1">
      <c r="B1333" s="65" t="s">
        <v>53</v>
      </c>
      <c r="C1333" s="66">
        <f>+SUM(C4:C1332)</f>
        <v>0</v>
      </c>
      <c r="D1333" s="66">
        <f>+SUM(D4:D1332)</f>
        <v>13015152526</v>
      </c>
      <c r="E1333" s="66">
        <f>+SUM(E4:E1332)</f>
        <v>13015152526</v>
      </c>
      <c r="F1333" s="66">
        <f>+SUM(F4:F1332)</f>
        <v>0.3000030517578125</v>
      </c>
      <c r="G1333" s="66">
        <f>+SUM(G4:G1332)</f>
        <v>-0.29999923706054688</v>
      </c>
      <c r="H1333" s="66">
        <f t="shared" ref="H1333:Z1333" si="114">+SUM(H4:H1332)</f>
        <v>6170690265</v>
      </c>
      <c r="I1333" s="66">
        <f t="shared" si="114"/>
        <v>-5745604572</v>
      </c>
      <c r="J1333" s="66">
        <f t="shared" si="114"/>
        <v>-9812192</v>
      </c>
      <c r="K1333" s="66">
        <f t="shared" si="114"/>
        <v>0</v>
      </c>
      <c r="L1333" s="66">
        <f t="shared" si="114"/>
        <v>-6990924231.1000004</v>
      </c>
      <c r="M1333" s="66">
        <f t="shared" si="114"/>
        <v>-22824719</v>
      </c>
      <c r="N1333" s="66">
        <f t="shared" si="114"/>
        <v>0</v>
      </c>
      <c r="O1333" s="66">
        <f t="shared" si="114"/>
        <v>0</v>
      </c>
      <c r="P1333" s="66">
        <f t="shared" si="114"/>
        <v>0</v>
      </c>
      <c r="Q1333" s="66">
        <f t="shared" si="114"/>
        <v>0</v>
      </c>
      <c r="R1333" s="66">
        <f t="shared" si="114"/>
        <v>0</v>
      </c>
      <c r="S1333" s="66">
        <f t="shared" si="114"/>
        <v>12857426546.4</v>
      </c>
      <c r="T1333" s="66">
        <f t="shared" si="114"/>
        <v>1577887212.8999996</v>
      </c>
      <c r="U1333" s="66">
        <f t="shared" si="114"/>
        <v>0</v>
      </c>
      <c r="V1333" s="66">
        <f t="shared" si="114"/>
        <v>0</v>
      </c>
      <c r="W1333" s="66">
        <f t="shared" si="114"/>
        <v>-6683830077</v>
      </c>
      <c r="X1333" s="66">
        <f t="shared" si="114"/>
        <v>0</v>
      </c>
      <c r="Y1333" s="66">
        <f t="shared" si="114"/>
        <v>-359045102</v>
      </c>
      <c r="Z1333" s="66">
        <f t="shared" si="114"/>
        <v>151113717</v>
      </c>
      <c r="AA1333" s="66">
        <f>+SUM(AA4:AA1332)</f>
        <v>945076848</v>
      </c>
      <c r="AB1333" s="55"/>
      <c r="AC1333" s="168"/>
      <c r="AD1333" s="168"/>
      <c r="AE1333" s="168"/>
      <c r="AF1333" s="168"/>
      <c r="AG1333" s="168"/>
      <c r="AH1333" s="168"/>
      <c r="AI1333" s="168"/>
      <c r="AJ1333" s="168"/>
      <c r="AK1333" s="168"/>
      <c r="AL1333" s="168"/>
      <c r="AM1333" s="168"/>
      <c r="AN1333" s="168"/>
    </row>
    <row r="1334" spans="1:40" ht="14.4" hidden="1" thickTop="1">
      <c r="A1334" s="252"/>
      <c r="C1334" s="73">
        <f>+C1333/2</f>
        <v>0</v>
      </c>
      <c r="D1334" s="57"/>
      <c r="E1334" s="57">
        <f>+D1333-E1333</f>
        <v>0</v>
      </c>
      <c r="F1334" s="57"/>
      <c r="G1334" s="57">
        <f>+F1333+G1333</f>
        <v>3.814697265625E-6</v>
      </c>
      <c r="H1334" s="58"/>
      <c r="I1334" s="58"/>
      <c r="J1334" s="58"/>
      <c r="K1334" s="58"/>
      <c r="L1334" s="58"/>
      <c r="M1334" s="58">
        <f>SUM(H1333:M1333)</f>
        <v>-6598475449.1000004</v>
      </c>
      <c r="N1334" s="58"/>
      <c r="O1334" s="58"/>
      <c r="P1334" s="58"/>
      <c r="Q1334" s="58"/>
      <c r="R1334" s="58"/>
      <c r="S1334" s="58"/>
      <c r="T1334" s="58"/>
      <c r="U1334" s="58">
        <f>SUM(N1333:U1333)</f>
        <v>14435313759.299999</v>
      </c>
      <c r="V1334" s="58"/>
      <c r="W1334" s="58"/>
      <c r="X1334" s="58"/>
      <c r="Y1334" s="58">
        <f>+SUM(V1333:Y1333)</f>
        <v>-7042875179</v>
      </c>
      <c r="Z1334" s="58">
        <f>+Z1333</f>
        <v>151113717</v>
      </c>
      <c r="AA1334" s="58">
        <f>+SUM(H1333:Z1333)</f>
        <v>945076848.19999886</v>
      </c>
      <c r="AB1334" s="55"/>
      <c r="AC1334" s="168"/>
      <c r="AD1334" s="168"/>
      <c r="AE1334" s="168"/>
      <c r="AF1334" s="168"/>
      <c r="AG1334" s="168"/>
      <c r="AH1334" s="168"/>
      <c r="AI1334" s="168"/>
      <c r="AJ1334" s="168"/>
      <c r="AK1334" s="168"/>
      <c r="AL1334" s="168"/>
      <c r="AM1334" s="168"/>
      <c r="AN1334" s="168"/>
    </row>
    <row r="1335" spans="1:40" ht="13.8" hidden="1">
      <c r="B1335" s="53"/>
      <c r="C1335" s="59" t="e">
        <f>-C1331+'Estado de Resultados'!#REF!</f>
        <v>#REF!</v>
      </c>
      <c r="D1335" s="59"/>
      <c r="E1335" s="59"/>
      <c r="F1335" s="59"/>
      <c r="G1335" s="59"/>
      <c r="H1335" s="60"/>
      <c r="I1335" s="60"/>
      <c r="J1335" s="60"/>
      <c r="K1335" s="60"/>
      <c r="L1335" s="60"/>
      <c r="M1335" s="60"/>
      <c r="N1335" s="60"/>
      <c r="O1335" s="60"/>
      <c r="P1335" s="60"/>
      <c r="Q1335" s="60"/>
      <c r="R1335" s="60"/>
      <c r="S1335" s="60"/>
      <c r="T1335" s="60"/>
      <c r="U1335" s="60"/>
      <c r="V1335" s="60"/>
      <c r="W1335" s="60"/>
      <c r="X1335" s="60"/>
      <c r="Y1335" s="60"/>
      <c r="Z1335" s="60"/>
      <c r="AA1335" s="60" t="e">
        <f>+AA1334-('Balance General'!#REF!-'Balance General'!#REF!)</f>
        <v>#REF!</v>
      </c>
      <c r="AB1335" s="199"/>
      <c r="AD1335" s="168"/>
      <c r="AE1335" s="168"/>
      <c r="AF1335" s="168"/>
      <c r="AG1335" s="168"/>
      <c r="AH1335" s="168"/>
      <c r="AI1335" s="168"/>
      <c r="AJ1335" s="168"/>
      <c r="AK1335" s="168"/>
      <c r="AL1335" s="168"/>
      <c r="AM1335" s="168"/>
      <c r="AN1335" s="168"/>
    </row>
    <row r="1336" spans="1:40" ht="13.8" hidden="1">
      <c r="C1336" s="72"/>
      <c r="D1336" s="61"/>
      <c r="E1336" s="61"/>
      <c r="F1336" s="61"/>
      <c r="G1336" s="61"/>
      <c r="H1336" s="61"/>
      <c r="I1336" s="61"/>
      <c r="J1336" s="61"/>
      <c r="K1336" s="61"/>
      <c r="L1336" s="61"/>
      <c r="M1336" s="61"/>
      <c r="N1336" s="61"/>
      <c r="O1336" s="61"/>
      <c r="P1336" s="61"/>
      <c r="Q1336" s="61"/>
      <c r="R1336" s="61"/>
      <c r="U1336" s="61"/>
      <c r="V1336" s="61"/>
      <c r="W1336" s="61"/>
      <c r="X1336" s="61"/>
      <c r="Y1336" s="61"/>
      <c r="Z1336" s="61"/>
      <c r="AA1336" s="61"/>
      <c r="AB1336" s="200"/>
    </row>
    <row r="1337" spans="1:40" ht="13.8" hidden="1">
      <c r="C1337" s="57"/>
      <c r="D1337" s="62"/>
      <c r="E1337" s="57"/>
      <c r="F1337" s="57"/>
      <c r="G1337" s="63"/>
      <c r="H1337" s="64"/>
      <c r="I1337" s="64"/>
      <c r="J1337" s="64"/>
      <c r="K1337" s="64"/>
      <c r="L1337" s="64"/>
      <c r="M1337" s="64"/>
      <c r="N1337" s="64"/>
      <c r="O1337" s="64"/>
      <c r="P1337" s="64"/>
      <c r="Q1337" s="64"/>
      <c r="R1337" s="64"/>
      <c r="U1337" s="64"/>
      <c r="V1337" s="64"/>
      <c r="W1337" s="64"/>
      <c r="X1337" s="64"/>
      <c r="Y1337" s="64"/>
      <c r="Z1337" s="64"/>
      <c r="AA1337" s="57"/>
      <c r="AB1337" s="200"/>
    </row>
    <row r="1338" spans="1:40" ht="13.8" hidden="1">
      <c r="C1338" s="75"/>
      <c r="H1338" s="64"/>
      <c r="I1338" s="17"/>
      <c r="J1338" s="17"/>
      <c r="K1338" s="17"/>
      <c r="L1338" s="17"/>
      <c r="M1338" s="17"/>
      <c r="N1338" s="17"/>
      <c r="O1338" s="17"/>
      <c r="P1338" s="17"/>
      <c r="Q1338" s="17"/>
      <c r="R1338" s="17"/>
      <c r="S1338" s="61"/>
      <c r="T1338" s="61"/>
      <c r="U1338" s="17"/>
      <c r="V1338" s="17"/>
      <c r="W1338" s="17"/>
      <c r="X1338" s="17"/>
      <c r="Y1338" s="17"/>
      <c r="Z1338" s="17"/>
      <c r="AA1338" s="52"/>
    </row>
    <row r="1339" spans="1:40" ht="15" hidden="1" customHeight="1">
      <c r="D1339" s="75"/>
    </row>
    <row r="1340" spans="1:40" ht="15" hidden="1" customHeight="1"/>
    <row r="1341" spans="1:40" ht="15" hidden="1" customHeight="1">
      <c r="C1341" s="75"/>
    </row>
    <row r="1342" spans="1:40" ht="15" hidden="1" customHeight="1">
      <c r="C1342" s="75"/>
      <c r="D1342" s="75"/>
    </row>
    <row r="1343" spans="1:40" ht="15" hidden="1" customHeight="1">
      <c r="D1343" s="75"/>
    </row>
    <row r="1344" spans="1:40" ht="15" customHeight="1" thickTop="1">
      <c r="I1344" s="40" t="s">
        <v>154</v>
      </c>
    </row>
  </sheetData>
  <autoFilter ref="A1:WWJ1343" xr:uid="{00000000-0001-0000-0900-000000000000}">
    <filterColumn colId="11">
      <customFilters>
        <customFilter operator="notEqual" val=" "/>
      </customFilters>
    </filterColumn>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77"/>
  <sheetViews>
    <sheetView showGridLines="0" zoomScale="80" zoomScaleNormal="80" zoomScaleSheetLayoutView="80" workbookViewId="0">
      <pane ySplit="10" topLeftCell="A63" activePane="bottomLeft" state="frozen"/>
      <selection pane="bottomLeft" activeCell="C74" sqref="C74:C75"/>
    </sheetView>
  </sheetViews>
  <sheetFormatPr baseColWidth="10" defaultColWidth="11.44140625" defaultRowHeight="15.6"/>
  <cols>
    <col min="1" max="1" width="2.44140625" style="1" customWidth="1"/>
    <col min="2" max="2" width="33.44140625" style="1" customWidth="1"/>
    <col min="3" max="3" width="26.5546875" style="1" customWidth="1"/>
    <col min="4" max="4" width="10.5546875" style="1" customWidth="1"/>
    <col min="5" max="5" width="9" style="1" customWidth="1"/>
    <col min="6" max="6" width="28.5546875" style="300" bestFit="1" customWidth="1"/>
    <col min="7" max="8" width="24.5546875" style="1" customWidth="1"/>
    <col min="9" max="9" width="20" style="1" bestFit="1" customWidth="1"/>
    <col min="10" max="10" width="15.88671875" style="1" bestFit="1" customWidth="1"/>
    <col min="11" max="16384" width="11.44140625" style="1"/>
  </cols>
  <sheetData>
    <row r="1" spans="1:8">
      <c r="B1" s="842"/>
      <c r="C1" s="842"/>
      <c r="D1" s="842"/>
      <c r="E1" s="842"/>
      <c r="F1" s="842"/>
      <c r="G1" s="842"/>
      <c r="H1" s="842"/>
    </row>
    <row r="2" spans="1:8">
      <c r="B2" s="298"/>
      <c r="C2" s="298"/>
      <c r="D2" s="298"/>
      <c r="E2" s="298"/>
      <c r="F2" s="298"/>
      <c r="G2" s="298"/>
      <c r="H2" s="298"/>
    </row>
    <row r="3" spans="1:8">
      <c r="B3" s="298"/>
      <c r="C3" s="298"/>
      <c r="D3" s="298"/>
      <c r="E3" s="298"/>
      <c r="F3" s="298"/>
      <c r="G3" s="298"/>
      <c r="H3" s="298"/>
    </row>
    <row r="4" spans="1:8">
      <c r="B4" s="298"/>
      <c r="C4" s="298"/>
      <c r="D4" s="298"/>
      <c r="E4" s="298"/>
      <c r="F4" s="298"/>
      <c r="G4" s="298"/>
      <c r="H4" s="298"/>
    </row>
    <row r="5" spans="1:8" ht="18.600000000000001">
      <c r="B5" s="843" t="s">
        <v>979</v>
      </c>
      <c r="C5" s="843"/>
      <c r="D5" s="843"/>
      <c r="E5" s="843"/>
      <c r="F5" s="843"/>
      <c r="G5" s="843"/>
      <c r="H5" s="843"/>
    </row>
    <row r="6" spans="1:8">
      <c r="B6" s="298" t="s">
        <v>360</v>
      </c>
      <c r="C6" s="298"/>
      <c r="D6" s="298"/>
      <c r="E6" s="298"/>
      <c r="F6" s="80"/>
      <c r="G6" s="298"/>
      <c r="H6" s="298"/>
    </row>
    <row r="7" spans="1:8" ht="31.5" customHeight="1">
      <c r="B7" s="845" t="s">
        <v>1466</v>
      </c>
      <c r="C7" s="845"/>
      <c r="D7" s="845"/>
      <c r="E7" s="845"/>
      <c r="F7" s="845"/>
      <c r="G7" s="845"/>
      <c r="H7" s="845"/>
    </row>
    <row r="8" spans="1:8">
      <c r="B8" s="844" t="s">
        <v>359</v>
      </c>
      <c r="C8" s="844"/>
      <c r="D8" s="844"/>
      <c r="E8" s="844"/>
      <c r="F8" s="844"/>
      <c r="G8" s="844"/>
      <c r="H8" s="844"/>
    </row>
    <row r="9" spans="1:8" ht="16.2" thickBot="1">
      <c r="B9" s="91"/>
      <c r="C9" s="91"/>
      <c r="D9" s="91"/>
      <c r="E9" s="91"/>
      <c r="F9" s="91"/>
      <c r="G9" s="91"/>
      <c r="H9" s="91"/>
    </row>
    <row r="10" spans="1:8">
      <c r="B10" s="388"/>
      <c r="C10" s="846"/>
      <c r="D10" s="846"/>
      <c r="E10" s="389"/>
      <c r="F10" s="415">
        <v>44926</v>
      </c>
      <c r="G10" s="416">
        <v>44561</v>
      </c>
    </row>
    <row r="11" spans="1:8" ht="15" customHeight="1">
      <c r="A11" s="3"/>
      <c r="B11" s="390" t="s">
        <v>30</v>
      </c>
      <c r="C11" s="840"/>
      <c r="D11" s="840"/>
      <c r="E11" s="391"/>
      <c r="F11" s="392">
        <v>9673853668</v>
      </c>
      <c r="G11" s="393">
        <v>8731428402</v>
      </c>
    </row>
    <row r="12" spans="1:8" ht="15.6" customHeight="1">
      <c r="A12" s="3"/>
      <c r="B12" s="394"/>
      <c r="C12" s="810"/>
      <c r="D12" s="810"/>
      <c r="E12" s="391"/>
      <c r="F12" s="395"/>
      <c r="G12" s="396"/>
    </row>
    <row r="13" spans="1:8" ht="15.6" customHeight="1">
      <c r="A13" s="130"/>
      <c r="B13" s="397" t="s">
        <v>68</v>
      </c>
      <c r="C13" s="840"/>
      <c r="D13" s="840"/>
      <c r="E13" s="391"/>
      <c r="F13" s="392">
        <v>1194152617</v>
      </c>
      <c r="G13" s="393">
        <v>1744444793</v>
      </c>
    </row>
    <row r="14" spans="1:8" ht="15.6" customHeight="1">
      <c r="A14" s="130"/>
      <c r="B14" s="841" t="s">
        <v>1038</v>
      </c>
      <c r="C14" s="810"/>
      <c r="D14" s="810"/>
      <c r="E14" s="391"/>
      <c r="F14" s="398">
        <v>1194152617</v>
      </c>
      <c r="G14" s="399">
        <v>1744444793</v>
      </c>
    </row>
    <row r="15" spans="1:8" ht="15.6" customHeight="1">
      <c r="A15" s="130"/>
      <c r="B15" s="847" t="s">
        <v>1031</v>
      </c>
      <c r="C15" s="848"/>
      <c r="D15" s="848"/>
      <c r="E15" s="391"/>
      <c r="F15" s="392">
        <v>110679726</v>
      </c>
      <c r="G15" s="393">
        <v>293482056</v>
      </c>
    </row>
    <row r="16" spans="1:8" ht="15.6" customHeight="1">
      <c r="A16" s="130"/>
      <c r="B16" s="841" t="s">
        <v>1074</v>
      </c>
      <c r="C16" s="810"/>
      <c r="D16" s="810"/>
      <c r="E16" s="391"/>
      <c r="F16" s="398">
        <v>110679726</v>
      </c>
      <c r="G16" s="399">
        <v>293482056</v>
      </c>
    </row>
    <row r="17" spans="1:7" ht="15.6" customHeight="1">
      <c r="A17" s="130"/>
      <c r="B17" s="847" t="s">
        <v>1593</v>
      </c>
      <c r="C17" s="848"/>
      <c r="D17" s="848"/>
      <c r="E17" s="391"/>
      <c r="F17" s="392">
        <v>166020250</v>
      </c>
      <c r="G17" s="393">
        <v>1390836640</v>
      </c>
    </row>
    <row r="18" spans="1:7" ht="15.6" customHeight="1">
      <c r="A18" s="130"/>
      <c r="B18" s="841" t="s">
        <v>1594</v>
      </c>
      <c r="C18" s="810"/>
      <c r="D18" s="810"/>
      <c r="E18" s="400"/>
      <c r="F18" s="398">
        <v>166020250</v>
      </c>
      <c r="G18" s="399">
        <v>1390836640</v>
      </c>
    </row>
    <row r="19" spans="1:7" ht="15.6" customHeight="1">
      <c r="A19" s="130"/>
      <c r="B19" s="841"/>
      <c r="C19" s="810"/>
      <c r="D19" s="810"/>
      <c r="E19" s="400"/>
      <c r="F19" s="401"/>
      <c r="G19" s="402"/>
    </row>
    <row r="20" spans="1:7" ht="15.6" customHeight="1">
      <c r="A20" s="130"/>
      <c r="B20" s="841" t="s">
        <v>1032</v>
      </c>
      <c r="C20" s="810"/>
      <c r="D20" s="810"/>
      <c r="E20" s="400"/>
      <c r="F20" s="398">
        <v>43979102</v>
      </c>
      <c r="G20" s="399">
        <v>2958955</v>
      </c>
    </row>
    <row r="21" spans="1:7" ht="15.6" hidden="1" customHeight="1">
      <c r="A21" s="130"/>
      <c r="B21" s="841" t="s">
        <v>1039</v>
      </c>
      <c r="C21" s="810"/>
      <c r="D21" s="810"/>
      <c r="E21" s="400"/>
      <c r="F21" s="398">
        <v>1018006060</v>
      </c>
      <c r="G21" s="399">
        <v>580276008</v>
      </c>
    </row>
    <row r="22" spans="1:7" ht="15.6" customHeight="1">
      <c r="A22" s="130"/>
      <c r="B22" s="841" t="s">
        <v>1033</v>
      </c>
      <c r="C22" s="810"/>
      <c r="D22" s="810"/>
      <c r="E22" s="400"/>
      <c r="F22" s="398">
        <v>1458144766</v>
      </c>
      <c r="G22" s="399">
        <v>1874223763</v>
      </c>
    </row>
    <row r="23" spans="1:7" ht="15.6" customHeight="1">
      <c r="A23" s="130"/>
      <c r="B23" s="841" t="s">
        <v>1605</v>
      </c>
      <c r="C23" s="810"/>
      <c r="D23" s="810"/>
      <c r="E23" s="400"/>
      <c r="F23" s="398">
        <v>22057083</v>
      </c>
      <c r="G23" s="399">
        <v>597429584</v>
      </c>
    </row>
    <row r="24" spans="1:7" ht="15.6" customHeight="1">
      <c r="A24" s="130"/>
      <c r="B24" s="841" t="s">
        <v>1606</v>
      </c>
      <c r="C24" s="810"/>
      <c r="D24" s="810"/>
      <c r="E24" s="400"/>
      <c r="F24" s="398">
        <v>4437990245</v>
      </c>
      <c r="G24" s="399">
        <v>1128935320</v>
      </c>
    </row>
    <row r="25" spans="1:7" ht="15.6" customHeight="1">
      <c r="A25" s="130"/>
      <c r="B25" s="841" t="s">
        <v>1595</v>
      </c>
      <c r="C25" s="810"/>
      <c r="D25" s="400"/>
      <c r="E25" s="400"/>
      <c r="F25" s="398">
        <v>236635386</v>
      </c>
      <c r="G25" s="399">
        <v>435012704</v>
      </c>
    </row>
    <row r="26" spans="1:7" ht="15.6" customHeight="1">
      <c r="A26" s="130"/>
      <c r="B26" s="841" t="s">
        <v>1607</v>
      </c>
      <c r="C26" s="810"/>
      <c r="D26" s="810"/>
      <c r="E26" s="400"/>
      <c r="F26" s="398">
        <v>986188433</v>
      </c>
      <c r="G26" s="399">
        <v>683828579</v>
      </c>
    </row>
    <row r="27" spans="1:7" ht="15.6" customHeight="1">
      <c r="A27" s="130"/>
      <c r="B27" s="841"/>
      <c r="C27" s="810"/>
      <c r="D27" s="810"/>
      <c r="E27" s="400"/>
      <c r="F27" s="395"/>
      <c r="G27" s="396"/>
    </row>
    <row r="28" spans="1:7" ht="15.6" customHeight="1">
      <c r="A28" s="130"/>
      <c r="B28" s="838" t="s">
        <v>1596</v>
      </c>
      <c r="C28" s="839"/>
      <c r="D28" s="839"/>
      <c r="E28" s="400"/>
      <c r="F28" s="392">
        <v>-1976441790</v>
      </c>
      <c r="G28" s="393">
        <v>-683065906</v>
      </c>
    </row>
    <row r="29" spans="1:7" ht="15.6" customHeight="1">
      <c r="A29" s="130"/>
      <c r="B29" s="841"/>
      <c r="C29" s="810"/>
      <c r="D29" s="810"/>
      <c r="E29" s="400"/>
      <c r="F29" s="395"/>
      <c r="G29" s="396"/>
    </row>
    <row r="30" spans="1:7" ht="15.6" customHeight="1">
      <c r="A30" s="130"/>
      <c r="B30" s="841" t="s">
        <v>32</v>
      </c>
      <c r="C30" s="810"/>
      <c r="D30" s="810"/>
      <c r="E30" s="400"/>
      <c r="F30" s="398">
        <v>-62289108</v>
      </c>
      <c r="G30" s="399">
        <v>-35148415</v>
      </c>
    </row>
    <row r="31" spans="1:7" ht="15.6" customHeight="1">
      <c r="A31" s="130"/>
      <c r="B31" s="841" t="s">
        <v>31</v>
      </c>
      <c r="C31" s="810"/>
      <c r="D31" s="810"/>
      <c r="E31" s="400"/>
      <c r="F31" s="398">
        <v>-519974007</v>
      </c>
      <c r="G31" s="399">
        <v>-497048118</v>
      </c>
    </row>
    <row r="32" spans="1:7" ht="15.6" customHeight="1" thickBot="1">
      <c r="A32" s="130"/>
      <c r="B32" s="841" t="s">
        <v>1608</v>
      </c>
      <c r="C32" s="810"/>
      <c r="D32" s="810"/>
      <c r="E32" s="400"/>
      <c r="F32" s="403">
        <v>-1394178675</v>
      </c>
      <c r="G32" s="404">
        <v>-150869373</v>
      </c>
    </row>
    <row r="33" spans="1:7" ht="15.6" customHeight="1" thickBot="1">
      <c r="A33" s="130"/>
      <c r="B33" s="838" t="s">
        <v>33</v>
      </c>
      <c r="C33" s="839"/>
      <c r="D33" s="839"/>
      <c r="E33" s="391"/>
      <c r="F33" s="405">
        <v>7697411878</v>
      </c>
      <c r="G33" s="406">
        <v>8048362496</v>
      </c>
    </row>
    <row r="34" spans="1:7" ht="15.6" customHeight="1">
      <c r="A34" s="130"/>
      <c r="B34" s="838" t="s">
        <v>1597</v>
      </c>
      <c r="C34" s="839"/>
      <c r="D34" s="839"/>
      <c r="E34" s="391"/>
      <c r="F34" s="392">
        <v>-116434060</v>
      </c>
      <c r="G34" s="393">
        <v>-75648857</v>
      </c>
    </row>
    <row r="35" spans="1:7" ht="15.6" customHeight="1">
      <c r="A35" s="130"/>
      <c r="B35" s="394" t="s">
        <v>1598</v>
      </c>
      <c r="C35" s="840"/>
      <c r="D35" s="840"/>
      <c r="E35" s="400"/>
      <c r="F35" s="398">
        <v>-69176120</v>
      </c>
      <c r="G35" s="399">
        <v>-64948000</v>
      </c>
    </row>
    <row r="36" spans="1:7" ht="15.6" customHeight="1">
      <c r="A36" s="130"/>
      <c r="B36" s="394" t="s">
        <v>1599</v>
      </c>
      <c r="C36" s="840"/>
      <c r="D36" s="840"/>
      <c r="E36" s="400"/>
      <c r="F36" s="401" t="s">
        <v>196</v>
      </c>
      <c r="G36" s="399">
        <v>-198000</v>
      </c>
    </row>
    <row r="37" spans="1:7" ht="15.6" customHeight="1">
      <c r="A37" s="130"/>
      <c r="B37" s="394" t="s">
        <v>1609</v>
      </c>
      <c r="C37" s="810"/>
      <c r="D37" s="810"/>
      <c r="E37" s="400"/>
      <c r="F37" s="398">
        <v>-47257940</v>
      </c>
      <c r="G37" s="399">
        <v>-10502857</v>
      </c>
    </row>
    <row r="38" spans="1:7" ht="15.6" customHeight="1">
      <c r="A38" s="130"/>
      <c r="B38" s="838"/>
      <c r="C38" s="839"/>
      <c r="D38" s="839"/>
      <c r="E38" s="400"/>
      <c r="F38" s="395"/>
      <c r="G38" s="396"/>
    </row>
    <row r="39" spans="1:7" ht="15.6" customHeight="1">
      <c r="A39" s="130"/>
      <c r="B39" s="838" t="s">
        <v>1600</v>
      </c>
      <c r="C39" s="839"/>
      <c r="D39" s="839"/>
      <c r="E39" s="400"/>
      <c r="F39" s="392">
        <v>-11490283963</v>
      </c>
      <c r="G39" s="393">
        <v>-8858821219</v>
      </c>
    </row>
    <row r="40" spans="1:7" ht="15.6" customHeight="1">
      <c r="A40" s="130"/>
      <c r="B40" s="394" t="s">
        <v>71</v>
      </c>
      <c r="C40" s="840"/>
      <c r="D40" s="840"/>
      <c r="E40" s="391"/>
      <c r="F40" s="398">
        <v>-5174342550</v>
      </c>
      <c r="G40" s="399">
        <v>-4708655945</v>
      </c>
    </row>
    <row r="41" spans="1:7" ht="15.6" customHeight="1">
      <c r="A41" s="3"/>
      <c r="B41" s="394" t="s">
        <v>72</v>
      </c>
      <c r="C41" s="840"/>
      <c r="D41" s="840"/>
      <c r="E41" s="400"/>
      <c r="F41" s="398">
        <v>-620153655</v>
      </c>
      <c r="G41" s="399">
        <v>-91985320</v>
      </c>
    </row>
    <row r="42" spans="1:7" ht="15.6" customHeight="1">
      <c r="A42" s="130"/>
      <c r="B42" s="394" t="s">
        <v>1120</v>
      </c>
      <c r="C42" s="810"/>
      <c r="D42" s="810"/>
      <c r="E42" s="400"/>
      <c r="F42" s="398">
        <v>-123568615</v>
      </c>
      <c r="G42" s="399">
        <v>-67957369</v>
      </c>
    </row>
    <row r="43" spans="1:7" ht="15.6" customHeight="1">
      <c r="A43" s="130"/>
      <c r="B43" s="394" t="s">
        <v>1037</v>
      </c>
      <c r="C43" s="810"/>
      <c r="D43" s="810"/>
      <c r="E43" s="400"/>
      <c r="F43" s="398">
        <v>-963568880</v>
      </c>
      <c r="G43" s="399">
        <v>-665709879</v>
      </c>
    </row>
    <row r="44" spans="1:7" ht="15.6" customHeight="1">
      <c r="A44" s="130"/>
      <c r="B44" s="394" t="s">
        <v>38</v>
      </c>
      <c r="C44" s="810"/>
      <c r="D44" s="810"/>
      <c r="E44" s="400"/>
      <c r="F44" s="398">
        <v>-196673776</v>
      </c>
      <c r="G44" s="399">
        <v>-130574134</v>
      </c>
    </row>
    <row r="45" spans="1:7" ht="15.6" customHeight="1">
      <c r="A45" s="130"/>
      <c r="B45" s="394" t="s">
        <v>73</v>
      </c>
      <c r="C45" s="840"/>
      <c r="D45" s="840"/>
      <c r="E45" s="400"/>
      <c r="F45" s="398">
        <v>-6892749</v>
      </c>
      <c r="G45" s="399">
        <v>-4617494</v>
      </c>
    </row>
    <row r="46" spans="1:7" ht="15.6" customHeight="1">
      <c r="A46" s="130"/>
      <c r="B46" s="394" t="s">
        <v>39</v>
      </c>
      <c r="C46" s="840"/>
      <c r="D46" s="840"/>
      <c r="E46" s="400"/>
      <c r="F46" s="398">
        <v>-156934732</v>
      </c>
      <c r="G46" s="399">
        <v>-17381080</v>
      </c>
    </row>
    <row r="47" spans="1:7" ht="15.6" customHeight="1" thickBot="1">
      <c r="A47" s="130"/>
      <c r="B47" s="841" t="s">
        <v>1610</v>
      </c>
      <c r="C47" s="810"/>
      <c r="D47" s="810"/>
      <c r="E47" s="400"/>
      <c r="F47" s="403">
        <v>-4248149006</v>
      </c>
      <c r="G47" s="404">
        <v>-3171939998</v>
      </c>
    </row>
    <row r="48" spans="1:7" ht="15.6" customHeight="1">
      <c r="A48" s="130"/>
      <c r="B48" s="838" t="s">
        <v>40</v>
      </c>
      <c r="C48" s="839"/>
      <c r="D48" s="839"/>
      <c r="E48" s="391"/>
      <c r="F48" s="392">
        <v>-3909306145</v>
      </c>
      <c r="G48" s="393">
        <v>-886107580</v>
      </c>
    </row>
    <row r="49" spans="1:7" ht="15.6" customHeight="1">
      <c r="A49" s="130"/>
      <c r="B49" s="838" t="s">
        <v>1601</v>
      </c>
      <c r="C49" s="839"/>
      <c r="D49" s="839"/>
      <c r="E49" s="391"/>
      <c r="F49" s="392">
        <v>-102053422</v>
      </c>
      <c r="G49" s="393">
        <v>-337623</v>
      </c>
    </row>
    <row r="50" spans="1:7" ht="15.6" customHeight="1">
      <c r="A50" s="130"/>
      <c r="B50" s="841" t="s">
        <v>103</v>
      </c>
      <c r="C50" s="810"/>
      <c r="D50" s="810"/>
      <c r="E50" s="391"/>
      <c r="F50" s="398">
        <v>1099880</v>
      </c>
      <c r="G50" s="399">
        <v>18666</v>
      </c>
    </row>
    <row r="51" spans="1:7" ht="15.6" customHeight="1">
      <c r="A51" s="130"/>
      <c r="B51" s="841" t="s">
        <v>1042</v>
      </c>
      <c r="C51" s="810"/>
      <c r="D51" s="810"/>
      <c r="E51" s="391"/>
      <c r="F51" s="398">
        <v>-103153302</v>
      </c>
      <c r="G51" s="399">
        <v>-356289</v>
      </c>
    </row>
    <row r="52" spans="1:7" ht="15.6" customHeight="1">
      <c r="A52" s="130"/>
      <c r="B52" s="838"/>
      <c r="C52" s="839"/>
      <c r="D52" s="839"/>
      <c r="E52" s="391"/>
      <c r="F52" s="395"/>
      <c r="G52" s="396"/>
    </row>
    <row r="53" spans="1:7" ht="15.6" customHeight="1">
      <c r="A53" s="130"/>
      <c r="B53" s="838" t="s">
        <v>1602</v>
      </c>
      <c r="C53" s="839"/>
      <c r="D53" s="839"/>
      <c r="E53" s="391"/>
      <c r="F53" s="392">
        <v>-207931066</v>
      </c>
      <c r="G53" s="393">
        <v>-21565386</v>
      </c>
    </row>
    <row r="54" spans="1:7" ht="15.6" customHeight="1">
      <c r="A54" s="130"/>
      <c r="B54" s="390" t="s">
        <v>216</v>
      </c>
      <c r="C54" s="840"/>
      <c r="D54" s="840"/>
      <c r="E54" s="391"/>
      <c r="F54" s="392">
        <v>215793521</v>
      </c>
      <c r="G54" s="393">
        <v>61877505</v>
      </c>
    </row>
    <row r="55" spans="1:7" ht="15.6" customHeight="1">
      <c r="A55" s="130"/>
      <c r="B55" s="394" t="s">
        <v>74</v>
      </c>
      <c r="C55" s="840"/>
      <c r="D55" s="840"/>
      <c r="E55" s="391"/>
      <c r="F55" s="401">
        <v>319</v>
      </c>
      <c r="G55" s="402" t="s">
        <v>1565</v>
      </c>
    </row>
    <row r="56" spans="1:7" ht="15.6" customHeight="1">
      <c r="A56" s="130"/>
      <c r="B56" s="394" t="s">
        <v>132</v>
      </c>
      <c r="C56" s="840"/>
      <c r="D56" s="840"/>
      <c r="E56" s="391"/>
      <c r="F56" s="398">
        <v>215793202</v>
      </c>
      <c r="G56" s="399">
        <v>61877505</v>
      </c>
    </row>
    <row r="57" spans="1:7" ht="15.6" customHeight="1">
      <c r="A57" s="130"/>
      <c r="B57" s="390" t="s">
        <v>217</v>
      </c>
      <c r="C57" s="840"/>
      <c r="D57" s="840"/>
      <c r="E57" s="391"/>
      <c r="F57" s="392">
        <v>-423724587</v>
      </c>
      <c r="G57" s="393">
        <v>-83442891</v>
      </c>
    </row>
    <row r="58" spans="1:7" ht="15.6" customHeight="1">
      <c r="A58" s="130"/>
      <c r="B58" s="394" t="s">
        <v>54</v>
      </c>
      <c r="C58" s="840"/>
      <c r="D58" s="840"/>
      <c r="E58" s="400"/>
      <c r="F58" s="398">
        <v>-359045102</v>
      </c>
      <c r="G58" s="399">
        <v>-924790</v>
      </c>
    </row>
    <row r="59" spans="1:7" ht="15.6" customHeight="1">
      <c r="A59" s="130"/>
      <c r="B59" s="394" t="s">
        <v>75</v>
      </c>
      <c r="C59" s="840"/>
      <c r="D59" s="840"/>
      <c r="E59" s="400"/>
      <c r="F59" s="398">
        <v>-64679485</v>
      </c>
      <c r="G59" s="399">
        <v>-82518101</v>
      </c>
    </row>
    <row r="60" spans="1:7" ht="15.6" customHeight="1">
      <c r="A60" s="130"/>
      <c r="B60" s="394"/>
      <c r="C60" s="810"/>
      <c r="D60" s="810"/>
      <c r="E60" s="400"/>
      <c r="F60" s="401"/>
      <c r="G60" s="402"/>
    </row>
    <row r="61" spans="1:7" ht="15.6" customHeight="1">
      <c r="A61" s="130"/>
      <c r="B61" s="838" t="s">
        <v>1603</v>
      </c>
      <c r="C61" s="839"/>
      <c r="D61" s="839"/>
      <c r="E61" s="400"/>
      <c r="F61" s="392">
        <v>4719745</v>
      </c>
      <c r="G61" s="393">
        <v>3628807</v>
      </c>
    </row>
    <row r="62" spans="1:7" ht="15.6" customHeight="1">
      <c r="A62" s="130"/>
      <c r="B62" s="394" t="s">
        <v>986</v>
      </c>
      <c r="C62" s="840"/>
      <c r="D62" s="840"/>
      <c r="E62" s="400"/>
      <c r="F62" s="398">
        <v>4719745</v>
      </c>
      <c r="G62" s="399">
        <v>3628807</v>
      </c>
    </row>
    <row r="63" spans="1:7" ht="15.6" customHeight="1" thickBot="1">
      <c r="A63" s="130"/>
      <c r="B63" s="838"/>
      <c r="C63" s="839"/>
      <c r="D63" s="839"/>
      <c r="E63" s="391"/>
      <c r="F63" s="407"/>
      <c r="G63" s="408"/>
    </row>
    <row r="64" spans="1:7" ht="15.6" customHeight="1">
      <c r="A64" s="130"/>
      <c r="B64" s="838" t="s">
        <v>1604</v>
      </c>
      <c r="C64" s="839"/>
      <c r="D64" s="839"/>
      <c r="E64" s="391"/>
      <c r="F64" s="392">
        <v>-4214570888</v>
      </c>
      <c r="G64" s="393">
        <v>-904381782</v>
      </c>
    </row>
    <row r="65" spans="1:8" ht="15.6" customHeight="1" thickBot="1">
      <c r="A65" s="130"/>
      <c r="B65" s="838" t="s">
        <v>16</v>
      </c>
      <c r="C65" s="839"/>
      <c r="D65" s="839"/>
      <c r="E65" s="391"/>
      <c r="F65" s="403">
        <v>-5451720</v>
      </c>
      <c r="G65" s="404">
        <v>-7098211</v>
      </c>
    </row>
    <row r="66" spans="1:8" ht="15.6" customHeight="1" thickBot="1">
      <c r="A66" s="130"/>
      <c r="B66" s="409" t="s">
        <v>13</v>
      </c>
      <c r="C66" s="836"/>
      <c r="D66" s="836"/>
      <c r="E66" s="410"/>
      <c r="F66" s="411">
        <v>-4220022608</v>
      </c>
      <c r="G66" s="412">
        <v>-911479993</v>
      </c>
    </row>
    <row r="67" spans="1:8">
      <c r="B67" s="837" t="s">
        <v>1326</v>
      </c>
      <c r="C67" s="837"/>
      <c r="D67" s="837"/>
      <c r="E67" s="837"/>
      <c r="F67" s="837"/>
      <c r="G67" s="837"/>
      <c r="H67" s="837"/>
    </row>
    <row r="68" spans="1:8" ht="15" customHeight="1">
      <c r="G68" s="4"/>
    </row>
    <row r="69" spans="1:8">
      <c r="B69" s="2"/>
      <c r="C69" s="2"/>
      <c r="D69" s="2"/>
      <c r="E69" s="2"/>
      <c r="F69" s="81"/>
      <c r="G69" s="74"/>
    </row>
    <row r="70" spans="1:8">
      <c r="B70" s="2"/>
      <c r="C70" s="2"/>
      <c r="D70" s="2"/>
      <c r="E70" s="2"/>
      <c r="F70" s="81"/>
    </row>
    <row r="71" spans="1:8">
      <c r="B71" s="2"/>
      <c r="C71" s="2"/>
      <c r="D71" s="2"/>
      <c r="E71" s="2"/>
      <c r="F71" s="81"/>
    </row>
    <row r="72" spans="1:8">
      <c r="B72" s="2"/>
      <c r="C72" s="2"/>
      <c r="D72" s="2"/>
      <c r="E72" s="2"/>
      <c r="F72" s="81"/>
    </row>
    <row r="73" spans="1:8">
      <c r="B73" s="2"/>
      <c r="C73" s="2"/>
      <c r="D73" s="2"/>
      <c r="E73" s="2"/>
      <c r="F73" s="81"/>
    </row>
    <row r="74" spans="1:8">
      <c r="A74" s="413"/>
      <c r="B74" s="78" t="s">
        <v>1524</v>
      </c>
      <c r="C74" s="78" t="s">
        <v>1705</v>
      </c>
      <c r="D74" s="400"/>
      <c r="F74" s="78" t="s">
        <v>1538</v>
      </c>
      <c r="G74" s="413"/>
      <c r="H74" s="78" t="s">
        <v>176</v>
      </c>
    </row>
    <row r="75" spans="1:8">
      <c r="A75" s="413"/>
      <c r="B75" s="79" t="s">
        <v>67</v>
      </c>
      <c r="C75" s="79" t="s">
        <v>1706</v>
      </c>
      <c r="D75" s="414"/>
      <c r="F75" s="79" t="s">
        <v>1539</v>
      </c>
      <c r="G75" s="414"/>
      <c r="H75" s="79" t="s">
        <v>177</v>
      </c>
    </row>
    <row r="76" spans="1:8">
      <c r="G76" s="77"/>
      <c r="H76" s="77"/>
    </row>
    <row r="77" spans="1:8" ht="42" customHeight="1">
      <c r="B77" s="783" t="s">
        <v>1693</v>
      </c>
      <c r="C77" s="784"/>
      <c r="D77" s="784"/>
      <c r="E77" s="784"/>
      <c r="F77" s="785"/>
    </row>
  </sheetData>
  <customSheetViews>
    <customSheetView guid="{970CBB53-F4B3-462F-AEFE-2BC403F5F0AD}" scale="80" showPageBreaks="1" showGridLines="0" fitToPage="1" printArea="1">
      <pane ySplit="6" topLeftCell="A43" activePane="bottomLeft" state="frozen"/>
      <selection pane="bottomLeft" activeCell="E9" sqref="E9"/>
      <pageMargins left="0.48" right="0.39" top="0.74803149606299213" bottom="0.74803149606299213" header="0.31496062992125984" footer="0.31496062992125984"/>
      <printOptions horizontalCentered="1"/>
      <pageSetup paperSize="9" scale="10" orientation="portrait" r:id="rId1"/>
    </customSheetView>
    <customSheetView guid="{7F8679DA-D059-4901-ACAC-85DFCE49504A}" scale="80" showGridLines="0" fitToPage="1">
      <selection activeCell="B4" sqref="B4"/>
      <pageMargins left="0.48" right="0.39" top="0.74803149606299213" bottom="0.74803149606299213" header="0.31496062992125984" footer="0.31496062992125984"/>
      <printOptions horizontalCentered="1"/>
      <pageSetup paperSize="9" scale="49" orientation="portrait" r:id="rId2"/>
    </customSheetView>
    <customSheetView guid="{599159CD-1620-491F-A2F6-FFBFC633DFF1}" scale="80" showPageBreaks="1" showGridLines="0" fitToPage="1" printArea="1" topLeftCell="A66">
      <selection activeCell="A92" sqref="A92:XFD93"/>
      <pageMargins left="0.48" right="0.39" top="0.74803149606299213" bottom="0.74803149606299213" header="0.31496062992125984" footer="0.31496062992125984"/>
      <printOptions horizontalCentered="1"/>
      <pageSetup paperSize="9" scale="49" orientation="portrait" r:id="rId3"/>
    </customSheetView>
  </customSheetViews>
  <mergeCells count="63">
    <mergeCell ref="B1:H1"/>
    <mergeCell ref="B5:H5"/>
    <mergeCell ref="B8:H8"/>
    <mergeCell ref="B7:H7"/>
    <mergeCell ref="B77:F77"/>
    <mergeCell ref="C10:D10"/>
    <mergeCell ref="C11:D11"/>
    <mergeCell ref="C12:D12"/>
    <mergeCell ref="C13:D13"/>
    <mergeCell ref="B14:D14"/>
    <mergeCell ref="B15:D15"/>
    <mergeCell ref="B16:D16"/>
    <mergeCell ref="B17:D17"/>
    <mergeCell ref="B18:D18"/>
    <mergeCell ref="B19:D19"/>
    <mergeCell ref="B20:D20"/>
    <mergeCell ref="B21:D21"/>
    <mergeCell ref="B22:D22"/>
    <mergeCell ref="B23:D23"/>
    <mergeCell ref="B24:D24"/>
    <mergeCell ref="B25:C25"/>
    <mergeCell ref="B26:D26"/>
    <mergeCell ref="B27:D27"/>
    <mergeCell ref="B28:D28"/>
    <mergeCell ref="B29:D29"/>
    <mergeCell ref="B30:D30"/>
    <mergeCell ref="B31:D31"/>
    <mergeCell ref="B32:D32"/>
    <mergeCell ref="B33:D33"/>
    <mergeCell ref="B34:D34"/>
    <mergeCell ref="C35:D35"/>
    <mergeCell ref="C36:D36"/>
    <mergeCell ref="C37:D37"/>
    <mergeCell ref="B38:D38"/>
    <mergeCell ref="B39:D39"/>
    <mergeCell ref="C40:D40"/>
    <mergeCell ref="C41:D41"/>
    <mergeCell ref="C42:D42"/>
    <mergeCell ref="C43:D43"/>
    <mergeCell ref="C44:D44"/>
    <mergeCell ref="C45:D45"/>
    <mergeCell ref="C46:D46"/>
    <mergeCell ref="B47:D47"/>
    <mergeCell ref="B48:D48"/>
    <mergeCell ref="B49:D49"/>
    <mergeCell ref="B50:D50"/>
    <mergeCell ref="B51:D51"/>
    <mergeCell ref="B52:D52"/>
    <mergeCell ref="B53:D53"/>
    <mergeCell ref="C54:D54"/>
    <mergeCell ref="C55:D55"/>
    <mergeCell ref="C56:D56"/>
    <mergeCell ref="C57:D57"/>
    <mergeCell ref="C58:D58"/>
    <mergeCell ref="C59:D59"/>
    <mergeCell ref="B65:D65"/>
    <mergeCell ref="C66:D66"/>
    <mergeCell ref="B67:H67"/>
    <mergeCell ref="C60:D60"/>
    <mergeCell ref="B61:D61"/>
    <mergeCell ref="C62:D62"/>
    <mergeCell ref="B63:D63"/>
    <mergeCell ref="B64:D64"/>
  </mergeCells>
  <printOptions horizontalCentered="1"/>
  <pageMargins left="0.48" right="0.39" top="0.74803149606299213" bottom="0.74803149606299213" header="0.31496062992125984" footer="0.31496062992125984"/>
  <pageSetup paperSize="9" scale="65"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5:S59"/>
  <sheetViews>
    <sheetView showGridLines="0" zoomScale="70" zoomScaleNormal="70" zoomScaleSheetLayoutView="80" workbookViewId="0">
      <pane ySplit="9" topLeftCell="A26" activePane="bottomLeft" state="frozen"/>
      <selection pane="bottomLeft" activeCell="F29" sqref="F29:F30"/>
    </sheetView>
  </sheetViews>
  <sheetFormatPr baseColWidth="10" defaultColWidth="11.44140625" defaultRowHeight="15.6"/>
  <cols>
    <col min="1" max="1" width="3.5546875" style="5" customWidth="1"/>
    <col min="2" max="2" width="25.5546875" style="141" customWidth="1"/>
    <col min="3" max="3" width="14.5546875" style="5" customWidth="1"/>
    <col min="4" max="4" width="17.5546875" style="5" customWidth="1"/>
    <col min="5" max="5" width="7.44140625" style="5" customWidth="1"/>
    <col min="6" max="6" width="20.88671875" style="5" bestFit="1" customWidth="1"/>
    <col min="7" max="7" width="15.44140625" style="5" customWidth="1"/>
    <col min="8" max="8" width="15.5546875" style="5" customWidth="1"/>
    <col min="9" max="9" width="12.88671875" style="5" customWidth="1"/>
    <col min="10" max="10" width="11.88671875" style="5" customWidth="1"/>
    <col min="11" max="12" width="21.44140625" style="5" customWidth="1"/>
    <col min="13" max="13" width="8.88671875" style="5" customWidth="1"/>
    <col min="14" max="14" width="16.44140625" style="5" bestFit="1" customWidth="1"/>
    <col min="15" max="15" width="16.88671875" style="5" bestFit="1" customWidth="1"/>
    <col min="16" max="16" width="21.5546875" style="5" bestFit="1" customWidth="1"/>
    <col min="17" max="17" width="11.44140625" style="5"/>
    <col min="18" max="18" width="18.109375" style="5" bestFit="1" customWidth="1"/>
    <col min="19" max="16384" width="11.44140625" style="5"/>
  </cols>
  <sheetData>
    <row r="5" spans="2:19">
      <c r="B5" s="882" t="s">
        <v>979</v>
      </c>
      <c r="C5" s="882"/>
      <c r="D5" s="882"/>
      <c r="E5" s="882"/>
      <c r="F5" s="882"/>
      <c r="G5" s="882"/>
      <c r="H5" s="882"/>
      <c r="I5" s="882"/>
      <c r="J5" s="882"/>
      <c r="K5" s="882"/>
      <c r="L5" s="882"/>
    </row>
    <row r="6" spans="2:19">
      <c r="B6" s="834" t="s">
        <v>1694</v>
      </c>
      <c r="C6" s="834"/>
      <c r="D6" s="834"/>
      <c r="E6" s="834"/>
      <c r="F6" s="834"/>
      <c r="G6" s="834"/>
      <c r="H6" s="834"/>
      <c r="I6" s="834"/>
      <c r="J6" s="834"/>
      <c r="K6" s="834"/>
      <c r="L6" s="834"/>
    </row>
    <row r="7" spans="2:19" ht="15.75" customHeight="1">
      <c r="B7" s="883" t="s">
        <v>1695</v>
      </c>
      <c r="C7" s="883"/>
      <c r="D7" s="883"/>
      <c r="E7" s="883"/>
      <c r="F7" s="883"/>
      <c r="G7" s="883"/>
      <c r="H7" s="883"/>
      <c r="I7" s="883"/>
      <c r="J7" s="883"/>
      <c r="K7" s="883"/>
      <c r="L7" s="883"/>
    </row>
    <row r="8" spans="2:19" ht="16.2">
      <c r="B8" s="884" t="s">
        <v>359</v>
      </c>
      <c r="C8" s="884"/>
      <c r="D8" s="884"/>
      <c r="E8" s="884"/>
      <c r="F8" s="884"/>
      <c r="G8" s="884"/>
      <c r="H8" s="884"/>
      <c r="I8" s="884"/>
      <c r="J8" s="884"/>
      <c r="K8" s="884"/>
      <c r="L8" s="884"/>
    </row>
    <row r="9" spans="2:19" ht="16.2" thickBot="1">
      <c r="B9" s="5"/>
      <c r="C9" s="12"/>
      <c r="D9" s="12"/>
      <c r="E9" s="12"/>
      <c r="F9" s="12"/>
      <c r="G9" s="12"/>
      <c r="H9" s="12"/>
      <c r="I9" s="12"/>
      <c r="J9" s="12"/>
      <c r="K9" s="12"/>
      <c r="L9" s="12"/>
    </row>
    <row r="10" spans="2:19" ht="16.350000000000001" customHeight="1" thickBot="1">
      <c r="B10" s="866" t="s">
        <v>41</v>
      </c>
      <c r="C10" s="868" t="s">
        <v>11</v>
      </c>
      <c r="D10" s="870"/>
      <c r="E10" s="868"/>
      <c r="F10" s="869"/>
      <c r="G10" s="870"/>
      <c r="H10" s="427"/>
      <c r="I10" s="868" t="s">
        <v>12</v>
      </c>
      <c r="J10" s="869"/>
      <c r="K10" s="869"/>
      <c r="L10" s="870"/>
      <c r="M10" s="868" t="s">
        <v>81</v>
      </c>
      <c r="N10" s="869"/>
      <c r="O10" s="870"/>
      <c r="P10" s="853" t="s">
        <v>21</v>
      </c>
      <c r="Q10" s="854"/>
      <c r="R10" s="855"/>
    </row>
    <row r="11" spans="2:19">
      <c r="B11" s="871"/>
      <c r="C11" s="866" t="s">
        <v>76</v>
      </c>
      <c r="D11" s="872" t="s">
        <v>77</v>
      </c>
      <c r="E11" s="873"/>
      <c r="F11" s="866" t="s">
        <v>78</v>
      </c>
      <c r="G11" s="876" t="s">
        <v>279</v>
      </c>
      <c r="H11" s="877"/>
      <c r="I11" s="872" t="s">
        <v>79</v>
      </c>
      <c r="J11" s="873"/>
      <c r="K11" s="866" t="s">
        <v>80</v>
      </c>
      <c r="L11" s="866" t="s">
        <v>1611</v>
      </c>
      <c r="M11" s="872" t="s">
        <v>82</v>
      </c>
      <c r="N11" s="873"/>
      <c r="O11" s="866" t="s">
        <v>83</v>
      </c>
      <c r="P11" s="872" t="s">
        <v>1613</v>
      </c>
      <c r="Q11" s="873"/>
      <c r="R11" s="866" t="s">
        <v>1364</v>
      </c>
    </row>
    <row r="12" spans="2:19" ht="16.2" thickBot="1">
      <c r="B12" s="867"/>
      <c r="C12" s="867"/>
      <c r="D12" s="874"/>
      <c r="E12" s="875"/>
      <c r="F12" s="867"/>
      <c r="G12" s="878"/>
      <c r="H12" s="879"/>
      <c r="I12" s="874"/>
      <c r="J12" s="875"/>
      <c r="K12" s="867"/>
      <c r="L12" s="867"/>
      <c r="M12" s="874"/>
      <c r="N12" s="875"/>
      <c r="O12" s="867"/>
      <c r="P12" s="874" t="s">
        <v>1614</v>
      </c>
      <c r="Q12" s="875"/>
      <c r="R12" s="867"/>
    </row>
    <row r="13" spans="2:19" ht="31.8" thickBot="1">
      <c r="B13" s="418" t="s">
        <v>896</v>
      </c>
      <c r="C13" s="419" t="s">
        <v>196</v>
      </c>
      <c r="D13" s="885" t="s">
        <v>196</v>
      </c>
      <c r="E13" s="886"/>
      <c r="F13" s="420">
        <v>18200000000</v>
      </c>
      <c r="G13" s="864">
        <v>637857678</v>
      </c>
      <c r="H13" s="865"/>
      <c r="I13" s="885" t="s">
        <v>196</v>
      </c>
      <c r="J13" s="886"/>
      <c r="K13" s="419" t="s">
        <v>196</v>
      </c>
      <c r="L13" s="419" t="s">
        <v>196</v>
      </c>
      <c r="M13" s="864">
        <v>-800236665</v>
      </c>
      <c r="N13" s="865"/>
      <c r="O13" s="428">
        <v>-911479993</v>
      </c>
      <c r="P13" s="864">
        <v>17126141020</v>
      </c>
      <c r="Q13" s="865"/>
      <c r="R13" s="428">
        <v>17988621013</v>
      </c>
      <c r="S13" s="141"/>
    </row>
    <row r="14" spans="2:19" ht="31.8" thickBot="1">
      <c r="B14" s="421" t="s">
        <v>84</v>
      </c>
      <c r="C14" s="422"/>
      <c r="D14" s="849"/>
      <c r="E14" s="850"/>
      <c r="F14" s="422"/>
      <c r="G14" s="849"/>
      <c r="H14" s="850"/>
      <c r="I14" s="849"/>
      <c r="J14" s="850"/>
      <c r="K14" s="422"/>
      <c r="L14" s="422"/>
      <c r="M14" s="849"/>
      <c r="N14" s="850"/>
      <c r="O14" s="422"/>
      <c r="P14" s="849"/>
      <c r="Q14" s="850"/>
      <c r="R14" s="422"/>
      <c r="S14" s="141"/>
    </row>
    <row r="15" spans="2:19" ht="31.8" thickBot="1">
      <c r="B15" s="418" t="s">
        <v>1612</v>
      </c>
      <c r="C15" s="422" t="s">
        <v>196</v>
      </c>
      <c r="D15" s="849" t="s">
        <v>196</v>
      </c>
      <c r="E15" s="850"/>
      <c r="F15" s="422" t="s">
        <v>196</v>
      </c>
      <c r="G15" s="849" t="s">
        <v>196</v>
      </c>
      <c r="H15" s="850"/>
      <c r="I15" s="849" t="s">
        <v>196</v>
      </c>
      <c r="J15" s="850"/>
      <c r="K15" s="422" t="s">
        <v>196</v>
      </c>
      <c r="L15" s="422" t="s">
        <v>196</v>
      </c>
      <c r="M15" s="849" t="s">
        <v>1615</v>
      </c>
      <c r="N15" s="850"/>
      <c r="O15" s="429">
        <v>911479993</v>
      </c>
      <c r="P15" s="849" t="s">
        <v>196</v>
      </c>
      <c r="Q15" s="850"/>
      <c r="R15" s="422" t="s">
        <v>196</v>
      </c>
      <c r="S15" s="141"/>
    </row>
    <row r="16" spans="2:19" ht="16.2" thickBot="1">
      <c r="B16" s="418" t="s">
        <v>279</v>
      </c>
      <c r="C16" s="422" t="s">
        <v>196</v>
      </c>
      <c r="D16" s="849" t="s">
        <v>196</v>
      </c>
      <c r="E16" s="850"/>
      <c r="F16" s="422" t="s">
        <v>196</v>
      </c>
      <c r="G16" s="849" t="s">
        <v>1565</v>
      </c>
      <c r="H16" s="850"/>
      <c r="I16" s="849" t="s">
        <v>196</v>
      </c>
      <c r="J16" s="850"/>
      <c r="K16" s="422" t="s">
        <v>196</v>
      </c>
      <c r="L16" s="422" t="s">
        <v>196</v>
      </c>
      <c r="M16" s="849" t="s">
        <v>196</v>
      </c>
      <c r="N16" s="850"/>
      <c r="O16" s="422" t="s">
        <v>196</v>
      </c>
      <c r="P16" s="849" t="s">
        <v>196</v>
      </c>
      <c r="Q16" s="850"/>
      <c r="R16" s="429">
        <v>49000000</v>
      </c>
      <c r="S16" s="141"/>
    </row>
    <row r="17" spans="2:19" ht="16.2" thickBot="1">
      <c r="B17" s="418" t="s">
        <v>42</v>
      </c>
      <c r="C17" s="422" t="s">
        <v>196</v>
      </c>
      <c r="D17" s="849" t="s">
        <v>196</v>
      </c>
      <c r="E17" s="850"/>
      <c r="F17" s="422" t="s">
        <v>196</v>
      </c>
      <c r="G17" s="849" t="s">
        <v>196</v>
      </c>
      <c r="H17" s="850"/>
      <c r="I17" s="849" t="s">
        <v>196</v>
      </c>
      <c r="J17" s="850"/>
      <c r="K17" s="422" t="s">
        <v>196</v>
      </c>
      <c r="L17" s="422" t="s">
        <v>196</v>
      </c>
      <c r="M17" s="849" t="s">
        <v>196</v>
      </c>
      <c r="N17" s="850"/>
      <c r="O17" s="429">
        <v>-4220022608</v>
      </c>
      <c r="P17" s="851">
        <v>-4220022608</v>
      </c>
      <c r="Q17" s="852"/>
      <c r="R17" s="429">
        <v>-433485757</v>
      </c>
      <c r="S17" s="141"/>
    </row>
    <row r="18" spans="2:19" ht="31.8" thickBot="1">
      <c r="B18" s="418" t="s">
        <v>1278</v>
      </c>
      <c r="C18" s="422"/>
      <c r="D18" s="849"/>
      <c r="E18" s="850"/>
      <c r="F18" s="422"/>
      <c r="G18" s="849"/>
      <c r="H18" s="850"/>
      <c r="I18" s="849"/>
      <c r="J18" s="850"/>
      <c r="K18" s="422"/>
      <c r="L18" s="422"/>
      <c r="M18" s="851">
        <v>-9812192</v>
      </c>
      <c r="N18" s="852"/>
      <c r="O18" s="422"/>
      <c r="P18" s="851">
        <v>-9812192</v>
      </c>
      <c r="Q18" s="852"/>
      <c r="R18" s="422" t="s">
        <v>196</v>
      </c>
      <c r="S18" s="141"/>
    </row>
    <row r="19" spans="2:19" ht="16.2" thickBot="1">
      <c r="B19" s="421" t="s">
        <v>1467</v>
      </c>
      <c r="C19" s="423" t="s">
        <v>196</v>
      </c>
      <c r="D19" s="860" t="s">
        <v>196</v>
      </c>
      <c r="E19" s="861"/>
      <c r="F19" s="424">
        <v>18200000000</v>
      </c>
      <c r="G19" s="862">
        <v>637857678</v>
      </c>
      <c r="H19" s="863"/>
      <c r="I19" s="860" t="s">
        <v>196</v>
      </c>
      <c r="J19" s="861"/>
      <c r="K19" s="423" t="s">
        <v>196</v>
      </c>
      <c r="L19" s="423" t="s">
        <v>196</v>
      </c>
      <c r="M19" s="860" t="s">
        <v>1616</v>
      </c>
      <c r="N19" s="861"/>
      <c r="O19" s="424">
        <v>-4220022608</v>
      </c>
      <c r="P19" s="862">
        <v>12896306220</v>
      </c>
      <c r="Q19" s="863"/>
      <c r="R19" s="423" t="s">
        <v>196</v>
      </c>
      <c r="S19" s="141"/>
    </row>
    <row r="20" spans="2:19" ht="16.8" thickTop="1" thickBot="1">
      <c r="B20" s="421" t="s">
        <v>1468</v>
      </c>
      <c r="C20" s="423" t="s">
        <v>196</v>
      </c>
      <c r="D20" s="856" t="s">
        <v>196</v>
      </c>
      <c r="E20" s="857"/>
      <c r="F20" s="424">
        <v>18200000000</v>
      </c>
      <c r="G20" s="858">
        <v>637857678</v>
      </c>
      <c r="H20" s="859"/>
      <c r="I20" s="856" t="s">
        <v>196</v>
      </c>
      <c r="J20" s="857"/>
      <c r="K20" s="423" t="s">
        <v>196</v>
      </c>
      <c r="L20" s="423" t="s">
        <v>196</v>
      </c>
      <c r="M20" s="858">
        <v>-800236665</v>
      </c>
      <c r="N20" s="859"/>
      <c r="O20" s="424">
        <v>-911479993</v>
      </c>
      <c r="P20" s="856" t="s">
        <v>1565</v>
      </c>
      <c r="Q20" s="857"/>
      <c r="R20" s="424">
        <v>17126141020</v>
      </c>
      <c r="S20" s="141"/>
    </row>
    <row r="21" spans="2:19">
      <c r="B21" s="880" t="s">
        <v>1326</v>
      </c>
      <c r="C21" s="880"/>
      <c r="D21" s="880"/>
      <c r="E21" s="880"/>
      <c r="F21" s="880"/>
      <c r="G21" s="880"/>
      <c r="H21" s="880"/>
      <c r="I21" s="880"/>
      <c r="J21" s="880"/>
      <c r="K21" s="880"/>
      <c r="L21" s="880"/>
      <c r="P21" s="166"/>
    </row>
    <row r="22" spans="2:19">
      <c r="B22" s="5"/>
      <c r="I22" s="87"/>
      <c r="J22" s="87"/>
      <c r="K22" s="87"/>
      <c r="P22" s="166"/>
    </row>
    <row r="23" spans="2:19">
      <c r="B23" s="5"/>
      <c r="P23" s="166"/>
    </row>
    <row r="24" spans="2:19">
      <c r="P24" s="166"/>
    </row>
    <row r="25" spans="2:19">
      <c r="P25" s="166"/>
    </row>
    <row r="26" spans="2:19">
      <c r="C26" s="671"/>
      <c r="F26" s="672"/>
      <c r="H26" s="297"/>
      <c r="O26" s="166"/>
    </row>
    <row r="27" spans="2:19">
      <c r="C27" s="673"/>
      <c r="O27" s="166"/>
    </row>
    <row r="28" spans="2:19">
      <c r="H28" s="881"/>
      <c r="I28" s="881"/>
    </row>
    <row r="29" spans="2:19">
      <c r="C29" s="534" t="s">
        <v>1524</v>
      </c>
      <c r="D29" s="644"/>
      <c r="F29" s="78" t="s">
        <v>1705</v>
      </c>
      <c r="H29" s="5" t="s">
        <v>1398</v>
      </c>
      <c r="J29" s="644" t="s">
        <v>176</v>
      </c>
    </row>
    <row r="30" spans="2:19" s="645" customFormat="1">
      <c r="C30" s="645" t="s">
        <v>67</v>
      </c>
      <c r="F30" s="79" t="s">
        <v>1706</v>
      </c>
      <c r="H30" s="646" t="s">
        <v>1540</v>
      </c>
      <c r="J30" s="645" t="s">
        <v>177</v>
      </c>
    </row>
    <row r="31" spans="2:19">
      <c r="I31" s="87"/>
    </row>
    <row r="33" spans="2:6" ht="49.65" customHeight="1">
      <c r="B33" s="783" t="s">
        <v>1693</v>
      </c>
      <c r="C33" s="784"/>
      <c r="D33" s="784"/>
      <c r="E33" s="784"/>
      <c r="F33" s="785"/>
    </row>
    <row r="59" spans="4:4">
      <c r="D59" s="5">
        <v>0</v>
      </c>
    </row>
  </sheetData>
  <mergeCells count="65">
    <mergeCell ref="B33:F33"/>
    <mergeCell ref="B21:L21"/>
    <mergeCell ref="H28:I28"/>
    <mergeCell ref="B5:L5"/>
    <mergeCell ref="B6:L6"/>
    <mergeCell ref="B7:L7"/>
    <mergeCell ref="B8:L8"/>
    <mergeCell ref="I11:J12"/>
    <mergeCell ref="D13:E13"/>
    <mergeCell ref="G13:H13"/>
    <mergeCell ref="I13:J13"/>
    <mergeCell ref="D15:E15"/>
    <mergeCell ref="G15:H15"/>
    <mergeCell ref="I15:J15"/>
    <mergeCell ref="D17:E17"/>
    <mergeCell ref="G17:H17"/>
    <mergeCell ref="R11:R12"/>
    <mergeCell ref="I10:L10"/>
    <mergeCell ref="B10:B12"/>
    <mergeCell ref="C10:D10"/>
    <mergeCell ref="E10:G10"/>
    <mergeCell ref="M10:O10"/>
    <mergeCell ref="K11:K12"/>
    <mergeCell ref="L11:L12"/>
    <mergeCell ref="M11:N12"/>
    <mergeCell ref="O11:O12"/>
    <mergeCell ref="P11:Q11"/>
    <mergeCell ref="P12:Q12"/>
    <mergeCell ref="C11:C12"/>
    <mergeCell ref="D11:E12"/>
    <mergeCell ref="F11:F12"/>
    <mergeCell ref="G11:H12"/>
    <mergeCell ref="D14:E14"/>
    <mergeCell ref="G14:H14"/>
    <mergeCell ref="I14:J14"/>
    <mergeCell ref="M14:N14"/>
    <mergeCell ref="P14:Q14"/>
    <mergeCell ref="G16:H16"/>
    <mergeCell ref="I16:J16"/>
    <mergeCell ref="M16:N16"/>
    <mergeCell ref="P16:Q16"/>
    <mergeCell ref="M13:N13"/>
    <mergeCell ref="P13:Q13"/>
    <mergeCell ref="P10:R10"/>
    <mergeCell ref="D20:E20"/>
    <mergeCell ref="G20:H20"/>
    <mergeCell ref="I20:J20"/>
    <mergeCell ref="M20:N20"/>
    <mergeCell ref="P20:Q20"/>
    <mergeCell ref="D19:E19"/>
    <mergeCell ref="G19:H19"/>
    <mergeCell ref="I19:J19"/>
    <mergeCell ref="M19:N19"/>
    <mergeCell ref="P19:Q19"/>
    <mergeCell ref="D18:E18"/>
    <mergeCell ref="G18:H18"/>
    <mergeCell ref="M15:N15"/>
    <mergeCell ref="P15:Q15"/>
    <mergeCell ref="D16:E16"/>
    <mergeCell ref="I18:J18"/>
    <mergeCell ref="M18:N18"/>
    <mergeCell ref="P18:Q18"/>
    <mergeCell ref="I17:J17"/>
    <mergeCell ref="M17:N17"/>
    <mergeCell ref="P17:Q17"/>
  </mergeCells>
  <pageMargins left="0.75" right="0.75" top="1" bottom="1" header="0.5" footer="0.5"/>
  <pageSetup scale="47"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5:K41"/>
  <sheetViews>
    <sheetView showGridLines="0" zoomScale="80" zoomScaleNormal="80" zoomScaleSheetLayoutView="80" workbookViewId="0">
      <pane ySplit="10" topLeftCell="A34" activePane="bottomLeft" state="frozen"/>
      <selection pane="bottomLeft" activeCell="C38" sqref="C38:C39"/>
    </sheetView>
  </sheetViews>
  <sheetFormatPr baseColWidth="10" defaultColWidth="11.44140625" defaultRowHeight="15.6"/>
  <cols>
    <col min="1" max="1" width="3.44140625" style="1" customWidth="1"/>
    <col min="2" max="2" width="52.5546875" style="2" customWidth="1"/>
    <col min="3" max="3" width="17" style="2" bestFit="1" customWidth="1"/>
    <col min="4" max="4" width="20.44140625" style="2" customWidth="1"/>
    <col min="5" max="5" width="28" style="2" customWidth="1"/>
    <col min="6" max="6" width="25.5546875" style="3" customWidth="1"/>
    <col min="7" max="8" width="3" style="1" customWidth="1"/>
    <col min="9" max="9" width="24.5546875" style="1" customWidth="1"/>
    <col min="10" max="10" width="19" style="1" bestFit="1" customWidth="1"/>
    <col min="11" max="16384" width="11.44140625" style="1"/>
  </cols>
  <sheetData>
    <row r="5" spans="2:9" ht="18.600000000000001">
      <c r="B5" s="891" t="s">
        <v>979</v>
      </c>
      <c r="C5" s="891"/>
      <c r="D5" s="891"/>
      <c r="E5" s="891"/>
      <c r="F5" s="891"/>
      <c r="G5" s="81"/>
      <c r="H5" s="81"/>
      <c r="I5" s="81"/>
    </row>
    <row r="6" spans="2:9">
      <c r="B6" s="892" t="s">
        <v>898</v>
      </c>
      <c r="C6" s="892"/>
      <c r="D6" s="892"/>
      <c r="E6" s="892"/>
      <c r="F6" s="892"/>
      <c r="G6" s="139"/>
      <c r="H6" s="139"/>
      <c r="I6" s="139"/>
    </row>
    <row r="7" spans="2:9" ht="30.75" customHeight="1">
      <c r="B7" s="845" t="s">
        <v>1466</v>
      </c>
      <c r="C7" s="845"/>
      <c r="D7" s="845"/>
      <c r="E7" s="845"/>
      <c r="F7" s="845"/>
      <c r="G7" s="139"/>
      <c r="H7" s="139"/>
      <c r="I7" s="139"/>
    </row>
    <row r="8" spans="2:9">
      <c r="B8" s="893" t="s">
        <v>359</v>
      </c>
      <c r="C8" s="893"/>
      <c r="D8" s="893"/>
      <c r="E8" s="893"/>
      <c r="F8" s="893"/>
      <c r="G8" s="139"/>
      <c r="H8" s="139"/>
      <c r="I8" s="139"/>
    </row>
    <row r="9" spans="2:9" ht="16.2" thickBot="1">
      <c r="B9" s="5"/>
      <c r="C9" s="299"/>
      <c r="D9" s="299"/>
      <c r="E9" s="299"/>
      <c r="F9" s="140"/>
      <c r="G9" s="2"/>
    </row>
    <row r="10" spans="2:9" ht="16.2" thickBot="1">
      <c r="B10" s="352"/>
      <c r="C10" s="353"/>
      <c r="D10" s="354"/>
      <c r="E10" s="334">
        <v>44926</v>
      </c>
      <c r="F10" s="355">
        <v>44561</v>
      </c>
    </row>
    <row r="11" spans="2:9">
      <c r="B11" s="894" t="s">
        <v>43</v>
      </c>
      <c r="C11" s="895"/>
      <c r="D11" s="896"/>
      <c r="E11" s="356"/>
      <c r="F11" s="357"/>
    </row>
    <row r="12" spans="2:9" s="5" customFormat="1">
      <c r="B12" s="358" t="s">
        <v>1580</v>
      </c>
      <c r="C12" s="359"/>
      <c r="D12" s="359"/>
      <c r="E12" s="360">
        <v>6170690265</v>
      </c>
      <c r="F12" s="361">
        <v>4946056837</v>
      </c>
    </row>
    <row r="13" spans="2:9" s="5" customFormat="1">
      <c r="B13" s="358" t="s">
        <v>44</v>
      </c>
      <c r="C13" s="362"/>
      <c r="D13" s="141"/>
      <c r="E13" s="360">
        <v>-5745604572</v>
      </c>
      <c r="F13" s="361">
        <v>-3980407300</v>
      </c>
    </row>
    <row r="14" spans="2:9" s="5" customFormat="1">
      <c r="B14" s="358" t="s">
        <v>1581</v>
      </c>
      <c r="C14" s="359"/>
      <c r="D14" s="359"/>
      <c r="E14" s="363">
        <v>-32636911</v>
      </c>
      <c r="F14" s="364" t="s">
        <v>196</v>
      </c>
      <c r="I14" s="142"/>
    </row>
    <row r="15" spans="2:9" s="5" customFormat="1" ht="16.2" thickBot="1">
      <c r="B15" s="358" t="s">
        <v>1582</v>
      </c>
      <c r="C15" s="362"/>
      <c r="D15" s="365"/>
      <c r="E15" s="338">
        <v>-5685028528</v>
      </c>
      <c r="F15" s="338">
        <v>-4526399727</v>
      </c>
      <c r="I15" s="142"/>
    </row>
    <row r="16" spans="2:9" s="5" customFormat="1">
      <c r="B16" s="366" t="s">
        <v>1583</v>
      </c>
      <c r="C16" s="359"/>
      <c r="D16" s="359"/>
      <c r="E16" s="367">
        <v>-5292579746</v>
      </c>
      <c r="F16" s="368">
        <v>-3560750190</v>
      </c>
    </row>
    <row r="17" spans="2:11" s="5" customFormat="1">
      <c r="B17" s="887" t="s">
        <v>45</v>
      </c>
      <c r="C17" s="888"/>
      <c r="D17" s="889"/>
      <c r="E17" s="356"/>
      <c r="F17" s="369"/>
    </row>
    <row r="18" spans="2:11" s="5" customFormat="1">
      <c r="B18" s="358" t="s">
        <v>1205</v>
      </c>
      <c r="C18" s="362"/>
      <c r="D18" s="141"/>
      <c r="E18" s="363">
        <v>-1305895703</v>
      </c>
      <c r="F18" s="361">
        <v>-1328792322</v>
      </c>
      <c r="I18" s="142"/>
      <c r="J18" s="142"/>
    </row>
    <row r="19" spans="2:11" s="5" customFormat="1">
      <c r="B19" s="897" t="s">
        <v>1584</v>
      </c>
      <c r="C19" s="898"/>
      <c r="D19" s="899"/>
      <c r="E19" s="370">
        <v>12857426546</v>
      </c>
      <c r="F19" s="371">
        <v>-25082995973</v>
      </c>
    </row>
    <row r="20" spans="2:11" s="5" customFormat="1" ht="16.2" thickBot="1">
      <c r="B20" s="358" t="s">
        <v>87</v>
      </c>
      <c r="C20" s="359"/>
      <c r="D20" s="359"/>
      <c r="E20" s="372">
        <v>1577887213</v>
      </c>
      <c r="F20" s="373">
        <v>276445031</v>
      </c>
      <c r="H20" s="7"/>
      <c r="J20" s="37"/>
    </row>
    <row r="21" spans="2:11" s="5" customFormat="1" ht="31.2">
      <c r="B21" s="366" t="s">
        <v>1585</v>
      </c>
      <c r="C21" s="359"/>
      <c r="D21" s="359"/>
      <c r="E21" s="374">
        <v>13129418056</v>
      </c>
      <c r="F21" s="375">
        <v>-26135343264</v>
      </c>
      <c r="H21" s="7"/>
      <c r="J21" s="37"/>
    </row>
    <row r="22" spans="2:11" s="5" customFormat="1">
      <c r="B22" s="887" t="s">
        <v>46</v>
      </c>
      <c r="C22" s="888"/>
      <c r="D22" s="889"/>
      <c r="E22" s="376"/>
      <c r="F22" s="369"/>
      <c r="H22" s="7"/>
      <c r="I22" s="37"/>
    </row>
    <row r="23" spans="2:11" s="5" customFormat="1">
      <c r="B23" s="358" t="s">
        <v>1586</v>
      </c>
      <c r="C23" s="359"/>
      <c r="D23" s="359"/>
      <c r="E23" s="363">
        <v>-6683830077</v>
      </c>
      <c r="F23" s="361">
        <v>14899007839</v>
      </c>
      <c r="H23" s="7"/>
      <c r="I23" s="90"/>
    </row>
    <row r="24" spans="2:11" s="5" customFormat="1" ht="16.2" thickBot="1">
      <c r="B24" s="358" t="s">
        <v>1587</v>
      </c>
      <c r="C24" s="359"/>
      <c r="D24" s="359"/>
      <c r="E24" s="372">
        <v>-359045102</v>
      </c>
      <c r="F24" s="377" t="s">
        <v>196</v>
      </c>
      <c r="H24" s="7"/>
    </row>
    <row r="25" spans="2:11" s="5" customFormat="1" ht="31.8" thickBot="1">
      <c r="B25" s="366" t="s">
        <v>1588</v>
      </c>
      <c r="C25" s="359"/>
      <c r="D25" s="359"/>
      <c r="E25" s="378">
        <v>-7042875179</v>
      </c>
      <c r="F25" s="379">
        <v>14899007839</v>
      </c>
      <c r="H25" s="7"/>
    </row>
    <row r="26" spans="2:11" s="5" customFormat="1" ht="16.2" thickBot="1">
      <c r="B26" s="358" t="s">
        <v>1589</v>
      </c>
      <c r="C26" s="380"/>
      <c r="D26" s="141"/>
      <c r="E26" s="372">
        <v>151113717</v>
      </c>
      <c r="F26" s="381">
        <v>-20640596</v>
      </c>
      <c r="H26" s="7"/>
    </row>
    <row r="27" spans="2:11" s="5" customFormat="1">
      <c r="B27" s="887" t="s">
        <v>1590</v>
      </c>
      <c r="C27" s="888"/>
      <c r="D27" s="889"/>
      <c r="E27" s="382">
        <v>945076848</v>
      </c>
      <c r="F27" s="383">
        <v>-14817726211</v>
      </c>
      <c r="H27" s="7"/>
    </row>
    <row r="28" spans="2:11" s="5" customFormat="1" ht="16.2" thickBot="1">
      <c r="B28" s="366" t="s">
        <v>1591</v>
      </c>
      <c r="C28" s="359"/>
      <c r="D28" s="359"/>
      <c r="E28" s="372">
        <v>733007888</v>
      </c>
      <c r="F28" s="381">
        <v>15550734099</v>
      </c>
      <c r="H28" s="7"/>
      <c r="I28" s="142"/>
    </row>
    <row r="29" spans="2:11" s="5" customFormat="1" ht="16.2" thickBot="1">
      <c r="B29" s="384" t="s">
        <v>1592</v>
      </c>
      <c r="C29" s="385"/>
      <c r="D29" s="385"/>
      <c r="E29" s="386">
        <v>1678084736</v>
      </c>
      <c r="F29" s="387">
        <v>733007888</v>
      </c>
      <c r="H29" s="7"/>
    </row>
    <row r="30" spans="2:11" s="5" customFormat="1">
      <c r="B30" s="890" t="s">
        <v>1326</v>
      </c>
      <c r="C30" s="890"/>
      <c r="D30" s="890"/>
      <c r="E30" s="890"/>
      <c r="F30" s="890"/>
      <c r="I30" s="10"/>
      <c r="J30" s="10"/>
      <c r="K30" s="9"/>
    </row>
    <row r="31" spans="2:11">
      <c r="E31" s="171"/>
      <c r="F31" s="1"/>
      <c r="I31" s="11"/>
      <c r="J31" s="11"/>
      <c r="K31" s="11"/>
    </row>
    <row r="32" spans="2:11">
      <c r="B32" s="1"/>
      <c r="C32" s="1"/>
      <c r="D32" s="1"/>
      <c r="E32" s="172"/>
      <c r="F32" s="1"/>
      <c r="G32" s="2"/>
      <c r="I32" s="9"/>
      <c r="J32" s="11"/>
      <c r="K32" s="11"/>
    </row>
    <row r="33" spans="1:10">
      <c r="E33" s="14"/>
      <c r="F33" s="1"/>
      <c r="G33" s="2"/>
      <c r="I33" s="5"/>
    </row>
    <row r="34" spans="1:10" ht="15.6" customHeight="1">
      <c r="E34" s="117"/>
      <c r="F34" s="1"/>
      <c r="G34" s="2"/>
      <c r="I34" s="5"/>
    </row>
    <row r="35" spans="1:10" ht="15.6" customHeight="1">
      <c r="E35" s="1"/>
      <c r="F35" s="1"/>
      <c r="G35" s="2"/>
      <c r="I35" s="5"/>
    </row>
    <row r="36" spans="1:10" ht="15.6" customHeight="1">
      <c r="E36" s="1"/>
      <c r="F36" s="1"/>
      <c r="G36" s="2"/>
      <c r="I36" s="5"/>
    </row>
    <row r="37" spans="1:10" ht="15.6" customHeight="1">
      <c r="E37" s="1"/>
      <c r="F37" s="1"/>
      <c r="G37" s="2"/>
      <c r="I37" s="5"/>
    </row>
    <row r="38" spans="1:10" s="431" customFormat="1">
      <c r="A38" s="432"/>
      <c r="B38" s="534" t="s">
        <v>1524</v>
      </c>
      <c r="C38" s="78" t="s">
        <v>1705</v>
      </c>
      <c r="E38" s="534" t="s">
        <v>1398</v>
      </c>
      <c r="G38" s="643" t="s">
        <v>176</v>
      </c>
      <c r="H38" s="534"/>
      <c r="I38" s="5"/>
      <c r="J38" s="644"/>
    </row>
    <row r="39" spans="1:10" s="431" customFormat="1">
      <c r="A39" s="491"/>
      <c r="B39" s="645" t="s">
        <v>67</v>
      </c>
      <c r="C39" s="79" t="s">
        <v>1706</v>
      </c>
      <c r="E39" s="645" t="s">
        <v>372</v>
      </c>
      <c r="G39" s="646" t="s">
        <v>1541</v>
      </c>
      <c r="H39" s="645"/>
      <c r="I39" s="5"/>
      <c r="J39" s="645"/>
    </row>
    <row r="41" spans="1:10" ht="37.35" customHeight="1">
      <c r="B41" s="783" t="s">
        <v>1693</v>
      </c>
      <c r="C41" s="784"/>
      <c r="D41" s="784"/>
      <c r="E41" s="784"/>
      <c r="F41" s="785"/>
    </row>
  </sheetData>
  <mergeCells count="11">
    <mergeCell ref="B41:F41"/>
    <mergeCell ref="B22:D22"/>
    <mergeCell ref="B27:D27"/>
    <mergeCell ref="B30:F30"/>
    <mergeCell ref="B5:F5"/>
    <mergeCell ref="B6:F6"/>
    <mergeCell ref="B8:F8"/>
    <mergeCell ref="B11:D11"/>
    <mergeCell ref="B7:F7"/>
    <mergeCell ref="B17:D17"/>
    <mergeCell ref="B19:D19"/>
  </mergeCells>
  <pageMargins left="0.7" right="0.7" top="0.75" bottom="0.75" header="0.3" footer="0.3"/>
  <pageSetup paperSize="9" scale="4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CFF"/>
  </sheetPr>
  <dimension ref="A1:H691"/>
  <sheetViews>
    <sheetView showGridLines="0" zoomScale="90" zoomScaleNormal="90" workbookViewId="0">
      <pane ySplit="4" topLeftCell="A32" activePane="bottomLeft" state="frozen"/>
      <selection activeCell="D1250" sqref="D1250"/>
      <selection pane="bottomLeft" activeCell="C35" sqref="C35"/>
    </sheetView>
  </sheetViews>
  <sheetFormatPr baseColWidth="10" defaultColWidth="9.109375" defaultRowHeight="13.2"/>
  <cols>
    <col min="1" max="1" width="32.44140625" style="19" bestFit="1" customWidth="1"/>
    <col min="2" max="2" width="17.44140625" style="19" customWidth="1"/>
    <col min="3" max="3" width="67.109375" style="19" customWidth="1"/>
    <col min="4" max="4" width="25" style="19" customWidth="1"/>
    <col min="5" max="5" width="19.44140625" style="88" customWidth="1"/>
    <col min="6" max="6" width="11.88671875" style="19" bestFit="1" customWidth="1"/>
    <col min="7" max="7" width="20.44140625" style="19" bestFit="1" customWidth="1"/>
    <col min="8" max="254" width="9.109375" style="19"/>
    <col min="255" max="255" width="1" style="19" customWidth="1"/>
    <col min="256" max="256" width="17.44140625" style="19" customWidth="1"/>
    <col min="257" max="257" width="67.109375" style="19" customWidth="1"/>
    <col min="258" max="258" width="28.44140625" style="19" customWidth="1"/>
    <col min="259" max="259" width="2" style="19" customWidth="1"/>
    <col min="260" max="260" width="17.5546875" style="19" customWidth="1"/>
    <col min="261" max="510" width="9.109375" style="19"/>
    <col min="511" max="511" width="1" style="19" customWidth="1"/>
    <col min="512" max="512" width="17.44140625" style="19" customWidth="1"/>
    <col min="513" max="513" width="67.109375" style="19" customWidth="1"/>
    <col min="514" max="514" width="28.44140625" style="19" customWidth="1"/>
    <col min="515" max="515" width="2" style="19" customWidth="1"/>
    <col min="516" max="516" width="17.5546875" style="19" customWidth="1"/>
    <col min="517" max="766" width="9.109375" style="19"/>
    <col min="767" max="767" width="1" style="19" customWidth="1"/>
    <col min="768" max="768" width="17.44140625" style="19" customWidth="1"/>
    <col min="769" max="769" width="67.109375" style="19" customWidth="1"/>
    <col min="770" max="770" width="28.44140625" style="19" customWidth="1"/>
    <col min="771" max="771" width="2" style="19" customWidth="1"/>
    <col min="772" max="772" width="17.5546875" style="19" customWidth="1"/>
    <col min="773" max="1022" width="9.109375" style="19"/>
    <col min="1023" max="1023" width="1" style="19" customWidth="1"/>
    <col min="1024" max="1024" width="17.44140625" style="19" customWidth="1"/>
    <col min="1025" max="1025" width="67.109375" style="19" customWidth="1"/>
    <col min="1026" max="1026" width="28.44140625" style="19" customWidth="1"/>
    <col min="1027" max="1027" width="2" style="19" customWidth="1"/>
    <col min="1028" max="1028" width="17.5546875" style="19" customWidth="1"/>
    <col min="1029" max="1278" width="9.109375" style="19"/>
    <col min="1279" max="1279" width="1" style="19" customWidth="1"/>
    <col min="1280" max="1280" width="17.44140625" style="19" customWidth="1"/>
    <col min="1281" max="1281" width="67.109375" style="19" customWidth="1"/>
    <col min="1282" max="1282" width="28.44140625" style="19" customWidth="1"/>
    <col min="1283" max="1283" width="2" style="19" customWidth="1"/>
    <col min="1284" max="1284" width="17.5546875" style="19" customWidth="1"/>
    <col min="1285" max="1534" width="9.109375" style="19"/>
    <col min="1535" max="1535" width="1" style="19" customWidth="1"/>
    <col min="1536" max="1536" width="17.44140625" style="19" customWidth="1"/>
    <col min="1537" max="1537" width="67.109375" style="19" customWidth="1"/>
    <col min="1538" max="1538" width="28.44140625" style="19" customWidth="1"/>
    <col min="1539" max="1539" width="2" style="19" customWidth="1"/>
    <col min="1540" max="1540" width="17.5546875" style="19" customWidth="1"/>
    <col min="1541" max="1790" width="9.109375" style="19"/>
    <col min="1791" max="1791" width="1" style="19" customWidth="1"/>
    <col min="1792" max="1792" width="17.44140625" style="19" customWidth="1"/>
    <col min="1793" max="1793" width="67.109375" style="19" customWidth="1"/>
    <col min="1794" max="1794" width="28.44140625" style="19" customWidth="1"/>
    <col min="1795" max="1795" width="2" style="19" customWidth="1"/>
    <col min="1796" max="1796" width="17.5546875" style="19" customWidth="1"/>
    <col min="1797" max="2046" width="9.109375" style="19"/>
    <col min="2047" max="2047" width="1" style="19" customWidth="1"/>
    <col min="2048" max="2048" width="17.44140625" style="19" customWidth="1"/>
    <col min="2049" max="2049" width="67.109375" style="19" customWidth="1"/>
    <col min="2050" max="2050" width="28.44140625" style="19" customWidth="1"/>
    <col min="2051" max="2051" width="2" style="19" customWidth="1"/>
    <col min="2052" max="2052" width="17.5546875" style="19" customWidth="1"/>
    <col min="2053" max="2302" width="9.109375" style="19"/>
    <col min="2303" max="2303" width="1" style="19" customWidth="1"/>
    <col min="2304" max="2304" width="17.44140625" style="19" customWidth="1"/>
    <col min="2305" max="2305" width="67.109375" style="19" customWidth="1"/>
    <col min="2306" max="2306" width="28.44140625" style="19" customWidth="1"/>
    <col min="2307" max="2307" width="2" style="19" customWidth="1"/>
    <col min="2308" max="2308" width="17.5546875" style="19" customWidth="1"/>
    <col min="2309" max="2558" width="9.109375" style="19"/>
    <col min="2559" max="2559" width="1" style="19" customWidth="1"/>
    <col min="2560" max="2560" width="17.44140625" style="19" customWidth="1"/>
    <col min="2561" max="2561" width="67.109375" style="19" customWidth="1"/>
    <col min="2562" max="2562" width="28.44140625" style="19" customWidth="1"/>
    <col min="2563" max="2563" width="2" style="19" customWidth="1"/>
    <col min="2564" max="2564" width="17.5546875" style="19" customWidth="1"/>
    <col min="2565" max="2814" width="9.109375" style="19"/>
    <col min="2815" max="2815" width="1" style="19" customWidth="1"/>
    <col min="2816" max="2816" width="17.44140625" style="19" customWidth="1"/>
    <col min="2817" max="2817" width="67.109375" style="19" customWidth="1"/>
    <col min="2818" max="2818" width="28.44140625" style="19" customWidth="1"/>
    <col min="2819" max="2819" width="2" style="19" customWidth="1"/>
    <col min="2820" max="2820" width="17.5546875" style="19" customWidth="1"/>
    <col min="2821" max="3070" width="9.109375" style="19"/>
    <col min="3071" max="3071" width="1" style="19" customWidth="1"/>
    <col min="3072" max="3072" width="17.44140625" style="19" customWidth="1"/>
    <col min="3073" max="3073" width="67.109375" style="19" customWidth="1"/>
    <col min="3074" max="3074" width="28.44140625" style="19" customWidth="1"/>
    <col min="3075" max="3075" width="2" style="19" customWidth="1"/>
    <col min="3076" max="3076" width="17.5546875" style="19" customWidth="1"/>
    <col min="3077" max="3326" width="9.109375" style="19"/>
    <col min="3327" max="3327" width="1" style="19" customWidth="1"/>
    <col min="3328" max="3328" width="17.44140625" style="19" customWidth="1"/>
    <col min="3329" max="3329" width="67.109375" style="19" customWidth="1"/>
    <col min="3330" max="3330" width="28.44140625" style="19" customWidth="1"/>
    <col min="3331" max="3331" width="2" style="19" customWidth="1"/>
    <col min="3332" max="3332" width="17.5546875" style="19" customWidth="1"/>
    <col min="3333" max="3582" width="9.109375" style="19"/>
    <col min="3583" max="3583" width="1" style="19" customWidth="1"/>
    <col min="3584" max="3584" width="17.44140625" style="19" customWidth="1"/>
    <col min="3585" max="3585" width="67.109375" style="19" customWidth="1"/>
    <col min="3586" max="3586" width="28.44140625" style="19" customWidth="1"/>
    <col min="3587" max="3587" width="2" style="19" customWidth="1"/>
    <col min="3588" max="3588" width="17.5546875" style="19" customWidth="1"/>
    <col min="3589" max="3838" width="9.109375" style="19"/>
    <col min="3839" max="3839" width="1" style="19" customWidth="1"/>
    <col min="3840" max="3840" width="17.44140625" style="19" customWidth="1"/>
    <col min="3841" max="3841" width="67.109375" style="19" customWidth="1"/>
    <col min="3842" max="3842" width="28.44140625" style="19" customWidth="1"/>
    <col min="3843" max="3843" width="2" style="19" customWidth="1"/>
    <col min="3844" max="3844" width="17.5546875" style="19" customWidth="1"/>
    <col min="3845" max="4094" width="9.109375" style="19"/>
    <col min="4095" max="4095" width="1" style="19" customWidth="1"/>
    <col min="4096" max="4096" width="17.44140625" style="19" customWidth="1"/>
    <col min="4097" max="4097" width="67.109375" style="19" customWidth="1"/>
    <col min="4098" max="4098" width="28.44140625" style="19" customWidth="1"/>
    <col min="4099" max="4099" width="2" style="19" customWidth="1"/>
    <col min="4100" max="4100" width="17.5546875" style="19" customWidth="1"/>
    <col min="4101" max="4350" width="9.109375" style="19"/>
    <col min="4351" max="4351" width="1" style="19" customWidth="1"/>
    <col min="4352" max="4352" width="17.44140625" style="19" customWidth="1"/>
    <col min="4353" max="4353" width="67.109375" style="19" customWidth="1"/>
    <col min="4354" max="4354" width="28.44140625" style="19" customWidth="1"/>
    <col min="4355" max="4355" width="2" style="19" customWidth="1"/>
    <col min="4356" max="4356" width="17.5546875" style="19" customWidth="1"/>
    <col min="4357" max="4606" width="9.109375" style="19"/>
    <col min="4607" max="4607" width="1" style="19" customWidth="1"/>
    <col min="4608" max="4608" width="17.44140625" style="19" customWidth="1"/>
    <col min="4609" max="4609" width="67.109375" style="19" customWidth="1"/>
    <col min="4610" max="4610" width="28.44140625" style="19" customWidth="1"/>
    <col min="4611" max="4611" width="2" style="19" customWidth="1"/>
    <col min="4612" max="4612" width="17.5546875" style="19" customWidth="1"/>
    <col min="4613" max="4862" width="9.109375" style="19"/>
    <col min="4863" max="4863" width="1" style="19" customWidth="1"/>
    <col min="4864" max="4864" width="17.44140625" style="19" customWidth="1"/>
    <col min="4865" max="4865" width="67.109375" style="19" customWidth="1"/>
    <col min="4866" max="4866" width="28.44140625" style="19" customWidth="1"/>
    <col min="4867" max="4867" width="2" style="19" customWidth="1"/>
    <col min="4868" max="4868" width="17.5546875" style="19" customWidth="1"/>
    <col min="4869" max="5118" width="9.109375" style="19"/>
    <col min="5119" max="5119" width="1" style="19" customWidth="1"/>
    <col min="5120" max="5120" width="17.44140625" style="19" customWidth="1"/>
    <col min="5121" max="5121" width="67.109375" style="19" customWidth="1"/>
    <col min="5122" max="5122" width="28.44140625" style="19" customWidth="1"/>
    <col min="5123" max="5123" width="2" style="19" customWidth="1"/>
    <col min="5124" max="5124" width="17.5546875" style="19" customWidth="1"/>
    <col min="5125" max="5374" width="9.109375" style="19"/>
    <col min="5375" max="5375" width="1" style="19" customWidth="1"/>
    <col min="5376" max="5376" width="17.44140625" style="19" customWidth="1"/>
    <col min="5377" max="5377" width="67.109375" style="19" customWidth="1"/>
    <col min="5378" max="5378" width="28.44140625" style="19" customWidth="1"/>
    <col min="5379" max="5379" width="2" style="19" customWidth="1"/>
    <col min="5380" max="5380" width="17.5546875" style="19" customWidth="1"/>
    <col min="5381" max="5630" width="9.109375" style="19"/>
    <col min="5631" max="5631" width="1" style="19" customWidth="1"/>
    <col min="5632" max="5632" width="17.44140625" style="19" customWidth="1"/>
    <col min="5633" max="5633" width="67.109375" style="19" customWidth="1"/>
    <col min="5634" max="5634" width="28.44140625" style="19" customWidth="1"/>
    <col min="5635" max="5635" width="2" style="19" customWidth="1"/>
    <col min="5636" max="5636" width="17.5546875" style="19" customWidth="1"/>
    <col min="5637" max="5886" width="9.109375" style="19"/>
    <col min="5887" max="5887" width="1" style="19" customWidth="1"/>
    <col min="5888" max="5888" width="17.44140625" style="19" customWidth="1"/>
    <col min="5889" max="5889" width="67.109375" style="19" customWidth="1"/>
    <col min="5890" max="5890" width="28.44140625" style="19" customWidth="1"/>
    <col min="5891" max="5891" width="2" style="19" customWidth="1"/>
    <col min="5892" max="5892" width="17.5546875" style="19" customWidth="1"/>
    <col min="5893" max="6142" width="9.109375" style="19"/>
    <col min="6143" max="6143" width="1" style="19" customWidth="1"/>
    <col min="6144" max="6144" width="17.44140625" style="19" customWidth="1"/>
    <col min="6145" max="6145" width="67.109375" style="19" customWidth="1"/>
    <col min="6146" max="6146" width="28.44140625" style="19" customWidth="1"/>
    <col min="6147" max="6147" width="2" style="19" customWidth="1"/>
    <col min="6148" max="6148" width="17.5546875" style="19" customWidth="1"/>
    <col min="6149" max="6398" width="9.109375" style="19"/>
    <col min="6399" max="6399" width="1" style="19" customWidth="1"/>
    <col min="6400" max="6400" width="17.44140625" style="19" customWidth="1"/>
    <col min="6401" max="6401" width="67.109375" style="19" customWidth="1"/>
    <col min="6402" max="6402" width="28.44140625" style="19" customWidth="1"/>
    <col min="6403" max="6403" width="2" style="19" customWidth="1"/>
    <col min="6404" max="6404" width="17.5546875" style="19" customWidth="1"/>
    <col min="6405" max="6654" width="9.109375" style="19"/>
    <col min="6655" max="6655" width="1" style="19" customWidth="1"/>
    <col min="6656" max="6656" width="17.44140625" style="19" customWidth="1"/>
    <col min="6657" max="6657" width="67.109375" style="19" customWidth="1"/>
    <col min="6658" max="6658" width="28.44140625" style="19" customWidth="1"/>
    <col min="6659" max="6659" width="2" style="19" customWidth="1"/>
    <col min="6660" max="6660" width="17.5546875" style="19" customWidth="1"/>
    <col min="6661" max="6910" width="9.109375" style="19"/>
    <col min="6911" max="6911" width="1" style="19" customWidth="1"/>
    <col min="6912" max="6912" width="17.44140625" style="19" customWidth="1"/>
    <col min="6913" max="6913" width="67.109375" style="19" customWidth="1"/>
    <col min="6914" max="6914" width="28.44140625" style="19" customWidth="1"/>
    <col min="6915" max="6915" width="2" style="19" customWidth="1"/>
    <col min="6916" max="6916" width="17.5546875" style="19" customWidth="1"/>
    <col min="6917" max="7166" width="9.109375" style="19"/>
    <col min="7167" max="7167" width="1" style="19" customWidth="1"/>
    <col min="7168" max="7168" width="17.44140625" style="19" customWidth="1"/>
    <col min="7169" max="7169" width="67.109375" style="19" customWidth="1"/>
    <col min="7170" max="7170" width="28.44140625" style="19" customWidth="1"/>
    <col min="7171" max="7171" width="2" style="19" customWidth="1"/>
    <col min="7172" max="7172" width="17.5546875" style="19" customWidth="1"/>
    <col min="7173" max="7422" width="9.109375" style="19"/>
    <col min="7423" max="7423" width="1" style="19" customWidth="1"/>
    <col min="7424" max="7424" width="17.44140625" style="19" customWidth="1"/>
    <col min="7425" max="7425" width="67.109375" style="19" customWidth="1"/>
    <col min="7426" max="7426" width="28.44140625" style="19" customWidth="1"/>
    <col min="7427" max="7427" width="2" style="19" customWidth="1"/>
    <col min="7428" max="7428" width="17.5546875" style="19" customWidth="1"/>
    <col min="7429" max="7678" width="9.109375" style="19"/>
    <col min="7679" max="7679" width="1" style="19" customWidth="1"/>
    <col min="7680" max="7680" width="17.44140625" style="19" customWidth="1"/>
    <col min="7681" max="7681" width="67.109375" style="19" customWidth="1"/>
    <col min="7682" max="7682" width="28.44140625" style="19" customWidth="1"/>
    <col min="7683" max="7683" width="2" style="19" customWidth="1"/>
    <col min="7684" max="7684" width="17.5546875" style="19" customWidth="1"/>
    <col min="7685" max="7934" width="9.109375" style="19"/>
    <col min="7935" max="7935" width="1" style="19" customWidth="1"/>
    <col min="7936" max="7936" width="17.44140625" style="19" customWidth="1"/>
    <col min="7937" max="7937" width="67.109375" style="19" customWidth="1"/>
    <col min="7938" max="7938" width="28.44140625" style="19" customWidth="1"/>
    <col min="7939" max="7939" width="2" style="19" customWidth="1"/>
    <col min="7940" max="7940" width="17.5546875" style="19" customWidth="1"/>
    <col min="7941" max="8190" width="9.109375" style="19"/>
    <col min="8191" max="8191" width="1" style="19" customWidth="1"/>
    <col min="8192" max="8192" width="17.44140625" style="19" customWidth="1"/>
    <col min="8193" max="8193" width="67.109375" style="19" customWidth="1"/>
    <col min="8194" max="8194" width="28.44140625" style="19" customWidth="1"/>
    <col min="8195" max="8195" width="2" style="19" customWidth="1"/>
    <col min="8196" max="8196" width="17.5546875" style="19" customWidth="1"/>
    <col min="8197" max="8446" width="9.109375" style="19"/>
    <col min="8447" max="8447" width="1" style="19" customWidth="1"/>
    <col min="8448" max="8448" width="17.44140625" style="19" customWidth="1"/>
    <col min="8449" max="8449" width="67.109375" style="19" customWidth="1"/>
    <col min="8450" max="8450" width="28.44140625" style="19" customWidth="1"/>
    <col min="8451" max="8451" width="2" style="19" customWidth="1"/>
    <col min="8452" max="8452" width="17.5546875" style="19" customWidth="1"/>
    <col min="8453" max="8702" width="9.109375" style="19"/>
    <col min="8703" max="8703" width="1" style="19" customWidth="1"/>
    <col min="8704" max="8704" width="17.44140625" style="19" customWidth="1"/>
    <col min="8705" max="8705" width="67.109375" style="19" customWidth="1"/>
    <col min="8706" max="8706" width="28.44140625" style="19" customWidth="1"/>
    <col min="8707" max="8707" width="2" style="19" customWidth="1"/>
    <col min="8708" max="8708" width="17.5546875" style="19" customWidth="1"/>
    <col min="8709" max="8958" width="9.109375" style="19"/>
    <col min="8959" max="8959" width="1" style="19" customWidth="1"/>
    <col min="8960" max="8960" width="17.44140625" style="19" customWidth="1"/>
    <col min="8961" max="8961" width="67.109375" style="19" customWidth="1"/>
    <col min="8962" max="8962" width="28.44140625" style="19" customWidth="1"/>
    <col min="8963" max="8963" width="2" style="19" customWidth="1"/>
    <col min="8964" max="8964" width="17.5546875" style="19" customWidth="1"/>
    <col min="8965" max="9214" width="9.109375" style="19"/>
    <col min="9215" max="9215" width="1" style="19" customWidth="1"/>
    <col min="9216" max="9216" width="17.44140625" style="19" customWidth="1"/>
    <col min="9217" max="9217" width="67.109375" style="19" customWidth="1"/>
    <col min="9218" max="9218" width="28.44140625" style="19" customWidth="1"/>
    <col min="9219" max="9219" width="2" style="19" customWidth="1"/>
    <col min="9220" max="9220" width="17.5546875" style="19" customWidth="1"/>
    <col min="9221" max="9470" width="9.109375" style="19"/>
    <col min="9471" max="9471" width="1" style="19" customWidth="1"/>
    <col min="9472" max="9472" width="17.44140625" style="19" customWidth="1"/>
    <col min="9473" max="9473" width="67.109375" style="19" customWidth="1"/>
    <col min="9474" max="9474" width="28.44140625" style="19" customWidth="1"/>
    <col min="9475" max="9475" width="2" style="19" customWidth="1"/>
    <col min="9476" max="9476" width="17.5546875" style="19" customWidth="1"/>
    <col min="9477" max="9726" width="9.109375" style="19"/>
    <col min="9727" max="9727" width="1" style="19" customWidth="1"/>
    <col min="9728" max="9728" width="17.44140625" style="19" customWidth="1"/>
    <col min="9729" max="9729" width="67.109375" style="19" customWidth="1"/>
    <col min="9730" max="9730" width="28.44140625" style="19" customWidth="1"/>
    <col min="9731" max="9731" width="2" style="19" customWidth="1"/>
    <col min="9732" max="9732" width="17.5546875" style="19" customWidth="1"/>
    <col min="9733" max="9982" width="9.109375" style="19"/>
    <col min="9983" max="9983" width="1" style="19" customWidth="1"/>
    <col min="9984" max="9984" width="17.44140625" style="19" customWidth="1"/>
    <col min="9985" max="9985" width="67.109375" style="19" customWidth="1"/>
    <col min="9986" max="9986" width="28.44140625" style="19" customWidth="1"/>
    <col min="9987" max="9987" width="2" style="19" customWidth="1"/>
    <col min="9988" max="9988" width="17.5546875" style="19" customWidth="1"/>
    <col min="9989" max="10238" width="9.109375" style="19"/>
    <col min="10239" max="10239" width="1" style="19" customWidth="1"/>
    <col min="10240" max="10240" width="17.44140625" style="19" customWidth="1"/>
    <col min="10241" max="10241" width="67.109375" style="19" customWidth="1"/>
    <col min="10242" max="10242" width="28.44140625" style="19" customWidth="1"/>
    <col min="10243" max="10243" width="2" style="19" customWidth="1"/>
    <col min="10244" max="10244" width="17.5546875" style="19" customWidth="1"/>
    <col min="10245" max="10494" width="9.109375" style="19"/>
    <col min="10495" max="10495" width="1" style="19" customWidth="1"/>
    <col min="10496" max="10496" width="17.44140625" style="19" customWidth="1"/>
    <col min="10497" max="10497" width="67.109375" style="19" customWidth="1"/>
    <col min="10498" max="10498" width="28.44140625" style="19" customWidth="1"/>
    <col min="10499" max="10499" width="2" style="19" customWidth="1"/>
    <col min="10500" max="10500" width="17.5546875" style="19" customWidth="1"/>
    <col min="10501" max="10750" width="9.109375" style="19"/>
    <col min="10751" max="10751" width="1" style="19" customWidth="1"/>
    <col min="10752" max="10752" width="17.44140625" style="19" customWidth="1"/>
    <col min="10753" max="10753" width="67.109375" style="19" customWidth="1"/>
    <col min="10754" max="10754" width="28.44140625" style="19" customWidth="1"/>
    <col min="10755" max="10755" width="2" style="19" customWidth="1"/>
    <col min="10756" max="10756" width="17.5546875" style="19" customWidth="1"/>
    <col min="10757" max="11006" width="9.109375" style="19"/>
    <col min="11007" max="11007" width="1" style="19" customWidth="1"/>
    <col min="11008" max="11008" width="17.44140625" style="19" customWidth="1"/>
    <col min="11009" max="11009" width="67.109375" style="19" customWidth="1"/>
    <col min="11010" max="11010" width="28.44140625" style="19" customWidth="1"/>
    <col min="11011" max="11011" width="2" style="19" customWidth="1"/>
    <col min="11012" max="11012" width="17.5546875" style="19" customWidth="1"/>
    <col min="11013" max="11262" width="9.109375" style="19"/>
    <col min="11263" max="11263" width="1" style="19" customWidth="1"/>
    <col min="11264" max="11264" width="17.44140625" style="19" customWidth="1"/>
    <col min="11265" max="11265" width="67.109375" style="19" customWidth="1"/>
    <col min="11266" max="11266" width="28.44140625" style="19" customWidth="1"/>
    <col min="11267" max="11267" width="2" style="19" customWidth="1"/>
    <col min="11268" max="11268" width="17.5546875" style="19" customWidth="1"/>
    <col min="11269" max="11518" width="9.109375" style="19"/>
    <col min="11519" max="11519" width="1" style="19" customWidth="1"/>
    <col min="11520" max="11520" width="17.44140625" style="19" customWidth="1"/>
    <col min="11521" max="11521" width="67.109375" style="19" customWidth="1"/>
    <col min="11522" max="11522" width="28.44140625" style="19" customWidth="1"/>
    <col min="11523" max="11523" width="2" style="19" customWidth="1"/>
    <col min="11524" max="11524" width="17.5546875" style="19" customWidth="1"/>
    <col min="11525" max="11774" width="9.109375" style="19"/>
    <col min="11775" max="11775" width="1" style="19" customWidth="1"/>
    <col min="11776" max="11776" width="17.44140625" style="19" customWidth="1"/>
    <col min="11777" max="11777" width="67.109375" style="19" customWidth="1"/>
    <col min="11778" max="11778" width="28.44140625" style="19" customWidth="1"/>
    <col min="11779" max="11779" width="2" style="19" customWidth="1"/>
    <col min="11780" max="11780" width="17.5546875" style="19" customWidth="1"/>
    <col min="11781" max="12030" width="9.109375" style="19"/>
    <col min="12031" max="12031" width="1" style="19" customWidth="1"/>
    <col min="12032" max="12032" width="17.44140625" style="19" customWidth="1"/>
    <col min="12033" max="12033" width="67.109375" style="19" customWidth="1"/>
    <col min="12034" max="12034" width="28.44140625" style="19" customWidth="1"/>
    <col min="12035" max="12035" width="2" style="19" customWidth="1"/>
    <col min="12036" max="12036" width="17.5546875" style="19" customWidth="1"/>
    <col min="12037" max="12286" width="9.109375" style="19"/>
    <col min="12287" max="12287" width="1" style="19" customWidth="1"/>
    <col min="12288" max="12288" width="17.44140625" style="19" customWidth="1"/>
    <col min="12289" max="12289" width="67.109375" style="19" customWidth="1"/>
    <col min="12290" max="12290" width="28.44140625" style="19" customWidth="1"/>
    <col min="12291" max="12291" width="2" style="19" customWidth="1"/>
    <col min="12292" max="12292" width="17.5546875" style="19" customWidth="1"/>
    <col min="12293" max="12542" width="9.109375" style="19"/>
    <col min="12543" max="12543" width="1" style="19" customWidth="1"/>
    <col min="12544" max="12544" width="17.44140625" style="19" customWidth="1"/>
    <col min="12545" max="12545" width="67.109375" style="19" customWidth="1"/>
    <col min="12546" max="12546" width="28.44140625" style="19" customWidth="1"/>
    <col min="12547" max="12547" width="2" style="19" customWidth="1"/>
    <col min="12548" max="12548" width="17.5546875" style="19" customWidth="1"/>
    <col min="12549" max="12798" width="9.109375" style="19"/>
    <col min="12799" max="12799" width="1" style="19" customWidth="1"/>
    <col min="12800" max="12800" width="17.44140625" style="19" customWidth="1"/>
    <col min="12801" max="12801" width="67.109375" style="19" customWidth="1"/>
    <col min="12802" max="12802" width="28.44140625" style="19" customWidth="1"/>
    <col min="12803" max="12803" width="2" style="19" customWidth="1"/>
    <col min="12804" max="12804" width="17.5546875" style="19" customWidth="1"/>
    <col min="12805" max="13054" width="9.109375" style="19"/>
    <col min="13055" max="13055" width="1" style="19" customWidth="1"/>
    <col min="13056" max="13056" width="17.44140625" style="19" customWidth="1"/>
    <col min="13057" max="13057" width="67.109375" style="19" customWidth="1"/>
    <col min="13058" max="13058" width="28.44140625" style="19" customWidth="1"/>
    <col min="13059" max="13059" width="2" style="19" customWidth="1"/>
    <col min="13060" max="13060" width="17.5546875" style="19" customWidth="1"/>
    <col min="13061" max="13310" width="9.109375" style="19"/>
    <col min="13311" max="13311" width="1" style="19" customWidth="1"/>
    <col min="13312" max="13312" width="17.44140625" style="19" customWidth="1"/>
    <col min="13313" max="13313" width="67.109375" style="19" customWidth="1"/>
    <col min="13314" max="13314" width="28.44140625" style="19" customWidth="1"/>
    <col min="13315" max="13315" width="2" style="19" customWidth="1"/>
    <col min="13316" max="13316" width="17.5546875" style="19" customWidth="1"/>
    <col min="13317" max="13566" width="9.109375" style="19"/>
    <col min="13567" max="13567" width="1" style="19" customWidth="1"/>
    <col min="13568" max="13568" width="17.44140625" style="19" customWidth="1"/>
    <col min="13569" max="13569" width="67.109375" style="19" customWidth="1"/>
    <col min="13570" max="13570" width="28.44140625" style="19" customWidth="1"/>
    <col min="13571" max="13571" width="2" style="19" customWidth="1"/>
    <col min="13572" max="13572" width="17.5546875" style="19" customWidth="1"/>
    <col min="13573" max="13822" width="9.109375" style="19"/>
    <col min="13823" max="13823" width="1" style="19" customWidth="1"/>
    <col min="13824" max="13824" width="17.44140625" style="19" customWidth="1"/>
    <col min="13825" max="13825" width="67.109375" style="19" customWidth="1"/>
    <col min="13826" max="13826" width="28.44140625" style="19" customWidth="1"/>
    <col min="13827" max="13827" width="2" style="19" customWidth="1"/>
    <col min="13828" max="13828" width="17.5546875" style="19" customWidth="1"/>
    <col min="13829" max="14078" width="9.109375" style="19"/>
    <col min="14079" max="14079" width="1" style="19" customWidth="1"/>
    <col min="14080" max="14080" width="17.44140625" style="19" customWidth="1"/>
    <col min="14081" max="14081" width="67.109375" style="19" customWidth="1"/>
    <col min="14082" max="14082" width="28.44140625" style="19" customWidth="1"/>
    <col min="14083" max="14083" width="2" style="19" customWidth="1"/>
    <col min="14084" max="14084" width="17.5546875" style="19" customWidth="1"/>
    <col min="14085" max="14334" width="9.109375" style="19"/>
    <col min="14335" max="14335" width="1" style="19" customWidth="1"/>
    <col min="14336" max="14336" width="17.44140625" style="19" customWidth="1"/>
    <col min="14337" max="14337" width="67.109375" style="19" customWidth="1"/>
    <col min="14338" max="14338" width="28.44140625" style="19" customWidth="1"/>
    <col min="14339" max="14339" width="2" style="19" customWidth="1"/>
    <col min="14340" max="14340" width="17.5546875" style="19" customWidth="1"/>
    <col min="14341" max="14590" width="9.109375" style="19"/>
    <col min="14591" max="14591" width="1" style="19" customWidth="1"/>
    <col min="14592" max="14592" width="17.44140625" style="19" customWidth="1"/>
    <col min="14593" max="14593" width="67.109375" style="19" customWidth="1"/>
    <col min="14594" max="14594" width="28.44140625" style="19" customWidth="1"/>
    <col min="14595" max="14595" width="2" style="19" customWidth="1"/>
    <col min="14596" max="14596" width="17.5546875" style="19" customWidth="1"/>
    <col min="14597" max="14846" width="9.109375" style="19"/>
    <col min="14847" max="14847" width="1" style="19" customWidth="1"/>
    <col min="14848" max="14848" width="17.44140625" style="19" customWidth="1"/>
    <col min="14849" max="14849" width="67.109375" style="19" customWidth="1"/>
    <col min="14850" max="14850" width="28.44140625" style="19" customWidth="1"/>
    <col min="14851" max="14851" width="2" style="19" customWidth="1"/>
    <col min="14852" max="14852" width="17.5546875" style="19" customWidth="1"/>
    <col min="14853" max="15102" width="9.109375" style="19"/>
    <col min="15103" max="15103" width="1" style="19" customWidth="1"/>
    <col min="15104" max="15104" width="17.44140625" style="19" customWidth="1"/>
    <col min="15105" max="15105" width="67.109375" style="19" customWidth="1"/>
    <col min="15106" max="15106" width="28.44140625" style="19" customWidth="1"/>
    <col min="15107" max="15107" width="2" style="19" customWidth="1"/>
    <col min="15108" max="15108" width="17.5546875" style="19" customWidth="1"/>
    <col min="15109" max="15358" width="9.109375" style="19"/>
    <col min="15359" max="15359" width="1" style="19" customWidth="1"/>
    <col min="15360" max="15360" width="17.44140625" style="19" customWidth="1"/>
    <col min="15361" max="15361" width="67.109375" style="19" customWidth="1"/>
    <col min="15362" max="15362" width="28.44140625" style="19" customWidth="1"/>
    <col min="15363" max="15363" width="2" style="19" customWidth="1"/>
    <col min="15364" max="15364" width="17.5546875" style="19" customWidth="1"/>
    <col min="15365" max="15614" width="9.109375" style="19"/>
    <col min="15615" max="15615" width="1" style="19" customWidth="1"/>
    <col min="15616" max="15616" width="17.44140625" style="19" customWidth="1"/>
    <col min="15617" max="15617" width="67.109375" style="19" customWidth="1"/>
    <col min="15618" max="15618" width="28.44140625" style="19" customWidth="1"/>
    <col min="15619" max="15619" width="2" style="19" customWidth="1"/>
    <col min="15620" max="15620" width="17.5546875" style="19" customWidth="1"/>
    <col min="15621" max="15870" width="9.109375" style="19"/>
    <col min="15871" max="15871" width="1" style="19" customWidth="1"/>
    <col min="15872" max="15872" width="17.44140625" style="19" customWidth="1"/>
    <col min="15873" max="15873" width="67.109375" style="19" customWidth="1"/>
    <col min="15874" max="15874" width="28.44140625" style="19" customWidth="1"/>
    <col min="15875" max="15875" width="2" style="19" customWidth="1"/>
    <col min="15876" max="15876" width="17.5546875" style="19" customWidth="1"/>
    <col min="15877" max="16126" width="9.109375" style="19"/>
    <col min="16127" max="16127" width="1" style="19" customWidth="1"/>
    <col min="16128" max="16128" width="17.44140625" style="19" customWidth="1"/>
    <col min="16129" max="16129" width="67.109375" style="19" customWidth="1"/>
    <col min="16130" max="16130" width="28.44140625" style="19" customWidth="1"/>
    <col min="16131" max="16131" width="2" style="19" customWidth="1"/>
    <col min="16132" max="16132" width="17.5546875" style="19" customWidth="1"/>
    <col min="16133" max="16384" width="9.109375" style="19"/>
  </cols>
  <sheetData>
    <row r="1" spans="1:7" ht="19.5" customHeight="1">
      <c r="B1" s="900" t="s">
        <v>979</v>
      </c>
      <c r="C1" s="900"/>
      <c r="D1" s="900"/>
      <c r="E1" s="900"/>
    </row>
    <row r="2" spans="1:7" ht="20.399999999999999" customHeight="1">
      <c r="B2" s="901" t="s">
        <v>891</v>
      </c>
      <c r="C2" s="901"/>
      <c r="D2" s="901"/>
      <c r="E2" s="901"/>
    </row>
    <row r="3" spans="1:7" ht="15" customHeight="1">
      <c r="B3" s="902" t="s">
        <v>1470</v>
      </c>
      <c r="C3" s="902"/>
      <c r="D3" s="902"/>
      <c r="E3" s="902"/>
    </row>
    <row r="4" spans="1:7" ht="15.75" customHeight="1" thickBot="1">
      <c r="B4" s="49"/>
      <c r="C4" s="49"/>
      <c r="D4" s="50" t="s">
        <v>6</v>
      </c>
      <c r="E4" s="50" t="s">
        <v>892</v>
      </c>
    </row>
    <row r="5" spans="1:7" ht="16.5" hidden="1" customHeight="1">
      <c r="B5" s="232">
        <v>1</v>
      </c>
      <c r="C5" s="232" t="s">
        <v>3</v>
      </c>
      <c r="D5" s="231">
        <v>28523361436</v>
      </c>
      <c r="E5" s="230">
        <v>3907327.68</v>
      </c>
      <c r="F5" s="19">
        <f>+VLOOKUP(B5,Clasificación!C:C,1,FALSE)-B5</f>
        <v>0</v>
      </c>
    </row>
    <row r="6" spans="1:7" ht="16.5" hidden="1" customHeight="1">
      <c r="B6" s="232">
        <v>11</v>
      </c>
      <c r="C6" s="232" t="s">
        <v>4</v>
      </c>
      <c r="D6" s="231">
        <v>25035185674</v>
      </c>
      <c r="E6" s="230">
        <v>3418787.2450000043</v>
      </c>
      <c r="F6" s="19">
        <f>+VLOOKUP(B6,Clasificación!C:C,1,FALSE)-B6</f>
        <v>0</v>
      </c>
    </row>
    <row r="7" spans="1:7" ht="16.5" hidden="1" customHeight="1">
      <c r="B7" s="232">
        <v>111</v>
      </c>
      <c r="C7" s="232" t="s">
        <v>5</v>
      </c>
      <c r="D7" s="231">
        <v>1678084736</v>
      </c>
      <c r="E7" s="230">
        <v>229155.75199997425</v>
      </c>
      <c r="F7" s="19">
        <f>+VLOOKUP(B7,Clasificación!C:C,1,FALSE)-B7</f>
        <v>0</v>
      </c>
      <c r="G7" s="145"/>
    </row>
    <row r="8" spans="1:7" ht="16.5" hidden="1" customHeight="1">
      <c r="B8" s="232">
        <v>11114</v>
      </c>
      <c r="C8" s="232" t="s">
        <v>17</v>
      </c>
      <c r="D8" s="231">
        <v>1678084736</v>
      </c>
      <c r="E8" s="230">
        <v>229155.75199997425</v>
      </c>
      <c r="F8" s="19">
        <f>+VLOOKUP(B8,Clasificación!C:C,1,FALSE)-B8</f>
        <v>0</v>
      </c>
    </row>
    <row r="9" spans="1:7" ht="16.5" hidden="1" customHeight="1">
      <c r="B9" s="232">
        <v>111141</v>
      </c>
      <c r="C9" s="232" t="s">
        <v>304</v>
      </c>
      <c r="D9" s="231">
        <v>1575312228</v>
      </c>
      <c r="E9" s="230">
        <v>215121.35199999809</v>
      </c>
      <c r="F9" s="19">
        <f>+VLOOKUP(B9,Clasificación!C:C,1,FALSE)-B9</f>
        <v>0</v>
      </c>
    </row>
    <row r="10" spans="1:7" ht="16.5" hidden="1" customHeight="1">
      <c r="B10" s="232">
        <v>1111411</v>
      </c>
      <c r="C10" s="232" t="s">
        <v>305</v>
      </c>
      <c r="D10" s="231">
        <v>1465627331</v>
      </c>
      <c r="E10" s="230">
        <v>200143.02199995518</v>
      </c>
      <c r="F10" s="19">
        <f>+VLOOKUP(B10,Clasificación!C:C,1,FALSE)-B10</f>
        <v>0</v>
      </c>
    </row>
    <row r="11" spans="1:7" ht="16.5" hidden="1" customHeight="1">
      <c r="B11" s="232">
        <v>11114111</v>
      </c>
      <c r="C11" s="232" t="s">
        <v>306</v>
      </c>
      <c r="D11" s="231">
        <v>1013394098</v>
      </c>
      <c r="E11" s="230">
        <v>138386.99199998379</v>
      </c>
      <c r="F11" s="19">
        <f>+VLOOKUP(B11,Clasificación!C:C,1,FALSE)-B11</f>
        <v>0</v>
      </c>
    </row>
    <row r="12" spans="1:7" ht="16.5" hidden="1" customHeight="1">
      <c r="A12" s="19" t="s">
        <v>169</v>
      </c>
      <c r="B12" s="235">
        <v>1111411101</v>
      </c>
      <c r="C12" s="235" t="s">
        <v>52</v>
      </c>
      <c r="D12" s="234">
        <v>977925098</v>
      </c>
      <c r="E12" s="233">
        <v>133543.42000001669</v>
      </c>
      <c r="F12" s="19">
        <f>+VLOOKUP(B12,Clasificación!C:C,1,FALSE)-B12</f>
        <v>0</v>
      </c>
    </row>
    <row r="13" spans="1:7" ht="16.5" hidden="1" customHeight="1">
      <c r="A13" s="19" t="s">
        <v>169</v>
      </c>
      <c r="B13" s="235">
        <v>1111411102</v>
      </c>
      <c r="C13" s="235" t="s">
        <v>51</v>
      </c>
      <c r="D13" s="234">
        <v>35469000</v>
      </c>
      <c r="E13" s="233">
        <v>4843.5720000267029</v>
      </c>
      <c r="F13" s="19">
        <f>+VLOOKUP(B13,Clasificación!C:C,1,FALSE)-B13</f>
        <v>0</v>
      </c>
    </row>
    <row r="14" spans="1:7" ht="16.5" hidden="1" customHeight="1">
      <c r="B14" s="232">
        <v>11114112</v>
      </c>
      <c r="C14" s="232" t="s">
        <v>307</v>
      </c>
      <c r="D14" s="231">
        <v>68874538</v>
      </c>
      <c r="E14" s="230">
        <v>9405.3599999998696</v>
      </c>
      <c r="F14" s="19">
        <f>+VLOOKUP(B14,Clasificación!C:C,1,FALSE)-B14</f>
        <v>0</v>
      </c>
    </row>
    <row r="15" spans="1:7" ht="16.5" hidden="1" customHeight="1">
      <c r="A15" s="19" t="s">
        <v>169</v>
      </c>
      <c r="B15" s="235">
        <v>1111411201</v>
      </c>
      <c r="C15" s="235" t="s">
        <v>52</v>
      </c>
      <c r="D15" s="234">
        <v>39212607</v>
      </c>
      <c r="E15" s="233">
        <v>5354.7900000000373</v>
      </c>
      <c r="F15" s="19">
        <f>+VLOOKUP(B15,Clasificación!C:C,1,FALSE)-B15</f>
        <v>0</v>
      </c>
    </row>
    <row r="16" spans="1:7" ht="16.5" hidden="1" customHeight="1">
      <c r="A16" s="19" t="s">
        <v>169</v>
      </c>
      <c r="B16" s="235">
        <v>1111411202</v>
      </c>
      <c r="C16" s="235" t="s">
        <v>51</v>
      </c>
      <c r="D16" s="234">
        <v>29661931</v>
      </c>
      <c r="E16" s="233">
        <v>4050.5700000000652</v>
      </c>
      <c r="F16" s="19">
        <f>+VLOOKUP(B16,Clasificación!C:C,1,FALSE)-B16</f>
        <v>0</v>
      </c>
    </row>
    <row r="17" spans="1:6" ht="16.5" hidden="1" customHeight="1">
      <c r="B17" s="232">
        <v>11114113</v>
      </c>
      <c r="C17" s="232" t="s">
        <v>954</v>
      </c>
      <c r="D17" s="231">
        <v>383358695</v>
      </c>
      <c r="E17" s="230">
        <v>52350.670000016689</v>
      </c>
      <c r="F17" s="19">
        <f>+VLOOKUP(B17,Clasificación!C:C,1,FALSE)-B17</f>
        <v>0</v>
      </c>
    </row>
    <row r="18" spans="1:6" ht="16.5" hidden="1" customHeight="1">
      <c r="A18" s="19" t="s">
        <v>169</v>
      </c>
      <c r="B18" s="235">
        <v>1111411301</v>
      </c>
      <c r="C18" s="235" t="s">
        <v>52</v>
      </c>
      <c r="D18" s="234">
        <v>339775222</v>
      </c>
      <c r="E18" s="233">
        <v>46399</v>
      </c>
      <c r="F18" s="19">
        <f>+VLOOKUP(B18,Clasificación!C:C,1,FALSE)-B18</f>
        <v>0</v>
      </c>
    </row>
    <row r="19" spans="1:6" ht="16.5" hidden="1" customHeight="1">
      <c r="A19" s="19" t="s">
        <v>169</v>
      </c>
      <c r="B19" s="235">
        <v>1111411302</v>
      </c>
      <c r="C19" s="235" t="s">
        <v>51</v>
      </c>
      <c r="D19" s="234">
        <v>43583473</v>
      </c>
      <c r="E19" s="233">
        <v>5951.6699999868861</v>
      </c>
      <c r="F19" s="19">
        <f>+VLOOKUP(B19,Clasificación!C:C,1,FALSE)-B19</f>
        <v>0</v>
      </c>
    </row>
    <row r="20" spans="1:6" ht="16.5" hidden="1" customHeight="1">
      <c r="B20" s="232">
        <v>1111412</v>
      </c>
      <c r="C20" s="232" t="s">
        <v>1011</v>
      </c>
      <c r="D20" s="231">
        <v>109684897</v>
      </c>
      <c r="E20" s="230">
        <v>14978.330000000004</v>
      </c>
      <c r="F20" s="19">
        <f>+VLOOKUP(B20,Clasificación!C:C,1,FALSE)-B20</f>
        <v>0</v>
      </c>
    </row>
    <row r="21" spans="1:6" ht="16.5" hidden="1" customHeight="1">
      <c r="B21" s="232">
        <v>11114122</v>
      </c>
      <c r="C21" s="232" t="s">
        <v>398</v>
      </c>
      <c r="D21" s="231">
        <v>44560248</v>
      </c>
      <c r="E21" s="230">
        <v>6085.05</v>
      </c>
      <c r="F21" s="19">
        <f>+VLOOKUP(B21,Clasificación!C:C,1,FALSE)-B21</f>
        <v>0</v>
      </c>
    </row>
    <row r="22" spans="1:6" ht="16.5" hidden="1" customHeight="1">
      <c r="A22" s="19" t="s">
        <v>169</v>
      </c>
      <c r="B22" s="235">
        <v>1111412201</v>
      </c>
      <c r="C22" s="235" t="s">
        <v>52</v>
      </c>
      <c r="D22" s="234">
        <v>7067000</v>
      </c>
      <c r="E22" s="233">
        <v>965.05</v>
      </c>
      <c r="F22" s="19">
        <f>+VLOOKUP(B22,Clasificación!C:C,1,FALSE)-B22</f>
        <v>0</v>
      </c>
    </row>
    <row r="23" spans="1:6" ht="16.5" hidden="1" customHeight="1">
      <c r="A23" s="19" t="s">
        <v>169</v>
      </c>
      <c r="B23" s="235">
        <v>1111412202</v>
      </c>
      <c r="C23" s="235" t="s">
        <v>51</v>
      </c>
      <c r="D23" s="234">
        <v>37493248</v>
      </c>
      <c r="E23" s="233">
        <v>5120</v>
      </c>
      <c r="F23" s="19">
        <f>+VLOOKUP(B23,Clasificación!C:C,1,FALSE)-B23</f>
        <v>0</v>
      </c>
    </row>
    <row r="24" spans="1:6" ht="16.5" hidden="1" customHeight="1">
      <c r="B24" s="232">
        <v>11114123</v>
      </c>
      <c r="C24" s="232" t="s">
        <v>1012</v>
      </c>
      <c r="D24" s="231">
        <v>65124649</v>
      </c>
      <c r="E24" s="230">
        <v>8893.2799999999988</v>
      </c>
      <c r="F24" s="19">
        <f>+VLOOKUP(B24,Clasificación!C:C,1,FALSE)-B24</f>
        <v>0</v>
      </c>
    </row>
    <row r="25" spans="1:6" ht="16.5" hidden="1" customHeight="1">
      <c r="A25" s="19" t="s">
        <v>169</v>
      </c>
      <c r="B25" s="235">
        <v>1111412301</v>
      </c>
      <c r="C25" s="235" t="s">
        <v>52</v>
      </c>
      <c r="D25" s="234">
        <v>26144706</v>
      </c>
      <c r="E25" s="233">
        <v>3570.26</v>
      </c>
      <c r="F25" s="19">
        <f>+VLOOKUP(B25,Clasificación!C:C,1,FALSE)-B25</f>
        <v>0</v>
      </c>
    </row>
    <row r="26" spans="1:6" ht="16.5" hidden="1" customHeight="1">
      <c r="A26" s="19" t="s">
        <v>169</v>
      </c>
      <c r="B26" s="235">
        <v>1111412302</v>
      </c>
      <c r="C26" s="235" t="s">
        <v>51</v>
      </c>
      <c r="D26" s="234">
        <v>38979943</v>
      </c>
      <c r="E26" s="233">
        <v>5323.0200000000041</v>
      </c>
      <c r="F26" s="19">
        <f>+VLOOKUP(B26,Clasificación!C:C,1,FALSE)-B26</f>
        <v>0</v>
      </c>
    </row>
    <row r="27" spans="1:6" ht="16.5" hidden="1" customHeight="1">
      <c r="B27" s="232">
        <v>111142</v>
      </c>
      <c r="C27" s="232" t="s">
        <v>399</v>
      </c>
      <c r="D27" s="231">
        <v>102772508</v>
      </c>
      <c r="E27" s="230">
        <v>14034.39999999851</v>
      </c>
      <c r="F27" s="19">
        <f>+VLOOKUP(B27,Clasificación!C:C,1,FALSE)-B27</f>
        <v>0</v>
      </c>
    </row>
    <row r="28" spans="1:6" ht="16.5" hidden="1" customHeight="1">
      <c r="B28" s="232">
        <v>1111421</v>
      </c>
      <c r="C28" s="232" t="s">
        <v>1132</v>
      </c>
      <c r="D28" s="231">
        <v>102772508</v>
      </c>
      <c r="E28" s="230">
        <v>14034.39999999851</v>
      </c>
      <c r="F28" s="19">
        <f>+VLOOKUP(B28,Clasificación!C:C,1,FALSE)-B28</f>
        <v>0</v>
      </c>
    </row>
    <row r="29" spans="1:6" ht="16.5" hidden="1" customHeight="1">
      <c r="B29" s="232">
        <v>11114211</v>
      </c>
      <c r="C29" s="232" t="s">
        <v>306</v>
      </c>
      <c r="D29" s="231">
        <v>102772508</v>
      </c>
      <c r="E29" s="230">
        <v>14034.39999999851</v>
      </c>
      <c r="F29" s="19">
        <f>+VLOOKUP(B29,Clasificación!C:C,1,FALSE)-B29</f>
        <v>0</v>
      </c>
    </row>
    <row r="30" spans="1:6" ht="16.5" hidden="1" customHeight="1">
      <c r="A30" s="19" t="s">
        <v>169</v>
      </c>
      <c r="B30" s="235">
        <v>1111421101</v>
      </c>
      <c r="C30" s="235" t="s">
        <v>51</v>
      </c>
      <c r="D30" s="234">
        <v>102772508</v>
      </c>
      <c r="E30" s="233">
        <v>14034.39999999851</v>
      </c>
      <c r="F30" s="19">
        <f>+VLOOKUP(B30,Clasificación!C:C,1,FALSE)-B30</f>
        <v>0</v>
      </c>
    </row>
    <row r="31" spans="1:6" ht="16.5" hidden="1" customHeight="1">
      <c r="B31" s="232">
        <v>112</v>
      </c>
      <c r="C31" s="232" t="s">
        <v>308</v>
      </c>
      <c r="D31" s="231">
        <v>935716387</v>
      </c>
      <c r="E31" s="230">
        <v>127779.48000000417</v>
      </c>
      <c r="F31" s="19">
        <f>+VLOOKUP(B31,Clasificación!C:C,1,FALSE)-B31</f>
        <v>0</v>
      </c>
    </row>
    <row r="32" spans="1:6" ht="16.5" customHeight="1">
      <c r="B32" s="232">
        <v>11201</v>
      </c>
      <c r="C32" s="232" t="s">
        <v>198</v>
      </c>
      <c r="D32" s="231">
        <v>541790444</v>
      </c>
      <c r="E32" s="230">
        <v>73985.770000003278</v>
      </c>
      <c r="F32" s="19">
        <f>+VLOOKUP(B32,Clasificación!C:C,1,FALSE)-B32</f>
        <v>0</v>
      </c>
    </row>
    <row r="33" spans="1:6" ht="16.5" customHeight="1">
      <c r="B33" s="232">
        <v>112011</v>
      </c>
      <c r="C33" s="232" t="s">
        <v>400</v>
      </c>
      <c r="D33" s="231">
        <v>541790444</v>
      </c>
      <c r="E33" s="230">
        <v>73985.770000003278</v>
      </c>
      <c r="F33" s="19">
        <f>+VLOOKUP(B33,Clasificación!C:C,1,FALSE)-B33</f>
        <v>0</v>
      </c>
    </row>
    <row r="34" spans="1:6" ht="16.5" customHeight="1">
      <c r="B34" s="232">
        <v>1120112</v>
      </c>
      <c r="C34" s="232" t="s">
        <v>407</v>
      </c>
      <c r="D34" s="231">
        <v>541790444</v>
      </c>
      <c r="E34" s="230">
        <v>73985.769999995828</v>
      </c>
      <c r="F34" s="19">
        <f>+VLOOKUP(B34,Clasificación!C:C,1,FALSE)-B34</f>
        <v>0</v>
      </c>
    </row>
    <row r="35" spans="1:6" ht="16.5" customHeight="1">
      <c r="B35" s="232">
        <v>11201121</v>
      </c>
      <c r="C35" s="232" t="s">
        <v>402</v>
      </c>
      <c r="D35" s="231">
        <v>541790444</v>
      </c>
      <c r="E35" s="230">
        <v>73985.769999995828</v>
      </c>
      <c r="F35" s="19">
        <f>+VLOOKUP(B35,Clasificación!C:C,1,FALSE)-B35</f>
        <v>0</v>
      </c>
    </row>
    <row r="36" spans="1:6" ht="16.5" hidden="1" customHeight="1">
      <c r="A36" s="19" t="s">
        <v>62</v>
      </c>
      <c r="B36" s="235">
        <v>1120112101</v>
      </c>
      <c r="C36" s="235" t="s">
        <v>403</v>
      </c>
      <c r="D36" s="234">
        <v>59409858</v>
      </c>
      <c r="E36" s="233">
        <v>8112.8799999989569</v>
      </c>
      <c r="F36" s="19">
        <f>+VLOOKUP(B36,Clasificación!C:C,1,FALSE)-B36</f>
        <v>0</v>
      </c>
    </row>
    <row r="37" spans="1:6" ht="16.5" hidden="1" customHeight="1">
      <c r="A37" s="19" t="s">
        <v>62</v>
      </c>
      <c r="B37" s="235">
        <v>1120112102</v>
      </c>
      <c r="C37" s="235" t="s">
        <v>404</v>
      </c>
      <c r="D37" s="234">
        <v>482380586</v>
      </c>
      <c r="E37" s="233">
        <v>65872.890000000596</v>
      </c>
      <c r="F37" s="19">
        <f>+VLOOKUP(B37,Clasificación!C:C,1,FALSE)-B37</f>
        <v>0</v>
      </c>
    </row>
    <row r="38" spans="1:6" ht="16.5" hidden="1" customHeight="1">
      <c r="B38" s="232">
        <v>11202</v>
      </c>
      <c r="C38" s="232" t="s">
        <v>200</v>
      </c>
      <c r="D38" s="231">
        <v>34500000</v>
      </c>
      <c r="E38" s="230">
        <v>4711.25</v>
      </c>
      <c r="F38" s="19">
        <f>+VLOOKUP(B38,Clasificación!C:C,1,FALSE)-B38</f>
        <v>0</v>
      </c>
    </row>
    <row r="39" spans="1:6" ht="16.5" hidden="1" customHeight="1">
      <c r="B39" s="232">
        <v>112021</v>
      </c>
      <c r="C39" s="232" t="s">
        <v>200</v>
      </c>
      <c r="D39" s="231">
        <v>34500000</v>
      </c>
      <c r="E39" s="230">
        <v>4711.25</v>
      </c>
      <c r="F39" s="19">
        <f>+VLOOKUP(B39,Clasificación!C:C,1,FALSE)-B39</f>
        <v>0</v>
      </c>
    </row>
    <row r="40" spans="1:6" ht="16.5" hidden="1" customHeight="1">
      <c r="B40" s="232">
        <v>1120211</v>
      </c>
      <c r="C40" s="232" t="s">
        <v>200</v>
      </c>
      <c r="D40" s="231">
        <v>34500000</v>
      </c>
      <c r="E40" s="230">
        <v>4711.25</v>
      </c>
      <c r="F40" s="19">
        <f>+VLOOKUP(B40,Clasificación!C:C,1,FALSE)-B40</f>
        <v>0</v>
      </c>
    </row>
    <row r="41" spans="1:6" ht="16.5" hidden="1" customHeight="1">
      <c r="B41" s="232">
        <v>11202111</v>
      </c>
      <c r="C41" s="232" t="s">
        <v>409</v>
      </c>
      <c r="D41" s="231">
        <v>34500000</v>
      </c>
      <c r="E41" s="230">
        <v>4711.25</v>
      </c>
      <c r="F41" s="19">
        <f>+VLOOKUP(B41,Clasificación!C:C,1,FALSE)-B41</f>
        <v>0</v>
      </c>
    </row>
    <row r="42" spans="1:6" ht="16.5" hidden="1" customHeight="1">
      <c r="B42" s="235">
        <v>1120211105</v>
      </c>
      <c r="C42" s="235" t="s">
        <v>1405</v>
      </c>
      <c r="D42" s="234">
        <v>34500000</v>
      </c>
      <c r="E42" s="233">
        <v>4711.25</v>
      </c>
      <c r="F42" s="19">
        <f>+VLOOKUP(B42,Clasificación!C:C,1,FALSE)-B42</f>
        <v>0</v>
      </c>
    </row>
    <row r="43" spans="1:6" ht="16.5" hidden="1" customHeight="1">
      <c r="B43" s="232">
        <v>11203</v>
      </c>
      <c r="C43" s="232" t="s">
        <v>420</v>
      </c>
      <c r="D43" s="231">
        <v>331530533</v>
      </c>
      <c r="E43" s="230">
        <v>45273.120000001043</v>
      </c>
      <c r="F43" s="19">
        <f>+VLOOKUP(B43,Clasificación!C:C,1,FALSE)-B43</f>
        <v>0</v>
      </c>
    </row>
    <row r="44" spans="1:6" ht="16.5" hidden="1" customHeight="1">
      <c r="B44" s="232">
        <v>112031</v>
      </c>
      <c r="C44" s="232" t="s">
        <v>420</v>
      </c>
      <c r="D44" s="231">
        <v>331530533</v>
      </c>
      <c r="E44" s="230">
        <v>45273.120000001043</v>
      </c>
      <c r="F44" s="19">
        <f>+VLOOKUP(B44,Clasificación!C:C,1,FALSE)-B44</f>
        <v>0</v>
      </c>
    </row>
    <row r="45" spans="1:6" ht="16.5" hidden="1" customHeight="1">
      <c r="B45" s="232">
        <v>1120311</v>
      </c>
      <c r="C45" s="232" t="s">
        <v>421</v>
      </c>
      <c r="D45" s="231">
        <v>331530533</v>
      </c>
      <c r="E45" s="230">
        <v>45273.120000001043</v>
      </c>
      <c r="F45" s="19">
        <f>+VLOOKUP(B45,Clasificación!C:C,1,FALSE)-B45</f>
        <v>0</v>
      </c>
    </row>
    <row r="46" spans="1:6" ht="16.5" hidden="1" customHeight="1">
      <c r="B46" s="232">
        <v>11203111</v>
      </c>
      <c r="C46" s="232" t="s">
        <v>422</v>
      </c>
      <c r="D46" s="231">
        <v>331530533</v>
      </c>
      <c r="E46" s="230">
        <v>45273.120000001043</v>
      </c>
      <c r="F46" s="19">
        <f>+VLOOKUP(B46,Clasificación!C:C,1,FALSE)-B46</f>
        <v>0</v>
      </c>
    </row>
    <row r="47" spans="1:6" ht="16.5" hidden="1" customHeight="1">
      <c r="B47" s="235">
        <v>1120311101</v>
      </c>
      <c r="C47" s="235" t="s">
        <v>422</v>
      </c>
      <c r="D47" s="234">
        <v>2243121</v>
      </c>
      <c r="E47" s="233">
        <v>306.32000000029802</v>
      </c>
      <c r="F47" s="19">
        <f>+VLOOKUP(B47,Clasificación!C:C,1,FALSE)-B47</f>
        <v>0</v>
      </c>
    </row>
    <row r="48" spans="1:6" ht="16.5" hidden="1" customHeight="1">
      <c r="A48" s="19" t="s">
        <v>246</v>
      </c>
      <c r="B48" s="235">
        <v>1120311102</v>
      </c>
      <c r="C48" s="235" t="s">
        <v>422</v>
      </c>
      <c r="D48" s="234">
        <v>93294</v>
      </c>
      <c r="E48" s="233">
        <v>12.740000000223517</v>
      </c>
      <c r="F48" s="19">
        <f>+VLOOKUP(B48,Clasificación!C:C,1,FALSE)-B48</f>
        <v>0</v>
      </c>
    </row>
    <row r="49" spans="1:6" ht="16.5" hidden="1" customHeight="1">
      <c r="A49" s="19" t="s">
        <v>97</v>
      </c>
      <c r="B49" s="235">
        <v>1120311103</v>
      </c>
      <c r="C49" s="235" t="s">
        <v>1257</v>
      </c>
      <c r="D49" s="234">
        <v>278505994</v>
      </c>
      <c r="E49" s="233">
        <v>38032.199999999953</v>
      </c>
      <c r="F49" s="19">
        <f>+VLOOKUP(B49,Clasificación!C:C,1,FALSE)-B49</f>
        <v>0</v>
      </c>
    </row>
    <row r="50" spans="1:6" ht="16.5" hidden="1" customHeight="1">
      <c r="B50" s="235">
        <v>1120311104</v>
      </c>
      <c r="C50" s="235" t="s">
        <v>1339</v>
      </c>
      <c r="D50" s="234">
        <v>14551701</v>
      </c>
      <c r="E50" s="233">
        <v>1987.1500000000017</v>
      </c>
      <c r="F50" s="19">
        <f>+VLOOKUP(B50,Clasificación!C:C,1,FALSE)-B50</f>
        <v>0</v>
      </c>
    </row>
    <row r="51" spans="1:6" ht="16.5" hidden="1" customHeight="1">
      <c r="B51" s="235">
        <v>1120311105</v>
      </c>
      <c r="C51" s="235" t="s">
        <v>1258</v>
      </c>
      <c r="D51" s="234">
        <v>36136423</v>
      </c>
      <c r="E51" s="233">
        <v>4934.7100000000064</v>
      </c>
      <c r="F51" s="19">
        <f>+VLOOKUP(B51,Clasificación!C:C,1,FALSE)-B51</f>
        <v>0</v>
      </c>
    </row>
    <row r="52" spans="1:6" ht="16.5" hidden="1" customHeight="1">
      <c r="B52" s="232">
        <v>11211</v>
      </c>
      <c r="C52" s="232" t="s">
        <v>309</v>
      </c>
      <c r="D52" s="231">
        <v>27895410</v>
      </c>
      <c r="E52" s="230">
        <v>3809.339999999997</v>
      </c>
      <c r="F52" s="19">
        <f>+VLOOKUP(B52,Clasificación!C:C,1,FALSE)-B52</f>
        <v>0</v>
      </c>
    </row>
    <row r="53" spans="1:6" ht="16.5" hidden="1" customHeight="1">
      <c r="B53" s="232">
        <v>112111</v>
      </c>
      <c r="C53" s="232" t="s">
        <v>309</v>
      </c>
      <c r="D53" s="231">
        <v>27895410</v>
      </c>
      <c r="E53" s="230">
        <v>3809.339999999997</v>
      </c>
      <c r="F53" s="19">
        <f>+VLOOKUP(B53,Clasificación!C:C,1,FALSE)-B53</f>
        <v>0</v>
      </c>
    </row>
    <row r="54" spans="1:6" ht="16.5" hidden="1" customHeight="1">
      <c r="A54" s="19" t="s">
        <v>1377</v>
      </c>
      <c r="B54" s="232">
        <v>1121111</v>
      </c>
      <c r="C54" s="232" t="s">
        <v>309</v>
      </c>
      <c r="D54" s="231">
        <v>27895410</v>
      </c>
      <c r="E54" s="230">
        <v>3809.339999999997</v>
      </c>
      <c r="F54" s="19">
        <f>+VLOOKUP(B54,Clasificación!C:C,1,FALSE)-B54</f>
        <v>0</v>
      </c>
    </row>
    <row r="55" spans="1:6" ht="16.5" hidden="1" customHeight="1">
      <c r="B55" s="232">
        <v>11211111</v>
      </c>
      <c r="C55" s="232" t="s">
        <v>309</v>
      </c>
      <c r="D55" s="231">
        <v>27895410</v>
      </c>
      <c r="E55" s="230">
        <v>3809.339999999997</v>
      </c>
      <c r="F55" s="19">
        <f>+VLOOKUP(B55,Clasificación!C:C,1,FALSE)-B55</f>
        <v>0</v>
      </c>
    </row>
    <row r="56" spans="1:6" ht="16.5" hidden="1" customHeight="1">
      <c r="B56" s="235">
        <v>1121111101</v>
      </c>
      <c r="C56" s="235" t="s">
        <v>246</v>
      </c>
      <c r="D56" s="234">
        <v>21303988</v>
      </c>
      <c r="E56" s="233">
        <v>2909.2299999999996</v>
      </c>
      <c r="F56" s="19">
        <f>+VLOOKUP(B56,Clasificación!C:C,1,FALSE)-B56</f>
        <v>0</v>
      </c>
    </row>
    <row r="57" spans="1:6" ht="16.5" hidden="1" customHeight="1">
      <c r="B57" s="235">
        <v>1121111102</v>
      </c>
      <c r="C57" s="235" t="s">
        <v>247</v>
      </c>
      <c r="D57" s="234">
        <v>6591421.5</v>
      </c>
      <c r="E57" s="233">
        <v>900.11400000000003</v>
      </c>
      <c r="F57" s="19">
        <f>+VLOOKUP(B57,Clasificación!C:C,1,FALSE)-B57</f>
        <v>0</v>
      </c>
    </row>
    <row r="58" spans="1:6" ht="16.5" hidden="1" customHeight="1">
      <c r="B58" s="232">
        <v>114</v>
      </c>
      <c r="C58" s="232" t="s">
        <v>143</v>
      </c>
      <c r="D58" s="231">
        <v>22404039826</v>
      </c>
      <c r="E58" s="230">
        <v>3059449.0929999948</v>
      </c>
      <c r="F58" s="19">
        <f>+VLOOKUP(B58,Clasificación!C:C,1,FALSE)-B58</f>
        <v>0</v>
      </c>
    </row>
    <row r="59" spans="1:6" ht="16.5" hidden="1" customHeight="1">
      <c r="B59" s="232">
        <v>11401</v>
      </c>
      <c r="C59" s="232" t="s">
        <v>58</v>
      </c>
      <c r="D59" s="231">
        <v>3850000000</v>
      </c>
      <c r="E59" s="230">
        <v>525748</v>
      </c>
      <c r="F59" s="19">
        <f>+VLOOKUP(B59,Clasificación!C:C,1,FALSE)-B59</f>
        <v>0</v>
      </c>
    </row>
    <row r="60" spans="1:6" ht="16.5" hidden="1" customHeight="1">
      <c r="A60" s="19" t="s">
        <v>903</v>
      </c>
      <c r="B60" s="232">
        <v>114011</v>
      </c>
      <c r="C60" s="232" t="s">
        <v>446</v>
      </c>
      <c r="D60" s="231">
        <v>3850000000</v>
      </c>
      <c r="E60" s="230">
        <v>525748</v>
      </c>
      <c r="F60" s="19">
        <f>+VLOOKUP(B60,Clasificación!C:C,1,FALSE)-B60</f>
        <v>0</v>
      </c>
    </row>
    <row r="61" spans="1:6" ht="16.5" hidden="1" customHeight="1">
      <c r="B61" s="232">
        <v>1140111</v>
      </c>
      <c r="C61" s="232" t="s">
        <v>314</v>
      </c>
      <c r="D61" s="231">
        <v>3850000000</v>
      </c>
      <c r="E61" s="230">
        <v>525748</v>
      </c>
      <c r="F61" s="19">
        <f>+VLOOKUP(B61,Clasificación!C:C,1,FALSE)-B61</f>
        <v>0</v>
      </c>
    </row>
    <row r="62" spans="1:6" ht="16.5" hidden="1" customHeight="1">
      <c r="B62" s="232">
        <v>11401111</v>
      </c>
      <c r="C62" s="232" t="s">
        <v>1406</v>
      </c>
      <c r="D62" s="231">
        <v>3850000000</v>
      </c>
      <c r="E62" s="230">
        <v>525748</v>
      </c>
      <c r="F62" s="19">
        <f>+VLOOKUP(B62,Clasificación!C:C,1,FALSE)-B62</f>
        <v>0</v>
      </c>
    </row>
    <row r="63" spans="1:6" ht="16.5" hidden="1" customHeight="1">
      <c r="A63" s="19" t="s">
        <v>903</v>
      </c>
      <c r="B63" s="235">
        <v>1140111101</v>
      </c>
      <c r="C63" s="235" t="s">
        <v>1271</v>
      </c>
      <c r="D63" s="234">
        <v>3850000000</v>
      </c>
      <c r="E63" s="233">
        <v>525748</v>
      </c>
      <c r="F63" s="19">
        <f>+VLOOKUP(B63,Clasificación!C:C,1,FALSE)-B63</f>
        <v>0</v>
      </c>
    </row>
    <row r="64" spans="1:6" ht="16.5" hidden="1" customHeight="1">
      <c r="B64" s="232">
        <v>11402</v>
      </c>
      <c r="C64" s="232" t="s">
        <v>312</v>
      </c>
      <c r="D64" s="231">
        <v>3042244631</v>
      </c>
      <c r="E64" s="230">
        <v>415442.60300000012</v>
      </c>
      <c r="F64" s="19">
        <f>+VLOOKUP(B64,Clasificación!C:C,1,FALSE)-B64</f>
        <v>0</v>
      </c>
    </row>
    <row r="65" spans="1:6" ht="16.5" hidden="1" customHeight="1">
      <c r="A65" s="19" t="s">
        <v>903</v>
      </c>
      <c r="B65" s="232">
        <v>114021</v>
      </c>
      <c r="C65" s="232" t="s">
        <v>313</v>
      </c>
      <c r="D65" s="231">
        <v>3042244631</v>
      </c>
      <c r="E65" s="230">
        <v>415442.60300000012</v>
      </c>
      <c r="F65" s="19">
        <f>+VLOOKUP(B65,Clasificación!C:C,1,FALSE)-B65</f>
        <v>0</v>
      </c>
    </row>
    <row r="66" spans="1:6" ht="16.5" hidden="1" customHeight="1">
      <c r="B66" s="232">
        <v>1140212</v>
      </c>
      <c r="C66" s="232" t="s">
        <v>314</v>
      </c>
      <c r="D66" s="231">
        <v>21968700</v>
      </c>
      <c r="E66" s="230">
        <v>3000</v>
      </c>
      <c r="F66" s="19">
        <f>+VLOOKUP(B66,Clasificación!C:C,1,FALSE)-B66</f>
        <v>0</v>
      </c>
    </row>
    <row r="67" spans="1:6" ht="16.5" hidden="1" customHeight="1">
      <c r="A67" s="19" t="s">
        <v>903</v>
      </c>
      <c r="B67" s="232">
        <v>11402122</v>
      </c>
      <c r="C67" s="232" t="s">
        <v>457</v>
      </c>
      <c r="D67" s="231">
        <v>21968700</v>
      </c>
      <c r="E67" s="230">
        <v>3000</v>
      </c>
      <c r="F67" s="19">
        <f>+VLOOKUP(B67,Clasificación!C:C,1,FALSE)-B67</f>
        <v>0</v>
      </c>
    </row>
    <row r="68" spans="1:6" ht="16.5" hidden="1" customHeight="1">
      <c r="B68" s="235">
        <v>1140212202</v>
      </c>
      <c r="C68" s="235" t="s">
        <v>459</v>
      </c>
      <c r="D68" s="234">
        <v>21968700</v>
      </c>
      <c r="E68" s="233">
        <v>3000</v>
      </c>
      <c r="F68" s="19">
        <f>+VLOOKUP(B68,Clasificación!C:C,1,FALSE)-B68</f>
        <v>0</v>
      </c>
    </row>
    <row r="69" spans="1:6" ht="16.5" hidden="1" customHeight="1">
      <c r="B69" s="232">
        <v>1140213</v>
      </c>
      <c r="C69" s="232" t="s">
        <v>315</v>
      </c>
      <c r="D69" s="231">
        <v>1215601400</v>
      </c>
      <c r="E69" s="230">
        <v>166000</v>
      </c>
      <c r="F69" s="19">
        <f>+VLOOKUP(B69,Clasificación!C:C,1,FALSE)-B69</f>
        <v>0</v>
      </c>
    </row>
    <row r="70" spans="1:6" ht="16.5" hidden="1" customHeight="1">
      <c r="A70" s="19" t="s">
        <v>903</v>
      </c>
      <c r="B70" s="232">
        <v>11402131</v>
      </c>
      <c r="C70" s="232" t="s">
        <v>316</v>
      </c>
      <c r="D70" s="231">
        <v>1215601400</v>
      </c>
      <c r="E70" s="230">
        <v>166000</v>
      </c>
      <c r="F70" s="19">
        <f>+VLOOKUP(B70,Clasificación!C:C,1,FALSE)-B70</f>
        <v>0</v>
      </c>
    </row>
    <row r="71" spans="1:6" ht="16.5" hidden="1" customHeight="1">
      <c r="A71" s="19" t="s">
        <v>903</v>
      </c>
      <c r="B71" s="235">
        <v>1140213102</v>
      </c>
      <c r="C71" s="235" t="s">
        <v>252</v>
      </c>
      <c r="D71" s="234">
        <v>1215601400</v>
      </c>
      <c r="E71" s="233">
        <v>166000</v>
      </c>
      <c r="F71" s="19">
        <f>+VLOOKUP(B71,Clasificación!C:C,1,FALSE)-B71</f>
        <v>0</v>
      </c>
    </row>
    <row r="72" spans="1:6" ht="16.5" hidden="1" customHeight="1">
      <c r="B72" s="232">
        <v>1140214</v>
      </c>
      <c r="C72" s="232" t="s">
        <v>317</v>
      </c>
      <c r="D72" s="231">
        <v>1752906100</v>
      </c>
      <c r="E72" s="230">
        <v>239373.21000000089</v>
      </c>
      <c r="F72" s="19">
        <f>+VLOOKUP(B72,Clasificación!C:C,1,FALSE)-B72</f>
        <v>0</v>
      </c>
    </row>
    <row r="73" spans="1:6" ht="16.5" hidden="1" customHeight="1">
      <c r="B73" s="232">
        <v>11402141</v>
      </c>
      <c r="C73" s="232" t="s">
        <v>454</v>
      </c>
      <c r="D73" s="231">
        <v>1752906100</v>
      </c>
      <c r="E73" s="230">
        <v>239373.21000000089</v>
      </c>
      <c r="F73" s="19">
        <f>+VLOOKUP(B73,Clasificación!C:C,1,FALSE)-B73</f>
        <v>0</v>
      </c>
    </row>
    <row r="74" spans="1:6" ht="16.5" hidden="1" customHeight="1">
      <c r="A74" s="19" t="s">
        <v>903</v>
      </c>
      <c r="B74" s="235">
        <v>1140214101</v>
      </c>
      <c r="C74" s="235" t="s">
        <v>466</v>
      </c>
      <c r="D74" s="234">
        <v>1687000000</v>
      </c>
      <c r="E74" s="233">
        <v>230373.20999999996</v>
      </c>
      <c r="F74" s="19">
        <f>+VLOOKUP(B74,Clasificación!C:C,1,FALSE)-B74</f>
        <v>0</v>
      </c>
    </row>
    <row r="75" spans="1:6" ht="16.5" hidden="1" customHeight="1">
      <c r="B75" s="235">
        <v>1140214102</v>
      </c>
      <c r="C75" s="235" t="s">
        <v>467</v>
      </c>
      <c r="D75" s="234">
        <v>65906100</v>
      </c>
      <c r="E75" s="233">
        <v>9000</v>
      </c>
      <c r="F75" s="19">
        <f>+VLOOKUP(B75,Clasificación!C:C,1,FALSE)-B75</f>
        <v>0</v>
      </c>
    </row>
    <row r="76" spans="1:6" ht="16.5" hidden="1" customHeight="1">
      <c r="B76" s="232">
        <v>1140219</v>
      </c>
      <c r="C76" s="232" t="s">
        <v>318</v>
      </c>
      <c r="D76" s="231">
        <v>11189856</v>
      </c>
      <c r="E76" s="230">
        <v>1528.0600000000561</v>
      </c>
      <c r="F76" s="19">
        <f>+VLOOKUP(B76,Clasificación!C:C,1,FALSE)-B76</f>
        <v>0</v>
      </c>
    </row>
    <row r="77" spans="1:6" ht="16.5" hidden="1" customHeight="1">
      <c r="A77" s="19" t="s">
        <v>320</v>
      </c>
      <c r="B77" s="232">
        <v>11402191</v>
      </c>
      <c r="C77" s="232" t="s">
        <v>319</v>
      </c>
      <c r="D77" s="231">
        <v>-87183</v>
      </c>
      <c r="E77" s="230">
        <v>-11.910000000032596</v>
      </c>
      <c r="F77" s="19">
        <f>+VLOOKUP(B77,Clasificación!C:C,1,FALSE)-B77</f>
        <v>0</v>
      </c>
    </row>
    <row r="78" spans="1:6" ht="16.5" hidden="1" customHeight="1">
      <c r="B78" s="235">
        <v>1140219113</v>
      </c>
      <c r="C78" s="235" t="s">
        <v>488</v>
      </c>
      <c r="D78" s="234">
        <v>-114</v>
      </c>
      <c r="E78" s="233">
        <v>-2.0000000000436557E-2</v>
      </c>
      <c r="F78" s="19">
        <f>+VLOOKUP(B78,Clasificación!C:C,1,FALSE)-B78</f>
        <v>0</v>
      </c>
    </row>
    <row r="79" spans="1:6" ht="16.5" hidden="1" customHeight="1">
      <c r="A79" s="19" t="s">
        <v>320</v>
      </c>
      <c r="B79" s="235">
        <v>1140219114</v>
      </c>
      <c r="C79" s="235" t="s">
        <v>478</v>
      </c>
      <c r="D79" s="234">
        <v>-87069</v>
      </c>
      <c r="E79" s="233">
        <v>-11.89</v>
      </c>
      <c r="F79" s="19">
        <f>+VLOOKUP(B79,Clasificación!C:C,1,FALSE)-B79</f>
        <v>0</v>
      </c>
    </row>
    <row r="80" spans="1:6" ht="16.5" hidden="1" customHeight="1">
      <c r="A80" s="19" t="s">
        <v>320</v>
      </c>
      <c r="B80" s="232">
        <v>11402192</v>
      </c>
      <c r="C80" s="232" t="s">
        <v>320</v>
      </c>
      <c r="D80" s="231">
        <v>11277039</v>
      </c>
      <c r="E80" s="230">
        <v>1539.9699999999721</v>
      </c>
      <c r="F80" s="19">
        <f>+VLOOKUP(B80,Clasificación!C:C,1,FALSE)-B80</f>
        <v>0</v>
      </c>
    </row>
    <row r="81" spans="1:6" ht="16.5" hidden="1" customHeight="1">
      <c r="A81" s="19" t="s">
        <v>320</v>
      </c>
      <c r="B81" s="235">
        <v>1140219204</v>
      </c>
      <c r="C81" s="235" t="s">
        <v>500</v>
      </c>
      <c r="D81" s="234">
        <v>893906</v>
      </c>
      <c r="E81" s="233">
        <v>122.06999999999971</v>
      </c>
      <c r="F81" s="19">
        <f>+VLOOKUP(B81,Clasificación!C:C,1,FALSE)-B81</f>
        <v>0</v>
      </c>
    </row>
    <row r="82" spans="1:6" ht="16.5" hidden="1" customHeight="1">
      <c r="A82" s="19" t="s">
        <v>320</v>
      </c>
      <c r="B82" s="235">
        <v>1140219208</v>
      </c>
      <c r="C82" s="235" t="s">
        <v>501</v>
      </c>
      <c r="D82" s="234">
        <v>10382993</v>
      </c>
      <c r="E82" s="233">
        <v>1417.880000000001</v>
      </c>
      <c r="F82" s="19">
        <f>+VLOOKUP(B82,Clasificación!C:C,1,FALSE)-B82</f>
        <v>0</v>
      </c>
    </row>
    <row r="83" spans="1:6" ht="16.5" hidden="1" customHeight="1">
      <c r="A83" s="19" t="s">
        <v>320</v>
      </c>
      <c r="B83" s="235">
        <v>1140219213</v>
      </c>
      <c r="C83" s="235" t="s">
        <v>506</v>
      </c>
      <c r="D83" s="234">
        <v>140</v>
      </c>
      <c r="E83" s="233">
        <v>2.0000000000000018E-2</v>
      </c>
      <c r="F83" s="19">
        <f>+VLOOKUP(B83,Clasificación!C:C,1,FALSE)-B83</f>
        <v>0</v>
      </c>
    </row>
    <row r="84" spans="1:6" ht="16.5" hidden="1" customHeight="1">
      <c r="A84" s="19" t="s">
        <v>320</v>
      </c>
      <c r="B84" s="232">
        <v>1140224</v>
      </c>
      <c r="C84" s="232" t="s">
        <v>321</v>
      </c>
      <c r="D84" s="231">
        <v>40578575</v>
      </c>
      <c r="E84" s="230">
        <v>5541.3330000005662</v>
      </c>
      <c r="F84" s="19">
        <f>+VLOOKUP(B84,Clasificación!C:C,1,FALSE)-B84</f>
        <v>0</v>
      </c>
    </row>
    <row r="85" spans="1:6" ht="16.5" hidden="1" customHeight="1">
      <c r="B85" s="232">
        <v>11402241</v>
      </c>
      <c r="C85" s="232" t="s">
        <v>322</v>
      </c>
      <c r="D85" s="231">
        <v>498245422</v>
      </c>
      <c r="E85" s="230">
        <v>68039.359999999404</v>
      </c>
      <c r="F85" s="19">
        <f>+VLOOKUP(B85,Clasificación!C:C,1,FALSE)-B85</f>
        <v>0</v>
      </c>
    </row>
    <row r="86" spans="1:6" ht="16.5" hidden="1" customHeight="1">
      <c r="B86" s="235">
        <v>1140224104</v>
      </c>
      <c r="C86" s="235" t="s">
        <v>518</v>
      </c>
      <c r="D86" s="234">
        <v>3846646</v>
      </c>
      <c r="E86" s="233">
        <v>525.2899999999936</v>
      </c>
      <c r="F86" s="19">
        <f>+VLOOKUP(B86,Clasificación!C:C,1,FALSE)-B86</f>
        <v>0</v>
      </c>
    </row>
    <row r="87" spans="1:6" ht="16.5" hidden="1" customHeight="1">
      <c r="B87" s="235">
        <v>1140224108</v>
      </c>
      <c r="C87" s="235" t="s">
        <v>261</v>
      </c>
      <c r="D87" s="234">
        <v>199676004</v>
      </c>
      <c r="E87" s="233">
        <v>27267.339999999851</v>
      </c>
      <c r="F87" s="19">
        <f>+VLOOKUP(B87,Clasificación!C:C,1,FALSE)-B87</f>
        <v>0</v>
      </c>
    </row>
    <row r="88" spans="1:6" ht="16.5" hidden="1" customHeight="1">
      <c r="A88" s="19" t="s">
        <v>322</v>
      </c>
      <c r="B88" s="235">
        <v>1140224113</v>
      </c>
      <c r="C88" s="235" t="s">
        <v>523</v>
      </c>
      <c r="D88" s="234">
        <v>286004274</v>
      </c>
      <c r="E88" s="233">
        <v>39056.149999999907</v>
      </c>
      <c r="F88" s="19">
        <f>+VLOOKUP(B88,Clasificación!C:C,1,FALSE)-B88</f>
        <v>0</v>
      </c>
    </row>
    <row r="89" spans="1:6" ht="16.5" hidden="1" customHeight="1">
      <c r="A89" s="19" t="s">
        <v>322</v>
      </c>
      <c r="B89" s="235">
        <v>1140224114</v>
      </c>
      <c r="C89" s="235" t="s">
        <v>516</v>
      </c>
      <c r="D89" s="234">
        <v>8718498</v>
      </c>
      <c r="E89" s="233">
        <v>1190.5800000000745</v>
      </c>
      <c r="F89" s="19">
        <f>+VLOOKUP(B89,Clasificación!C:C,1,FALSE)-B89</f>
        <v>0</v>
      </c>
    </row>
    <row r="90" spans="1:6" ht="16.5" hidden="1" customHeight="1">
      <c r="A90" s="19" t="s">
        <v>322</v>
      </c>
      <c r="B90" s="232">
        <v>11402242</v>
      </c>
      <c r="C90" s="232" t="s">
        <v>323</v>
      </c>
      <c r="D90" s="231">
        <v>-457666847</v>
      </c>
      <c r="E90" s="230">
        <v>-62498.027000000708</v>
      </c>
      <c r="F90" s="19">
        <f>+VLOOKUP(B90,Clasificación!C:C,1,FALSE)-B90</f>
        <v>0</v>
      </c>
    </row>
    <row r="91" spans="1:6" ht="16.5" hidden="1" customHeight="1">
      <c r="A91" s="19" t="s">
        <v>322</v>
      </c>
      <c r="B91" s="235">
        <v>1140224204</v>
      </c>
      <c r="C91" s="235" t="s">
        <v>536</v>
      </c>
      <c r="D91" s="234">
        <v>-3341073</v>
      </c>
      <c r="E91" s="233">
        <v>-456.25</v>
      </c>
      <c r="F91" s="19">
        <f>+VLOOKUP(B91,Clasificación!C:C,1,FALSE)-B91</f>
        <v>0</v>
      </c>
    </row>
    <row r="92" spans="1:6" ht="16.5" hidden="1" customHeight="1">
      <c r="A92" s="19" t="s">
        <v>322</v>
      </c>
      <c r="B92" s="235">
        <v>1140224208</v>
      </c>
      <c r="C92" s="235" t="s">
        <v>266</v>
      </c>
      <c r="D92" s="234">
        <v>-190867874</v>
      </c>
      <c r="E92" s="233">
        <v>-26064.520000000019</v>
      </c>
      <c r="F92" s="19">
        <f>+VLOOKUP(B92,Clasificación!C:C,1,FALSE)-B92</f>
        <v>0</v>
      </c>
    </row>
    <row r="93" spans="1:6" ht="16.5" hidden="1" customHeight="1">
      <c r="A93" s="19" t="s">
        <v>322</v>
      </c>
      <c r="B93" s="235">
        <v>1140224213</v>
      </c>
      <c r="C93" s="235" t="s">
        <v>541</v>
      </c>
      <c r="D93" s="234">
        <v>-254968096</v>
      </c>
      <c r="E93" s="233">
        <v>-34817.909999999916</v>
      </c>
      <c r="F93" s="19">
        <f>+VLOOKUP(B93,Clasificación!C:C,1,FALSE)-B93</f>
        <v>0</v>
      </c>
    </row>
    <row r="94" spans="1:6" ht="16.5" hidden="1" customHeight="1">
      <c r="A94" s="19" t="s">
        <v>322</v>
      </c>
      <c r="B94" s="235">
        <v>1140224214</v>
      </c>
      <c r="C94" s="235" t="s">
        <v>542</v>
      </c>
      <c r="D94" s="234">
        <v>-8489804</v>
      </c>
      <c r="E94" s="233">
        <v>-1159.3499999999767</v>
      </c>
      <c r="F94" s="19">
        <f>+VLOOKUP(B94,Clasificación!C:C,1,FALSE)-B94</f>
        <v>0</v>
      </c>
    </row>
    <row r="95" spans="1:6" ht="16.5" hidden="1" customHeight="1">
      <c r="B95" s="232">
        <v>11403</v>
      </c>
      <c r="C95" s="232" t="s">
        <v>95</v>
      </c>
      <c r="D95" s="231">
        <v>8898266195</v>
      </c>
      <c r="E95" s="230">
        <v>1215128.7200000002</v>
      </c>
      <c r="F95" s="19">
        <f>+VLOOKUP(B95,Clasificación!C:C,1,FALSE)-B95</f>
        <v>0</v>
      </c>
    </row>
    <row r="96" spans="1:6" ht="16.5" hidden="1" customHeight="1">
      <c r="A96" s="19" t="s">
        <v>1071</v>
      </c>
      <c r="B96" s="232">
        <v>114031</v>
      </c>
      <c r="C96" s="232" t="s">
        <v>324</v>
      </c>
      <c r="D96" s="231">
        <v>8898266195</v>
      </c>
      <c r="E96" s="230">
        <v>1215128.7200000002</v>
      </c>
      <c r="F96" s="19">
        <f>+VLOOKUP(B96,Clasificación!C:C,1,FALSE)-B96</f>
        <v>0</v>
      </c>
    </row>
    <row r="97" spans="1:6" ht="16.5" hidden="1" customHeight="1">
      <c r="A97" s="19" t="s">
        <v>1071</v>
      </c>
      <c r="B97" s="232">
        <v>1140311</v>
      </c>
      <c r="C97" s="232" t="s">
        <v>591</v>
      </c>
      <c r="D97" s="231">
        <v>8898266195</v>
      </c>
      <c r="E97" s="230">
        <v>1215128.7200000002</v>
      </c>
      <c r="F97" s="19">
        <f>+VLOOKUP(B97,Clasificación!C:C,1,FALSE)-B97</f>
        <v>0</v>
      </c>
    </row>
    <row r="98" spans="1:6" ht="16.5" hidden="1" customHeight="1">
      <c r="A98" s="19" t="s">
        <v>1071</v>
      </c>
      <c r="B98" s="232">
        <v>11403111</v>
      </c>
      <c r="C98" s="232" t="s">
        <v>592</v>
      </c>
      <c r="D98" s="231">
        <v>8755190000</v>
      </c>
      <c r="E98" s="230">
        <v>1195590.54</v>
      </c>
      <c r="F98" s="19">
        <f>+VLOOKUP(B98,Clasificación!C:C,1,FALSE)-B98</f>
        <v>0</v>
      </c>
    </row>
    <row r="99" spans="1:6" ht="16.5" hidden="1" customHeight="1">
      <c r="A99" s="19" t="s">
        <v>1071</v>
      </c>
      <c r="B99" s="235">
        <v>1140311101</v>
      </c>
      <c r="C99" s="235" t="s">
        <v>593</v>
      </c>
      <c r="D99" s="234">
        <v>700000000</v>
      </c>
      <c r="E99" s="233">
        <v>95590.54</v>
      </c>
      <c r="F99" s="19">
        <f>+VLOOKUP(B99,Clasificación!C:C,1,FALSE)-B99</f>
        <v>0</v>
      </c>
    </row>
    <row r="100" spans="1:6" ht="16.5" hidden="1" customHeight="1">
      <c r="A100" s="19" t="s">
        <v>1071</v>
      </c>
      <c r="B100" s="235">
        <v>1140311102</v>
      </c>
      <c r="C100" s="235" t="s">
        <v>594</v>
      </c>
      <c r="D100" s="234">
        <v>8055190000</v>
      </c>
      <c r="E100" s="233">
        <v>1100000</v>
      </c>
      <c r="F100" s="19">
        <f>+VLOOKUP(B100,Clasificación!C:C,1,FALSE)-B100</f>
        <v>0</v>
      </c>
    </row>
    <row r="101" spans="1:6" ht="16.5" hidden="1" customHeight="1">
      <c r="A101" s="19" t="s">
        <v>1071</v>
      </c>
      <c r="B101" s="232">
        <v>11403112</v>
      </c>
      <c r="C101" s="232" t="s">
        <v>1133</v>
      </c>
      <c r="D101" s="231">
        <v>3473116150</v>
      </c>
      <c r="E101" s="230">
        <v>474281.51999999996</v>
      </c>
      <c r="F101" s="19">
        <f>+VLOOKUP(B101,Clasificación!C:C,1,FALSE)-B101</f>
        <v>0</v>
      </c>
    </row>
    <row r="102" spans="1:6" ht="16.5" hidden="1" customHeight="1">
      <c r="A102" s="19" t="s">
        <v>1071</v>
      </c>
      <c r="B102" s="235">
        <v>1140311201</v>
      </c>
      <c r="C102" s="235" t="s">
        <v>1473</v>
      </c>
      <c r="D102" s="234">
        <v>118673973</v>
      </c>
      <c r="E102" s="233">
        <v>16205.87</v>
      </c>
      <c r="F102" s="19">
        <f>+VLOOKUP(B102,Clasificación!C:C,1,FALSE)-B102</f>
        <v>0</v>
      </c>
    </row>
    <row r="103" spans="1:6" ht="16.5" hidden="1" customHeight="1">
      <c r="B103" s="235">
        <v>1140311202</v>
      </c>
      <c r="C103" s="235" t="s">
        <v>1259</v>
      </c>
      <c r="D103" s="234">
        <v>3354442177</v>
      </c>
      <c r="E103" s="233">
        <v>458075.65</v>
      </c>
      <c r="F103" s="19">
        <f>+VLOOKUP(B103,Clasificación!C:C,1,FALSE)-B103</f>
        <v>0</v>
      </c>
    </row>
    <row r="104" spans="1:6" ht="16.5" hidden="1" customHeight="1">
      <c r="B104" s="232">
        <v>11403113</v>
      </c>
      <c r="C104" s="232" t="s">
        <v>1134</v>
      </c>
      <c r="D104" s="231">
        <v>-3362101468</v>
      </c>
      <c r="E104" s="230">
        <v>-459121.58999999991</v>
      </c>
      <c r="F104" s="19">
        <f>+VLOOKUP(B104,Clasificación!C:C,1,FALSE)-B104</f>
        <v>0</v>
      </c>
    </row>
    <row r="105" spans="1:6" ht="16.5" hidden="1" customHeight="1">
      <c r="B105" s="235">
        <v>1140311301</v>
      </c>
      <c r="C105" s="235" t="s">
        <v>1474</v>
      </c>
      <c r="D105" s="234">
        <v>-105795890</v>
      </c>
      <c r="E105" s="233">
        <v>-14447.27</v>
      </c>
      <c r="F105" s="19">
        <f>+VLOOKUP(B105,Clasificación!C:C,1,FALSE)-B105</f>
        <v>0</v>
      </c>
    </row>
    <row r="106" spans="1:6" ht="16.5" hidden="1" customHeight="1">
      <c r="B106" s="235">
        <v>1140311302</v>
      </c>
      <c r="C106" s="235" t="s">
        <v>1260</v>
      </c>
      <c r="D106" s="234">
        <v>-3256305578</v>
      </c>
      <c r="E106" s="233">
        <v>-444674.32</v>
      </c>
      <c r="F106" s="19">
        <f>+VLOOKUP(B106,Clasificación!C:C,1,FALSE)-B106</f>
        <v>0</v>
      </c>
    </row>
    <row r="107" spans="1:6" ht="16.5" hidden="1" customHeight="1">
      <c r="A107" s="19" t="s">
        <v>903</v>
      </c>
      <c r="B107" s="232">
        <v>11403114</v>
      </c>
      <c r="C107" s="232" t="s">
        <v>1341</v>
      </c>
      <c r="D107" s="231">
        <v>32063171</v>
      </c>
      <c r="E107" s="230">
        <v>4378.4800000000005</v>
      </c>
      <c r="F107" s="19">
        <f>+VLOOKUP(B107,Clasificación!C:C,1,FALSE)-B107</f>
        <v>0</v>
      </c>
    </row>
    <row r="108" spans="1:6" ht="16.5" hidden="1" customHeight="1">
      <c r="B108" s="235">
        <v>1140311402</v>
      </c>
      <c r="C108" s="235" t="s">
        <v>1262</v>
      </c>
      <c r="D108" s="234">
        <v>32063171</v>
      </c>
      <c r="E108" s="233">
        <v>4378.4800000000005</v>
      </c>
      <c r="F108" s="19">
        <f>+VLOOKUP(B108,Clasificación!C:C,1,FALSE)-B108</f>
        <v>0</v>
      </c>
    </row>
    <row r="109" spans="1:6" ht="16.5" hidden="1" customHeight="1">
      <c r="A109" s="19" t="s">
        <v>322</v>
      </c>
      <c r="B109" s="232">
        <v>11403115</v>
      </c>
      <c r="C109" s="232" t="s">
        <v>1342</v>
      </c>
      <c r="D109" s="231">
        <v>-1658</v>
      </c>
      <c r="E109" s="230">
        <v>-0.23</v>
      </c>
      <c r="F109" s="19">
        <f>+VLOOKUP(B109,Clasificación!C:C,1,FALSE)-B109</f>
        <v>0</v>
      </c>
    </row>
    <row r="110" spans="1:6" ht="16.5" hidden="1" customHeight="1">
      <c r="B110" s="235">
        <v>1140311501</v>
      </c>
      <c r="C110" s="235" t="s">
        <v>1475</v>
      </c>
      <c r="D110" s="234">
        <v>-47</v>
      </c>
      <c r="E110" s="233">
        <v>-0.01</v>
      </c>
      <c r="F110" s="19">
        <f>+VLOOKUP(B110,Clasificación!C:C,1,FALSE)-B110</f>
        <v>0</v>
      </c>
    </row>
    <row r="111" spans="1:6" ht="16.5" hidden="1" customHeight="1">
      <c r="A111" s="19" t="s">
        <v>1071</v>
      </c>
      <c r="B111" s="235">
        <v>1140311502</v>
      </c>
      <c r="C111" s="235" t="s">
        <v>1343</v>
      </c>
      <c r="D111" s="234">
        <v>-1611.4</v>
      </c>
      <c r="E111" s="233">
        <v>-0.22</v>
      </c>
      <c r="F111" s="19">
        <f>+VLOOKUP(B111,Clasificación!C:C,1,FALSE)-B111</f>
        <v>0</v>
      </c>
    </row>
    <row r="112" spans="1:6" ht="16.5" hidden="1" customHeight="1">
      <c r="B112" s="232">
        <v>11404</v>
      </c>
      <c r="C112" s="232" t="s">
        <v>1476</v>
      </c>
      <c r="D112" s="231">
        <v>6613529000</v>
      </c>
      <c r="E112" s="230">
        <v>903129.77</v>
      </c>
      <c r="F112" s="19">
        <f>+VLOOKUP(B112,Clasificación!C:C,1,FALSE)-B112</f>
        <v>0</v>
      </c>
    </row>
    <row r="113" spans="1:6" ht="16.5" hidden="1" customHeight="1">
      <c r="A113" s="19" t="s">
        <v>320</v>
      </c>
      <c r="B113" s="232">
        <v>114041</v>
      </c>
      <c r="C113" s="232" t="s">
        <v>1477</v>
      </c>
      <c r="D113" s="231">
        <v>6613529000</v>
      </c>
      <c r="E113" s="230">
        <v>903129.77</v>
      </c>
      <c r="F113" s="19">
        <f>+VLOOKUP(B113,Clasificación!C:C,1,FALSE)-B113</f>
        <v>0</v>
      </c>
    </row>
    <row r="114" spans="1:6" ht="16.5" hidden="1" customHeight="1">
      <c r="B114" s="232">
        <v>1140411</v>
      </c>
      <c r="C114" s="232" t="s">
        <v>1478</v>
      </c>
      <c r="D114" s="231">
        <v>6613529000</v>
      </c>
      <c r="E114" s="230">
        <v>903129.77</v>
      </c>
      <c r="F114" s="19">
        <f>+VLOOKUP(B114,Clasificación!C:C,1,FALSE)-B114</f>
        <v>0</v>
      </c>
    </row>
    <row r="115" spans="1:6" ht="16.5" hidden="1" customHeight="1">
      <c r="A115" s="19" t="s">
        <v>1376</v>
      </c>
      <c r="B115" s="232">
        <v>11404111</v>
      </c>
      <c r="C115" s="232" t="s">
        <v>1479</v>
      </c>
      <c r="D115" s="231">
        <v>6613529000</v>
      </c>
      <c r="E115" s="230">
        <v>903129.77</v>
      </c>
      <c r="F115" s="19">
        <f>+VLOOKUP(B115,Clasificación!C:C,1,FALSE)-B115</f>
        <v>0</v>
      </c>
    </row>
    <row r="116" spans="1:6" ht="16.5" hidden="1" customHeight="1">
      <c r="B116" s="235">
        <v>1140411101</v>
      </c>
      <c r="C116" s="235" t="s">
        <v>1480</v>
      </c>
      <c r="D116" s="234">
        <v>6613529000</v>
      </c>
      <c r="E116" s="233">
        <v>903129.77</v>
      </c>
      <c r="F116" s="19">
        <f>+VLOOKUP(B116,Clasificación!C:C,1,FALSE)-B116</f>
        <v>0</v>
      </c>
    </row>
    <row r="117" spans="1:6" ht="16.5" hidden="1" customHeight="1">
      <c r="B117" s="232">
        <v>119</v>
      </c>
      <c r="C117" s="232" t="s">
        <v>599</v>
      </c>
      <c r="D117" s="231">
        <v>17344725</v>
      </c>
      <c r="E117" s="230">
        <v>2402.9199999999983</v>
      </c>
      <c r="F117" s="19">
        <f>+VLOOKUP(B117,Clasificación!C:C,1,FALSE)-B117</f>
        <v>0</v>
      </c>
    </row>
    <row r="118" spans="1:6" ht="16.5" hidden="1" customHeight="1">
      <c r="B118" s="232">
        <v>11901</v>
      </c>
      <c r="C118" s="232" t="s">
        <v>600</v>
      </c>
      <c r="D118" s="231">
        <v>17344725</v>
      </c>
      <c r="E118" s="230">
        <v>2402.9199999999983</v>
      </c>
      <c r="F118" s="19">
        <f>+VLOOKUP(B118,Clasificación!C:C,1,FALSE)-B118</f>
        <v>0</v>
      </c>
    </row>
    <row r="119" spans="1:6" ht="16.5" hidden="1" customHeight="1">
      <c r="B119" s="232">
        <v>119011</v>
      </c>
      <c r="C119" s="232" t="s">
        <v>600</v>
      </c>
      <c r="D119" s="231">
        <v>17344725</v>
      </c>
      <c r="E119" s="230">
        <v>2402.9199999999983</v>
      </c>
      <c r="F119" s="19">
        <f>+VLOOKUP(B119,Clasificación!C:C,1,FALSE)-B119</f>
        <v>0</v>
      </c>
    </row>
    <row r="120" spans="1:6" ht="16.5" hidden="1" customHeight="1">
      <c r="B120" s="232">
        <v>1190111</v>
      </c>
      <c r="C120" s="232" t="s">
        <v>600</v>
      </c>
      <c r="D120" s="231">
        <v>17344725</v>
      </c>
      <c r="E120" s="230">
        <v>2402.9199999999983</v>
      </c>
      <c r="F120" s="19">
        <f>+VLOOKUP(B120,Clasificación!C:C,1,FALSE)-B120</f>
        <v>0</v>
      </c>
    </row>
    <row r="121" spans="1:6" ht="16.5" hidden="1" customHeight="1">
      <c r="A121" s="19" t="s">
        <v>1013</v>
      </c>
      <c r="B121" s="232">
        <v>11901114</v>
      </c>
      <c r="C121" s="232" t="s">
        <v>1075</v>
      </c>
      <c r="D121" s="231">
        <v>17344725</v>
      </c>
      <c r="E121" s="230">
        <v>2402.9199999999983</v>
      </c>
      <c r="F121" s="19">
        <f>+VLOOKUP(B121,Clasificación!C:C,1,FALSE)-B121</f>
        <v>0</v>
      </c>
    </row>
    <row r="122" spans="1:6" ht="16.5" hidden="1" customHeight="1">
      <c r="B122" s="235">
        <v>1190111403</v>
      </c>
      <c r="C122" s="235" t="s">
        <v>1481</v>
      </c>
      <c r="D122" s="234">
        <v>580469</v>
      </c>
      <c r="E122" s="233">
        <v>82.5</v>
      </c>
      <c r="F122" s="19">
        <f>+VLOOKUP(B122,Clasificación!C:C,1,FALSE)-B122</f>
        <v>0</v>
      </c>
    </row>
    <row r="123" spans="1:6" ht="16.5" hidden="1" customHeight="1">
      <c r="A123" s="19" t="s">
        <v>600</v>
      </c>
      <c r="B123" s="235">
        <v>1190111406</v>
      </c>
      <c r="C123" s="235" t="s">
        <v>1482</v>
      </c>
      <c r="D123" s="234">
        <v>11864221</v>
      </c>
      <c r="E123" s="233">
        <v>1636.92</v>
      </c>
      <c r="F123" s="19">
        <f>+VLOOKUP(B123,Clasificación!C:C,1,FALSE)-B123</f>
        <v>0</v>
      </c>
    </row>
    <row r="124" spans="1:6" ht="16.5" hidden="1" customHeight="1">
      <c r="A124" s="19" t="s">
        <v>600</v>
      </c>
      <c r="B124" s="235">
        <v>1190111407</v>
      </c>
      <c r="C124" s="235" t="s">
        <v>1483</v>
      </c>
      <c r="D124" s="234">
        <v>4900035</v>
      </c>
      <c r="E124" s="233">
        <v>683.5</v>
      </c>
      <c r="F124" s="19">
        <f>+VLOOKUP(B124,Clasificación!C:C,1,FALSE)-B124</f>
        <v>0</v>
      </c>
    </row>
    <row r="125" spans="1:6" ht="16.5" hidden="1" customHeight="1">
      <c r="B125" s="232">
        <v>12</v>
      </c>
      <c r="C125" s="232" t="s">
        <v>7</v>
      </c>
      <c r="D125" s="231">
        <v>3488175763</v>
      </c>
      <c r="E125" s="230">
        <v>488540.42799999996</v>
      </c>
      <c r="F125" s="19">
        <f>+VLOOKUP(B125,Clasificación!C:C,1,FALSE)-B125</f>
        <v>0</v>
      </c>
    </row>
    <row r="126" spans="1:6" ht="16.5" hidden="1" customHeight="1">
      <c r="B126" s="232">
        <v>121</v>
      </c>
      <c r="C126" s="232" t="s">
        <v>98</v>
      </c>
      <c r="D126" s="231">
        <v>1565626713</v>
      </c>
      <c r="E126" s="230">
        <v>213798.74</v>
      </c>
      <c r="F126" s="19">
        <f>+VLOOKUP(B126,Clasificación!C:C,1,FALSE)-B126</f>
        <v>0</v>
      </c>
    </row>
    <row r="127" spans="1:6" ht="16.5" hidden="1" customHeight="1">
      <c r="B127" s="232">
        <v>12102</v>
      </c>
      <c r="C127" s="232" t="s">
        <v>312</v>
      </c>
      <c r="D127" s="231">
        <v>665626713</v>
      </c>
      <c r="E127" s="230">
        <v>90896.61</v>
      </c>
      <c r="F127" s="19">
        <f>+VLOOKUP(B127,Clasificación!C:C,1,FALSE)-B127</f>
        <v>0</v>
      </c>
    </row>
    <row r="128" spans="1:6" ht="16.5" hidden="1" customHeight="1">
      <c r="B128" s="232">
        <v>121021</v>
      </c>
      <c r="C128" s="232" t="s">
        <v>313</v>
      </c>
      <c r="D128" s="231">
        <v>665626713</v>
      </c>
      <c r="E128" s="230">
        <v>90896.61</v>
      </c>
      <c r="F128" s="19">
        <f>+VLOOKUP(B128,Clasificación!C:C,1,FALSE)-B128</f>
        <v>0</v>
      </c>
    </row>
    <row r="129" spans="1:6" ht="16.5" hidden="1" customHeight="1">
      <c r="B129" s="232">
        <v>1210215</v>
      </c>
      <c r="C129" s="232" t="s">
        <v>1176</v>
      </c>
      <c r="D129" s="231">
        <v>665626713</v>
      </c>
      <c r="E129" s="230">
        <v>90896.61</v>
      </c>
      <c r="F129" s="19">
        <f>+VLOOKUP(B129,Clasificación!C:C,1,FALSE)-B129</f>
        <v>0</v>
      </c>
    </row>
    <row r="130" spans="1:6" ht="16.5" hidden="1" customHeight="1">
      <c r="B130" s="232">
        <v>12102152</v>
      </c>
      <c r="C130" s="232" t="s">
        <v>1177</v>
      </c>
      <c r="D130" s="231">
        <v>665626713</v>
      </c>
      <c r="E130" s="230">
        <v>90896.61</v>
      </c>
      <c r="F130" s="19">
        <f>+VLOOKUP(B130,Clasificación!C:C,1,FALSE)-B130</f>
        <v>0</v>
      </c>
    </row>
    <row r="131" spans="1:6" ht="16.5" hidden="1" customHeight="1">
      <c r="A131" s="19" t="s">
        <v>1115</v>
      </c>
      <c r="B131" s="235">
        <v>1210215201</v>
      </c>
      <c r="C131" s="235" t="s">
        <v>1178</v>
      </c>
      <c r="D131" s="234">
        <v>650000000</v>
      </c>
      <c r="E131" s="233">
        <v>88762.650000000009</v>
      </c>
      <c r="F131" s="19">
        <f>+VLOOKUP(B131,Clasificación!C:C,1,FALSE)-B131</f>
        <v>0</v>
      </c>
    </row>
    <row r="132" spans="1:6" ht="16.5" hidden="1" customHeight="1">
      <c r="A132" s="19" t="s">
        <v>1115</v>
      </c>
      <c r="B132" s="235">
        <v>1210215202</v>
      </c>
      <c r="C132" s="235" t="s">
        <v>1179</v>
      </c>
      <c r="D132" s="234">
        <v>380018494</v>
      </c>
      <c r="E132" s="233">
        <v>51894.539999999994</v>
      </c>
      <c r="F132" s="19">
        <f>+VLOOKUP(B132,Clasificación!C:C,1,FALSE)-B132</f>
        <v>0</v>
      </c>
    </row>
    <row r="133" spans="1:6" ht="16.5" hidden="1" customHeight="1">
      <c r="A133" s="19" t="s">
        <v>1115</v>
      </c>
      <c r="B133" s="235">
        <v>1210215203</v>
      </c>
      <c r="C133" s="235" t="s">
        <v>1180</v>
      </c>
      <c r="D133" s="234">
        <v>-364391781</v>
      </c>
      <c r="E133" s="233">
        <v>-49760.58</v>
      </c>
      <c r="F133" s="19">
        <f>+VLOOKUP(B133,Clasificación!C:C,1,FALSE)-B133</f>
        <v>0</v>
      </c>
    </row>
    <row r="134" spans="1:6" ht="16.5" hidden="1" customHeight="1">
      <c r="B134" s="232">
        <v>12103</v>
      </c>
      <c r="C134" s="232" t="s">
        <v>326</v>
      </c>
      <c r="D134" s="231">
        <v>900000000</v>
      </c>
      <c r="E134" s="230">
        <v>122902.13</v>
      </c>
      <c r="F134" s="19">
        <f>+VLOOKUP(B134,Clasificación!C:C,1,FALSE)-B134</f>
        <v>0</v>
      </c>
    </row>
    <row r="135" spans="1:6" ht="16.5" hidden="1" customHeight="1">
      <c r="B135" s="232">
        <v>121031</v>
      </c>
      <c r="C135" s="232" t="s">
        <v>326</v>
      </c>
      <c r="D135" s="231">
        <v>900000000</v>
      </c>
      <c r="E135" s="230">
        <v>122902.13</v>
      </c>
      <c r="F135" s="19">
        <f>+VLOOKUP(B135,Clasificación!C:C,1,FALSE)-B135</f>
        <v>0</v>
      </c>
    </row>
    <row r="136" spans="1:6" ht="16.5" hidden="1" customHeight="1">
      <c r="B136" s="232">
        <v>1210311</v>
      </c>
      <c r="C136" s="232" t="s">
        <v>326</v>
      </c>
      <c r="D136" s="231">
        <v>900000000</v>
      </c>
      <c r="E136" s="230">
        <v>122902.13</v>
      </c>
      <c r="F136" s="19">
        <f>+VLOOKUP(B136,Clasificación!C:C,1,FALSE)-B136</f>
        <v>0</v>
      </c>
    </row>
    <row r="137" spans="1:6" ht="16.5" hidden="1" customHeight="1">
      <c r="B137" s="232">
        <v>12103111</v>
      </c>
      <c r="C137" s="232" t="s">
        <v>326</v>
      </c>
      <c r="D137" s="231">
        <v>900000000</v>
      </c>
      <c r="E137" s="230">
        <v>122902.13</v>
      </c>
      <c r="F137" s="19">
        <f>+VLOOKUP(B137,Clasificación!C:C,1,FALSE)-B137</f>
        <v>0</v>
      </c>
    </row>
    <row r="138" spans="1:6" ht="16.5" hidden="1" customHeight="1">
      <c r="A138" s="19" t="s">
        <v>174</v>
      </c>
      <c r="B138" s="235">
        <v>1210311101</v>
      </c>
      <c r="C138" s="235" t="s">
        <v>270</v>
      </c>
      <c r="D138" s="234">
        <v>262142322</v>
      </c>
      <c r="E138" s="233">
        <v>35797.61</v>
      </c>
      <c r="F138" s="19">
        <f>+VLOOKUP(B138,Clasificación!C:C,1,FALSE)-B138</f>
        <v>0</v>
      </c>
    </row>
    <row r="139" spans="1:6" ht="17.25" hidden="1" customHeight="1">
      <c r="A139" s="19" t="s">
        <v>174</v>
      </c>
      <c r="B139" s="227">
        <v>1210311102</v>
      </c>
      <c r="C139" s="235" t="s">
        <v>1263</v>
      </c>
      <c r="D139" s="226">
        <v>637857678</v>
      </c>
      <c r="E139" s="233">
        <v>87104.52</v>
      </c>
      <c r="F139" s="19">
        <f>+VLOOKUP(B139,Clasificación!C:C,1,FALSE)-B139</f>
        <v>0</v>
      </c>
    </row>
    <row r="140" spans="1:6" ht="17.25" hidden="1" customHeight="1">
      <c r="B140" s="229">
        <v>128</v>
      </c>
      <c r="C140" s="232" t="s">
        <v>631</v>
      </c>
      <c r="D140" s="228">
        <v>1922549050</v>
      </c>
      <c r="E140" s="230">
        <v>274741.68799999997</v>
      </c>
      <c r="F140" s="19">
        <f>+VLOOKUP(B140,Clasificación!C:C,1,FALSE)-B140</f>
        <v>0</v>
      </c>
    </row>
    <row r="141" spans="1:6" ht="17.25" hidden="1" customHeight="1">
      <c r="B141" s="229">
        <v>12801</v>
      </c>
      <c r="C141" s="232" t="s">
        <v>632</v>
      </c>
      <c r="D141" s="228">
        <v>1922549050</v>
      </c>
      <c r="E141" s="230">
        <v>274741.68799999997</v>
      </c>
      <c r="F141" s="19">
        <f>+VLOOKUP(B141,Clasificación!C:C,1,FALSE)-B141</f>
        <v>0</v>
      </c>
    </row>
    <row r="142" spans="1:6" ht="17.25" hidden="1" customHeight="1">
      <c r="B142" s="229">
        <v>128011</v>
      </c>
      <c r="C142" s="232" t="s">
        <v>632</v>
      </c>
      <c r="D142" s="228">
        <v>1922549050</v>
      </c>
      <c r="E142" s="230">
        <v>274741.68799999997</v>
      </c>
      <c r="F142" s="19">
        <f>+VLOOKUP(B142,Clasificación!C:C,1,FALSE)-B142</f>
        <v>0</v>
      </c>
    </row>
    <row r="143" spans="1:6" ht="17.25" hidden="1" customHeight="1">
      <c r="B143" s="229">
        <v>1280111</v>
      </c>
      <c r="C143" s="232" t="s">
        <v>172</v>
      </c>
      <c r="D143" s="228">
        <v>1591107592</v>
      </c>
      <c r="E143" s="230">
        <v>228908.36</v>
      </c>
      <c r="F143" s="19">
        <f>+VLOOKUP(B143,Clasificación!C:C,1,FALSE)-B143</f>
        <v>0</v>
      </c>
    </row>
    <row r="144" spans="1:6" ht="17.25" hidden="1" customHeight="1">
      <c r="B144" s="229">
        <v>12801111</v>
      </c>
      <c r="C144" s="232" t="s">
        <v>63</v>
      </c>
      <c r="D144" s="228">
        <v>1425487366</v>
      </c>
      <c r="E144" s="230">
        <v>204861.51</v>
      </c>
      <c r="F144" s="19">
        <f>+VLOOKUP(B144,Clasificación!C:C,1,FALSE)-B144</f>
        <v>0</v>
      </c>
    </row>
    <row r="145" spans="1:6" ht="17.25" hidden="1" customHeight="1">
      <c r="A145" s="19" t="s">
        <v>172</v>
      </c>
      <c r="B145" s="227">
        <v>1280111101</v>
      </c>
      <c r="C145" s="235" t="s">
        <v>633</v>
      </c>
      <c r="D145" s="226">
        <v>481164166</v>
      </c>
      <c r="E145" s="233">
        <v>69861.509999999995</v>
      </c>
      <c r="F145" s="19">
        <f>+VLOOKUP(B145,Clasificación!C:C,1,FALSE)-B145</f>
        <v>0</v>
      </c>
    </row>
    <row r="146" spans="1:6" ht="17.25" hidden="1" customHeight="1">
      <c r="A146" s="19" t="s">
        <v>172</v>
      </c>
      <c r="B146" s="227">
        <v>1280111102</v>
      </c>
      <c r="C146" s="235" t="s">
        <v>1407</v>
      </c>
      <c r="D146" s="226">
        <v>944323200</v>
      </c>
      <c r="E146" s="233">
        <v>135000</v>
      </c>
      <c r="F146" s="19">
        <f>+VLOOKUP(B146,Clasificación!C:C,1,FALSE)-B146</f>
        <v>0</v>
      </c>
    </row>
    <row r="147" spans="1:6" ht="17.25" hidden="1" customHeight="1">
      <c r="B147" s="229">
        <v>12801114</v>
      </c>
      <c r="C147" s="232" t="s">
        <v>175</v>
      </c>
      <c r="D147" s="228">
        <v>643678256</v>
      </c>
      <c r="E147" s="230">
        <v>93457.37</v>
      </c>
      <c r="F147" s="19">
        <f>+VLOOKUP(B147,Clasificación!C:C,1,FALSE)-B147</f>
        <v>0</v>
      </c>
    </row>
    <row r="148" spans="1:6" ht="17.25" hidden="1" customHeight="1">
      <c r="A148" s="19" t="s">
        <v>173</v>
      </c>
      <c r="B148" s="227">
        <v>1280111402</v>
      </c>
      <c r="C148" s="235" t="s">
        <v>1181</v>
      </c>
      <c r="D148" s="226">
        <v>643678256</v>
      </c>
      <c r="E148" s="233">
        <v>93457.37</v>
      </c>
      <c r="F148" s="19">
        <f>+VLOOKUP(B148,Clasificación!C:C,1,FALSE)-B148</f>
        <v>0</v>
      </c>
    </row>
    <row r="149" spans="1:6" ht="17.25" hidden="1" customHeight="1">
      <c r="A149" s="19" t="s">
        <v>173</v>
      </c>
      <c r="B149" s="229">
        <v>12801117</v>
      </c>
      <c r="C149" s="232" t="s">
        <v>639</v>
      </c>
      <c r="D149" s="228">
        <v>-478058030</v>
      </c>
      <c r="E149" s="230">
        <v>-69410.52</v>
      </c>
      <c r="F149" s="19">
        <f>+VLOOKUP(B149,Clasificación!C:C,1,FALSE)-B149</f>
        <v>0</v>
      </c>
    </row>
    <row r="150" spans="1:6" ht="17.25" hidden="1" customHeight="1">
      <c r="B150" s="227">
        <v>1280111701</v>
      </c>
      <c r="C150" s="235" t="s">
        <v>63</v>
      </c>
      <c r="D150" s="226">
        <v>-204494771</v>
      </c>
      <c r="E150" s="233">
        <v>-29691.14</v>
      </c>
      <c r="F150" s="19">
        <f>+VLOOKUP(B150,Clasificación!C:C,1,FALSE)-B150</f>
        <v>0</v>
      </c>
    </row>
    <row r="151" spans="1:6" ht="17.25" hidden="1" customHeight="1">
      <c r="B151" s="227">
        <v>1280111703</v>
      </c>
      <c r="C151" s="235" t="s">
        <v>65</v>
      </c>
      <c r="D151" s="226">
        <v>-273563259</v>
      </c>
      <c r="E151" s="233">
        <v>-39719.379999999997</v>
      </c>
      <c r="F151" s="19">
        <f>+VLOOKUP(B151,Clasificación!C:C,1,FALSE)-B151</f>
        <v>0</v>
      </c>
    </row>
    <row r="152" spans="1:6" ht="17.25" hidden="1" customHeight="1">
      <c r="A152" s="19" t="s">
        <v>172</v>
      </c>
      <c r="B152" s="229">
        <v>1280112</v>
      </c>
      <c r="C152" s="232" t="s">
        <v>1182</v>
      </c>
      <c r="D152" s="228">
        <v>331441458</v>
      </c>
      <c r="E152" s="230">
        <v>45833.327999999994</v>
      </c>
      <c r="F152" s="19">
        <f>+VLOOKUP(B152,Clasificación!C:C,1,FALSE)-B152</f>
        <v>0</v>
      </c>
    </row>
    <row r="153" spans="1:6" ht="17.25" hidden="1" customHeight="1">
      <c r="B153" s="229">
        <v>12801121</v>
      </c>
      <c r="C153" s="232" t="s">
        <v>1183</v>
      </c>
      <c r="D153" s="228">
        <v>565522400</v>
      </c>
      <c r="E153" s="230">
        <v>80000</v>
      </c>
      <c r="F153" s="19">
        <f>+VLOOKUP(B153,Clasificación!C:C,1,FALSE)-B153</f>
        <v>0</v>
      </c>
    </row>
    <row r="154" spans="1:6" ht="17.25" hidden="1" customHeight="1">
      <c r="A154" s="19" t="s">
        <v>173</v>
      </c>
      <c r="B154" s="227">
        <v>1280112102</v>
      </c>
      <c r="C154" s="235" t="s">
        <v>1184</v>
      </c>
      <c r="D154" s="226">
        <v>565522400</v>
      </c>
      <c r="E154" s="233">
        <v>80000</v>
      </c>
      <c r="F154" s="19">
        <f>+VLOOKUP(B154,Clasificación!C:C,1,FALSE)-B154</f>
        <v>0</v>
      </c>
    </row>
    <row r="155" spans="1:6" ht="17.25" hidden="1" customHeight="1">
      <c r="B155" s="229">
        <v>12801122</v>
      </c>
      <c r="C155" s="232" t="s">
        <v>639</v>
      </c>
      <c r="D155" s="228">
        <v>-234080942</v>
      </c>
      <c r="E155" s="230">
        <v>-34166.67</v>
      </c>
      <c r="F155" s="19">
        <f>+VLOOKUP(B155,Clasificación!C:C,1,FALSE)-B155</f>
        <v>0</v>
      </c>
    </row>
    <row r="156" spans="1:6" ht="17.25" hidden="1" customHeight="1">
      <c r="B156" s="227">
        <v>1280112201</v>
      </c>
      <c r="C156" s="235" t="s">
        <v>1185</v>
      </c>
      <c r="D156" s="226">
        <v>-234080942</v>
      </c>
      <c r="E156" s="233">
        <v>-34166.67</v>
      </c>
      <c r="F156" s="19">
        <f>+VLOOKUP(B156,Clasificación!C:C,1,FALSE)-B156</f>
        <v>0</v>
      </c>
    </row>
    <row r="157" spans="1:6" ht="8.25" hidden="1" customHeight="1">
      <c r="B157" s="237"/>
      <c r="C157" s="237"/>
      <c r="D157" s="236"/>
      <c r="E157" s="89"/>
    </row>
    <row r="158" spans="1:6" ht="17.25" hidden="1" customHeight="1">
      <c r="B158" s="229">
        <v>2</v>
      </c>
      <c r="C158" s="232" t="s">
        <v>8</v>
      </c>
      <c r="D158" s="228">
        <v>15627055216</v>
      </c>
      <c r="E158" s="230">
        <v>2129136.7999999523</v>
      </c>
      <c r="F158" s="19">
        <f>+VLOOKUP(B158,Clasificación!C:C,1,FALSE)-B158</f>
        <v>0</v>
      </c>
    </row>
    <row r="159" spans="1:6" ht="17.25" hidden="1" customHeight="1">
      <c r="B159" s="229">
        <v>21</v>
      </c>
      <c r="C159" s="232" t="s">
        <v>9</v>
      </c>
      <c r="D159" s="228">
        <v>15627055216</v>
      </c>
      <c r="E159" s="230">
        <v>2129136.7999999523</v>
      </c>
      <c r="F159" s="19">
        <f>+VLOOKUP(B159,Clasificación!C:C,1,FALSE)-B159</f>
        <v>0</v>
      </c>
    </row>
    <row r="160" spans="1:6" ht="17.25" hidden="1" customHeight="1">
      <c r="B160" s="229">
        <v>211</v>
      </c>
      <c r="C160" s="232" t="s">
        <v>327</v>
      </c>
      <c r="D160" s="228">
        <v>6778759938</v>
      </c>
      <c r="E160" s="230">
        <v>923584.57000005245</v>
      </c>
      <c r="F160" s="19">
        <f>+VLOOKUP(B160,Clasificación!C:C,1,FALSE)-B160</f>
        <v>0</v>
      </c>
    </row>
    <row r="161" spans="1:6" ht="17.25" customHeight="1">
      <c r="B161" s="229">
        <v>21101</v>
      </c>
      <c r="C161" s="232" t="s">
        <v>199</v>
      </c>
      <c r="D161" s="228">
        <v>6778759938</v>
      </c>
      <c r="E161" s="230">
        <v>923584.57000005245</v>
      </c>
      <c r="F161" s="19">
        <f>+VLOOKUP(B161,Clasificación!C:C,1,FALSE)-B161</f>
        <v>0</v>
      </c>
    </row>
    <row r="162" spans="1:6" ht="17.25" customHeight="1">
      <c r="B162" s="229">
        <v>211011</v>
      </c>
      <c r="C162" s="232" t="s">
        <v>199</v>
      </c>
      <c r="D162" s="228">
        <v>6761504795</v>
      </c>
      <c r="E162" s="230">
        <v>921233.62000000477</v>
      </c>
      <c r="F162" s="19">
        <f>+VLOOKUP(B162,Clasificación!C:C,1,FALSE)-B162</f>
        <v>0</v>
      </c>
    </row>
    <row r="163" spans="1:6" ht="17.25" customHeight="1">
      <c r="A163" s="19" t="s">
        <v>329</v>
      </c>
      <c r="B163" s="229">
        <v>2110111</v>
      </c>
      <c r="C163" s="232" t="s">
        <v>328</v>
      </c>
      <c r="D163" s="228">
        <v>6761504795</v>
      </c>
      <c r="E163" s="230">
        <v>921233.62000000477</v>
      </c>
      <c r="F163" s="19">
        <f>+VLOOKUP(B163,Clasificación!C:C,1,FALSE)-B163</f>
        <v>0</v>
      </c>
    </row>
    <row r="164" spans="1:6" ht="17.25" hidden="1" customHeight="1">
      <c r="B164" s="229">
        <v>21101111</v>
      </c>
      <c r="C164" s="232" t="s">
        <v>329</v>
      </c>
      <c r="D164" s="228">
        <v>6653571353</v>
      </c>
      <c r="E164" s="230">
        <v>906528.03000003099</v>
      </c>
      <c r="F164" s="19">
        <f>+VLOOKUP(B164,Clasificación!C:C,1,FALSE)-B164</f>
        <v>0</v>
      </c>
    </row>
    <row r="165" spans="1:6" ht="17.25" hidden="1" customHeight="1">
      <c r="B165" s="227">
        <v>2110111101</v>
      </c>
      <c r="C165" s="235" t="s">
        <v>642</v>
      </c>
      <c r="D165" s="226">
        <v>6651162563</v>
      </c>
      <c r="E165" s="233">
        <v>906199.84</v>
      </c>
      <c r="F165" s="19">
        <f>+VLOOKUP(B165,Clasificación!C:C,1,FALSE)-B165</f>
        <v>0</v>
      </c>
    </row>
    <row r="166" spans="1:6" ht="17.25" hidden="1" customHeight="1">
      <c r="B166" s="227">
        <v>2110111102</v>
      </c>
      <c r="C166" s="235" t="s">
        <v>271</v>
      </c>
      <c r="D166" s="226">
        <v>2408790</v>
      </c>
      <c r="E166" s="233">
        <v>328.19</v>
      </c>
      <c r="F166" s="19">
        <f>+VLOOKUP(B166,Clasificación!C:C,1,FALSE)-B166</f>
        <v>0</v>
      </c>
    </row>
    <row r="167" spans="1:6" ht="17.25" hidden="1" customHeight="1">
      <c r="A167" s="19" t="s">
        <v>1186</v>
      </c>
      <c r="B167" s="229">
        <v>21101114</v>
      </c>
      <c r="C167" s="232" t="s">
        <v>1135</v>
      </c>
      <c r="D167" s="228">
        <v>107933442</v>
      </c>
      <c r="E167" s="230">
        <v>14705.590000003578</v>
      </c>
      <c r="F167" s="19">
        <f>+VLOOKUP(B167,Clasificación!C:C,1,FALSE)-B167</f>
        <v>0</v>
      </c>
    </row>
    <row r="168" spans="1:6" ht="17.25" hidden="1" customHeight="1">
      <c r="B168" s="227">
        <v>2110111402</v>
      </c>
      <c r="C168" s="235" t="s">
        <v>1136</v>
      </c>
      <c r="D168" s="226">
        <v>107933442</v>
      </c>
      <c r="E168" s="233">
        <v>14705.590000003578</v>
      </c>
      <c r="F168" s="19">
        <f>+VLOOKUP(B168,Clasificación!C:C,1,FALSE)-B168</f>
        <v>0</v>
      </c>
    </row>
    <row r="169" spans="1:6" ht="17.25" hidden="1" customHeight="1">
      <c r="B169" s="229">
        <v>211015</v>
      </c>
      <c r="C169" s="232" t="s">
        <v>330</v>
      </c>
      <c r="D169" s="228">
        <v>16475144</v>
      </c>
      <c r="E169" s="230">
        <v>2244.679999999702</v>
      </c>
      <c r="F169" s="19">
        <f>+VLOOKUP(B169,Clasificación!C:C,1,FALSE)-B169</f>
        <v>0</v>
      </c>
    </row>
    <row r="170" spans="1:6" ht="17.25" hidden="1" customHeight="1">
      <c r="B170" s="229">
        <v>2110151</v>
      </c>
      <c r="C170" s="232" t="s">
        <v>330</v>
      </c>
      <c r="D170" s="228">
        <v>16475144</v>
      </c>
      <c r="E170" s="230">
        <v>2244.679999999702</v>
      </c>
      <c r="F170" s="19">
        <f>+VLOOKUP(B170,Clasificación!C:C,1,FALSE)-B170</f>
        <v>0</v>
      </c>
    </row>
    <row r="171" spans="1:6" ht="17.25" hidden="1" customHeight="1">
      <c r="A171" s="19" t="s">
        <v>1129</v>
      </c>
      <c r="B171" s="229">
        <v>21101511</v>
      </c>
      <c r="C171" s="232" t="s">
        <v>330</v>
      </c>
      <c r="D171" s="228">
        <v>16475144</v>
      </c>
      <c r="E171" s="230">
        <v>2244.679999999702</v>
      </c>
      <c r="F171" s="19">
        <f>+VLOOKUP(B171,Clasificación!C:C,1,FALSE)-B171</f>
        <v>0</v>
      </c>
    </row>
    <row r="172" spans="1:6" ht="17.25" hidden="1" customHeight="1">
      <c r="B172" s="227">
        <v>2110151101</v>
      </c>
      <c r="C172" s="235" t="s">
        <v>648</v>
      </c>
      <c r="D172" s="226">
        <v>15341466</v>
      </c>
      <c r="E172" s="233">
        <v>2090.2199999997392</v>
      </c>
      <c r="F172" s="19">
        <f>+VLOOKUP(B172,Clasificación!C:C,1,FALSE)-B172</f>
        <v>0</v>
      </c>
    </row>
    <row r="173" spans="1:6" ht="17.25" hidden="1" customHeight="1">
      <c r="B173" s="227">
        <v>2110151102</v>
      </c>
      <c r="C173" s="235" t="s">
        <v>273</v>
      </c>
      <c r="D173" s="226">
        <v>1133678</v>
      </c>
      <c r="E173" s="233">
        <v>154.45999999996275</v>
      </c>
      <c r="F173" s="19">
        <f>+VLOOKUP(B173,Clasificación!C:C,1,FALSE)-B173</f>
        <v>0</v>
      </c>
    </row>
    <row r="174" spans="1:6" ht="17.25" hidden="1" customHeight="1">
      <c r="B174" s="229">
        <v>211016</v>
      </c>
      <c r="C174" s="232" t="s">
        <v>649</v>
      </c>
      <c r="D174" s="228">
        <v>779999</v>
      </c>
      <c r="E174" s="230">
        <v>106.27</v>
      </c>
      <c r="F174" s="19">
        <f>+VLOOKUP(B174,Clasificación!C:C,1,FALSE)-B174</f>
        <v>0</v>
      </c>
    </row>
    <row r="175" spans="1:6" ht="17.25" hidden="1" customHeight="1">
      <c r="B175" s="229">
        <v>2110161</v>
      </c>
      <c r="C175" s="232" t="s">
        <v>650</v>
      </c>
      <c r="D175" s="228">
        <v>779999</v>
      </c>
      <c r="E175" s="230">
        <v>106.27</v>
      </c>
      <c r="F175" s="19">
        <f>+VLOOKUP(B175,Clasificación!C:C,1,FALSE)-B175</f>
        <v>0</v>
      </c>
    </row>
    <row r="176" spans="1:6" ht="17.25" hidden="1" customHeight="1">
      <c r="B176" s="229">
        <v>21101611</v>
      </c>
      <c r="C176" s="232" t="s">
        <v>650</v>
      </c>
      <c r="D176" s="228">
        <v>779999</v>
      </c>
      <c r="E176" s="230">
        <v>106.27</v>
      </c>
      <c r="F176" s="19">
        <f>+VLOOKUP(B176,Clasificación!C:C,1,FALSE)-B176</f>
        <v>0</v>
      </c>
    </row>
    <row r="177" spans="1:6" ht="17.25" hidden="1" customHeight="1">
      <c r="A177" s="19" t="s">
        <v>1317</v>
      </c>
      <c r="B177" s="227">
        <v>2110161101</v>
      </c>
      <c r="C177" s="235" t="s">
        <v>651</v>
      </c>
      <c r="D177" s="226">
        <v>779999</v>
      </c>
      <c r="E177" s="233">
        <v>106.27</v>
      </c>
      <c r="F177" s="19">
        <f>+VLOOKUP(B177,Clasificación!C:C,1,FALSE)-B177</f>
        <v>0</v>
      </c>
    </row>
    <row r="178" spans="1:6" ht="17.25" hidden="1" customHeight="1">
      <c r="B178" s="229">
        <v>213</v>
      </c>
      <c r="C178" s="232" t="s">
        <v>656</v>
      </c>
      <c r="D178" s="228">
        <v>8221232558</v>
      </c>
      <c r="E178" s="230">
        <v>1120116.9200000167</v>
      </c>
      <c r="F178" s="19">
        <f>+VLOOKUP(B178,Clasificación!C:C,1,FALSE)-B178</f>
        <v>0</v>
      </c>
    </row>
    <row r="179" spans="1:6" ht="17.25" hidden="1" customHeight="1">
      <c r="B179" s="229">
        <v>21303</v>
      </c>
      <c r="C179" s="232" t="s">
        <v>95</v>
      </c>
      <c r="D179" s="228">
        <v>8215177762</v>
      </c>
      <c r="E179" s="230">
        <v>1119291.98</v>
      </c>
      <c r="F179" s="19">
        <f>+VLOOKUP(B179,Clasificación!C:C,1,FALSE)-B179</f>
        <v>0</v>
      </c>
    </row>
    <row r="180" spans="1:6" ht="17.25" hidden="1" customHeight="1">
      <c r="B180" s="229">
        <v>213031</v>
      </c>
      <c r="C180" s="232" t="s">
        <v>670</v>
      </c>
      <c r="D180" s="228">
        <v>8215177762</v>
      </c>
      <c r="E180" s="230">
        <v>1119291.98</v>
      </c>
      <c r="F180" s="19">
        <f>+VLOOKUP(B180,Clasificación!C:C,1,FALSE)-B180</f>
        <v>0</v>
      </c>
    </row>
    <row r="181" spans="1:6" ht="17.25" hidden="1" customHeight="1">
      <c r="B181" s="229">
        <v>2130311</v>
      </c>
      <c r="C181" s="232" t="s">
        <v>671</v>
      </c>
      <c r="D181" s="228">
        <v>8215177762</v>
      </c>
      <c r="E181" s="230">
        <v>1119291.98</v>
      </c>
      <c r="F181" s="19">
        <f>+VLOOKUP(B181,Clasificación!C:C,1,FALSE)-B181</f>
        <v>0</v>
      </c>
    </row>
    <row r="182" spans="1:6" ht="17.25" hidden="1" customHeight="1">
      <c r="B182" s="229">
        <v>21303111</v>
      </c>
      <c r="C182" s="232" t="s">
        <v>672</v>
      </c>
      <c r="D182" s="228">
        <v>83113628</v>
      </c>
      <c r="E182" s="230">
        <v>11323.97</v>
      </c>
      <c r="F182" s="19">
        <f>+VLOOKUP(B182,Clasificación!C:C,1,FALSE)-B182</f>
        <v>0</v>
      </c>
    </row>
    <row r="183" spans="1:6" ht="17.25" hidden="1" customHeight="1">
      <c r="B183" s="227">
        <v>2130311101</v>
      </c>
      <c r="C183" s="235" t="s">
        <v>1484</v>
      </c>
      <c r="D183" s="226">
        <v>10186797</v>
      </c>
      <c r="E183" s="233">
        <v>1387.92</v>
      </c>
      <c r="F183" s="19">
        <f>+VLOOKUP(B183,Clasificación!C:C,1,FALSE)-B183</f>
        <v>0</v>
      </c>
    </row>
    <row r="184" spans="1:6" ht="17.25" hidden="1" customHeight="1">
      <c r="B184" s="227">
        <v>2130311102</v>
      </c>
      <c r="C184" s="235" t="s">
        <v>1264</v>
      </c>
      <c r="D184" s="226">
        <v>72926831</v>
      </c>
      <c r="E184" s="233">
        <v>9936.0500000000011</v>
      </c>
      <c r="F184" s="19">
        <f>+VLOOKUP(B184,Clasificación!C:C,1,FALSE)-B184</f>
        <v>0</v>
      </c>
    </row>
    <row r="185" spans="1:6" ht="17.25" hidden="1" customHeight="1">
      <c r="B185" s="229">
        <v>21303112</v>
      </c>
      <c r="C185" s="232" t="s">
        <v>675</v>
      </c>
      <c r="D185" s="228">
        <v>-76528460</v>
      </c>
      <c r="E185" s="230">
        <v>-10426.759999999998</v>
      </c>
      <c r="F185" s="19">
        <f>+VLOOKUP(B185,Clasificación!C:C,1,FALSE)-B185</f>
        <v>0</v>
      </c>
    </row>
    <row r="186" spans="1:6" ht="17.25" hidden="1" customHeight="1">
      <c r="B186" s="227">
        <v>2130311201</v>
      </c>
      <c r="C186" s="235" t="s">
        <v>1485</v>
      </c>
      <c r="D186" s="226">
        <v>-9685807</v>
      </c>
      <c r="E186" s="233">
        <v>-1319.66</v>
      </c>
      <c r="F186" s="19">
        <f>+VLOOKUP(B186,Clasificación!C:C,1,FALSE)-B186</f>
        <v>0</v>
      </c>
    </row>
    <row r="187" spans="1:6" ht="17.25" hidden="1" customHeight="1">
      <c r="B187" s="227">
        <v>2130311202</v>
      </c>
      <c r="C187" s="235" t="s">
        <v>1265</v>
      </c>
      <c r="D187" s="226">
        <v>-66842653</v>
      </c>
      <c r="E187" s="233">
        <v>-9107.1000000000022</v>
      </c>
      <c r="F187" s="19">
        <f>+VLOOKUP(B187,Clasificación!C:C,1,FALSE)-B187</f>
        <v>0</v>
      </c>
    </row>
    <row r="188" spans="1:6" ht="17.25" hidden="1" customHeight="1">
      <c r="B188" s="229">
        <v>21303113</v>
      </c>
      <c r="C188" s="232" t="s">
        <v>1266</v>
      </c>
      <c r="D188" s="228">
        <v>8208592594</v>
      </c>
      <c r="E188" s="230">
        <v>1118394.77</v>
      </c>
      <c r="F188" s="19">
        <f>+VLOOKUP(B188,Clasificación!C:C,1,FALSE)-B188</f>
        <v>0</v>
      </c>
    </row>
    <row r="189" spans="1:6" ht="17.25" hidden="1" customHeight="1">
      <c r="B189" s="227">
        <v>2130311301</v>
      </c>
      <c r="C189" s="235" t="s">
        <v>1486</v>
      </c>
      <c r="D189" s="226">
        <v>658959863</v>
      </c>
      <c r="E189" s="233">
        <v>89781.2</v>
      </c>
      <c r="F189" s="19">
        <f>+VLOOKUP(B189,Clasificación!C:C,1,FALSE)-B189</f>
        <v>0</v>
      </c>
    </row>
    <row r="190" spans="1:6" ht="17.25" hidden="1" customHeight="1">
      <c r="B190" s="227">
        <v>2130311302</v>
      </c>
      <c r="C190" s="235" t="s">
        <v>1267</v>
      </c>
      <c r="D190" s="226">
        <v>7549632731</v>
      </c>
      <c r="E190" s="233">
        <v>1028613.57</v>
      </c>
      <c r="F190" s="19">
        <f>+VLOOKUP(B190,Clasificación!C:C,1,FALSE)-B190</f>
        <v>0</v>
      </c>
    </row>
    <row r="191" spans="1:6" ht="17.25" hidden="1" customHeight="1">
      <c r="B191" s="229">
        <v>21304</v>
      </c>
      <c r="C191" s="232" t="s">
        <v>1476</v>
      </c>
      <c r="D191" s="228">
        <v>6054796</v>
      </c>
      <c r="E191" s="230">
        <v>824.94</v>
      </c>
      <c r="F191" s="19">
        <f>+VLOOKUP(B191,Clasificación!C:C,1,FALSE)-B191</f>
        <v>0</v>
      </c>
    </row>
    <row r="192" spans="1:6" ht="17.25" hidden="1" customHeight="1">
      <c r="A192" s="19" t="s">
        <v>100</v>
      </c>
      <c r="B192" s="229">
        <v>213041</v>
      </c>
      <c r="C192" s="232" t="s">
        <v>1477</v>
      </c>
      <c r="D192" s="228">
        <v>6054796</v>
      </c>
      <c r="E192" s="230">
        <v>824.94</v>
      </c>
      <c r="F192" s="19">
        <f>+VLOOKUP(B192,Clasificación!C:C,1,FALSE)-B192</f>
        <v>0</v>
      </c>
    </row>
    <row r="193" spans="1:7" ht="17.25" hidden="1" customHeight="1">
      <c r="A193" s="19" t="s">
        <v>276</v>
      </c>
      <c r="B193" s="229">
        <v>2130411</v>
      </c>
      <c r="C193" s="232" t="s">
        <v>1478</v>
      </c>
      <c r="D193" s="228">
        <v>6054796</v>
      </c>
      <c r="E193" s="230">
        <v>824.94</v>
      </c>
      <c r="F193" s="19">
        <f>+VLOOKUP(B193,Clasificación!C:C,1,FALSE)-B193</f>
        <v>0</v>
      </c>
    </row>
    <row r="194" spans="1:7" ht="17.25" hidden="1" customHeight="1">
      <c r="A194" s="19" t="s">
        <v>1117</v>
      </c>
      <c r="B194" s="229">
        <v>21304111</v>
      </c>
      <c r="C194" s="232" t="s">
        <v>1487</v>
      </c>
      <c r="D194" s="228">
        <v>6054796</v>
      </c>
      <c r="E194" s="230">
        <v>824.94</v>
      </c>
      <c r="F194" s="19">
        <f>+VLOOKUP(B194,Clasificación!C:C,1,FALSE)-B194</f>
        <v>0</v>
      </c>
    </row>
    <row r="195" spans="1:7" ht="17.25" hidden="1" customHeight="1">
      <c r="A195" s="19" t="s">
        <v>1116</v>
      </c>
      <c r="B195" s="227">
        <v>2130411101</v>
      </c>
      <c r="C195" s="235" t="s">
        <v>1488</v>
      </c>
      <c r="D195" s="226">
        <v>12109592</v>
      </c>
      <c r="E195" s="233">
        <v>1649.89</v>
      </c>
      <c r="F195" s="19">
        <f>+VLOOKUP(B195,Clasificación!C:C,1,FALSE)-B195</f>
        <v>0</v>
      </c>
    </row>
    <row r="196" spans="1:7" ht="17.25" hidden="1" customHeight="1">
      <c r="B196" s="227">
        <v>2130411102</v>
      </c>
      <c r="C196" s="235" t="s">
        <v>1489</v>
      </c>
      <c r="D196" s="226">
        <v>-6054796</v>
      </c>
      <c r="E196" s="233">
        <v>-824.94999999999982</v>
      </c>
      <c r="F196" s="19">
        <f>+VLOOKUP(B196,Clasificación!C:C,1,FALSE)-B196</f>
        <v>0</v>
      </c>
    </row>
    <row r="197" spans="1:7" ht="17.25" hidden="1" customHeight="1">
      <c r="B197" s="229">
        <v>214</v>
      </c>
      <c r="C197" s="232" t="s">
        <v>10</v>
      </c>
      <c r="D197" s="228">
        <v>627062720</v>
      </c>
      <c r="E197" s="230">
        <v>85435.310000000056</v>
      </c>
      <c r="F197" s="19">
        <f>+VLOOKUP(B197,Clasificación!C:C,1,FALSE)-B197</f>
        <v>0</v>
      </c>
    </row>
    <row r="198" spans="1:7" ht="17.25" hidden="1" customHeight="1">
      <c r="B198" s="229">
        <v>21401</v>
      </c>
      <c r="C198" s="232" t="s">
        <v>331</v>
      </c>
      <c r="D198" s="228">
        <v>522112707</v>
      </c>
      <c r="E198" s="230">
        <v>71136.200000000012</v>
      </c>
      <c r="F198" s="19">
        <f>+VLOOKUP(B198,Clasificación!C:C,1,FALSE)-B198</f>
        <v>0</v>
      </c>
      <c r="G198" s="144"/>
    </row>
    <row r="199" spans="1:7" ht="17.25" hidden="1" customHeight="1">
      <c r="B199" s="229">
        <v>214011</v>
      </c>
      <c r="C199" s="232" t="s">
        <v>331</v>
      </c>
      <c r="D199" s="228">
        <v>522112707</v>
      </c>
      <c r="E199" s="230">
        <v>71136.200000000012</v>
      </c>
      <c r="F199" s="19">
        <f>+VLOOKUP(B199,Clasificación!C:C,1,FALSE)-B199</f>
        <v>0</v>
      </c>
    </row>
    <row r="200" spans="1:7" ht="17.25" hidden="1" customHeight="1">
      <c r="A200" s="19" t="s">
        <v>128</v>
      </c>
      <c r="B200" s="229">
        <v>2140111</v>
      </c>
      <c r="C200" s="232" t="s">
        <v>331</v>
      </c>
      <c r="D200" s="228">
        <v>522112707</v>
      </c>
      <c r="E200" s="230">
        <v>71136.200000000012</v>
      </c>
      <c r="F200" s="19">
        <f>+VLOOKUP(B200,Clasificación!C:C,1,FALSE)-B200</f>
        <v>0</v>
      </c>
    </row>
    <row r="201" spans="1:7" ht="17.25" hidden="1" customHeight="1">
      <c r="B201" s="229">
        <v>21401111</v>
      </c>
      <c r="C201" s="232" t="s">
        <v>332</v>
      </c>
      <c r="D201" s="228">
        <v>522112707</v>
      </c>
      <c r="E201" s="230">
        <v>71136.200000000012</v>
      </c>
      <c r="F201" s="19">
        <f>+VLOOKUP(B201,Clasificación!C:C,1,FALSE)-B201</f>
        <v>0</v>
      </c>
    </row>
    <row r="202" spans="1:7" ht="17.25" hidden="1" customHeight="1">
      <c r="B202" s="227">
        <v>2140111103</v>
      </c>
      <c r="C202" s="235" t="s">
        <v>275</v>
      </c>
      <c r="D202" s="226">
        <v>134876733</v>
      </c>
      <c r="E202" s="233">
        <v>18376.53</v>
      </c>
      <c r="F202" s="19">
        <f>+VLOOKUP(B202,Clasificación!C:C,1,FALSE)-B202</f>
        <v>0</v>
      </c>
    </row>
    <row r="203" spans="1:7" ht="17.25" hidden="1" customHeight="1">
      <c r="B203" s="227">
        <v>2140111111</v>
      </c>
      <c r="C203" s="235" t="s">
        <v>1079</v>
      </c>
      <c r="D203" s="226">
        <v>305715600</v>
      </c>
      <c r="E203" s="233">
        <v>41652.78</v>
      </c>
      <c r="F203" s="19">
        <f>+VLOOKUP(B203,Clasificación!C:C,1,FALSE)-B203</f>
        <v>0</v>
      </c>
    </row>
    <row r="204" spans="1:7" ht="17.25" hidden="1" customHeight="1">
      <c r="B204" s="227">
        <v>2140111112</v>
      </c>
      <c r="C204" s="235" t="s">
        <v>1080</v>
      </c>
      <c r="D204" s="226">
        <v>81520374</v>
      </c>
      <c r="E204" s="233">
        <v>11106.89</v>
      </c>
      <c r="F204" s="19">
        <f>+VLOOKUP(B204,Clasificación!C:C,1,FALSE)-B204</f>
        <v>0</v>
      </c>
    </row>
    <row r="205" spans="1:7" ht="17.25" hidden="1" customHeight="1">
      <c r="A205" s="19" t="s">
        <v>1059</v>
      </c>
      <c r="B205" s="229">
        <v>21402</v>
      </c>
      <c r="C205" s="232" t="s">
        <v>686</v>
      </c>
      <c r="D205" s="228">
        <v>101868041</v>
      </c>
      <c r="E205" s="230">
        <v>13879.199999999983</v>
      </c>
      <c r="F205" s="19">
        <f>+VLOOKUP(B205,Clasificación!C:C,1,FALSE)-B205</f>
        <v>0</v>
      </c>
    </row>
    <row r="206" spans="1:7" ht="17.25" hidden="1" customHeight="1">
      <c r="A206" s="19" t="s">
        <v>1059</v>
      </c>
      <c r="B206" s="229">
        <v>214021</v>
      </c>
      <c r="C206" s="232" t="s">
        <v>686</v>
      </c>
      <c r="D206" s="228">
        <v>101868041</v>
      </c>
      <c r="E206" s="230">
        <v>13879.199999999983</v>
      </c>
      <c r="F206" s="19">
        <f>+VLOOKUP(B206,Clasificación!C:C,1,FALSE)-B206</f>
        <v>0</v>
      </c>
    </row>
    <row r="207" spans="1:7" ht="17.25" hidden="1" customHeight="1">
      <c r="B207" s="229">
        <v>2140211</v>
      </c>
      <c r="C207" s="232" t="s">
        <v>686</v>
      </c>
      <c r="D207" s="228">
        <v>101868041</v>
      </c>
      <c r="E207" s="230">
        <v>13879.199999999983</v>
      </c>
      <c r="F207" s="19">
        <f>+VLOOKUP(B207,Clasificación!C:C,1,FALSE)-B207</f>
        <v>0</v>
      </c>
    </row>
    <row r="208" spans="1:7" ht="17.25" hidden="1" customHeight="1">
      <c r="B208" s="229">
        <v>21402111</v>
      </c>
      <c r="C208" s="232" t="s">
        <v>686</v>
      </c>
      <c r="D208" s="228">
        <v>101868041</v>
      </c>
      <c r="E208" s="230">
        <v>13879.199999999983</v>
      </c>
      <c r="F208" s="19">
        <f>+VLOOKUP(B208,Clasificación!C:C,1,FALSE)-B208</f>
        <v>0</v>
      </c>
    </row>
    <row r="209" spans="1:7" ht="17.25" hidden="1" customHeight="1">
      <c r="B209" s="227">
        <v>2140211105</v>
      </c>
      <c r="C209" s="235" t="s">
        <v>690</v>
      </c>
      <c r="D209" s="226">
        <v>69218500</v>
      </c>
      <c r="E209" s="233">
        <v>9430.8000000000011</v>
      </c>
      <c r="F209" s="19">
        <f>+VLOOKUP(B209,Clasificación!C:C,1,FALSE)-B209</f>
        <v>0</v>
      </c>
    </row>
    <row r="210" spans="1:7" ht="17.25" hidden="1" customHeight="1">
      <c r="B210" s="227">
        <v>2140211106</v>
      </c>
      <c r="C210" s="235" t="s">
        <v>691</v>
      </c>
      <c r="D210" s="226">
        <v>32649541</v>
      </c>
      <c r="E210" s="233">
        <v>4448.3999999999978</v>
      </c>
      <c r="F210" s="19">
        <f>+VLOOKUP(B210,Clasificación!C:C,1,FALSE)-B210</f>
        <v>0</v>
      </c>
    </row>
    <row r="211" spans="1:7" ht="17.25" hidden="1" customHeight="1">
      <c r="B211" s="229">
        <v>21405</v>
      </c>
      <c r="C211" s="232" t="s">
        <v>125</v>
      </c>
      <c r="D211" s="228">
        <v>3081972</v>
      </c>
      <c r="E211" s="230">
        <v>419.90999999999985</v>
      </c>
      <c r="F211" s="19">
        <f>+VLOOKUP(B211,Clasificación!C:C,1,FALSE)-B211</f>
        <v>0</v>
      </c>
    </row>
    <row r="212" spans="1:7" ht="16.5" hidden="1" customHeight="1">
      <c r="B212" s="232">
        <v>214051</v>
      </c>
      <c r="C212" s="232" t="s">
        <v>125</v>
      </c>
      <c r="D212" s="231">
        <v>3081972</v>
      </c>
      <c r="E212" s="230">
        <v>419.90999999999985</v>
      </c>
      <c r="F212" s="19">
        <f>+VLOOKUP(B212,Clasificación!C:C,1,FALSE)-B212</f>
        <v>0</v>
      </c>
    </row>
    <row r="213" spans="1:7" ht="16.5" hidden="1" customHeight="1">
      <c r="B213" s="232">
        <v>2140511</v>
      </c>
      <c r="C213" s="232" t="s">
        <v>125</v>
      </c>
      <c r="D213" s="231">
        <v>3081972</v>
      </c>
      <c r="E213" s="230">
        <v>419.90999999999985</v>
      </c>
      <c r="F213" s="19">
        <f>+VLOOKUP(B213,Clasificación!C:C,1,FALSE)-B213</f>
        <v>0</v>
      </c>
    </row>
    <row r="214" spans="1:7" ht="16.5" hidden="1" customHeight="1">
      <c r="A214" s="19" t="s">
        <v>133</v>
      </c>
      <c r="B214" s="232">
        <v>21405111</v>
      </c>
      <c r="C214" s="232" t="s">
        <v>955</v>
      </c>
      <c r="D214" s="231">
        <v>3081972</v>
      </c>
      <c r="E214" s="230">
        <v>419.90999999999985</v>
      </c>
      <c r="F214" s="19">
        <f>+VLOOKUP(B214,Clasificación!C:C,1,FALSE)-B214</f>
        <v>0</v>
      </c>
    </row>
    <row r="215" spans="1:7" ht="16.5" hidden="1" customHeight="1">
      <c r="B215" s="235">
        <v>2140511101</v>
      </c>
      <c r="C215" s="235" t="s">
        <v>956</v>
      </c>
      <c r="D215" s="234">
        <v>2909197</v>
      </c>
      <c r="E215" s="233">
        <v>396.36500000000001</v>
      </c>
      <c r="F215" s="19">
        <f>+VLOOKUP(B215,Clasificación!C:C,1,FALSE)-B215</f>
        <v>0</v>
      </c>
    </row>
    <row r="216" spans="1:7" ht="16.5" hidden="1" customHeight="1">
      <c r="B216" s="235">
        <v>2140511102</v>
      </c>
      <c r="C216" s="235" t="s">
        <v>957</v>
      </c>
      <c r="D216" s="234">
        <v>172775</v>
      </c>
      <c r="E216" s="233">
        <v>23.539999999999964</v>
      </c>
      <c r="F216" s="19">
        <f>+VLOOKUP(B216,Clasificación!C:C,1,FALSE)-B216</f>
        <v>0</v>
      </c>
    </row>
    <row r="217" spans="1:7" ht="8.25" hidden="1" customHeight="1">
      <c r="B217" s="237"/>
      <c r="C217" s="237"/>
      <c r="D217" s="236"/>
      <c r="E217" s="89"/>
    </row>
    <row r="218" spans="1:7" ht="16.5" hidden="1" customHeight="1">
      <c r="B218" s="232">
        <v>3</v>
      </c>
      <c r="C218" s="232" t="s">
        <v>21</v>
      </c>
      <c r="D218" s="231">
        <v>12896306220</v>
      </c>
      <c r="E218" s="230">
        <v>1778190.8814000001</v>
      </c>
      <c r="F218" s="19">
        <f>+VLOOKUP(B218,Clasificación!C:C,1,FALSE)-B218</f>
        <v>0</v>
      </c>
      <c r="G218" s="177"/>
    </row>
    <row r="219" spans="1:7" ht="16.5" hidden="1" customHeight="1">
      <c r="B219" s="232">
        <v>301</v>
      </c>
      <c r="C219" s="232" t="s">
        <v>105</v>
      </c>
      <c r="D219" s="231">
        <v>18200000000</v>
      </c>
      <c r="E219" s="230">
        <v>2605980.71</v>
      </c>
      <c r="F219" s="19">
        <f>+VLOOKUP(B219,Clasificación!C:C,1,FALSE)-B219</f>
        <v>0</v>
      </c>
    </row>
    <row r="220" spans="1:7" ht="16.5" hidden="1" customHeight="1">
      <c r="B220" s="232">
        <v>3011</v>
      </c>
      <c r="C220" s="232" t="s">
        <v>334</v>
      </c>
      <c r="D220" s="231">
        <v>18200000000</v>
      </c>
      <c r="E220" s="230">
        <v>2605980.71</v>
      </c>
      <c r="F220" s="19">
        <f>+VLOOKUP(B220,Clasificación!C:C,1,FALSE)-B220</f>
        <v>0</v>
      </c>
    </row>
    <row r="221" spans="1:7" ht="16.5" hidden="1" customHeight="1">
      <c r="B221" s="232">
        <v>30111</v>
      </c>
      <c r="C221" s="232" t="s">
        <v>334</v>
      </c>
      <c r="D221" s="231">
        <v>18200000000</v>
      </c>
      <c r="E221" s="230">
        <v>2605980.71</v>
      </c>
      <c r="F221" s="19">
        <f>+VLOOKUP(B221,Clasificación!C:C,1,FALSE)-B221</f>
        <v>0</v>
      </c>
    </row>
    <row r="222" spans="1:7" ht="16.5" hidden="1" customHeight="1">
      <c r="A222" s="19" t="s">
        <v>279</v>
      </c>
      <c r="B222" s="232">
        <v>301112</v>
      </c>
      <c r="C222" s="232" t="s">
        <v>106</v>
      </c>
      <c r="D222" s="231">
        <v>18200000000</v>
      </c>
      <c r="E222" s="230">
        <v>2605980.71</v>
      </c>
      <c r="F222" s="19">
        <f>+VLOOKUP(B222,Clasificación!C:C,1,FALSE)-B222</f>
        <v>0</v>
      </c>
    </row>
    <row r="223" spans="1:7" ht="16.5" hidden="1" customHeight="1">
      <c r="B223" s="232">
        <v>3011121</v>
      </c>
      <c r="C223" s="232" t="s">
        <v>106</v>
      </c>
      <c r="D223" s="231">
        <v>18200000000</v>
      </c>
      <c r="E223" s="230">
        <v>2605980.71</v>
      </c>
      <c r="F223" s="19">
        <f>+VLOOKUP(B223,Clasificación!C:C,1,FALSE)-B223</f>
        <v>0</v>
      </c>
    </row>
    <row r="224" spans="1:7" ht="16.5" hidden="1" customHeight="1">
      <c r="B224" s="232">
        <v>30111211</v>
      </c>
      <c r="C224" s="232" t="s">
        <v>106</v>
      </c>
      <c r="D224" s="231">
        <v>18200000000</v>
      </c>
      <c r="E224" s="230">
        <v>2605980.71</v>
      </c>
      <c r="F224" s="19">
        <f>+VLOOKUP(B224,Clasificación!C:C,1,FALSE)-B224</f>
        <v>0</v>
      </c>
    </row>
    <row r="225" spans="1:6" ht="16.5" hidden="1" customHeight="1">
      <c r="B225" s="235">
        <v>3011121101</v>
      </c>
      <c r="C225" s="235" t="s">
        <v>278</v>
      </c>
      <c r="D225" s="234">
        <v>18200000000</v>
      </c>
      <c r="E225" s="233">
        <v>2605980.7050000001</v>
      </c>
      <c r="F225" s="19">
        <f>+VLOOKUP(B225,Clasificación!C:C,1,FALSE)-B225</f>
        <v>0</v>
      </c>
    </row>
    <row r="226" spans="1:6" ht="16.5" hidden="1" customHeight="1">
      <c r="B226" s="232">
        <v>302</v>
      </c>
      <c r="C226" s="232" t="s">
        <v>335</v>
      </c>
      <c r="D226" s="231">
        <v>637857678</v>
      </c>
      <c r="E226" s="230">
        <v>91749.82</v>
      </c>
      <c r="F226" s="19">
        <f>+VLOOKUP(B226,Clasificación!C:C,1,FALSE)-B226</f>
        <v>0</v>
      </c>
    </row>
    <row r="227" spans="1:6" ht="16.5" hidden="1" customHeight="1">
      <c r="B227" s="232">
        <v>3021</v>
      </c>
      <c r="C227" s="232" t="s">
        <v>279</v>
      </c>
      <c r="D227" s="231">
        <v>637857678</v>
      </c>
      <c r="E227" s="230">
        <v>91749.82</v>
      </c>
      <c r="F227" s="19">
        <f>+VLOOKUP(B227,Clasificación!C:C,1,FALSE)-B227</f>
        <v>0</v>
      </c>
    </row>
    <row r="228" spans="1:6" ht="16.5" hidden="1" customHeight="1">
      <c r="B228" s="232">
        <v>30211</v>
      </c>
      <c r="C228" s="232" t="s">
        <v>279</v>
      </c>
      <c r="D228" s="231">
        <v>637857678</v>
      </c>
      <c r="E228" s="230">
        <v>91749.82</v>
      </c>
      <c r="F228" s="19">
        <f>+VLOOKUP(B228,Clasificación!C:C,1,FALSE)-B228</f>
        <v>0</v>
      </c>
    </row>
    <row r="229" spans="1:6" ht="16.5" hidden="1" customHeight="1">
      <c r="A229" s="19" t="s">
        <v>170</v>
      </c>
      <c r="B229" s="232">
        <v>302111</v>
      </c>
      <c r="C229" s="232" t="s">
        <v>279</v>
      </c>
      <c r="D229" s="231">
        <v>637857678</v>
      </c>
      <c r="E229" s="230">
        <v>91749.82</v>
      </c>
      <c r="F229" s="19">
        <f>+VLOOKUP(B229,Clasificación!C:C,1,FALSE)-B229</f>
        <v>0</v>
      </c>
    </row>
    <row r="230" spans="1:6" ht="16.5" hidden="1" customHeight="1">
      <c r="A230" s="19" t="s">
        <v>42</v>
      </c>
      <c r="B230" s="232">
        <v>3021111</v>
      </c>
      <c r="C230" s="232" t="s">
        <v>279</v>
      </c>
      <c r="D230" s="231">
        <v>637857678</v>
      </c>
      <c r="E230" s="230">
        <v>91749.82</v>
      </c>
      <c r="F230" s="19">
        <f>+VLOOKUP(B230,Clasificación!C:C,1,FALSE)-B230</f>
        <v>0</v>
      </c>
    </row>
    <row r="231" spans="1:6" ht="16.5" hidden="1" customHeight="1">
      <c r="B231" s="232">
        <v>30211111</v>
      </c>
      <c r="C231" s="232" t="s">
        <v>279</v>
      </c>
      <c r="D231" s="231">
        <v>637857678</v>
      </c>
      <c r="E231" s="230">
        <v>91749.82</v>
      </c>
    </row>
    <row r="232" spans="1:6" ht="16.5" hidden="1" customHeight="1">
      <c r="B232" s="235">
        <v>3021111101</v>
      </c>
      <c r="C232" s="235" t="s">
        <v>279</v>
      </c>
      <c r="D232" s="234">
        <v>637857678</v>
      </c>
      <c r="E232" s="233">
        <v>91749.82</v>
      </c>
    </row>
    <row r="233" spans="1:6" ht="16.5" hidden="1" customHeight="1">
      <c r="B233" s="232">
        <v>304</v>
      </c>
      <c r="C233" s="232" t="s">
        <v>81</v>
      </c>
      <c r="D233" s="231">
        <v>-5941551458</v>
      </c>
      <c r="E233" s="230">
        <v>-919539.64859999996</v>
      </c>
    </row>
    <row r="234" spans="1:6" ht="16.5" hidden="1" customHeight="1">
      <c r="B234" s="232">
        <v>3041</v>
      </c>
      <c r="C234" s="232" t="s">
        <v>336</v>
      </c>
      <c r="D234" s="231">
        <v>-5941551458</v>
      </c>
      <c r="E234" s="230">
        <v>-919539.64859999996</v>
      </c>
    </row>
    <row r="235" spans="1:6" ht="16.5" hidden="1" customHeight="1">
      <c r="B235" s="232">
        <v>30411</v>
      </c>
      <c r="C235" s="232" t="s">
        <v>336</v>
      </c>
      <c r="D235" s="231">
        <v>-5941551458</v>
      </c>
      <c r="E235" s="230">
        <v>-919539.64859999996</v>
      </c>
    </row>
    <row r="236" spans="1:6" ht="16.5" hidden="1" customHeight="1">
      <c r="B236" s="232">
        <v>304111</v>
      </c>
      <c r="C236" s="232" t="s">
        <v>336</v>
      </c>
      <c r="D236" s="231">
        <v>-5941551458</v>
      </c>
      <c r="E236" s="230">
        <v>-919539.64859999996</v>
      </c>
    </row>
    <row r="237" spans="1:6" ht="16.5" hidden="1" customHeight="1">
      <c r="B237" s="232">
        <v>3041111</v>
      </c>
      <c r="C237" s="232" t="s">
        <v>336</v>
      </c>
      <c r="D237" s="231">
        <v>-5941551458</v>
      </c>
      <c r="E237" s="230">
        <v>-919539.64859999996</v>
      </c>
    </row>
    <row r="238" spans="1:6" ht="16.5" hidden="1" customHeight="1">
      <c r="B238" s="232">
        <v>30411111</v>
      </c>
      <c r="C238" s="232" t="s">
        <v>336</v>
      </c>
      <c r="D238" s="231">
        <v>-5941551458</v>
      </c>
      <c r="E238" s="230">
        <v>-919539.64859999996</v>
      </c>
    </row>
    <row r="239" spans="1:6" ht="16.5" hidden="1" customHeight="1">
      <c r="B239" s="235">
        <v>3041111101</v>
      </c>
      <c r="C239" s="235" t="s">
        <v>107</v>
      </c>
      <c r="D239" s="234">
        <v>-1721528850</v>
      </c>
      <c r="E239" s="233">
        <v>-201042.61</v>
      </c>
    </row>
    <row r="240" spans="1:6" ht="16.5" hidden="1" customHeight="1">
      <c r="B240" s="235">
        <v>3041111102</v>
      </c>
      <c r="C240" s="235" t="s">
        <v>108</v>
      </c>
      <c r="D240" s="234">
        <v>-4220022608</v>
      </c>
      <c r="E240" s="233">
        <v>-718497.03859999997</v>
      </c>
      <c r="F240" s="19">
        <f>+VLOOKUP(B240,Clasificación!C:C,1,FALSE)-B240</f>
        <v>0</v>
      </c>
    </row>
    <row r="241" spans="2:6" ht="8.25" hidden="1" customHeight="1">
      <c r="B241" s="237"/>
      <c r="C241" s="237"/>
      <c r="D241" s="236"/>
      <c r="E241" s="89"/>
    </row>
    <row r="242" spans="2:6" ht="16.5" hidden="1" customHeight="1">
      <c r="B242" s="232">
        <v>6</v>
      </c>
      <c r="C242" s="232" t="s">
        <v>817</v>
      </c>
      <c r="D242" s="231">
        <v>1505350433220</v>
      </c>
      <c r="E242" s="230">
        <v>218924287.711</v>
      </c>
      <c r="F242" s="19">
        <f>+VLOOKUP(B242,Clasificación!C:C,1,FALSE)-B242</f>
        <v>0</v>
      </c>
    </row>
    <row r="243" spans="2:6" ht="16.5" hidden="1" customHeight="1">
      <c r="B243" s="232">
        <v>61</v>
      </c>
      <c r="C243" s="232" t="s">
        <v>818</v>
      </c>
      <c r="D243" s="231">
        <v>1505350433220</v>
      </c>
      <c r="E243" s="230">
        <v>218924287.711</v>
      </c>
      <c r="F243" s="19">
        <f>+VLOOKUP(B243,Clasificación!C:C,1,FALSE)-B243</f>
        <v>0</v>
      </c>
    </row>
    <row r="244" spans="2:6" ht="16.5" hidden="1" customHeight="1">
      <c r="B244" s="232">
        <v>611</v>
      </c>
      <c r="C244" s="232" t="s">
        <v>819</v>
      </c>
      <c r="D244" s="231">
        <v>1500811868836</v>
      </c>
      <c r="E244" s="230">
        <v>218266900.07100001</v>
      </c>
      <c r="F244" s="19">
        <f>+VLOOKUP(B244,Clasificación!C:C,1,FALSE)-B244</f>
        <v>0</v>
      </c>
    </row>
    <row r="245" spans="2:6" ht="16.5" hidden="1" customHeight="1">
      <c r="B245" s="232">
        <v>61101</v>
      </c>
      <c r="C245" s="232" t="s">
        <v>819</v>
      </c>
      <c r="D245" s="231">
        <v>1500811868836</v>
      </c>
      <c r="E245" s="230">
        <v>218266900.07100001</v>
      </c>
      <c r="F245" s="19">
        <f>+VLOOKUP(B245,Clasificación!C:C,1,FALSE)-B245</f>
        <v>0</v>
      </c>
    </row>
    <row r="246" spans="2:6" ht="16.5" hidden="1" customHeight="1">
      <c r="B246" s="232">
        <v>611011</v>
      </c>
      <c r="C246" s="232" t="s">
        <v>819</v>
      </c>
      <c r="D246" s="231">
        <v>1500811868836</v>
      </c>
      <c r="E246" s="230">
        <v>218266900.07100001</v>
      </c>
      <c r="F246" s="19">
        <f>+VLOOKUP(B246,Clasificación!C:C,1,FALSE)-B246</f>
        <v>0</v>
      </c>
    </row>
    <row r="247" spans="2:6" ht="16.5" hidden="1" customHeight="1">
      <c r="B247" s="232">
        <v>6110110</v>
      </c>
      <c r="C247" s="232" t="s">
        <v>820</v>
      </c>
      <c r="D247" s="231">
        <v>1334905071145</v>
      </c>
      <c r="E247" s="230">
        <v>194387016.111</v>
      </c>
      <c r="F247" s="19">
        <f>+VLOOKUP(B247,Clasificación!C:C,1,FALSE)-B247</f>
        <v>0</v>
      </c>
    </row>
    <row r="248" spans="2:6" ht="16.5" hidden="1" customHeight="1">
      <c r="B248" s="232">
        <v>61101101</v>
      </c>
      <c r="C248" s="232" t="s">
        <v>455</v>
      </c>
      <c r="D248" s="231">
        <v>1045619510</v>
      </c>
      <c r="E248" s="230">
        <v>144084.66</v>
      </c>
      <c r="F248" s="19">
        <f>+VLOOKUP(B248,Clasificación!C:C,1,FALSE)-B248</f>
        <v>0</v>
      </c>
    </row>
    <row r="249" spans="2:6" ht="16.5" hidden="1" customHeight="1">
      <c r="B249" s="235">
        <v>6110110101</v>
      </c>
      <c r="C249" s="235" t="s">
        <v>821</v>
      </c>
      <c r="D249" s="234">
        <v>1045619510</v>
      </c>
      <c r="E249" s="233">
        <v>144084.66</v>
      </c>
      <c r="F249" s="19">
        <f>+VLOOKUP(B249,Clasificación!C:C,1,FALSE)-B249</f>
        <v>0</v>
      </c>
    </row>
    <row r="250" spans="2:6" ht="16.5" hidden="1" customHeight="1">
      <c r="B250" s="232">
        <v>61101102</v>
      </c>
      <c r="C250" s="232" t="s">
        <v>456</v>
      </c>
      <c r="D250" s="231">
        <v>7886805298</v>
      </c>
      <c r="E250" s="230">
        <v>1173318.77</v>
      </c>
      <c r="F250" s="19">
        <f>+VLOOKUP(B250,Clasificación!C:C,1,FALSE)-B250</f>
        <v>0</v>
      </c>
    </row>
    <row r="251" spans="2:6" ht="16.5" hidden="1" customHeight="1">
      <c r="B251" s="235">
        <v>6110110201</v>
      </c>
      <c r="C251" s="235" t="s">
        <v>823</v>
      </c>
      <c r="D251" s="234">
        <v>7886805298</v>
      </c>
      <c r="E251" s="233">
        <v>1173318.77</v>
      </c>
      <c r="F251" s="19">
        <f>+VLOOKUP(B251,Clasificación!C:C,1,FALSE)-B251</f>
        <v>0</v>
      </c>
    </row>
    <row r="252" spans="2:6" ht="16.5" hidden="1" customHeight="1">
      <c r="B252" s="232">
        <v>61101103</v>
      </c>
      <c r="C252" s="232" t="s">
        <v>458</v>
      </c>
      <c r="D252" s="231">
        <v>733724115</v>
      </c>
      <c r="E252" s="230">
        <v>68502.540000000037</v>
      </c>
      <c r="F252" s="19">
        <f>+VLOOKUP(B252,Clasificación!C:C,1,FALSE)-B252</f>
        <v>0</v>
      </c>
    </row>
    <row r="253" spans="2:6" ht="16.5" hidden="1" customHeight="1">
      <c r="B253" s="235">
        <v>6110110301</v>
      </c>
      <c r="C253" s="235" t="s">
        <v>825</v>
      </c>
      <c r="D253" s="234">
        <v>733724115</v>
      </c>
      <c r="E253" s="233">
        <v>68502.540000000037</v>
      </c>
      <c r="F253" s="19">
        <f>+VLOOKUP(B253,Clasificación!C:C,1,FALSE)-B253</f>
        <v>0</v>
      </c>
    </row>
    <row r="254" spans="2:6" ht="16.5" hidden="1" customHeight="1">
      <c r="B254" s="232">
        <v>61101104</v>
      </c>
      <c r="C254" s="232" t="s">
        <v>459</v>
      </c>
      <c r="D254" s="231">
        <v>10093382876</v>
      </c>
      <c r="E254" s="230">
        <v>1558413.6800000006</v>
      </c>
      <c r="F254" s="19">
        <f>+VLOOKUP(B254,Clasificación!C:C,1,FALSE)-B254</f>
        <v>0</v>
      </c>
    </row>
    <row r="255" spans="2:6" ht="16.5" hidden="1" customHeight="1">
      <c r="B255" s="235">
        <v>6110110401</v>
      </c>
      <c r="C255" s="235" t="s">
        <v>827</v>
      </c>
      <c r="D255" s="234">
        <v>10093382876</v>
      </c>
      <c r="E255" s="233">
        <v>1558413.6800000006</v>
      </c>
      <c r="F255" s="19">
        <f>+VLOOKUP(B255,Clasificación!C:C,1,FALSE)-B255</f>
        <v>0</v>
      </c>
    </row>
    <row r="256" spans="2:6" ht="16.5" hidden="1" customHeight="1">
      <c r="B256" s="232">
        <v>61101105</v>
      </c>
      <c r="C256" s="232" t="s">
        <v>249</v>
      </c>
      <c r="D256" s="231">
        <v>22915775260</v>
      </c>
      <c r="E256" s="230">
        <v>145985.46</v>
      </c>
      <c r="F256" s="19">
        <f>+VLOOKUP(B256,Clasificación!C:C,1,FALSE)-B256</f>
        <v>0</v>
      </c>
    </row>
    <row r="257" spans="2:6" ht="16.5" hidden="1" customHeight="1">
      <c r="B257" s="235">
        <v>6110110501</v>
      </c>
      <c r="C257" s="235" t="s">
        <v>829</v>
      </c>
      <c r="D257" s="234">
        <v>21070500000</v>
      </c>
      <c r="E257" s="233">
        <v>411629.69</v>
      </c>
      <c r="F257" s="19">
        <f>+VLOOKUP(B257,Clasificación!C:C,1,FALSE)-B257</f>
        <v>0</v>
      </c>
    </row>
    <row r="258" spans="2:6" ht="16.5" hidden="1" customHeight="1">
      <c r="B258" s="235">
        <v>6110110502</v>
      </c>
      <c r="C258" s="235" t="s">
        <v>830</v>
      </c>
      <c r="D258" s="234">
        <v>1845275260</v>
      </c>
      <c r="E258" s="233">
        <v>265644.23</v>
      </c>
      <c r="F258" s="19">
        <f>+VLOOKUP(B258,Clasificación!C:C,1,FALSE)-B258</f>
        <v>0</v>
      </c>
    </row>
    <row r="259" spans="2:6" ht="16.5" hidden="1" customHeight="1">
      <c r="B259" s="232">
        <v>61101106</v>
      </c>
      <c r="C259" s="232" t="s">
        <v>250</v>
      </c>
      <c r="D259" s="231">
        <v>55404583499</v>
      </c>
      <c r="E259" s="230">
        <v>8216792.9199999999</v>
      </c>
      <c r="F259" s="19">
        <f>+VLOOKUP(B259,Clasificación!C:C,1,FALSE)-B259</f>
        <v>0</v>
      </c>
    </row>
    <row r="260" spans="2:6" ht="16.5" hidden="1" customHeight="1">
      <c r="B260" s="235">
        <v>6110110601</v>
      </c>
      <c r="C260" s="235" t="s">
        <v>831</v>
      </c>
      <c r="D260" s="234">
        <v>53871301043</v>
      </c>
      <c r="E260" s="233">
        <v>7891947</v>
      </c>
      <c r="F260" s="19">
        <f>+VLOOKUP(B260,Clasificación!C:C,1,FALSE)-B260</f>
        <v>0</v>
      </c>
    </row>
    <row r="261" spans="2:6" ht="16.5" hidden="1" customHeight="1">
      <c r="B261" s="235">
        <v>6110110602</v>
      </c>
      <c r="C261" s="235" t="s">
        <v>832</v>
      </c>
      <c r="D261" s="234">
        <v>1533282456</v>
      </c>
      <c r="E261" s="233">
        <v>324845.91999999993</v>
      </c>
      <c r="F261" s="19">
        <f>+VLOOKUP(B261,Clasificación!C:C,1,FALSE)-B261</f>
        <v>0</v>
      </c>
    </row>
    <row r="262" spans="2:6" ht="16.5" hidden="1" customHeight="1">
      <c r="B262" s="232">
        <v>61101107</v>
      </c>
      <c r="C262" s="232" t="s">
        <v>251</v>
      </c>
      <c r="D262" s="231">
        <v>91950463137</v>
      </c>
      <c r="E262" s="230">
        <v>15471962.99</v>
      </c>
      <c r="F262" s="19">
        <f>+VLOOKUP(B262,Clasificación!C:C,1,FALSE)-B262</f>
        <v>0</v>
      </c>
    </row>
    <row r="263" spans="2:6" ht="16.5" hidden="1" customHeight="1">
      <c r="B263" s="235">
        <v>6110110701</v>
      </c>
      <c r="C263" s="235" t="s">
        <v>833</v>
      </c>
      <c r="D263" s="234">
        <v>91950463137</v>
      </c>
      <c r="E263" s="233">
        <v>15471962.99</v>
      </c>
      <c r="F263" s="19">
        <f>+VLOOKUP(B263,Clasificación!C:C,1,FALSE)-B263</f>
        <v>0</v>
      </c>
    </row>
    <row r="264" spans="2:6" ht="16.5" hidden="1" customHeight="1">
      <c r="B264" s="232">
        <v>61101108</v>
      </c>
      <c r="C264" s="232" t="s">
        <v>252</v>
      </c>
      <c r="D264" s="231">
        <v>69057795366</v>
      </c>
      <c r="E264" s="230">
        <v>10000650.261</v>
      </c>
      <c r="F264" s="19">
        <f>+VLOOKUP(B264,Clasificación!C:C,1,FALSE)-B264</f>
        <v>0</v>
      </c>
    </row>
    <row r="265" spans="2:6" ht="16.5" hidden="1" customHeight="1">
      <c r="B265" s="235">
        <v>6110110801</v>
      </c>
      <c r="C265" s="235" t="s">
        <v>835</v>
      </c>
      <c r="D265" s="234">
        <v>69057795366</v>
      </c>
      <c r="E265" s="233">
        <v>10000650.261</v>
      </c>
      <c r="F265" s="19">
        <f>+VLOOKUP(B265,Clasificación!C:C,1,FALSE)-B265</f>
        <v>0</v>
      </c>
    </row>
    <row r="266" spans="2:6" ht="16.5" hidden="1" customHeight="1">
      <c r="B266" s="232">
        <v>61101113</v>
      </c>
      <c r="C266" s="232" t="s">
        <v>737</v>
      </c>
      <c r="D266" s="231">
        <v>775142739659.00012</v>
      </c>
      <c r="E266" s="230">
        <v>115211390.11</v>
      </c>
      <c r="F266" s="19">
        <f>+VLOOKUP(B266,Clasificación!C:C,1,FALSE)-B266</f>
        <v>0</v>
      </c>
    </row>
    <row r="267" spans="2:6" ht="16.5" hidden="1" customHeight="1">
      <c r="B267" s="235">
        <v>6110111301</v>
      </c>
      <c r="C267" s="235" t="s">
        <v>844</v>
      </c>
      <c r="D267" s="234">
        <v>775142739659.00012</v>
      </c>
      <c r="E267" s="233">
        <v>115211390.11</v>
      </c>
      <c r="F267" s="19">
        <f>+VLOOKUP(B267,Clasificación!C:C,1,FALSE)-B267</f>
        <v>0</v>
      </c>
    </row>
    <row r="268" spans="2:6" ht="16.5" hidden="1" customHeight="1">
      <c r="B268" s="232">
        <v>61101114</v>
      </c>
      <c r="C268" s="232" t="s">
        <v>738</v>
      </c>
      <c r="D268" s="231">
        <v>151981400714</v>
      </c>
      <c r="E268" s="230">
        <v>21701293.77</v>
      </c>
      <c r="F268" s="19">
        <f>+VLOOKUP(B268,Clasificación!C:C,1,FALSE)-B268</f>
        <v>0</v>
      </c>
    </row>
    <row r="269" spans="2:6" ht="16.5" hidden="1" customHeight="1">
      <c r="B269" s="235">
        <v>6110111401</v>
      </c>
      <c r="C269" s="235" t="s">
        <v>846</v>
      </c>
      <c r="D269" s="234">
        <v>151981400714</v>
      </c>
      <c r="E269" s="233">
        <v>21701293.77</v>
      </c>
      <c r="F269" s="19">
        <f>+VLOOKUP(B269,Clasificación!C:C,1,FALSE)-B269</f>
        <v>0</v>
      </c>
    </row>
    <row r="270" spans="2:6" ht="16.5" hidden="1" customHeight="1">
      <c r="B270" s="232">
        <v>61101118</v>
      </c>
      <c r="C270" s="232" t="s">
        <v>282</v>
      </c>
      <c r="D270" s="231">
        <v>71077915058</v>
      </c>
      <c r="E270" s="230">
        <v>9886777.8699999992</v>
      </c>
      <c r="F270" s="19">
        <f>+VLOOKUP(B270,Clasificación!C:C,1,FALSE)-B270</f>
        <v>0</v>
      </c>
    </row>
    <row r="271" spans="2:6" ht="16.5" hidden="1" customHeight="1">
      <c r="B271" s="235">
        <v>6110111801</v>
      </c>
      <c r="C271" s="235" t="s">
        <v>854</v>
      </c>
      <c r="D271" s="234">
        <v>70812283950</v>
      </c>
      <c r="E271" s="233">
        <v>9850000</v>
      </c>
      <c r="F271" s="19">
        <f>+VLOOKUP(B271,Clasificación!C:C,1,FALSE)-B271</f>
        <v>0</v>
      </c>
    </row>
    <row r="272" spans="2:6" ht="16.5" hidden="1" customHeight="1">
      <c r="B272" s="235">
        <v>6110111802</v>
      </c>
      <c r="C272" s="235" t="s">
        <v>855</v>
      </c>
      <c r="D272" s="234">
        <v>265631108</v>
      </c>
      <c r="E272" s="233">
        <v>36777.870000000003</v>
      </c>
      <c r="F272" s="19">
        <f>+VLOOKUP(B272,Clasificación!C:C,1,FALSE)-B272</f>
        <v>0</v>
      </c>
    </row>
    <row r="273" spans="2:6" ht="16.5" hidden="1" customHeight="1">
      <c r="B273" s="232">
        <v>61101129</v>
      </c>
      <c r="C273" s="232" t="s">
        <v>874</v>
      </c>
      <c r="D273" s="231">
        <v>24110833500</v>
      </c>
      <c r="E273" s="230">
        <v>3450895.03</v>
      </c>
      <c r="F273" s="19">
        <f>+VLOOKUP(B273,Clasificación!C:C,1,FALSE)-B273</f>
        <v>0</v>
      </c>
    </row>
    <row r="274" spans="2:6" ht="16.5" hidden="1" customHeight="1">
      <c r="B274" s="235">
        <v>6110112901</v>
      </c>
      <c r="C274" s="235" t="s">
        <v>875</v>
      </c>
      <c r="D274" s="234">
        <v>24110833500</v>
      </c>
      <c r="E274" s="233">
        <v>3450895.03</v>
      </c>
      <c r="F274" s="19">
        <f>+VLOOKUP(B274,Clasificación!C:C,1,FALSE)-B274</f>
        <v>0</v>
      </c>
    </row>
    <row r="275" spans="2:6" ht="16.5" hidden="1" customHeight="1">
      <c r="B275" s="232">
        <v>61101131</v>
      </c>
      <c r="C275" s="232" t="s">
        <v>268</v>
      </c>
      <c r="D275" s="231">
        <v>53504033153</v>
      </c>
      <c r="E275" s="230">
        <v>7648918.9700000016</v>
      </c>
      <c r="F275" s="19">
        <f>+VLOOKUP(B275,Clasificación!C:C,1,FALSE)-B275</f>
        <v>0</v>
      </c>
    </row>
    <row r="276" spans="2:6" ht="16.5" hidden="1" customHeight="1">
      <c r="B276" s="235">
        <v>6110113101</v>
      </c>
      <c r="C276" s="235" t="s">
        <v>880</v>
      </c>
      <c r="D276" s="234">
        <v>53504033153</v>
      </c>
      <c r="E276" s="233">
        <v>7648918.9700000016</v>
      </c>
      <c r="F276" s="19">
        <f>+VLOOKUP(B276,Clasificación!C:C,1,FALSE)-B276</f>
        <v>0</v>
      </c>
    </row>
    <row r="277" spans="2:6" ht="16.5" hidden="1" customHeight="1">
      <c r="B277" s="232">
        <v>6110120</v>
      </c>
      <c r="C277" s="232" t="s">
        <v>1137</v>
      </c>
      <c r="D277" s="231">
        <v>165906797691</v>
      </c>
      <c r="E277" s="230">
        <v>23879883.960000001</v>
      </c>
      <c r="F277" s="19">
        <f>+VLOOKUP(B277,Clasificación!C:C,1,FALSE)-B277</f>
        <v>0</v>
      </c>
    </row>
    <row r="278" spans="2:6" ht="16.5" hidden="1" customHeight="1">
      <c r="B278" s="232">
        <v>61101201</v>
      </c>
      <c r="C278" s="232" t="s">
        <v>1138</v>
      </c>
      <c r="D278" s="231">
        <v>165906797691</v>
      </c>
      <c r="E278" s="230">
        <v>23879883.960000001</v>
      </c>
      <c r="F278" s="19">
        <f>+VLOOKUP(B278,Clasificación!C:C,1,FALSE)-B278</f>
        <v>0</v>
      </c>
    </row>
    <row r="279" spans="2:6" ht="16.5" hidden="1" customHeight="1">
      <c r="B279" s="235">
        <v>6110120101</v>
      </c>
      <c r="C279" s="235" t="s">
        <v>1139</v>
      </c>
      <c r="D279" s="234">
        <v>165906797691</v>
      </c>
      <c r="E279" s="233">
        <v>23879883.960000001</v>
      </c>
      <c r="F279" s="19">
        <f>+VLOOKUP(B279,Clasificación!C:C,1,FALSE)-B279</f>
        <v>0</v>
      </c>
    </row>
    <row r="280" spans="2:6" ht="16.5" hidden="1" customHeight="1">
      <c r="B280" s="232">
        <v>614</v>
      </c>
      <c r="C280" s="232" t="s">
        <v>1140</v>
      </c>
      <c r="D280" s="231">
        <v>4538564384</v>
      </c>
      <c r="E280" s="230">
        <v>657387.64</v>
      </c>
      <c r="F280" s="19">
        <f>+VLOOKUP(B280,Clasificación!C:C,1,FALSE)-B280</f>
        <v>0</v>
      </c>
    </row>
    <row r="281" spans="2:6" ht="16.5" hidden="1" customHeight="1">
      <c r="B281" s="232">
        <v>61401</v>
      </c>
      <c r="C281" s="232" t="s">
        <v>1140</v>
      </c>
      <c r="D281" s="231">
        <v>4538564384</v>
      </c>
      <c r="E281" s="230">
        <v>657387.64</v>
      </c>
      <c r="F281" s="19">
        <f>+VLOOKUP(B281,Clasificación!C:C,1,FALSE)-B281</f>
        <v>0</v>
      </c>
    </row>
    <row r="282" spans="2:6" ht="16.5" hidden="1" customHeight="1">
      <c r="B282" s="232">
        <v>614011</v>
      </c>
      <c r="C282" s="232" t="s">
        <v>1140</v>
      </c>
      <c r="D282" s="231">
        <v>4538564384</v>
      </c>
      <c r="E282" s="230">
        <v>657387.64</v>
      </c>
      <c r="F282" s="19">
        <f>+VLOOKUP(B282,Clasificación!C:C,1,FALSE)-B282</f>
        <v>0</v>
      </c>
    </row>
    <row r="283" spans="2:6" ht="16.5" hidden="1" customHeight="1">
      <c r="B283" s="232">
        <v>6140110</v>
      </c>
      <c r="C283" s="232" t="s">
        <v>1140</v>
      </c>
      <c r="D283" s="231">
        <v>4538564384</v>
      </c>
      <c r="E283" s="230">
        <v>657387.64</v>
      </c>
      <c r="F283" s="19">
        <f>+VLOOKUP(B283,Clasificación!C:C,1,FALSE)-B283</f>
        <v>0</v>
      </c>
    </row>
    <row r="284" spans="2:6" ht="16.5" hidden="1" customHeight="1">
      <c r="B284" s="232">
        <v>61401101</v>
      </c>
      <c r="C284" s="232" t="s">
        <v>1140</v>
      </c>
      <c r="D284" s="231">
        <v>4538564384</v>
      </c>
      <c r="E284" s="230">
        <v>657387.64</v>
      </c>
      <c r="F284" s="19">
        <f>+VLOOKUP(B284,Clasificación!C:C,1,FALSE)-B284</f>
        <v>0</v>
      </c>
    </row>
    <row r="285" spans="2:6" ht="16.5" hidden="1" customHeight="1">
      <c r="B285" s="235">
        <v>6140110101</v>
      </c>
      <c r="C285" s="235" t="s">
        <v>1140</v>
      </c>
      <c r="D285" s="234">
        <v>4538564384</v>
      </c>
      <c r="E285" s="233">
        <v>657387.64</v>
      </c>
      <c r="F285" s="19">
        <f>+VLOOKUP(B285,Clasificación!C:C,1,FALSE)-B285</f>
        <v>0</v>
      </c>
    </row>
    <row r="286" spans="2:6" ht="16.5" hidden="1" customHeight="1">
      <c r="B286" s="232">
        <v>62</v>
      </c>
      <c r="C286" s="232" t="s">
        <v>884</v>
      </c>
      <c r="D286" s="231">
        <v>1505350433220</v>
      </c>
      <c r="E286" s="230">
        <v>218924287.706</v>
      </c>
      <c r="F286" s="19">
        <f>+VLOOKUP(B286,Clasificación!C:C,1,FALSE)-B286</f>
        <v>0</v>
      </c>
    </row>
    <row r="287" spans="2:6" ht="16.5" hidden="1" customHeight="1">
      <c r="B287" s="232">
        <v>621</v>
      </c>
      <c r="C287" s="232" t="s">
        <v>819</v>
      </c>
      <c r="D287" s="231">
        <v>1500811868836</v>
      </c>
      <c r="E287" s="230">
        <v>218266900.06600001</v>
      </c>
      <c r="F287" s="19">
        <f>+VLOOKUP(B287,Clasificación!C:C,1,FALSE)-B287</f>
        <v>0</v>
      </c>
    </row>
    <row r="288" spans="2:6" ht="16.5" hidden="1" customHeight="1">
      <c r="B288" s="232">
        <v>62101</v>
      </c>
      <c r="C288" s="232" t="s">
        <v>819</v>
      </c>
      <c r="D288" s="231">
        <v>1500811868836</v>
      </c>
      <c r="E288" s="230">
        <v>218266900.06600001</v>
      </c>
      <c r="F288" s="19">
        <f>+VLOOKUP(B288,Clasificación!C:C,1,FALSE)-B288</f>
        <v>0</v>
      </c>
    </row>
    <row r="289" spans="2:6" ht="16.5" hidden="1" customHeight="1">
      <c r="B289" s="232">
        <v>621011</v>
      </c>
      <c r="C289" s="232" t="s">
        <v>819</v>
      </c>
      <c r="D289" s="231">
        <v>1500811868836</v>
      </c>
      <c r="E289" s="230">
        <v>218266900.06600001</v>
      </c>
      <c r="F289" s="19">
        <f>+VLOOKUP(B289,Clasificación!C:C,1,FALSE)-B289</f>
        <v>0</v>
      </c>
    </row>
    <row r="290" spans="2:6" ht="16.5" hidden="1" customHeight="1">
      <c r="B290" s="232">
        <v>6210110</v>
      </c>
      <c r="C290" s="232" t="s">
        <v>820</v>
      </c>
      <c r="D290" s="231">
        <v>1334905071145</v>
      </c>
      <c r="E290" s="230">
        <v>194387016.10600001</v>
      </c>
      <c r="F290" s="19">
        <f>+VLOOKUP(B290,Clasificación!C:C,1,FALSE)-B290</f>
        <v>0</v>
      </c>
    </row>
    <row r="291" spans="2:6" ht="16.5" hidden="1" customHeight="1">
      <c r="B291" s="232">
        <v>62101101</v>
      </c>
      <c r="C291" s="232" t="s">
        <v>455</v>
      </c>
      <c r="D291" s="231">
        <v>1045619510</v>
      </c>
      <c r="E291" s="230">
        <v>144084.66</v>
      </c>
      <c r="F291" s="19">
        <f>+VLOOKUP(B291,Clasificación!C:C,1,FALSE)-B291</f>
        <v>0</v>
      </c>
    </row>
    <row r="292" spans="2:6" ht="16.5" hidden="1" customHeight="1">
      <c r="B292" s="235">
        <v>6210110101</v>
      </c>
      <c r="C292" s="235" t="s">
        <v>821</v>
      </c>
      <c r="D292" s="234">
        <v>1045619510</v>
      </c>
      <c r="E292" s="233">
        <v>144084.66</v>
      </c>
      <c r="F292" s="19">
        <f>+VLOOKUP(B292,Clasificación!C:C,1,FALSE)-B292</f>
        <v>0</v>
      </c>
    </row>
    <row r="293" spans="2:6" ht="16.5" hidden="1" customHeight="1">
      <c r="B293" s="232">
        <v>62101102</v>
      </c>
      <c r="C293" s="232" t="s">
        <v>456</v>
      </c>
      <c r="D293" s="231">
        <v>7886805298</v>
      </c>
      <c r="E293" s="230">
        <v>1173318.77</v>
      </c>
      <c r="F293" s="19">
        <f>+VLOOKUP(B293,Clasificación!C:C,1,FALSE)-B293</f>
        <v>0</v>
      </c>
    </row>
    <row r="294" spans="2:6" ht="16.5" hidden="1" customHeight="1">
      <c r="B294" s="235">
        <v>6210110201</v>
      </c>
      <c r="C294" s="235" t="s">
        <v>823</v>
      </c>
      <c r="D294" s="234">
        <v>7886805298</v>
      </c>
      <c r="E294" s="233">
        <v>1173318.77</v>
      </c>
      <c r="F294" s="19">
        <f>+VLOOKUP(B294,Clasificación!C:C,1,FALSE)-B294</f>
        <v>0</v>
      </c>
    </row>
    <row r="295" spans="2:6" ht="16.5" hidden="1" customHeight="1">
      <c r="B295" s="232">
        <v>62101103</v>
      </c>
      <c r="C295" s="232" t="s">
        <v>458</v>
      </c>
      <c r="D295" s="231">
        <v>733724115</v>
      </c>
      <c r="E295" s="230">
        <v>68502.540000000037</v>
      </c>
      <c r="F295" s="19">
        <f>+VLOOKUP(B295,Clasificación!C:C,1,FALSE)-B295</f>
        <v>0</v>
      </c>
    </row>
    <row r="296" spans="2:6" ht="16.5" hidden="1" customHeight="1">
      <c r="B296" s="235">
        <v>6210110301</v>
      </c>
      <c r="C296" s="235" t="s">
        <v>825</v>
      </c>
      <c r="D296" s="234">
        <v>733724115</v>
      </c>
      <c r="E296" s="233">
        <v>68502.540000000037</v>
      </c>
      <c r="F296" s="19">
        <f>+VLOOKUP(B296,Clasificación!C:C,1,FALSE)-B296</f>
        <v>0</v>
      </c>
    </row>
    <row r="297" spans="2:6" ht="16.5" hidden="1" customHeight="1">
      <c r="B297" s="232">
        <v>62101104</v>
      </c>
      <c r="C297" s="232" t="s">
        <v>459</v>
      </c>
      <c r="D297" s="231">
        <v>10093382876</v>
      </c>
      <c r="E297" s="230">
        <v>1558413.6780000003</v>
      </c>
      <c r="F297" s="19">
        <f>+VLOOKUP(B297,Clasificación!C:C,1,FALSE)-B297</f>
        <v>0</v>
      </c>
    </row>
    <row r="298" spans="2:6" ht="16.5" hidden="1" customHeight="1">
      <c r="B298" s="235">
        <v>6210110401</v>
      </c>
      <c r="C298" s="235" t="s">
        <v>827</v>
      </c>
      <c r="D298" s="234">
        <v>10093382876</v>
      </c>
      <c r="E298" s="233">
        <v>1558413.6780000003</v>
      </c>
      <c r="F298" s="19">
        <f>+VLOOKUP(B298,Clasificación!C:C,1,FALSE)-B298</f>
        <v>0</v>
      </c>
    </row>
    <row r="299" spans="2:6" ht="16.5" hidden="1" customHeight="1">
      <c r="B299" s="232">
        <v>62101105</v>
      </c>
      <c r="C299" s="232" t="s">
        <v>249</v>
      </c>
      <c r="D299" s="231">
        <v>22915775260</v>
      </c>
      <c r="E299" s="230">
        <v>145985.46</v>
      </c>
      <c r="F299" s="19">
        <f>+VLOOKUP(B299,Clasificación!C:C,1,FALSE)-B299</f>
        <v>0</v>
      </c>
    </row>
    <row r="300" spans="2:6" ht="16.5" hidden="1" customHeight="1">
      <c r="B300" s="235">
        <v>6210110501</v>
      </c>
      <c r="C300" s="235" t="s">
        <v>829</v>
      </c>
      <c r="D300" s="234">
        <v>21070500000</v>
      </c>
      <c r="E300" s="233">
        <v>411629.69</v>
      </c>
      <c r="F300" s="19">
        <f>+VLOOKUP(B300,Clasificación!C:C,1,FALSE)-B300</f>
        <v>0</v>
      </c>
    </row>
    <row r="301" spans="2:6" ht="16.5" hidden="1" customHeight="1">
      <c r="B301" s="235">
        <v>6210110502</v>
      </c>
      <c r="C301" s="235" t="s">
        <v>830</v>
      </c>
      <c r="D301" s="234">
        <v>1845275260</v>
      </c>
      <c r="E301" s="233">
        <v>265644.23</v>
      </c>
      <c r="F301" s="19">
        <f>+VLOOKUP(B301,Clasificación!C:C,1,FALSE)-B301</f>
        <v>0</v>
      </c>
    </row>
    <row r="302" spans="2:6" ht="16.5" hidden="1" customHeight="1">
      <c r="B302" s="232">
        <v>62101106</v>
      </c>
      <c r="C302" s="232" t="s">
        <v>250</v>
      </c>
      <c r="D302" s="231">
        <v>55404583499</v>
      </c>
      <c r="E302" s="230">
        <v>8216792.9199999999</v>
      </c>
      <c r="F302" s="19">
        <f>+VLOOKUP(B302,Clasificación!C:C,1,FALSE)-B302</f>
        <v>0</v>
      </c>
    </row>
    <row r="303" spans="2:6" ht="16.5" hidden="1" customHeight="1">
      <c r="B303" s="235">
        <v>6210110601</v>
      </c>
      <c r="C303" s="235" t="s">
        <v>831</v>
      </c>
      <c r="D303" s="234">
        <v>53871301043</v>
      </c>
      <c r="E303" s="233">
        <v>7891947</v>
      </c>
      <c r="F303" s="19">
        <f>+VLOOKUP(B303,Clasificación!C:C,1,FALSE)-B303</f>
        <v>0</v>
      </c>
    </row>
    <row r="304" spans="2:6" ht="16.5" hidden="1" customHeight="1">
      <c r="B304" s="235">
        <v>6210110602</v>
      </c>
      <c r="C304" s="235" t="s">
        <v>832</v>
      </c>
      <c r="D304" s="234">
        <v>1533282456</v>
      </c>
      <c r="E304" s="233">
        <v>324845.91999999993</v>
      </c>
      <c r="F304" s="19">
        <f>+VLOOKUP(B304,Clasificación!C:C,1,FALSE)-B304</f>
        <v>0</v>
      </c>
    </row>
    <row r="305" spans="2:6" ht="16.5" hidden="1" customHeight="1">
      <c r="B305" s="232">
        <v>62101107</v>
      </c>
      <c r="C305" s="232" t="s">
        <v>251</v>
      </c>
      <c r="D305" s="231">
        <v>91950463137</v>
      </c>
      <c r="E305" s="230">
        <v>15471962.99</v>
      </c>
      <c r="F305" s="19">
        <f>+VLOOKUP(B305,Clasificación!C:C,1,FALSE)-B305</f>
        <v>0</v>
      </c>
    </row>
    <row r="306" spans="2:6" ht="16.5" hidden="1" customHeight="1">
      <c r="B306" s="235">
        <v>6210110701</v>
      </c>
      <c r="C306" s="235" t="s">
        <v>833</v>
      </c>
      <c r="D306" s="234">
        <v>91950463137</v>
      </c>
      <c r="E306" s="233">
        <v>15471962.99</v>
      </c>
      <c r="F306" s="19">
        <f>+VLOOKUP(B306,Clasificación!C:C,1,FALSE)-B306</f>
        <v>0</v>
      </c>
    </row>
    <row r="307" spans="2:6" ht="16.5" hidden="1" customHeight="1">
      <c r="B307" s="232">
        <v>62101108</v>
      </c>
      <c r="C307" s="232" t="s">
        <v>252</v>
      </c>
      <c r="D307" s="231">
        <v>69057795366</v>
      </c>
      <c r="E307" s="230">
        <v>10000650.257999999</v>
      </c>
      <c r="F307" s="19">
        <f>+VLOOKUP(B307,Clasificación!C:C,1,FALSE)-B307</f>
        <v>0</v>
      </c>
    </row>
    <row r="308" spans="2:6" ht="16.5" hidden="1" customHeight="1">
      <c r="B308" s="235">
        <v>6210110801</v>
      </c>
      <c r="C308" s="235" t="s">
        <v>835</v>
      </c>
      <c r="D308" s="234">
        <v>69057795366</v>
      </c>
      <c r="E308" s="233">
        <v>10000650.257999999</v>
      </c>
      <c r="F308" s="19">
        <f>+VLOOKUP(B308,Clasificación!C:C,1,FALSE)-B308</f>
        <v>0</v>
      </c>
    </row>
    <row r="309" spans="2:6" ht="16.5" hidden="1" customHeight="1">
      <c r="B309" s="232">
        <v>62101113</v>
      </c>
      <c r="C309" s="232" t="s">
        <v>737</v>
      </c>
      <c r="D309" s="231">
        <v>775142739659.00012</v>
      </c>
      <c r="E309" s="230">
        <v>115211390.11</v>
      </c>
      <c r="F309" s="19">
        <f>+VLOOKUP(B309,Clasificación!C:C,1,FALSE)-B309</f>
        <v>0</v>
      </c>
    </row>
    <row r="310" spans="2:6" ht="16.5" hidden="1" customHeight="1">
      <c r="B310" s="235">
        <v>6210111301</v>
      </c>
      <c r="C310" s="235" t="s">
        <v>844</v>
      </c>
      <c r="D310" s="234">
        <v>775142739659.00012</v>
      </c>
      <c r="E310" s="233">
        <v>115211390.11</v>
      </c>
      <c r="F310" s="19">
        <f>+VLOOKUP(B310,Clasificación!C:C,1,FALSE)-B310</f>
        <v>0</v>
      </c>
    </row>
    <row r="311" spans="2:6" ht="16.5" hidden="1" customHeight="1">
      <c r="B311" s="232">
        <v>62101114</v>
      </c>
      <c r="C311" s="232" t="s">
        <v>738</v>
      </c>
      <c r="D311" s="231">
        <v>151981400714</v>
      </c>
      <c r="E311" s="230">
        <v>21701293.77</v>
      </c>
      <c r="F311" s="19">
        <f>+VLOOKUP(B311,Clasificación!C:C,1,FALSE)-B311</f>
        <v>0</v>
      </c>
    </row>
    <row r="312" spans="2:6" ht="16.5" hidden="1" customHeight="1">
      <c r="B312" s="235">
        <v>6210111401</v>
      </c>
      <c r="C312" s="235" t="s">
        <v>846</v>
      </c>
      <c r="D312" s="234">
        <v>151981400714</v>
      </c>
      <c r="E312" s="233">
        <v>21701293.77</v>
      </c>
      <c r="F312" s="19">
        <f>+VLOOKUP(B312,Clasificación!C:C,1,FALSE)-B312</f>
        <v>0</v>
      </c>
    </row>
    <row r="313" spans="2:6" ht="16.5" hidden="1" customHeight="1">
      <c r="B313" s="232">
        <v>62101118</v>
      </c>
      <c r="C313" s="232" t="s">
        <v>282</v>
      </c>
      <c r="D313" s="231">
        <v>71077915058</v>
      </c>
      <c r="E313" s="230">
        <v>9886777.8699999992</v>
      </c>
      <c r="F313" s="19">
        <f>+VLOOKUP(B313,Clasificación!C:C,1,FALSE)-B313</f>
        <v>0</v>
      </c>
    </row>
    <row r="314" spans="2:6" ht="16.5" hidden="1" customHeight="1">
      <c r="B314" s="235">
        <v>6210111801</v>
      </c>
      <c r="C314" s="235" t="s">
        <v>854</v>
      </c>
      <c r="D314" s="234">
        <v>70812283950</v>
      </c>
      <c r="E314" s="233">
        <v>9850000</v>
      </c>
      <c r="F314" s="19">
        <f>+VLOOKUP(B314,Clasificación!C:C,1,FALSE)-B314</f>
        <v>0</v>
      </c>
    </row>
    <row r="315" spans="2:6" ht="16.5" hidden="1" customHeight="1">
      <c r="B315" s="235">
        <v>6210111802</v>
      </c>
      <c r="C315" s="235" t="s">
        <v>855</v>
      </c>
      <c r="D315" s="234">
        <v>265631108</v>
      </c>
      <c r="E315" s="233">
        <v>36777.870000000003</v>
      </c>
      <c r="F315" s="19">
        <f>+VLOOKUP(B315,Clasificación!C:C,1,FALSE)-B315</f>
        <v>0</v>
      </c>
    </row>
    <row r="316" spans="2:6" ht="16.5" hidden="1" customHeight="1">
      <c r="B316" s="232">
        <v>62101129</v>
      </c>
      <c r="C316" s="232" t="s">
        <v>874</v>
      </c>
      <c r="D316" s="231">
        <v>24110833500</v>
      </c>
      <c r="E316" s="230">
        <v>3450895.03</v>
      </c>
      <c r="F316" s="19">
        <f>+VLOOKUP(B316,Clasificación!C:C,1,FALSE)-B316</f>
        <v>0</v>
      </c>
    </row>
    <row r="317" spans="2:6" ht="16.5" hidden="1" customHeight="1">
      <c r="B317" s="235">
        <v>6210112901</v>
      </c>
      <c r="C317" s="235" t="s">
        <v>875</v>
      </c>
      <c r="D317" s="234">
        <v>24110833500</v>
      </c>
      <c r="E317" s="233">
        <v>3450895.03</v>
      </c>
      <c r="F317" s="19">
        <f>+VLOOKUP(B317,Clasificación!C:C,1,FALSE)-B317</f>
        <v>0</v>
      </c>
    </row>
    <row r="318" spans="2:6" ht="16.5" hidden="1" customHeight="1">
      <c r="B318" s="232">
        <v>62101131</v>
      </c>
      <c r="C318" s="232" t="s">
        <v>268</v>
      </c>
      <c r="D318" s="231">
        <v>53504033153</v>
      </c>
      <c r="E318" s="230">
        <v>7648918.9700000016</v>
      </c>
    </row>
    <row r="319" spans="2:6" ht="16.5" hidden="1" customHeight="1">
      <c r="B319" s="235">
        <v>6210113101</v>
      </c>
      <c r="C319" s="235" t="s">
        <v>880</v>
      </c>
      <c r="D319" s="234">
        <v>53504033153</v>
      </c>
      <c r="E319" s="233">
        <v>7648918.9700000016</v>
      </c>
      <c r="F319" s="19">
        <f>+VLOOKUP(B319,Clasificación!C:C,1,FALSE)-B319</f>
        <v>0</v>
      </c>
    </row>
    <row r="320" spans="2:6" ht="16.5" hidden="1" customHeight="1">
      <c r="B320" s="232">
        <v>6210120</v>
      </c>
      <c r="C320" s="232" t="s">
        <v>1141</v>
      </c>
      <c r="D320" s="231">
        <v>165906797691</v>
      </c>
      <c r="E320" s="230">
        <v>23879883.960000001</v>
      </c>
      <c r="F320" s="19">
        <f>+VLOOKUP(B320,Clasificación!C:C,1,FALSE)-B320</f>
        <v>0</v>
      </c>
    </row>
    <row r="321" spans="2:8" ht="16.5" hidden="1" customHeight="1">
      <c r="B321" s="232">
        <v>62101201</v>
      </c>
      <c r="C321" s="232" t="s">
        <v>1138</v>
      </c>
      <c r="D321" s="231">
        <v>165906797691</v>
      </c>
      <c r="E321" s="230">
        <v>23879883.960000001</v>
      </c>
      <c r="F321" s="19">
        <f>+VLOOKUP(B321,Clasificación!C:C,1,FALSE)-B321</f>
        <v>0</v>
      </c>
    </row>
    <row r="322" spans="2:8" ht="16.5" hidden="1" customHeight="1">
      <c r="B322" s="235">
        <v>6210120101</v>
      </c>
      <c r="C322" s="235" t="s">
        <v>1139</v>
      </c>
      <c r="D322" s="234">
        <v>165906797691</v>
      </c>
      <c r="E322" s="233">
        <v>23879883.960000001</v>
      </c>
    </row>
    <row r="323" spans="2:8" ht="16.5" hidden="1" customHeight="1">
      <c r="B323" s="232">
        <v>624</v>
      </c>
      <c r="C323" s="232" t="s">
        <v>1142</v>
      </c>
      <c r="D323" s="231">
        <v>4538564384</v>
      </c>
      <c r="E323" s="230">
        <v>657387.64</v>
      </c>
      <c r="F323" s="19">
        <f>+VLOOKUP(B323,Clasificación!C:C,1,FALSE)-B323</f>
        <v>0</v>
      </c>
    </row>
    <row r="324" spans="2:8" ht="16.5" hidden="1" customHeight="1">
      <c r="B324" s="232">
        <v>62401</v>
      </c>
      <c r="C324" s="232" t="s">
        <v>1142</v>
      </c>
      <c r="D324" s="231">
        <v>4538564384</v>
      </c>
      <c r="E324" s="230">
        <v>657387.64</v>
      </c>
      <c r="F324" s="19">
        <f>+VLOOKUP(B324,Clasificación!C:C,1,FALSE)-B324</f>
        <v>0</v>
      </c>
    </row>
    <row r="325" spans="2:8" ht="16.5" hidden="1" customHeight="1">
      <c r="B325" s="232">
        <v>624011</v>
      </c>
      <c r="C325" s="232" t="s">
        <v>1142</v>
      </c>
      <c r="D325" s="231">
        <v>4538564384</v>
      </c>
      <c r="E325" s="230">
        <v>657387.64</v>
      </c>
      <c r="F325" s="19">
        <f>+VLOOKUP(B325,Clasificación!C:C,1,FALSE)-B325</f>
        <v>0</v>
      </c>
    </row>
    <row r="326" spans="2:8" ht="16.5" hidden="1" customHeight="1">
      <c r="B326" s="232">
        <v>6240110</v>
      </c>
      <c r="C326" s="232" t="s">
        <v>1142</v>
      </c>
      <c r="D326" s="231">
        <v>4538564384</v>
      </c>
      <c r="E326" s="230">
        <v>657387.64</v>
      </c>
      <c r="F326" s="19">
        <f>+VLOOKUP(B326,Clasificación!C:C,1,FALSE)-B326</f>
        <v>0</v>
      </c>
    </row>
    <row r="327" spans="2:8" ht="16.5" hidden="1" customHeight="1">
      <c r="B327" s="232">
        <v>62401101</v>
      </c>
      <c r="C327" s="232" t="s">
        <v>1142</v>
      </c>
      <c r="D327" s="231">
        <v>4538564384</v>
      </c>
      <c r="E327" s="230">
        <v>657387.64</v>
      </c>
      <c r="F327" s="19">
        <f>+VLOOKUP(B327,Clasificación!C:C,1,FALSE)-B327</f>
        <v>0</v>
      </c>
      <c r="G327" s="145"/>
      <c r="H327" s="146"/>
    </row>
    <row r="328" spans="2:8" ht="16.5" hidden="1" customHeight="1">
      <c r="B328" s="235">
        <v>6240110101</v>
      </c>
      <c r="C328" s="235" t="s">
        <v>1142</v>
      </c>
      <c r="D328" s="234">
        <v>4538564384</v>
      </c>
      <c r="E328" s="233">
        <v>657387.64</v>
      </c>
      <c r="F328" s="19">
        <f>+VLOOKUP(B328,Clasificación!C:C,1,FALSE)-B328</f>
        <v>0</v>
      </c>
    </row>
    <row r="329" spans="2:8" ht="8.25" hidden="1" customHeight="1">
      <c r="B329" s="237"/>
      <c r="C329" s="237"/>
      <c r="D329" s="236"/>
      <c r="E329" s="89"/>
    </row>
    <row r="330" spans="2:8" ht="16.5" hidden="1" customHeight="1">
      <c r="B330" s="232">
        <v>4</v>
      </c>
      <c r="C330" s="232" t="s">
        <v>109</v>
      </c>
      <c r="D330" s="231">
        <v>22711634569</v>
      </c>
      <c r="E330" s="230">
        <v>102744745.04180001</v>
      </c>
      <c r="F330" s="19">
        <f>+VLOOKUP(B330,Clasificación!C:C,1,FALSE)-B330</f>
        <v>0</v>
      </c>
    </row>
    <row r="331" spans="2:8" ht="16.5" hidden="1" customHeight="1">
      <c r="B331" s="232">
        <v>41</v>
      </c>
      <c r="C331" s="232" t="s">
        <v>14</v>
      </c>
      <c r="D331" s="231">
        <v>9673653668</v>
      </c>
      <c r="E331" s="230">
        <v>1380515.0670000017</v>
      </c>
      <c r="F331" s="19">
        <f>+VLOOKUP(B331,Clasificación!C:C,1,FALSE)-B331</f>
        <v>0</v>
      </c>
      <c r="G331" s="145"/>
      <c r="H331" s="146"/>
    </row>
    <row r="332" spans="2:8" ht="16.5" hidden="1" customHeight="1">
      <c r="B332" s="232">
        <v>411</v>
      </c>
      <c r="C332" s="232" t="s">
        <v>337</v>
      </c>
      <c r="D332" s="231">
        <v>3975153227</v>
      </c>
      <c r="E332" s="230">
        <v>573059.30999999493</v>
      </c>
      <c r="F332" s="19">
        <f>+VLOOKUP(B332,Clasificación!C:C,1,FALSE)-B332</f>
        <v>0</v>
      </c>
      <c r="G332" s="145"/>
      <c r="H332" s="146"/>
    </row>
    <row r="333" spans="2:8" ht="16.5" hidden="1" customHeight="1">
      <c r="B333" s="232">
        <v>41101</v>
      </c>
      <c r="C333" s="232" t="s">
        <v>337</v>
      </c>
      <c r="D333" s="231">
        <v>3691378996</v>
      </c>
      <c r="E333" s="230">
        <v>532267.95000000298</v>
      </c>
      <c r="F333" s="19">
        <f>+VLOOKUP(B333,Clasificación!C:C,1,FALSE)-B333</f>
        <v>0</v>
      </c>
    </row>
    <row r="334" spans="2:8" ht="16.5" hidden="1" customHeight="1">
      <c r="B334" s="232">
        <v>411011</v>
      </c>
      <c r="C334" s="232" t="s">
        <v>68</v>
      </c>
      <c r="D334" s="231">
        <v>1204006707</v>
      </c>
      <c r="E334" s="230">
        <v>173141.45000000298</v>
      </c>
      <c r="F334" s="19">
        <f>+VLOOKUP(B334,Clasificación!C:C,1,FALSE)-B334</f>
        <v>0</v>
      </c>
    </row>
    <row r="335" spans="2:8" ht="16.5" customHeight="1">
      <c r="B335" s="232">
        <v>4110111</v>
      </c>
      <c r="C335" s="232" t="s">
        <v>720</v>
      </c>
      <c r="D335" s="231">
        <v>118092551</v>
      </c>
      <c r="E335" s="230">
        <v>16687.089999999997</v>
      </c>
      <c r="F335" s="19">
        <f>+VLOOKUP(B335,Clasificación!C:C,1,FALSE)-B335</f>
        <v>0</v>
      </c>
    </row>
    <row r="336" spans="2:8" ht="16.5" customHeight="1">
      <c r="B336" s="232">
        <v>41101111</v>
      </c>
      <c r="C336" s="232" t="s">
        <v>721</v>
      </c>
      <c r="D336" s="231">
        <v>118092551</v>
      </c>
      <c r="E336" s="230">
        <v>16687.089999999997</v>
      </c>
      <c r="F336" s="19">
        <f>+VLOOKUP(B336,Clasificación!C:C,1,FALSE)-B336</f>
        <v>0</v>
      </c>
      <c r="G336" s="145"/>
      <c r="H336" s="146"/>
    </row>
    <row r="337" spans="2:8" ht="16.5" customHeight="1">
      <c r="B337" s="235">
        <v>4110111101</v>
      </c>
      <c r="C337" s="235" t="s">
        <v>1345</v>
      </c>
      <c r="D337" s="234">
        <v>44330983</v>
      </c>
      <c r="E337" s="233">
        <v>6264.54</v>
      </c>
      <c r="F337" s="19">
        <f>+VLOOKUP(B337,Clasificación!C:C,1,FALSE)-B337</f>
        <v>0</v>
      </c>
    </row>
    <row r="338" spans="2:8" ht="16.5" customHeight="1">
      <c r="B338" s="235">
        <v>4110111102</v>
      </c>
      <c r="C338" s="235" t="s">
        <v>1269</v>
      </c>
      <c r="D338" s="234">
        <v>73761568</v>
      </c>
      <c r="E338" s="233">
        <v>10422.549999999999</v>
      </c>
      <c r="F338" s="19">
        <f>+VLOOKUP(B338,Clasificación!C:C,1,FALSE)-B338</f>
        <v>0</v>
      </c>
    </row>
    <row r="339" spans="2:8" ht="16.5" customHeight="1">
      <c r="B339" s="232">
        <v>4110112</v>
      </c>
      <c r="C339" s="232" t="s">
        <v>723</v>
      </c>
      <c r="D339" s="231">
        <v>1076060066</v>
      </c>
      <c r="E339" s="230">
        <v>155016.65</v>
      </c>
      <c r="F339" s="19">
        <f>+VLOOKUP(B339,Clasificación!C:C,1,FALSE)-B339</f>
        <v>0</v>
      </c>
    </row>
    <row r="340" spans="2:8" ht="16.5" customHeight="1">
      <c r="B340" s="232">
        <v>41101121</v>
      </c>
      <c r="C340" s="232" t="s">
        <v>724</v>
      </c>
      <c r="D340" s="231">
        <v>314415605</v>
      </c>
      <c r="E340" s="230">
        <v>45248.299999999996</v>
      </c>
      <c r="F340" s="19">
        <f>+VLOOKUP(B340,Clasificación!C:C,1,FALSE)-B340</f>
        <v>0</v>
      </c>
      <c r="G340" s="145"/>
      <c r="H340" s="146"/>
    </row>
    <row r="341" spans="2:8" ht="16.5" customHeight="1">
      <c r="B341" s="235">
        <v>4110112101</v>
      </c>
      <c r="C341" s="235" t="s">
        <v>960</v>
      </c>
      <c r="D341" s="234">
        <v>174699456</v>
      </c>
      <c r="E341" s="233">
        <v>25083.73</v>
      </c>
      <c r="F341" s="19">
        <f>+VLOOKUP(B341,Clasificación!C:C,1,FALSE)-B341</f>
        <v>0</v>
      </c>
      <c r="G341" s="145"/>
      <c r="H341" s="146"/>
    </row>
    <row r="342" spans="2:8" ht="16.5" customHeight="1">
      <c r="B342" s="235">
        <v>4110112102</v>
      </c>
      <c r="C342" s="235" t="s">
        <v>961</v>
      </c>
      <c r="D342" s="234">
        <v>78116149</v>
      </c>
      <c r="E342" s="233">
        <v>11185.13</v>
      </c>
      <c r="F342" s="19">
        <f>+VLOOKUP(B342,Clasificación!C:C,1,FALSE)-B342</f>
        <v>0</v>
      </c>
    </row>
    <row r="343" spans="2:8" ht="16.5" hidden="1" customHeight="1">
      <c r="B343" s="235">
        <v>4110112106</v>
      </c>
      <c r="C343" s="235" t="s">
        <v>1408</v>
      </c>
      <c r="D343" s="234">
        <v>34000000</v>
      </c>
      <c r="E343" s="233">
        <v>4956.1899999999996</v>
      </c>
      <c r="F343" s="19">
        <f>+VLOOKUP(B343,Clasificación!C:C,1,FALSE)-B343</f>
        <v>0</v>
      </c>
      <c r="G343" s="145"/>
      <c r="H343" s="146"/>
    </row>
    <row r="344" spans="2:8" ht="16.5" hidden="1" customHeight="1">
      <c r="B344" s="235">
        <v>4110112107</v>
      </c>
      <c r="C344" s="235" t="s">
        <v>1409</v>
      </c>
      <c r="D344" s="234">
        <v>27600000</v>
      </c>
      <c r="E344" s="233">
        <v>4023.25</v>
      </c>
      <c r="F344" s="19">
        <f>+VLOOKUP(B344,Clasificación!C:C,1,FALSE)-B344</f>
        <v>0</v>
      </c>
      <c r="G344" s="145"/>
      <c r="H344" s="146"/>
    </row>
    <row r="345" spans="2:8" ht="16.5" customHeight="1">
      <c r="B345" s="232">
        <v>41101122</v>
      </c>
      <c r="C345" s="232" t="s">
        <v>725</v>
      </c>
      <c r="D345" s="231">
        <v>761644461</v>
      </c>
      <c r="E345" s="230">
        <v>109768.34999999999</v>
      </c>
      <c r="F345" s="19">
        <f>+VLOOKUP(B345,Clasificación!C:C,1,FALSE)-B345</f>
        <v>0</v>
      </c>
    </row>
    <row r="346" spans="2:8" ht="16.5" customHeight="1">
      <c r="B346" s="235">
        <v>4110112201</v>
      </c>
      <c r="C346" s="235" t="s">
        <v>1014</v>
      </c>
      <c r="D346" s="234">
        <v>271588014</v>
      </c>
      <c r="E346" s="233">
        <v>38664.46</v>
      </c>
      <c r="F346" s="19">
        <f>+VLOOKUP(B346,Clasificación!C:C,1,FALSE)-B346</f>
        <v>0</v>
      </c>
    </row>
    <row r="347" spans="2:8" ht="16.5" customHeight="1">
      <c r="B347" s="235">
        <v>4110112202</v>
      </c>
      <c r="C347" s="235" t="s">
        <v>1302</v>
      </c>
      <c r="D347" s="234">
        <v>78366036</v>
      </c>
      <c r="E347" s="233">
        <v>11003.89</v>
      </c>
      <c r="F347" s="19">
        <f>+VLOOKUP(B347,Clasificación!C:C,1,FALSE)-B347</f>
        <v>0</v>
      </c>
      <c r="G347" s="145"/>
      <c r="H347" s="146"/>
    </row>
    <row r="348" spans="2:8" ht="16.5" hidden="1" customHeight="1">
      <c r="B348" s="235">
        <v>4110112206</v>
      </c>
      <c r="C348" s="235" t="s">
        <v>1410</v>
      </c>
      <c r="D348" s="234">
        <v>169539728</v>
      </c>
      <c r="E348" s="233">
        <v>24750</v>
      </c>
      <c r="F348" s="19">
        <f>+VLOOKUP(B348,Clasificación!C:C,1,FALSE)-B348</f>
        <v>0</v>
      </c>
    </row>
    <row r="349" spans="2:8" ht="16.5" hidden="1" customHeight="1">
      <c r="B349" s="235">
        <v>4110112207</v>
      </c>
      <c r="C349" s="235" t="s">
        <v>1411</v>
      </c>
      <c r="D349" s="234">
        <v>139399333</v>
      </c>
      <c r="E349" s="233">
        <v>20350</v>
      </c>
      <c r="F349" s="19">
        <f>+VLOOKUP(B349,Clasificación!C:C,1,FALSE)-B349</f>
        <v>0</v>
      </c>
    </row>
    <row r="350" spans="2:8" ht="16.5" hidden="1" customHeight="1">
      <c r="B350" s="235">
        <v>4110112208</v>
      </c>
      <c r="C350" s="235" t="s">
        <v>1412</v>
      </c>
      <c r="D350" s="234">
        <v>102751350</v>
      </c>
      <c r="E350" s="233">
        <v>15000</v>
      </c>
      <c r="F350" s="19">
        <f>+VLOOKUP(B350,Clasificación!C:C,1,FALSE)-B350</f>
        <v>0</v>
      </c>
    </row>
    <row r="351" spans="2:8" ht="16.5" hidden="1" customHeight="1">
      <c r="B351" s="232">
        <v>4110114</v>
      </c>
      <c r="C351" s="232" t="s">
        <v>1346</v>
      </c>
      <c r="D351" s="231">
        <v>9854090</v>
      </c>
      <c r="E351" s="230">
        <v>1437.71</v>
      </c>
      <c r="F351" s="19">
        <f>+VLOOKUP(B351,Clasificación!C:C,1,FALSE)-B351</f>
        <v>0</v>
      </c>
    </row>
    <row r="352" spans="2:8" ht="16.5" hidden="1" customHeight="1">
      <c r="B352" s="232">
        <v>41101141</v>
      </c>
      <c r="C352" s="232" t="s">
        <v>1346</v>
      </c>
      <c r="D352" s="231">
        <v>9854090</v>
      </c>
      <c r="E352" s="230">
        <v>1437.71</v>
      </c>
      <c r="F352" s="19">
        <f>+VLOOKUP(B352,Clasificación!C:C,1,FALSE)-B352</f>
        <v>0</v>
      </c>
    </row>
    <row r="353" spans="2:8" ht="16.5" hidden="1" customHeight="1">
      <c r="B353" s="235">
        <v>4110114103</v>
      </c>
      <c r="C353" s="235" t="s">
        <v>1347</v>
      </c>
      <c r="D353" s="234">
        <v>9000000</v>
      </c>
      <c r="E353" s="233">
        <v>1312.71</v>
      </c>
      <c r="F353" s="19">
        <f>+VLOOKUP(B353,Clasificación!C:C,1,FALSE)-B353</f>
        <v>0</v>
      </c>
      <c r="G353" s="145"/>
      <c r="H353" s="146"/>
    </row>
    <row r="354" spans="2:8" ht="16.5" hidden="1" customHeight="1">
      <c r="B354" s="235">
        <v>4110114104</v>
      </c>
      <c r="C354" s="235" t="s">
        <v>1348</v>
      </c>
      <c r="D354" s="234">
        <v>854090</v>
      </c>
      <c r="E354" s="233">
        <v>125</v>
      </c>
      <c r="F354" s="19">
        <f>+VLOOKUP(B354,Clasificación!C:C,1,FALSE)-B354</f>
        <v>0</v>
      </c>
    </row>
    <row r="355" spans="2:8" ht="16.5" hidden="1" customHeight="1">
      <c r="B355" s="232">
        <v>411013</v>
      </c>
      <c r="C355" s="232" t="s">
        <v>338</v>
      </c>
      <c r="D355" s="231">
        <v>2487372289</v>
      </c>
      <c r="E355" s="230">
        <v>359126.5</v>
      </c>
      <c r="F355" s="19">
        <f>+VLOOKUP(B355,Clasificación!C:C,1,FALSE)-B355</f>
        <v>0</v>
      </c>
      <c r="G355" s="145"/>
      <c r="H355" s="146"/>
    </row>
    <row r="356" spans="2:8" ht="16.5" hidden="1" customHeight="1">
      <c r="B356" s="232">
        <v>4110131</v>
      </c>
      <c r="C356" s="232" t="s">
        <v>280</v>
      </c>
      <c r="D356" s="231">
        <v>2487372289</v>
      </c>
      <c r="E356" s="230">
        <v>359126.5</v>
      </c>
      <c r="F356" s="19">
        <f>+VLOOKUP(B356,Clasificación!C:C,1,FALSE)-B356</f>
        <v>0</v>
      </c>
    </row>
    <row r="357" spans="2:8" ht="16.5" hidden="1" customHeight="1">
      <c r="B357" s="232">
        <v>41101311</v>
      </c>
      <c r="C357" s="232" t="s">
        <v>280</v>
      </c>
      <c r="D357" s="231">
        <v>2074563007</v>
      </c>
      <c r="E357" s="230">
        <v>300581.05000000005</v>
      </c>
      <c r="F357" s="19">
        <f>+VLOOKUP(B357,Clasificación!C:C,1,FALSE)-B357</f>
        <v>0</v>
      </c>
    </row>
    <row r="358" spans="2:8" ht="16.5" hidden="1" customHeight="1">
      <c r="B358" s="235">
        <v>4110131102</v>
      </c>
      <c r="C358" s="235" t="s">
        <v>963</v>
      </c>
      <c r="D358" s="234">
        <v>94290280</v>
      </c>
      <c r="E358" s="233">
        <v>13244.2</v>
      </c>
      <c r="F358" s="19">
        <f>+VLOOKUP(B358,Clasificación!C:C,1,FALSE)-B358</f>
        <v>0</v>
      </c>
      <c r="G358" s="145"/>
      <c r="H358" s="146"/>
    </row>
    <row r="359" spans="2:8" ht="16.5" hidden="1" customHeight="1">
      <c r="B359" s="235">
        <v>4110131103</v>
      </c>
      <c r="C359" s="235" t="s">
        <v>962</v>
      </c>
      <c r="D359" s="234">
        <v>1980272727</v>
      </c>
      <c r="E359" s="233">
        <v>287336.84999999998</v>
      </c>
      <c r="F359" s="19">
        <f>+VLOOKUP(B359,Clasificación!C:C,1,FALSE)-B359</f>
        <v>0</v>
      </c>
    </row>
    <row r="360" spans="2:8" ht="16.5" hidden="1" customHeight="1">
      <c r="B360" s="232">
        <v>41101312</v>
      </c>
      <c r="C360" s="232" t="s">
        <v>280</v>
      </c>
      <c r="D360" s="231">
        <v>412809282</v>
      </c>
      <c r="E360" s="230">
        <v>58545.45</v>
      </c>
      <c r="F360" s="19">
        <f>+VLOOKUP(B360,Clasificación!C:C,1,FALSE)-B360</f>
        <v>0</v>
      </c>
    </row>
    <row r="361" spans="2:8" ht="16.5" hidden="1" customHeight="1">
      <c r="B361" s="235">
        <v>4110131202</v>
      </c>
      <c r="C361" s="235" t="s">
        <v>963</v>
      </c>
      <c r="D361" s="234">
        <v>71729970</v>
      </c>
      <c r="E361" s="233">
        <v>10200</v>
      </c>
      <c r="F361" s="19">
        <f>+VLOOKUP(B361,Clasificación!C:C,1,FALSE)-B361</f>
        <v>0</v>
      </c>
    </row>
    <row r="362" spans="2:8" ht="16.5" hidden="1" customHeight="1">
      <c r="B362" s="235">
        <v>4110131203</v>
      </c>
      <c r="C362" s="235" t="s">
        <v>962</v>
      </c>
      <c r="D362" s="234">
        <v>341079312</v>
      </c>
      <c r="E362" s="233">
        <v>48345.45</v>
      </c>
      <c r="F362" s="19">
        <f>+VLOOKUP(B362,Clasificación!C:C,1,FALSE)-B362</f>
        <v>0</v>
      </c>
    </row>
    <row r="363" spans="2:8" ht="16.5" hidden="1" customHeight="1">
      <c r="B363" s="232">
        <v>411014</v>
      </c>
      <c r="C363" s="232" t="s">
        <v>1083</v>
      </c>
      <c r="D363" s="231">
        <v>283774231</v>
      </c>
      <c r="E363" s="230">
        <v>40791.360000000001</v>
      </c>
      <c r="F363" s="19">
        <f>+VLOOKUP(B363,Clasificación!C:C,1,FALSE)-B363</f>
        <v>0</v>
      </c>
    </row>
    <row r="364" spans="2:8" ht="16.5" customHeight="1">
      <c r="B364" s="232">
        <v>4110141</v>
      </c>
      <c r="C364" s="232" t="s">
        <v>1016</v>
      </c>
      <c r="D364" s="231">
        <v>110679726</v>
      </c>
      <c r="E364" s="230">
        <v>15891.22</v>
      </c>
      <c r="F364" s="19">
        <f>+VLOOKUP(B364,Clasificación!C:C,1,FALSE)-B364</f>
        <v>0</v>
      </c>
    </row>
    <row r="365" spans="2:8" ht="16.5" customHeight="1">
      <c r="B365" s="232">
        <v>41101411</v>
      </c>
      <c r="C365" s="232" t="s">
        <v>1084</v>
      </c>
      <c r="D365" s="231">
        <v>12024239</v>
      </c>
      <c r="E365" s="230">
        <v>1712.03</v>
      </c>
      <c r="F365" s="19">
        <f>+VLOOKUP(B365,Clasificación!C:C,1,FALSE)-B365</f>
        <v>0</v>
      </c>
    </row>
    <row r="366" spans="2:8" ht="16.5" customHeight="1">
      <c r="B366" s="235">
        <v>4110141101</v>
      </c>
      <c r="C366" s="235" t="s">
        <v>1085</v>
      </c>
      <c r="D366" s="234">
        <v>10995366</v>
      </c>
      <c r="E366" s="233">
        <v>1563.77</v>
      </c>
      <c r="F366" s="19">
        <f>+VLOOKUP(B366,Clasificación!C:C,1,FALSE)-B366</f>
        <v>0</v>
      </c>
    </row>
    <row r="367" spans="2:8" ht="16.5" customHeight="1">
      <c r="B367" s="235">
        <v>4110141102</v>
      </c>
      <c r="C367" s="235" t="s">
        <v>1270</v>
      </c>
      <c r="D367" s="234">
        <v>1028873</v>
      </c>
      <c r="E367" s="233">
        <v>148.26</v>
      </c>
      <c r="F367" s="19">
        <f>+VLOOKUP(B367,Clasificación!C:C,1,FALSE)-B367</f>
        <v>0</v>
      </c>
    </row>
    <row r="368" spans="2:8" ht="16.5" customHeight="1">
      <c r="B368" s="232">
        <v>41101412</v>
      </c>
      <c r="C368" s="232" t="s">
        <v>1017</v>
      </c>
      <c r="D368" s="231">
        <v>98655487</v>
      </c>
      <c r="E368" s="230">
        <v>14179.19</v>
      </c>
      <c r="F368" s="19">
        <f>+VLOOKUP(B368,Clasificación!C:C,1,FALSE)-B368</f>
        <v>0</v>
      </c>
    </row>
    <row r="369" spans="2:6" ht="16.5" customHeight="1">
      <c r="B369" s="235">
        <v>4110141201</v>
      </c>
      <c r="C369" s="235" t="s">
        <v>1018</v>
      </c>
      <c r="D369" s="234">
        <v>79852193</v>
      </c>
      <c r="E369" s="233">
        <v>11489.53</v>
      </c>
      <c r="F369" s="19">
        <f>+VLOOKUP(B369,Clasificación!C:C,1,FALSE)-B369</f>
        <v>0</v>
      </c>
    </row>
    <row r="370" spans="2:6" ht="16.5" customHeight="1">
      <c r="B370" s="235">
        <v>4110141202</v>
      </c>
      <c r="C370" s="235" t="s">
        <v>1189</v>
      </c>
      <c r="D370" s="234">
        <v>18803294</v>
      </c>
      <c r="E370" s="233">
        <v>2689.66</v>
      </c>
      <c r="F370" s="19">
        <f>+VLOOKUP(B370,Clasificación!C:C,1,FALSE)-B370</f>
        <v>0</v>
      </c>
    </row>
    <row r="371" spans="2:6" ht="16.5" customHeight="1">
      <c r="B371" s="232">
        <v>4110142</v>
      </c>
      <c r="C371" s="232" t="s">
        <v>1143</v>
      </c>
      <c r="D371" s="231">
        <v>173094505</v>
      </c>
      <c r="E371" s="230">
        <v>24900.14</v>
      </c>
      <c r="F371" s="19">
        <f>+VLOOKUP(B371,Clasificación!C:C,1,FALSE)-B371</f>
        <v>0</v>
      </c>
    </row>
    <row r="372" spans="2:6" ht="16.5" customHeight="1">
      <c r="B372" s="232">
        <v>41101421</v>
      </c>
      <c r="C372" s="232" t="s">
        <v>1144</v>
      </c>
      <c r="D372" s="231">
        <v>173094505</v>
      </c>
      <c r="E372" s="230">
        <v>24900.14</v>
      </c>
      <c r="F372" s="19">
        <f>+VLOOKUP(B372,Clasificación!C:C,1,FALSE)-B372</f>
        <v>0</v>
      </c>
    </row>
    <row r="373" spans="2:6" ht="16.5" customHeight="1">
      <c r="B373" s="235">
        <v>4110142101</v>
      </c>
      <c r="C373" s="235" t="s">
        <v>1145</v>
      </c>
      <c r="D373" s="234">
        <v>173094505</v>
      </c>
      <c r="E373" s="233">
        <v>24900.14</v>
      </c>
      <c r="F373" s="19">
        <f>+VLOOKUP(B373,Clasificación!C:C,1,FALSE)-B373</f>
        <v>0</v>
      </c>
    </row>
    <row r="374" spans="2:6" ht="16.5" hidden="1" customHeight="1">
      <c r="B374" s="232">
        <v>412</v>
      </c>
      <c r="C374" s="232" t="s">
        <v>730</v>
      </c>
      <c r="D374" s="231">
        <v>2445163543</v>
      </c>
      <c r="E374" s="230">
        <v>344754.78</v>
      </c>
      <c r="F374" s="19">
        <f>+VLOOKUP(B374,Clasificación!C:C,1,FALSE)-B374</f>
        <v>0</v>
      </c>
    </row>
    <row r="375" spans="2:6" ht="16.5" hidden="1" customHeight="1">
      <c r="B375" s="232">
        <v>41201</v>
      </c>
      <c r="C375" s="232" t="s">
        <v>730</v>
      </c>
      <c r="D375" s="231">
        <v>2445163543</v>
      </c>
      <c r="E375" s="230">
        <v>344754.78</v>
      </c>
      <c r="F375" s="19">
        <f>+VLOOKUP(B375,Clasificación!C:C,1,FALSE)-B375</f>
        <v>0</v>
      </c>
    </row>
    <row r="376" spans="2:6" ht="16.5" hidden="1" customHeight="1">
      <c r="B376" s="232">
        <v>412011</v>
      </c>
      <c r="C376" s="232" t="s">
        <v>730</v>
      </c>
      <c r="D376" s="231">
        <v>2445163543</v>
      </c>
      <c r="E376" s="230">
        <v>344754.78</v>
      </c>
      <c r="F376" s="19">
        <f>+VLOOKUP(B376,Clasificación!C:C,1,FALSE)-B376</f>
        <v>0</v>
      </c>
    </row>
    <row r="377" spans="2:6" ht="16.5" hidden="1" customHeight="1">
      <c r="B377" s="232">
        <v>4120112</v>
      </c>
      <c r="C377" s="232" t="s">
        <v>90</v>
      </c>
      <c r="D377" s="231">
        <v>69592113</v>
      </c>
      <c r="E377" s="230">
        <v>9817.57</v>
      </c>
      <c r="F377" s="19">
        <f>+VLOOKUP(B377,Clasificación!C:C,1,FALSE)-B377</f>
        <v>0</v>
      </c>
    </row>
    <row r="378" spans="2:6" ht="16.5" hidden="1" customHeight="1">
      <c r="B378" s="232">
        <v>41201121</v>
      </c>
      <c r="C378" s="232" t="s">
        <v>1086</v>
      </c>
      <c r="D378" s="231">
        <v>32044910</v>
      </c>
      <c r="E378" s="230">
        <v>4576.74</v>
      </c>
      <c r="F378" s="19">
        <f>+VLOOKUP(B378,Clasificación!C:C,1,FALSE)-B378</f>
        <v>0</v>
      </c>
    </row>
    <row r="379" spans="2:6" ht="16.5" hidden="1" customHeight="1">
      <c r="B379" s="235">
        <v>4120112101</v>
      </c>
      <c r="C379" s="235" t="s">
        <v>1087</v>
      </c>
      <c r="D379" s="234">
        <v>6814582</v>
      </c>
      <c r="E379" s="233">
        <v>973.16</v>
      </c>
      <c r="F379" s="19">
        <f>+VLOOKUP(B379,Clasificación!C:C,1,FALSE)-B379</f>
        <v>0</v>
      </c>
    </row>
    <row r="380" spans="2:6" ht="16.5" hidden="1" customHeight="1">
      <c r="B380" s="235">
        <v>4120112102</v>
      </c>
      <c r="C380" s="235" t="s">
        <v>1349</v>
      </c>
      <c r="D380" s="234">
        <v>216987</v>
      </c>
      <c r="E380" s="233">
        <v>30.96</v>
      </c>
      <c r="F380" s="19">
        <f>+VLOOKUP(B380,Clasificación!C:C,1,FALSE)-B380</f>
        <v>0</v>
      </c>
    </row>
    <row r="381" spans="2:6" ht="16.5" hidden="1" customHeight="1">
      <c r="B381" s="235">
        <v>4120112104</v>
      </c>
      <c r="C381" s="235" t="s">
        <v>1350</v>
      </c>
      <c r="D381" s="234">
        <v>25013341</v>
      </c>
      <c r="E381" s="233">
        <v>3572.62</v>
      </c>
      <c r="F381" s="19">
        <f>+VLOOKUP(B381,Clasificación!C:C,1,FALSE)-B381</f>
        <v>0</v>
      </c>
    </row>
    <row r="382" spans="2:6" ht="16.5" hidden="1" customHeight="1">
      <c r="B382" s="232">
        <v>41201122</v>
      </c>
      <c r="C382" s="232" t="s">
        <v>1088</v>
      </c>
      <c r="D382" s="231">
        <v>37547203</v>
      </c>
      <c r="E382" s="230">
        <v>5240.83</v>
      </c>
      <c r="F382" s="19">
        <f>+VLOOKUP(B382,Clasificación!C:C,1,FALSE)-B382</f>
        <v>0</v>
      </c>
    </row>
    <row r="383" spans="2:6" ht="16.5" hidden="1" customHeight="1">
      <c r="B383" s="235">
        <v>4120112201</v>
      </c>
      <c r="C383" s="235" t="s">
        <v>1087</v>
      </c>
      <c r="D383" s="234">
        <v>32286769</v>
      </c>
      <c r="E383" s="233">
        <v>4515.4399999999996</v>
      </c>
      <c r="F383" s="19">
        <f>+VLOOKUP(B383,Clasificación!C:C,1,FALSE)-B383</f>
        <v>0</v>
      </c>
    </row>
    <row r="384" spans="2:6" ht="16.5" hidden="1" customHeight="1">
      <c r="B384" s="235">
        <v>4120112202</v>
      </c>
      <c r="C384" s="235" t="s">
        <v>1349</v>
      </c>
      <c r="D384" s="234">
        <v>4660764</v>
      </c>
      <c r="E384" s="233">
        <v>639.47</v>
      </c>
      <c r="F384" s="19">
        <f>+VLOOKUP(B384,Clasificación!C:C,1,FALSE)-B384</f>
        <v>0</v>
      </c>
    </row>
    <row r="385" spans="2:6" ht="16.5" hidden="1" customHeight="1">
      <c r="B385" s="235">
        <v>4120112204</v>
      </c>
      <c r="C385" s="235" t="s">
        <v>1350</v>
      </c>
      <c r="D385" s="234">
        <v>235254</v>
      </c>
      <c r="E385" s="233">
        <v>32.47</v>
      </c>
      <c r="F385" s="19">
        <f>+VLOOKUP(B385,Clasificación!C:C,1,FALSE)-B385</f>
        <v>0</v>
      </c>
    </row>
    <row r="386" spans="2:6" ht="16.5" hidden="1" customHeight="1">
      <c r="B386" s="235">
        <v>4120112206</v>
      </c>
      <c r="C386" s="235" t="s">
        <v>1351</v>
      </c>
      <c r="D386" s="234">
        <v>364416</v>
      </c>
      <c r="E386" s="233">
        <v>53.449999999999903</v>
      </c>
      <c r="F386" s="19">
        <f>+VLOOKUP(B386,Clasificación!C:C,1,FALSE)-B386</f>
        <v>0</v>
      </c>
    </row>
    <row r="387" spans="2:6" ht="16.5" hidden="1" customHeight="1">
      <c r="B387" s="232">
        <v>4120113</v>
      </c>
      <c r="C387" s="232" t="s">
        <v>1146</v>
      </c>
      <c r="D387" s="231">
        <v>2375571430</v>
      </c>
      <c r="E387" s="230">
        <v>334937.21000000002</v>
      </c>
      <c r="F387" s="19">
        <f>+VLOOKUP(B387,Clasificación!C:C,1,FALSE)-B387</f>
        <v>0</v>
      </c>
    </row>
    <row r="388" spans="2:6" ht="16.5" hidden="1" customHeight="1">
      <c r="B388" s="232">
        <v>41201131</v>
      </c>
      <c r="C388" s="232" t="s">
        <v>1146</v>
      </c>
      <c r="D388" s="231">
        <v>2375571430</v>
      </c>
      <c r="E388" s="230">
        <v>334937.21000000002</v>
      </c>
      <c r="F388" s="19">
        <f>+VLOOKUP(B388,Clasificación!C:C,1,FALSE)-B388</f>
        <v>0</v>
      </c>
    </row>
    <row r="389" spans="2:6" ht="16.5" hidden="1" customHeight="1">
      <c r="B389" s="235">
        <v>4120113101</v>
      </c>
      <c r="C389" s="235" t="s">
        <v>1352</v>
      </c>
      <c r="D389" s="234">
        <v>703673702</v>
      </c>
      <c r="E389" s="233">
        <v>99880.58</v>
      </c>
      <c r="F389" s="19">
        <f>+VLOOKUP(B389,Clasificación!C:C,1,FALSE)-B389</f>
        <v>0</v>
      </c>
    </row>
    <row r="390" spans="2:6" ht="16.5" hidden="1" customHeight="1">
      <c r="B390" s="235">
        <v>4120113103</v>
      </c>
      <c r="C390" s="235" t="s">
        <v>1257</v>
      </c>
      <c r="D390" s="234">
        <v>1334261019</v>
      </c>
      <c r="E390" s="233">
        <v>187160.45</v>
      </c>
      <c r="F390" s="19">
        <f>+VLOOKUP(B390,Clasificación!C:C,1,FALSE)-B390</f>
        <v>0</v>
      </c>
    </row>
    <row r="391" spans="2:6" ht="16.5" hidden="1" customHeight="1">
      <c r="B391" s="235">
        <v>4120113104</v>
      </c>
      <c r="C391" s="235" t="s">
        <v>1339</v>
      </c>
      <c r="D391" s="234">
        <v>116633253</v>
      </c>
      <c r="E391" s="233">
        <v>16831.8</v>
      </c>
      <c r="F391" s="19">
        <f>+VLOOKUP(B391,Clasificación!C:C,1,FALSE)-B391</f>
        <v>0</v>
      </c>
    </row>
    <row r="392" spans="2:6" ht="16.5" hidden="1" customHeight="1">
      <c r="B392" s="235">
        <v>4120113105</v>
      </c>
      <c r="C392" s="235" t="s">
        <v>1258</v>
      </c>
      <c r="D392" s="234">
        <v>218440406</v>
      </c>
      <c r="E392" s="233">
        <v>30692.82</v>
      </c>
      <c r="F392" s="19">
        <f>+VLOOKUP(B392,Clasificación!C:C,1,FALSE)-B392</f>
        <v>0</v>
      </c>
    </row>
    <row r="393" spans="2:6" ht="16.5" hidden="1" customHeight="1">
      <c r="B393" s="235">
        <v>4120113106</v>
      </c>
      <c r="C393" s="235" t="s">
        <v>1340</v>
      </c>
      <c r="D393" s="234">
        <v>2563050</v>
      </c>
      <c r="E393" s="233">
        <v>371.56</v>
      </c>
      <c r="F393" s="19">
        <f>+VLOOKUP(B393,Clasificación!C:C,1,FALSE)-B393</f>
        <v>0</v>
      </c>
    </row>
    <row r="394" spans="2:6" ht="16.5" hidden="1" customHeight="1">
      <c r="B394" s="232">
        <v>413</v>
      </c>
      <c r="C394" s="232" t="s">
        <v>339</v>
      </c>
      <c r="D394" s="231">
        <v>2833424714</v>
      </c>
      <c r="E394" s="230">
        <v>402303.00700000004</v>
      </c>
      <c r="F394" s="19">
        <f>+VLOOKUP(B394,Clasificación!C:C,1,FALSE)-B394</f>
        <v>0</v>
      </c>
    </row>
    <row r="395" spans="2:6" ht="16.5" hidden="1" customHeight="1">
      <c r="B395" s="232">
        <v>41301</v>
      </c>
      <c r="C395" s="232" t="s">
        <v>340</v>
      </c>
      <c r="D395" s="231">
        <v>2833424714</v>
      </c>
      <c r="E395" s="230">
        <v>402303.00700000004</v>
      </c>
      <c r="F395" s="19">
        <f>+VLOOKUP(B395,Clasificación!C:C,1,FALSE)-B395</f>
        <v>0</v>
      </c>
    </row>
    <row r="396" spans="2:6" ht="16.5" hidden="1" customHeight="1">
      <c r="B396" s="232">
        <v>413011</v>
      </c>
      <c r="C396" s="232" t="s">
        <v>340</v>
      </c>
      <c r="D396" s="231">
        <v>2833424714</v>
      </c>
      <c r="E396" s="230">
        <v>402303.00700000004</v>
      </c>
      <c r="F396" s="19">
        <f>+VLOOKUP(B396,Clasificación!C:C,1,FALSE)-B396</f>
        <v>0</v>
      </c>
    </row>
    <row r="397" spans="2:6" ht="16.5" hidden="1" customHeight="1">
      <c r="B397" s="232">
        <v>4130111</v>
      </c>
      <c r="C397" s="232" t="s">
        <v>340</v>
      </c>
      <c r="D397" s="231">
        <v>1267810282</v>
      </c>
      <c r="E397" s="230">
        <v>180923.67199999999</v>
      </c>
      <c r="F397" s="19">
        <f>+VLOOKUP(B397,Clasificación!C:C,1,FALSE)-B397</f>
        <v>0</v>
      </c>
    </row>
    <row r="398" spans="2:6" ht="16.5" hidden="1" customHeight="1">
      <c r="B398" s="232">
        <v>41301111</v>
      </c>
      <c r="C398" s="232" t="s">
        <v>340</v>
      </c>
      <c r="D398" s="231">
        <v>1267810282</v>
      </c>
      <c r="E398" s="230">
        <v>180923.67199999999</v>
      </c>
      <c r="F398" s="19">
        <f>+VLOOKUP(B398,Clasificación!C:C,1,FALSE)-B398</f>
        <v>0</v>
      </c>
    </row>
    <row r="399" spans="2:6" ht="16.5" hidden="1" customHeight="1">
      <c r="B399" s="235">
        <v>4130111102</v>
      </c>
      <c r="C399" s="235" t="s">
        <v>456</v>
      </c>
      <c r="D399" s="234">
        <v>60978764</v>
      </c>
      <c r="E399" s="233">
        <v>8616.4499999999989</v>
      </c>
      <c r="F399" s="19">
        <f>+VLOOKUP(B399,Clasificación!C:C,1,FALSE)-B399</f>
        <v>0</v>
      </c>
    </row>
    <row r="400" spans="2:6" ht="16.5" hidden="1" customHeight="1">
      <c r="B400" s="235">
        <v>4130111105</v>
      </c>
      <c r="C400" s="235" t="s">
        <v>249</v>
      </c>
      <c r="D400" s="234">
        <v>140107436</v>
      </c>
      <c r="E400" s="233">
        <v>19749.63</v>
      </c>
      <c r="F400" s="19">
        <f>+VLOOKUP(B400,Clasificación!C:C,1,FALSE)-B400</f>
        <v>0</v>
      </c>
    </row>
    <row r="401" spans="2:6" ht="16.5" hidden="1" customHeight="1">
      <c r="B401" s="235">
        <v>4130111106</v>
      </c>
      <c r="C401" s="235" t="s">
        <v>250</v>
      </c>
      <c r="D401" s="234">
        <v>113257346</v>
      </c>
      <c r="E401" s="233">
        <v>16037.26</v>
      </c>
      <c r="F401" s="19">
        <f>+VLOOKUP(B401,Clasificación!C:C,1,FALSE)-B401</f>
        <v>0</v>
      </c>
    </row>
    <row r="402" spans="2:6" ht="16.5" hidden="1" customHeight="1">
      <c r="B402" s="235">
        <v>4130111107</v>
      </c>
      <c r="C402" s="235" t="s">
        <v>251</v>
      </c>
      <c r="D402" s="234">
        <v>143770182</v>
      </c>
      <c r="E402" s="233">
        <v>20778.309999999998</v>
      </c>
      <c r="F402" s="19">
        <f>+VLOOKUP(B402,Clasificación!C:C,1,FALSE)-B402</f>
        <v>0</v>
      </c>
    </row>
    <row r="403" spans="2:6" ht="16.5" hidden="1" customHeight="1">
      <c r="B403" s="235">
        <v>4130111108</v>
      </c>
      <c r="C403" s="235" t="s">
        <v>252</v>
      </c>
      <c r="D403" s="234">
        <v>497773521</v>
      </c>
      <c r="E403" s="233">
        <v>71566.05</v>
      </c>
      <c r="F403" s="19">
        <f>+VLOOKUP(B403,Clasificación!C:C,1,FALSE)-B403</f>
        <v>0</v>
      </c>
    </row>
    <row r="404" spans="2:6" ht="16.5" hidden="1" customHeight="1">
      <c r="B404" s="235">
        <v>4130111113</v>
      </c>
      <c r="C404" s="235" t="s">
        <v>737</v>
      </c>
      <c r="D404" s="234">
        <v>234305096</v>
      </c>
      <c r="E404" s="233">
        <v>33060.909999999996</v>
      </c>
      <c r="F404" s="19">
        <f>+VLOOKUP(B404,Clasificación!C:C,1,FALSE)-B404</f>
        <v>0</v>
      </c>
    </row>
    <row r="405" spans="2:6" ht="16.5" hidden="1" customHeight="1">
      <c r="B405" s="235">
        <v>4130111114</v>
      </c>
      <c r="C405" s="235" t="s">
        <v>738</v>
      </c>
      <c r="D405" s="234">
        <v>14482086</v>
      </c>
      <c r="E405" s="233">
        <v>2045.6719999999996</v>
      </c>
      <c r="F405" s="19">
        <f>+VLOOKUP(B405,Clasificación!C:C,1,FALSE)-B405</f>
        <v>0</v>
      </c>
    </row>
    <row r="406" spans="2:6" ht="16.5" hidden="1" customHeight="1">
      <c r="B406" s="235">
        <v>4130111117</v>
      </c>
      <c r="C406" s="235" t="s">
        <v>281</v>
      </c>
      <c r="D406" s="234">
        <v>897857</v>
      </c>
      <c r="E406" s="233">
        <v>130.12</v>
      </c>
      <c r="F406" s="19">
        <f>+VLOOKUP(B406,Clasificación!C:C,1,FALSE)-B406</f>
        <v>0</v>
      </c>
    </row>
    <row r="407" spans="2:6" ht="16.5" hidden="1" customHeight="1">
      <c r="B407" s="235">
        <v>4130111118</v>
      </c>
      <c r="C407" s="235" t="s">
        <v>282</v>
      </c>
      <c r="D407" s="234">
        <v>119183</v>
      </c>
      <c r="E407" s="233">
        <v>16.440000000000001</v>
      </c>
      <c r="F407" s="19">
        <f>+VLOOKUP(B407,Clasificación!C:C,1,FALSE)-B407</f>
        <v>0</v>
      </c>
    </row>
    <row r="408" spans="2:6" ht="16.5" hidden="1" customHeight="1">
      <c r="B408" s="235">
        <v>4130111129</v>
      </c>
      <c r="C408" s="235" t="s">
        <v>268</v>
      </c>
      <c r="D408" s="234">
        <v>62118811</v>
      </c>
      <c r="E408" s="233">
        <v>8922.83</v>
      </c>
      <c r="F408" s="19">
        <f>+VLOOKUP(B408,Clasificación!C:C,1,FALSE)-B408</f>
        <v>0</v>
      </c>
    </row>
    <row r="409" spans="2:6" ht="16.5" hidden="1" customHeight="1">
      <c r="B409" s="232">
        <v>4130112</v>
      </c>
      <c r="C409" s="232" t="s">
        <v>341</v>
      </c>
      <c r="D409" s="231">
        <v>1565614432</v>
      </c>
      <c r="E409" s="230">
        <v>221379.33499999999</v>
      </c>
      <c r="F409" s="19">
        <f>+VLOOKUP(B409,Clasificación!C:C,1,FALSE)-B409</f>
        <v>0</v>
      </c>
    </row>
    <row r="410" spans="2:6" ht="16.5" hidden="1" customHeight="1">
      <c r="B410" s="232">
        <v>41301121</v>
      </c>
      <c r="C410" s="232" t="s">
        <v>1019</v>
      </c>
      <c r="D410" s="231">
        <v>85450984</v>
      </c>
      <c r="E410" s="230">
        <v>12090.81</v>
      </c>
      <c r="F410" s="19">
        <f>+VLOOKUP(B410,Clasificación!C:C,1,FALSE)-B410</f>
        <v>0</v>
      </c>
    </row>
    <row r="411" spans="2:6" ht="16.5" hidden="1" customHeight="1">
      <c r="B411" s="235">
        <v>4130112101</v>
      </c>
      <c r="C411" s="235" t="s">
        <v>455</v>
      </c>
      <c r="D411" s="234">
        <v>61</v>
      </c>
      <c r="E411" s="233">
        <v>0</v>
      </c>
      <c r="F411" s="19">
        <f>+VLOOKUP(B411,Clasificación!C:C,1,FALSE)-B411</f>
        <v>0</v>
      </c>
    </row>
    <row r="412" spans="2:6" ht="16.5" hidden="1" customHeight="1">
      <c r="B412" s="235">
        <v>4130112102</v>
      </c>
      <c r="C412" s="235" t="s">
        <v>456</v>
      </c>
      <c r="D412" s="234">
        <v>5972</v>
      </c>
      <c r="E412" s="233">
        <v>1.31</v>
      </c>
      <c r="F412" s="19">
        <f>+VLOOKUP(B412,Clasificación!C:C,1,FALSE)-B412</f>
        <v>0</v>
      </c>
    </row>
    <row r="413" spans="2:6" ht="16.5" hidden="1" customHeight="1">
      <c r="B413" s="235">
        <v>4130112104</v>
      </c>
      <c r="C413" s="235" t="s">
        <v>459</v>
      </c>
      <c r="D413" s="234">
        <v>20518328</v>
      </c>
      <c r="E413" s="233">
        <v>2982.63</v>
      </c>
      <c r="F413" s="19">
        <f>+VLOOKUP(B413,Clasificación!C:C,1,FALSE)-B413</f>
        <v>0</v>
      </c>
    </row>
    <row r="414" spans="2:6" ht="16.5" hidden="1" customHeight="1">
      <c r="B414" s="235">
        <v>4130112105</v>
      </c>
      <c r="C414" s="235" t="s">
        <v>249</v>
      </c>
      <c r="D414" s="234">
        <v>42698078</v>
      </c>
      <c r="E414" s="233">
        <v>6016.44</v>
      </c>
      <c r="F414" s="19">
        <f>+VLOOKUP(B414,Clasificación!C:C,1,FALSE)-B414</f>
        <v>0</v>
      </c>
    </row>
    <row r="415" spans="2:6" ht="16.5" hidden="1" customHeight="1">
      <c r="B415" s="235">
        <v>4130112106</v>
      </c>
      <c r="C415" s="235" t="s">
        <v>250</v>
      </c>
      <c r="D415" s="234">
        <v>20842803</v>
      </c>
      <c r="E415" s="233">
        <v>2905.6</v>
      </c>
      <c r="F415" s="19">
        <f>+VLOOKUP(B415,Clasificación!C:C,1,FALSE)-B415</f>
        <v>0</v>
      </c>
    </row>
    <row r="416" spans="2:6" ht="16.5" hidden="1" customHeight="1">
      <c r="B416" s="235">
        <v>4130112107</v>
      </c>
      <c r="C416" s="235" t="s">
        <v>251</v>
      </c>
      <c r="D416" s="234">
        <v>591156</v>
      </c>
      <c r="E416" s="233">
        <v>85.32</v>
      </c>
      <c r="F416" s="19">
        <f>+VLOOKUP(B416,Clasificación!C:C,1,FALSE)-B416</f>
        <v>0</v>
      </c>
    </row>
    <row r="417" spans="2:6" ht="16.5" hidden="1" customHeight="1">
      <c r="B417" s="235">
        <v>4130112117</v>
      </c>
      <c r="C417" s="235" t="s">
        <v>281</v>
      </c>
      <c r="D417" s="234">
        <v>38401</v>
      </c>
      <c r="E417" s="233">
        <v>5.51</v>
      </c>
      <c r="F417" s="19">
        <f>+VLOOKUP(B417,Clasificación!C:C,1,FALSE)-B417</f>
        <v>0</v>
      </c>
    </row>
    <row r="418" spans="2:6" ht="16.5" hidden="1" customHeight="1">
      <c r="B418" s="235">
        <v>4130112129</v>
      </c>
      <c r="C418" s="235" t="s">
        <v>268</v>
      </c>
      <c r="D418" s="234">
        <v>756185</v>
      </c>
      <c r="E418" s="233">
        <v>94</v>
      </c>
      <c r="F418" s="19">
        <f>+VLOOKUP(B418,Clasificación!C:C,1,FALSE)-B418</f>
        <v>0</v>
      </c>
    </row>
    <row r="419" spans="2:6" ht="16.5" hidden="1" customHeight="1">
      <c r="B419" s="232">
        <v>41301123</v>
      </c>
      <c r="C419" s="232" t="s">
        <v>1020</v>
      </c>
      <c r="D419" s="231">
        <v>1480163448</v>
      </c>
      <c r="E419" s="230">
        <v>209288.52499999999</v>
      </c>
      <c r="F419" s="19">
        <f>+VLOOKUP(B419,Clasificación!C:C,1,FALSE)-B419</f>
        <v>0</v>
      </c>
    </row>
    <row r="420" spans="2:6" ht="16.5" hidden="1" customHeight="1">
      <c r="B420" s="235">
        <v>4130112301</v>
      </c>
      <c r="C420" s="235" t="s">
        <v>455</v>
      </c>
      <c r="D420" s="234">
        <v>1670718</v>
      </c>
      <c r="E420" s="233">
        <v>236.66</v>
      </c>
      <c r="F420" s="19">
        <f>+VLOOKUP(B420,Clasificación!C:C,1,FALSE)-B420</f>
        <v>0</v>
      </c>
    </row>
    <row r="421" spans="2:6" ht="16.5" hidden="1" customHeight="1">
      <c r="B421" s="235">
        <v>4130112302</v>
      </c>
      <c r="C421" s="235" t="s">
        <v>456</v>
      </c>
      <c r="D421" s="234">
        <v>37342582</v>
      </c>
      <c r="E421" s="233">
        <v>5245.51</v>
      </c>
      <c r="F421" s="19">
        <f>+VLOOKUP(B421,Clasificación!C:C,1,FALSE)-B421</f>
        <v>0</v>
      </c>
    </row>
    <row r="422" spans="2:6" ht="16.5" hidden="1" customHeight="1">
      <c r="B422" s="235">
        <v>4130112304</v>
      </c>
      <c r="C422" s="235" t="s">
        <v>459</v>
      </c>
      <c r="D422" s="234">
        <v>21320798</v>
      </c>
      <c r="E422" s="233">
        <v>3068.72</v>
      </c>
      <c r="F422" s="19">
        <f>+VLOOKUP(B422,Clasificación!C:C,1,FALSE)-B422</f>
        <v>0</v>
      </c>
    </row>
    <row r="423" spans="2:6" ht="16.5" hidden="1" customHeight="1">
      <c r="B423" s="235">
        <v>4130112305</v>
      </c>
      <c r="C423" s="235" t="s">
        <v>249</v>
      </c>
      <c r="D423" s="234">
        <v>73095477</v>
      </c>
      <c r="E423" s="233">
        <v>9928.7800000000007</v>
      </c>
      <c r="F423" s="19">
        <f>+VLOOKUP(B423,Clasificación!C:C,1,FALSE)-B423</f>
        <v>0</v>
      </c>
    </row>
    <row r="424" spans="2:6" ht="16.5" hidden="1" customHeight="1">
      <c r="B424" s="235">
        <v>4130112306</v>
      </c>
      <c r="C424" s="235" t="s">
        <v>250</v>
      </c>
      <c r="D424" s="234">
        <v>669742515</v>
      </c>
      <c r="E424" s="233">
        <v>93398.2</v>
      </c>
      <c r="F424" s="19">
        <f>+VLOOKUP(B424,Clasificación!C:C,1,FALSE)-B424</f>
        <v>0</v>
      </c>
    </row>
    <row r="425" spans="2:6" ht="16.5" hidden="1" customHeight="1">
      <c r="B425" s="235">
        <v>4130112307</v>
      </c>
      <c r="C425" s="235" t="s">
        <v>251</v>
      </c>
      <c r="D425" s="234">
        <v>64079217</v>
      </c>
      <c r="E425" s="233">
        <v>9236.61</v>
      </c>
      <c r="F425" s="19">
        <f>+VLOOKUP(B425,Clasificación!C:C,1,FALSE)-B425</f>
        <v>0</v>
      </c>
    </row>
    <row r="426" spans="2:6" ht="16.5" hidden="1" customHeight="1">
      <c r="B426" s="235">
        <v>4130112308</v>
      </c>
      <c r="C426" s="235" t="s">
        <v>252</v>
      </c>
      <c r="D426" s="234">
        <v>135118291</v>
      </c>
      <c r="E426" s="233">
        <v>19329.34</v>
      </c>
      <c r="F426" s="19">
        <f>+VLOOKUP(B426,Clasificación!C:C,1,FALSE)-B426</f>
        <v>0</v>
      </c>
    </row>
    <row r="427" spans="2:6" ht="16.5" hidden="1" customHeight="1">
      <c r="B427" s="235">
        <v>4130112317</v>
      </c>
      <c r="C427" s="235" t="s">
        <v>281</v>
      </c>
      <c r="D427" s="234">
        <v>2377322</v>
      </c>
      <c r="E427" s="233">
        <v>342.87</v>
      </c>
      <c r="F427" s="19">
        <f>+VLOOKUP(B427,Clasificación!C:C,1,FALSE)-B427</f>
        <v>0</v>
      </c>
    </row>
    <row r="428" spans="2:6" ht="16.5" hidden="1" customHeight="1">
      <c r="B428" s="235">
        <v>4130112318</v>
      </c>
      <c r="C428" s="235" t="s">
        <v>282</v>
      </c>
      <c r="D428" s="234">
        <v>17936386</v>
      </c>
      <c r="E428" s="233">
        <v>2560.34</v>
      </c>
      <c r="F428" s="19">
        <f>+VLOOKUP(B428,Clasificación!C:C,1,FALSE)-B428</f>
        <v>0</v>
      </c>
    </row>
    <row r="429" spans="2:6" ht="16.5" hidden="1" customHeight="1">
      <c r="B429" s="235">
        <v>4130112329</v>
      </c>
      <c r="C429" s="235" t="s">
        <v>268</v>
      </c>
      <c r="D429" s="234">
        <v>91101689</v>
      </c>
      <c r="E429" s="233">
        <v>13189.334999999999</v>
      </c>
      <c r="F429" s="19">
        <f>+VLOOKUP(B429,Clasificación!C:C,1,FALSE)-B429</f>
        <v>0</v>
      </c>
    </row>
    <row r="430" spans="2:6" ht="16.5" hidden="1" customHeight="1">
      <c r="B430" s="235">
        <v>4130112331</v>
      </c>
      <c r="C430" s="235" t="s">
        <v>1271</v>
      </c>
      <c r="D430" s="234">
        <v>100509984</v>
      </c>
      <c r="E430" s="233">
        <v>14254.52</v>
      </c>
      <c r="F430" s="19">
        <f>+VLOOKUP(B430,Clasificación!C:C,1,FALSE)-B430</f>
        <v>0</v>
      </c>
    </row>
    <row r="431" spans="2:6" ht="16.5" hidden="1" customHeight="1">
      <c r="B431" s="235">
        <v>4130112343</v>
      </c>
      <c r="C431" s="235" t="s">
        <v>1190</v>
      </c>
      <c r="D431" s="234">
        <v>1704974</v>
      </c>
      <c r="E431" s="233">
        <v>248.15</v>
      </c>
      <c r="F431" s="19">
        <f>+VLOOKUP(B431,Clasificación!C:C,1,FALSE)-B431</f>
        <v>0</v>
      </c>
    </row>
    <row r="432" spans="2:6" ht="16.5" hidden="1" customHeight="1">
      <c r="B432" s="235">
        <v>4130112345</v>
      </c>
      <c r="C432" s="235" t="s">
        <v>1353</v>
      </c>
      <c r="D432" s="234">
        <v>87144880</v>
      </c>
      <c r="E432" s="233">
        <v>12690.24</v>
      </c>
      <c r="F432" s="19">
        <f>+VLOOKUP(B432,Clasificación!C:C,1,FALSE)-B432</f>
        <v>0</v>
      </c>
    </row>
    <row r="433" spans="2:6" ht="16.5" hidden="1" customHeight="1">
      <c r="B433" s="235">
        <v>4130112346</v>
      </c>
      <c r="C433" s="235" t="s">
        <v>1272</v>
      </c>
      <c r="D433" s="234">
        <v>177018615</v>
      </c>
      <c r="E433" s="233">
        <v>25559.25</v>
      </c>
      <c r="F433" s="19">
        <f>+VLOOKUP(B433,Clasificación!C:C,1,FALSE)-B433</f>
        <v>0</v>
      </c>
    </row>
    <row r="434" spans="2:6" ht="16.5" hidden="1" customHeight="1">
      <c r="B434" s="232">
        <v>414</v>
      </c>
      <c r="C434" s="232" t="s">
        <v>754</v>
      </c>
      <c r="D434" s="231">
        <v>200000</v>
      </c>
      <c r="E434" s="230">
        <v>29.04</v>
      </c>
      <c r="F434" s="19">
        <f>+VLOOKUP(B434,Clasificación!C:C,1,FALSE)-B434</f>
        <v>0</v>
      </c>
    </row>
    <row r="435" spans="2:6" ht="16.5" hidden="1" customHeight="1">
      <c r="B435" s="232">
        <v>41401</v>
      </c>
      <c r="C435" s="232" t="s">
        <v>755</v>
      </c>
      <c r="D435" s="231">
        <v>200000</v>
      </c>
      <c r="E435" s="230">
        <v>29.04</v>
      </c>
      <c r="F435" s="19">
        <f>+VLOOKUP(B435,Clasificación!C:C,1,FALSE)-B435</f>
        <v>0</v>
      </c>
    </row>
    <row r="436" spans="2:6" ht="16.5" hidden="1" customHeight="1">
      <c r="B436" s="232">
        <v>414011</v>
      </c>
      <c r="C436" s="232" t="s">
        <v>755</v>
      </c>
      <c r="D436" s="231">
        <v>200000</v>
      </c>
      <c r="E436" s="230">
        <v>29.04</v>
      </c>
      <c r="F436" s="19">
        <f>+VLOOKUP(B436,Clasificación!C:C,1,FALSE)-B436</f>
        <v>0</v>
      </c>
    </row>
    <row r="437" spans="2:6" ht="16.5" hidden="1" customHeight="1">
      <c r="B437" s="232">
        <v>4140111</v>
      </c>
      <c r="C437" s="232" t="s">
        <v>755</v>
      </c>
      <c r="D437" s="231">
        <v>200000</v>
      </c>
      <c r="E437" s="230">
        <v>29.04</v>
      </c>
      <c r="F437" s="19">
        <f>+VLOOKUP(B437,Clasificación!C:C,1,FALSE)-B437</f>
        <v>0</v>
      </c>
    </row>
    <row r="438" spans="2:6" ht="16.5" hidden="1" customHeight="1">
      <c r="B438" s="232">
        <v>41401111</v>
      </c>
      <c r="C438" s="232" t="s">
        <v>755</v>
      </c>
      <c r="D438" s="231">
        <v>200000</v>
      </c>
      <c r="E438" s="230">
        <v>29.04</v>
      </c>
      <c r="F438" s="19">
        <f>+VLOOKUP(B438,Clasificación!C:C,1,FALSE)-B438</f>
        <v>0</v>
      </c>
    </row>
    <row r="439" spans="2:6" ht="16.5" hidden="1" customHeight="1">
      <c r="B439" s="235">
        <v>4140111103</v>
      </c>
      <c r="C439" s="235" t="s">
        <v>1413</v>
      </c>
      <c r="D439" s="234">
        <v>200000</v>
      </c>
      <c r="E439" s="233">
        <v>29.04</v>
      </c>
      <c r="F439" s="19">
        <f>+VLOOKUP(B439,Clasificación!C:C,1,FALSE)-B439</f>
        <v>0</v>
      </c>
    </row>
    <row r="440" spans="2:6" ht="16.5" hidden="1" customHeight="1">
      <c r="B440" s="232">
        <v>416</v>
      </c>
      <c r="C440" s="232" t="s">
        <v>757</v>
      </c>
      <c r="D440" s="231">
        <v>419712184</v>
      </c>
      <c r="E440" s="230">
        <v>60368.929999999986</v>
      </c>
      <c r="F440" s="19">
        <f>+VLOOKUP(B440,Clasificación!C:C,1,FALSE)-B440</f>
        <v>0</v>
      </c>
    </row>
    <row r="441" spans="2:6" ht="16.5" hidden="1" customHeight="1">
      <c r="B441" s="232">
        <v>41601</v>
      </c>
      <c r="C441" s="232" t="s">
        <v>127</v>
      </c>
      <c r="D441" s="231">
        <v>419712184</v>
      </c>
      <c r="E441" s="230">
        <v>60368.929999999986</v>
      </c>
      <c r="F441" s="19">
        <f>+VLOOKUP(B441,Clasificación!C:C,1,FALSE)-B441</f>
        <v>0</v>
      </c>
    </row>
    <row r="442" spans="2:6" ht="16.5" hidden="1" customHeight="1">
      <c r="B442" s="232">
        <v>416011</v>
      </c>
      <c r="C442" s="232" t="s">
        <v>127</v>
      </c>
      <c r="D442" s="231">
        <v>419712184</v>
      </c>
      <c r="E442" s="230">
        <v>60368.929999999986</v>
      </c>
      <c r="F442" s="19">
        <f>+VLOOKUP(B442,Clasificación!C:C,1,FALSE)-B442</f>
        <v>0</v>
      </c>
    </row>
    <row r="443" spans="2:6" ht="16.5" hidden="1" customHeight="1">
      <c r="B443" s="232">
        <v>4160115</v>
      </c>
      <c r="C443" s="232" t="s">
        <v>1149</v>
      </c>
      <c r="D443" s="231">
        <v>372935231</v>
      </c>
      <c r="E443" s="230">
        <v>53620.95</v>
      </c>
      <c r="F443" s="19">
        <f>+VLOOKUP(B443,Clasificación!C:C,1,FALSE)-B443</f>
        <v>0</v>
      </c>
    </row>
    <row r="444" spans="2:6" ht="16.5" hidden="1" customHeight="1">
      <c r="B444" s="232">
        <v>41601151</v>
      </c>
      <c r="C444" s="232" t="s">
        <v>965</v>
      </c>
      <c r="D444" s="231">
        <v>119341768</v>
      </c>
      <c r="E444" s="230">
        <v>17260.509999999998</v>
      </c>
      <c r="F444" s="19">
        <f>+VLOOKUP(B444,Clasificación!C:C,1,FALSE)-B444</f>
        <v>0</v>
      </c>
    </row>
    <row r="445" spans="2:6" ht="16.5" hidden="1" customHeight="1">
      <c r="B445" s="235">
        <v>4160115101</v>
      </c>
      <c r="C445" s="235" t="s">
        <v>966</v>
      </c>
      <c r="D445" s="234">
        <v>10083405</v>
      </c>
      <c r="E445" s="233">
        <v>1441.42</v>
      </c>
      <c r="F445" s="19">
        <f>+VLOOKUP(B445,Clasificación!C:C,1,FALSE)-B445</f>
        <v>0</v>
      </c>
    </row>
    <row r="446" spans="2:6" ht="16.5" hidden="1" customHeight="1">
      <c r="B446" s="235">
        <v>4160115102</v>
      </c>
      <c r="C446" s="235" t="s">
        <v>967</v>
      </c>
      <c r="D446" s="234">
        <v>14452467</v>
      </c>
      <c r="E446" s="233">
        <v>2070.0700000000002</v>
      </c>
      <c r="F446" s="19">
        <f>+VLOOKUP(B446,Clasificación!C:C,1,FALSE)-B446</f>
        <v>0</v>
      </c>
    </row>
    <row r="447" spans="2:6" ht="16.5" hidden="1" customHeight="1">
      <c r="B447" s="235">
        <v>4160115103</v>
      </c>
      <c r="C447" s="235" t="s">
        <v>1354</v>
      </c>
      <c r="D447" s="234">
        <v>2120026</v>
      </c>
      <c r="E447" s="233">
        <v>308.56</v>
      </c>
      <c r="F447" s="19">
        <f>+VLOOKUP(B447,Clasificación!C:C,1,FALSE)-B447</f>
        <v>0</v>
      </c>
    </row>
    <row r="448" spans="2:6" ht="16.5" hidden="1" customHeight="1">
      <c r="B448" s="235">
        <v>4160115104</v>
      </c>
      <c r="C448" s="235" t="s">
        <v>1355</v>
      </c>
      <c r="D448" s="234">
        <v>205870</v>
      </c>
      <c r="E448" s="233">
        <v>30.03</v>
      </c>
      <c r="F448" s="19">
        <f>+VLOOKUP(B448,Clasificación!C:C,1,FALSE)-B448</f>
        <v>0</v>
      </c>
    </row>
    <row r="449" spans="2:6" ht="16.5" hidden="1" customHeight="1">
      <c r="B449" s="235">
        <v>4160115106</v>
      </c>
      <c r="C449" s="235" t="s">
        <v>1414</v>
      </c>
      <c r="D449" s="234">
        <v>90000000</v>
      </c>
      <c r="E449" s="233">
        <v>13048.94</v>
      </c>
      <c r="F449" s="19">
        <f>+VLOOKUP(B449,Clasificación!C:C,1,FALSE)-B449</f>
        <v>0</v>
      </c>
    </row>
    <row r="450" spans="2:6" ht="16.5" hidden="1" customHeight="1">
      <c r="B450" s="235">
        <v>4160115107</v>
      </c>
      <c r="C450" s="235" t="s">
        <v>1415</v>
      </c>
      <c r="D450" s="234">
        <v>1360000</v>
      </c>
      <c r="E450" s="233">
        <v>198.24</v>
      </c>
      <c r="F450" s="19">
        <f>+VLOOKUP(B450,Clasificación!C:C,1,FALSE)-B450</f>
        <v>0</v>
      </c>
    </row>
    <row r="451" spans="2:6" ht="16.5" hidden="1" customHeight="1">
      <c r="B451" s="235">
        <v>4160115108</v>
      </c>
      <c r="C451" s="235" t="s">
        <v>1416</v>
      </c>
      <c r="D451" s="234">
        <v>1120000</v>
      </c>
      <c r="E451" s="233">
        <v>163.25</v>
      </c>
      <c r="F451" s="19">
        <f>+VLOOKUP(B451,Clasificación!C:C,1,FALSE)-B451</f>
        <v>0</v>
      </c>
    </row>
    <row r="452" spans="2:6" ht="16.5" hidden="1" customHeight="1">
      <c r="B452" s="232">
        <v>41601152</v>
      </c>
      <c r="C452" s="232" t="s">
        <v>1013</v>
      </c>
      <c r="D452" s="231">
        <v>77016416</v>
      </c>
      <c r="E452" s="230">
        <v>11059.6</v>
      </c>
      <c r="F452" s="19">
        <f>+VLOOKUP(B452,Clasificación!C:C,1,FALSE)-B452</f>
        <v>0</v>
      </c>
    </row>
    <row r="453" spans="2:6" ht="16.5" hidden="1" customHeight="1">
      <c r="B453" s="235">
        <v>4160115201</v>
      </c>
      <c r="C453" s="235" t="s">
        <v>1021</v>
      </c>
      <c r="D453" s="234">
        <v>14201578</v>
      </c>
      <c r="E453" s="233">
        <v>2025.04</v>
      </c>
      <c r="F453" s="19">
        <f>+VLOOKUP(B453,Clasificación!C:C,1,FALSE)-B453</f>
        <v>0</v>
      </c>
    </row>
    <row r="454" spans="2:6" ht="16.5" hidden="1" customHeight="1">
      <c r="B454" s="235">
        <v>4160115202</v>
      </c>
      <c r="C454" s="235" t="s">
        <v>1097</v>
      </c>
      <c r="D454" s="234">
        <v>10601696</v>
      </c>
      <c r="E454" s="233">
        <v>1503.56</v>
      </c>
      <c r="F454" s="19">
        <f>+VLOOKUP(B454,Clasificación!C:C,1,FALSE)-B454</f>
        <v>0</v>
      </c>
    </row>
    <row r="455" spans="2:6" ht="16.5" hidden="1" customHeight="1">
      <c r="B455" s="235">
        <v>4160115203</v>
      </c>
      <c r="C455" s="235" t="s">
        <v>1356</v>
      </c>
      <c r="D455" s="234">
        <v>3882007</v>
      </c>
      <c r="E455" s="233">
        <v>565</v>
      </c>
      <c r="F455" s="19">
        <f>+VLOOKUP(B455,Clasificación!C:C,1,FALSE)-B455</f>
        <v>0</v>
      </c>
    </row>
    <row r="456" spans="2:6" ht="16.5" hidden="1" customHeight="1">
      <c r="B456" s="235">
        <v>4160115206</v>
      </c>
      <c r="C456" s="235" t="s">
        <v>1417</v>
      </c>
      <c r="D456" s="234">
        <v>32123822</v>
      </c>
      <c r="E456" s="233">
        <v>4600</v>
      </c>
      <c r="F456" s="19">
        <f>+VLOOKUP(B456,Clasificación!C:C,1,FALSE)-B456</f>
        <v>0</v>
      </c>
    </row>
    <row r="457" spans="2:6" ht="16.5" hidden="1" customHeight="1">
      <c r="B457" s="235">
        <v>4160115207</v>
      </c>
      <c r="C457" s="235" t="s">
        <v>1418</v>
      </c>
      <c r="D457" s="234">
        <v>3699049</v>
      </c>
      <c r="E457" s="233">
        <v>540</v>
      </c>
      <c r="F457" s="19">
        <f>+VLOOKUP(B457,Clasificación!C:C,1,FALSE)-B457</f>
        <v>0</v>
      </c>
    </row>
    <row r="458" spans="2:6" ht="16.5" hidden="1" customHeight="1">
      <c r="B458" s="235">
        <v>4160115208</v>
      </c>
      <c r="C458" s="235" t="s">
        <v>1419</v>
      </c>
      <c r="D458" s="234">
        <v>6781589</v>
      </c>
      <c r="E458" s="233">
        <v>990</v>
      </c>
      <c r="F458" s="19">
        <f>+VLOOKUP(B458,Clasificación!C:C,1,FALSE)-B458</f>
        <v>0</v>
      </c>
    </row>
    <row r="459" spans="2:6" ht="16.5" hidden="1" customHeight="1">
      <c r="B459" s="235">
        <v>4160115209</v>
      </c>
      <c r="C459" s="235" t="s">
        <v>1420</v>
      </c>
      <c r="D459" s="234">
        <v>5726675</v>
      </c>
      <c r="E459" s="233">
        <v>836</v>
      </c>
      <c r="F459" s="19">
        <f>+VLOOKUP(B459,Clasificación!C:C,1,FALSE)-B459</f>
        <v>0</v>
      </c>
    </row>
    <row r="460" spans="2:6" ht="16.5" hidden="1" customHeight="1">
      <c r="B460" s="232">
        <v>41601153</v>
      </c>
      <c r="C460" s="232" t="s">
        <v>1150</v>
      </c>
      <c r="D460" s="231">
        <v>176577047</v>
      </c>
      <c r="E460" s="230">
        <v>25300.84</v>
      </c>
      <c r="F460" s="19">
        <f>+VLOOKUP(B460,Clasificación!C:C,1,FALSE)-B460</f>
        <v>0</v>
      </c>
    </row>
    <row r="461" spans="2:6" ht="16.5" hidden="1" customHeight="1">
      <c r="B461" s="235">
        <v>4160115301</v>
      </c>
      <c r="C461" s="235" t="s">
        <v>1151</v>
      </c>
      <c r="D461" s="234">
        <v>175376217</v>
      </c>
      <c r="E461" s="233">
        <v>25125.84</v>
      </c>
      <c r="F461" s="19">
        <f>+VLOOKUP(B461,Clasificación!C:C,1,FALSE)-B461</f>
        <v>0</v>
      </c>
    </row>
    <row r="462" spans="2:6" ht="16.5" hidden="1" customHeight="1">
      <c r="B462" s="235">
        <v>4160115302</v>
      </c>
      <c r="C462" s="235" t="s">
        <v>1421</v>
      </c>
      <c r="D462" s="234">
        <v>1200830</v>
      </c>
      <c r="E462" s="233">
        <v>175</v>
      </c>
      <c r="F462" s="19">
        <f>+VLOOKUP(B462,Clasificación!C:C,1,FALSE)-B462</f>
        <v>0</v>
      </c>
    </row>
    <row r="463" spans="2:6" ht="16.5" hidden="1" customHeight="1">
      <c r="B463" s="232">
        <v>4160116</v>
      </c>
      <c r="C463" s="232" t="s">
        <v>935</v>
      </c>
      <c r="D463" s="231">
        <v>46776953</v>
      </c>
      <c r="E463" s="230">
        <v>6747.98</v>
      </c>
      <c r="F463" s="19">
        <f>+VLOOKUP(B463,Clasificación!C:C,1,FALSE)-B463</f>
        <v>0</v>
      </c>
    </row>
    <row r="464" spans="2:6" ht="16.5" hidden="1" customHeight="1">
      <c r="B464" s="232">
        <v>41601161</v>
      </c>
      <c r="C464" s="232" t="s">
        <v>969</v>
      </c>
      <c r="D464" s="231">
        <v>29115951</v>
      </c>
      <c r="E464" s="230">
        <v>4211.8100000000004</v>
      </c>
      <c r="F464" s="19">
        <f>+VLOOKUP(B464,Clasificación!C:C,1,FALSE)-B464</f>
        <v>0</v>
      </c>
    </row>
    <row r="465" spans="2:6" ht="16.5" hidden="1" customHeight="1">
      <c r="B465" s="235">
        <v>4160116101</v>
      </c>
      <c r="C465" s="235" t="s">
        <v>970</v>
      </c>
      <c r="D465" s="234">
        <v>2271079</v>
      </c>
      <c r="E465" s="233">
        <v>325.14999999999998</v>
      </c>
      <c r="F465" s="19">
        <f>+VLOOKUP(B465,Clasificación!C:C,1,FALSE)-B465</f>
        <v>0</v>
      </c>
    </row>
    <row r="466" spans="2:6" ht="16.5" hidden="1" customHeight="1">
      <c r="B466" s="235">
        <v>4160116102</v>
      </c>
      <c r="C466" s="235" t="s">
        <v>971</v>
      </c>
      <c r="D466" s="234">
        <v>3518397</v>
      </c>
      <c r="E466" s="233">
        <v>503.96</v>
      </c>
      <c r="F466" s="19">
        <f>+VLOOKUP(B466,Clasificación!C:C,1,FALSE)-B466</f>
        <v>0</v>
      </c>
    </row>
    <row r="467" spans="2:6" ht="16.5" hidden="1" customHeight="1">
      <c r="B467" s="235">
        <v>4160116103</v>
      </c>
      <c r="C467" s="235" t="s">
        <v>1357</v>
      </c>
      <c r="D467" s="234">
        <v>155007</v>
      </c>
      <c r="E467" s="233">
        <v>22.559999999999899</v>
      </c>
      <c r="F467" s="19">
        <f>+VLOOKUP(B467,Clasificación!C:C,1,FALSE)-B467</f>
        <v>0</v>
      </c>
    </row>
    <row r="468" spans="2:6" ht="16.5" hidden="1" customHeight="1">
      <c r="B468" s="235">
        <v>4160116104</v>
      </c>
      <c r="C468" s="235" t="s">
        <v>1358</v>
      </c>
      <c r="D468" s="234">
        <v>51468</v>
      </c>
      <c r="E468" s="233">
        <v>7.51</v>
      </c>
      <c r="F468" s="19">
        <f>+VLOOKUP(B468,Clasificación!C:C,1,FALSE)-B468</f>
        <v>0</v>
      </c>
    </row>
    <row r="469" spans="2:6" ht="16.5" hidden="1" customHeight="1">
      <c r="B469" s="235">
        <v>4160116106</v>
      </c>
      <c r="C469" s="235" t="s">
        <v>1422</v>
      </c>
      <c r="D469" s="234">
        <v>22500000</v>
      </c>
      <c r="E469" s="233">
        <v>3262.24</v>
      </c>
      <c r="F469" s="19">
        <f>+VLOOKUP(B469,Clasificación!C:C,1,FALSE)-B469</f>
        <v>0</v>
      </c>
    </row>
    <row r="470" spans="2:6" ht="16.5" hidden="1" customHeight="1">
      <c r="B470" s="235">
        <v>4160116107</v>
      </c>
      <c r="C470" s="235" t="s">
        <v>1423</v>
      </c>
      <c r="D470" s="234">
        <v>340000</v>
      </c>
      <c r="E470" s="233">
        <v>49.56</v>
      </c>
      <c r="F470" s="19">
        <f>+VLOOKUP(B470,Clasificación!C:C,1,FALSE)-B470</f>
        <v>0</v>
      </c>
    </row>
    <row r="471" spans="2:6" ht="16.5" hidden="1" customHeight="1">
      <c r="B471" s="235">
        <v>4160116108</v>
      </c>
      <c r="C471" s="235" t="s">
        <v>1424</v>
      </c>
      <c r="D471" s="234">
        <v>280000</v>
      </c>
      <c r="E471" s="233">
        <v>40.83</v>
      </c>
      <c r="F471" s="19">
        <f>+VLOOKUP(B471,Clasificación!C:C,1,FALSE)-B471</f>
        <v>0</v>
      </c>
    </row>
    <row r="472" spans="2:6" ht="16.5" hidden="1" customHeight="1">
      <c r="B472" s="232">
        <v>41601162</v>
      </c>
      <c r="C472" s="232" t="s">
        <v>1022</v>
      </c>
      <c r="D472" s="231">
        <v>17661002</v>
      </c>
      <c r="E472" s="230">
        <v>2536.17</v>
      </c>
      <c r="F472" s="19">
        <f>+VLOOKUP(B472,Clasificación!C:C,1,FALSE)-B472</f>
        <v>0</v>
      </c>
    </row>
    <row r="473" spans="2:6" ht="16.5" hidden="1" customHeight="1">
      <c r="B473" s="235">
        <v>4160116201</v>
      </c>
      <c r="C473" s="235" t="s">
        <v>1023</v>
      </c>
      <c r="D473" s="234">
        <v>3508989</v>
      </c>
      <c r="E473" s="233">
        <v>500.55</v>
      </c>
      <c r="F473" s="19">
        <f>+VLOOKUP(B473,Clasificación!C:C,1,FALSE)-B473</f>
        <v>0</v>
      </c>
    </row>
    <row r="474" spans="2:6" ht="16.5" hidden="1" customHeight="1">
      <c r="B474" s="235">
        <v>4160116202</v>
      </c>
      <c r="C474" s="235" t="s">
        <v>1099</v>
      </c>
      <c r="D474" s="234">
        <v>2069227</v>
      </c>
      <c r="E474" s="233">
        <v>294.12</v>
      </c>
      <c r="F474" s="19">
        <f>+VLOOKUP(B474,Clasificación!C:C,1,FALSE)-B474</f>
        <v>0</v>
      </c>
    </row>
    <row r="475" spans="2:6" ht="16.5" hidden="1" customHeight="1">
      <c r="B475" s="235">
        <v>4160116206</v>
      </c>
      <c r="C475" s="235" t="s">
        <v>1425</v>
      </c>
      <c r="D475" s="234">
        <v>8030955</v>
      </c>
      <c r="E475" s="233">
        <v>1150</v>
      </c>
      <c r="F475" s="19">
        <f>+VLOOKUP(B475,Clasificación!C:C,1,FALSE)-B475</f>
        <v>0</v>
      </c>
    </row>
    <row r="476" spans="2:6" ht="16.5" hidden="1" customHeight="1">
      <c r="B476" s="235">
        <v>4160116207</v>
      </c>
      <c r="C476" s="235" t="s">
        <v>1426</v>
      </c>
      <c r="D476" s="234">
        <v>924762</v>
      </c>
      <c r="E476" s="233">
        <v>135</v>
      </c>
      <c r="F476" s="19">
        <f>+VLOOKUP(B476,Clasificación!C:C,1,FALSE)-B476</f>
        <v>0</v>
      </c>
    </row>
    <row r="477" spans="2:6" ht="16.5" hidden="1" customHeight="1">
      <c r="B477" s="235">
        <v>4160116208</v>
      </c>
      <c r="C477" s="235" t="s">
        <v>1427</v>
      </c>
      <c r="D477" s="234">
        <v>1431671</v>
      </c>
      <c r="E477" s="233">
        <v>209</v>
      </c>
      <c r="F477" s="19">
        <f>+VLOOKUP(B477,Clasificación!C:C,1,FALSE)-B477</f>
        <v>0</v>
      </c>
    </row>
    <row r="478" spans="2:6" ht="16.5" hidden="1" customHeight="1">
      <c r="B478" s="235">
        <v>4160116209</v>
      </c>
      <c r="C478" s="235" t="s">
        <v>1428</v>
      </c>
      <c r="D478" s="234">
        <v>1695398</v>
      </c>
      <c r="E478" s="233">
        <v>247.5</v>
      </c>
      <c r="F478" s="19">
        <f>+VLOOKUP(B478,Clasificación!C:C,1,FALSE)-B478</f>
        <v>0</v>
      </c>
    </row>
    <row r="479" spans="2:6" ht="16.5" hidden="1" customHeight="1">
      <c r="B479" s="232">
        <v>42</v>
      </c>
      <c r="C479" s="232" t="s">
        <v>147</v>
      </c>
      <c r="D479" s="231">
        <v>13031961276</v>
      </c>
      <c r="E479" s="230">
        <v>101363353.9448</v>
      </c>
      <c r="F479" s="19">
        <f>+VLOOKUP(B479,Clasificación!C:C,1,FALSE)-B479</f>
        <v>0</v>
      </c>
    </row>
    <row r="480" spans="2:6" ht="16.5" hidden="1" customHeight="1">
      <c r="B480" s="232">
        <v>421</v>
      </c>
      <c r="C480" s="232" t="s">
        <v>74</v>
      </c>
      <c r="D480" s="231">
        <v>319</v>
      </c>
      <c r="E480" s="230">
        <v>0.05</v>
      </c>
      <c r="F480" s="19">
        <f>+VLOOKUP(B480,Clasificación!C:C,1,FALSE)-B480</f>
        <v>0</v>
      </c>
    </row>
    <row r="481" spans="2:6" ht="16.5" hidden="1" customHeight="1">
      <c r="B481" s="232">
        <v>42101</v>
      </c>
      <c r="C481" s="232" t="s">
        <v>74</v>
      </c>
      <c r="D481" s="231">
        <v>319</v>
      </c>
      <c r="E481" s="230">
        <v>0.05</v>
      </c>
      <c r="F481" s="19">
        <f>+VLOOKUP(B481,Clasificación!C:C,1,FALSE)-B481</f>
        <v>0</v>
      </c>
    </row>
    <row r="482" spans="2:6" ht="16.5" hidden="1" customHeight="1">
      <c r="B482" s="232">
        <v>421011</v>
      </c>
      <c r="C482" s="232" t="s">
        <v>74</v>
      </c>
      <c r="D482" s="231">
        <v>319</v>
      </c>
      <c r="E482" s="230">
        <v>0.05</v>
      </c>
      <c r="F482" s="19">
        <f>+VLOOKUP(B482,Clasificación!C:C,1,FALSE)-B482</f>
        <v>0</v>
      </c>
    </row>
    <row r="483" spans="2:6" ht="16.5" hidden="1" customHeight="1">
      <c r="B483" s="232">
        <v>4210111</v>
      </c>
      <c r="C483" s="232" t="s">
        <v>74</v>
      </c>
      <c r="D483" s="231">
        <v>319</v>
      </c>
      <c r="E483" s="230">
        <v>0.05</v>
      </c>
      <c r="F483" s="19">
        <f>+VLOOKUP(B483,Clasificación!C:C,1,FALSE)-B483</f>
        <v>0</v>
      </c>
    </row>
    <row r="484" spans="2:6" ht="16.5" hidden="1" customHeight="1">
      <c r="B484" s="232">
        <v>42101111</v>
      </c>
      <c r="C484" s="232" t="s">
        <v>148</v>
      </c>
      <c r="D484" s="231">
        <v>319</v>
      </c>
      <c r="E484" s="230">
        <v>0.05</v>
      </c>
      <c r="F484" s="19">
        <f>+VLOOKUP(B484,Clasificación!C:C,1,FALSE)-B484</f>
        <v>0</v>
      </c>
    </row>
    <row r="485" spans="2:6" ht="16.5" hidden="1" customHeight="1">
      <c r="B485" s="235">
        <v>4210111101</v>
      </c>
      <c r="C485" s="235" t="s">
        <v>148</v>
      </c>
      <c r="D485" s="234">
        <v>319</v>
      </c>
      <c r="E485" s="233">
        <v>0.05</v>
      </c>
      <c r="F485" s="19">
        <f>+VLOOKUP(B485,Clasificación!C:C,1,FALSE)-B485</f>
        <v>0</v>
      </c>
    </row>
    <row r="486" spans="2:6" ht="16.5" hidden="1" customHeight="1">
      <c r="B486" s="232">
        <v>422</v>
      </c>
      <c r="C486" s="232" t="s">
        <v>342</v>
      </c>
      <c r="D486" s="231">
        <v>13031960957</v>
      </c>
      <c r="E486" s="230">
        <v>101363353.89480001</v>
      </c>
      <c r="F486" s="19">
        <f>+VLOOKUP(B486,Clasificación!C:C,1,FALSE)-B486</f>
        <v>0</v>
      </c>
    </row>
    <row r="487" spans="2:6" ht="16.5" hidden="1" customHeight="1">
      <c r="B487" s="232">
        <v>42201</v>
      </c>
      <c r="C487" s="232" t="s">
        <v>342</v>
      </c>
      <c r="D487" s="231">
        <v>13031960957</v>
      </c>
      <c r="E487" s="230">
        <v>101363353.89480001</v>
      </c>
      <c r="F487" s="19">
        <f>+VLOOKUP(B487,Clasificación!C:C,1,FALSE)-B487</f>
        <v>0</v>
      </c>
    </row>
    <row r="488" spans="2:6" ht="16.5" hidden="1" customHeight="1">
      <c r="B488" s="232">
        <v>422011</v>
      </c>
      <c r="C488" s="232" t="s">
        <v>342</v>
      </c>
      <c r="D488" s="231">
        <v>13031960957</v>
      </c>
      <c r="E488" s="230">
        <v>101363353.89480001</v>
      </c>
      <c r="F488" s="19">
        <f>+VLOOKUP(B488,Clasificación!C:C,1,FALSE)-B488</f>
        <v>0</v>
      </c>
    </row>
    <row r="489" spans="2:6" ht="16.5" hidden="1" customHeight="1">
      <c r="B489" s="232">
        <v>4220111</v>
      </c>
      <c r="C489" s="232" t="s">
        <v>342</v>
      </c>
      <c r="D489" s="231">
        <v>13031960957</v>
      </c>
      <c r="E489" s="230">
        <v>101363353.89480001</v>
      </c>
      <c r="F489" s="19">
        <f>+VLOOKUP(B489,Clasificación!C:C,1,FALSE)-B489</f>
        <v>0</v>
      </c>
    </row>
    <row r="490" spans="2:6" ht="16.5" hidden="1" customHeight="1">
      <c r="B490" s="232">
        <v>42201111</v>
      </c>
      <c r="C490" s="232" t="s">
        <v>342</v>
      </c>
      <c r="D490" s="231">
        <v>13031960957</v>
      </c>
      <c r="E490" s="230">
        <v>101363353.89480001</v>
      </c>
      <c r="F490" s="19">
        <f>+VLOOKUP(B490,Clasificación!C:C,1,FALSE)-B490</f>
        <v>0</v>
      </c>
    </row>
    <row r="491" spans="2:6" ht="16.5" hidden="1" customHeight="1">
      <c r="B491" s="235">
        <v>4220111101</v>
      </c>
      <c r="C491" s="235" t="s">
        <v>284</v>
      </c>
      <c r="D491" s="234">
        <v>8196471160</v>
      </c>
      <c r="E491" s="233">
        <v>101175477.4004</v>
      </c>
      <c r="F491" s="19">
        <f>+VLOOKUP(B491,Clasificación!C:C,1,FALSE)-B491</f>
        <v>0</v>
      </c>
    </row>
    <row r="492" spans="2:6" ht="16.5" hidden="1" customHeight="1">
      <c r="B492" s="235">
        <v>4220111102</v>
      </c>
      <c r="C492" s="235" t="s">
        <v>285</v>
      </c>
      <c r="D492" s="234">
        <v>4835489797</v>
      </c>
      <c r="E492" s="233">
        <v>187876.4944</v>
      </c>
      <c r="F492" s="19">
        <f>+VLOOKUP(B492,Clasificación!C:C,1,FALSE)-B492</f>
        <v>0</v>
      </c>
    </row>
    <row r="493" spans="2:6" ht="16.5" hidden="1" customHeight="1">
      <c r="B493" s="232">
        <v>48</v>
      </c>
      <c r="C493" s="232" t="s">
        <v>343</v>
      </c>
      <c r="D493" s="231">
        <v>6019625</v>
      </c>
      <c r="E493" s="230">
        <v>876.03</v>
      </c>
      <c r="F493" s="19">
        <f>+VLOOKUP(B493,Clasificación!C:C,1,FALSE)-B493</f>
        <v>0</v>
      </c>
    </row>
    <row r="494" spans="2:6" ht="16.5" hidden="1" customHeight="1">
      <c r="B494" s="232">
        <v>481</v>
      </c>
      <c r="C494" s="232" t="s">
        <v>344</v>
      </c>
      <c r="D494" s="231">
        <v>6019625</v>
      </c>
      <c r="E494" s="230">
        <v>876.03</v>
      </c>
      <c r="F494" s="19">
        <f>+VLOOKUP(B494,Clasificación!C:C,1,FALSE)-B494</f>
        <v>0</v>
      </c>
    </row>
    <row r="495" spans="2:6" ht="16.5" hidden="1" customHeight="1">
      <c r="B495" s="232">
        <v>48101</v>
      </c>
      <c r="C495" s="232" t="s">
        <v>344</v>
      </c>
      <c r="D495" s="231">
        <v>6019625</v>
      </c>
      <c r="E495" s="230">
        <v>876.03</v>
      </c>
      <c r="F495" s="19">
        <f>+VLOOKUP(B495,Clasificación!C:C,1,FALSE)-B495</f>
        <v>0</v>
      </c>
    </row>
    <row r="496" spans="2:6" ht="16.5" hidden="1" customHeight="1">
      <c r="B496" s="232">
        <v>481011</v>
      </c>
      <c r="C496" s="232" t="s">
        <v>344</v>
      </c>
      <c r="D496" s="231">
        <v>6019625</v>
      </c>
      <c r="E496" s="230">
        <v>876.03</v>
      </c>
      <c r="F496" s="19">
        <f>+VLOOKUP(B496,Clasificación!C:C,1,FALSE)-B496</f>
        <v>0</v>
      </c>
    </row>
    <row r="497" spans="2:6" ht="16.5" hidden="1" customHeight="1">
      <c r="B497" s="232">
        <v>4810111</v>
      </c>
      <c r="C497" s="232" t="s">
        <v>344</v>
      </c>
      <c r="D497" s="231">
        <v>6019625</v>
      </c>
      <c r="E497" s="230">
        <v>876.03</v>
      </c>
      <c r="F497" s="19">
        <f>+VLOOKUP(B497,Clasificación!C:C,1,FALSE)-B497</f>
        <v>0</v>
      </c>
    </row>
    <row r="498" spans="2:6" ht="16.5" hidden="1" customHeight="1">
      <c r="B498" s="232">
        <v>48101111</v>
      </c>
      <c r="C498" s="232" t="s">
        <v>344</v>
      </c>
      <c r="D498" s="231">
        <v>6019625</v>
      </c>
      <c r="E498" s="230">
        <v>876.03</v>
      </c>
      <c r="F498" s="19">
        <f>+VLOOKUP(B498,Clasificación!C:C,1,FALSE)-B498</f>
        <v>0</v>
      </c>
    </row>
    <row r="499" spans="2:6" ht="16.5" hidden="1" customHeight="1">
      <c r="B499" s="235">
        <v>4810111102</v>
      </c>
      <c r="C499" s="235" t="s">
        <v>286</v>
      </c>
      <c r="D499" s="234">
        <v>99880</v>
      </c>
      <c r="E499" s="233">
        <v>34.209999999999994</v>
      </c>
      <c r="F499" s="19">
        <f>+VLOOKUP(B499,Clasificación!C:C,1,FALSE)-B499</f>
        <v>0</v>
      </c>
    </row>
    <row r="500" spans="2:6" ht="16.5" hidden="1" customHeight="1">
      <c r="B500" s="235">
        <v>4810111103</v>
      </c>
      <c r="C500" s="235" t="s">
        <v>762</v>
      </c>
      <c r="D500" s="234">
        <v>4719745</v>
      </c>
      <c r="E500" s="233">
        <v>671.47</v>
      </c>
      <c r="F500" s="19">
        <f>+VLOOKUP(B500,Clasificación!C:C,1,FALSE)-B500</f>
        <v>0</v>
      </c>
    </row>
    <row r="501" spans="2:6" ht="16.5" hidden="1" customHeight="1">
      <c r="B501" s="235">
        <v>4810111105</v>
      </c>
      <c r="C501" s="235" t="s">
        <v>764</v>
      </c>
      <c r="D501" s="234">
        <v>1000000</v>
      </c>
      <c r="E501" s="233">
        <v>141.61000000000001</v>
      </c>
      <c r="F501" s="19">
        <f>+VLOOKUP(B501,Clasificación!C:C,1,FALSE)-B501</f>
        <v>0</v>
      </c>
    </row>
    <row r="502" spans="2:6" ht="16.5" hidden="1" customHeight="1">
      <c r="B502" s="235">
        <v>4810111106</v>
      </c>
      <c r="C502" s="235" t="s">
        <v>1274</v>
      </c>
      <c r="D502" s="234">
        <v>200000</v>
      </c>
      <c r="E502" s="233">
        <v>28.74</v>
      </c>
      <c r="F502" s="19">
        <f>+VLOOKUP(B502,Clasificación!C:C,1,FALSE)-B502</f>
        <v>0</v>
      </c>
    </row>
    <row r="503" spans="2:6" ht="8.25" hidden="1" customHeight="1">
      <c r="B503" s="237"/>
      <c r="C503" s="237"/>
      <c r="D503" s="236"/>
      <c r="E503" s="89"/>
    </row>
    <row r="504" spans="2:6" ht="16.5" hidden="1" customHeight="1">
      <c r="B504" s="232">
        <v>5</v>
      </c>
      <c r="C504" s="232" t="s">
        <v>126</v>
      </c>
      <c r="D504" s="231">
        <v>26931657177</v>
      </c>
      <c r="E504" s="230">
        <v>103463242.08039999</v>
      </c>
      <c r="F504" s="19">
        <f>+VLOOKUP(B504,Clasificación!C:C,1,FALSE)-B504</f>
        <v>0</v>
      </c>
    </row>
    <row r="505" spans="2:6" ht="16.5" hidden="1" customHeight="1">
      <c r="B505" s="232">
        <v>51</v>
      </c>
      <c r="C505" s="232" t="s">
        <v>345</v>
      </c>
      <c r="D505" s="231">
        <v>26828503875</v>
      </c>
      <c r="E505" s="230">
        <v>103448522.0704</v>
      </c>
      <c r="F505" s="19">
        <f>+VLOOKUP(B505,Clasificación!C:C,1,FALSE)-B505</f>
        <v>0</v>
      </c>
    </row>
    <row r="506" spans="2:6" ht="16.5" hidden="1" customHeight="1">
      <c r="B506" s="232">
        <v>511</v>
      </c>
      <c r="C506" s="232" t="s">
        <v>346</v>
      </c>
      <c r="D506" s="231">
        <v>1976441790</v>
      </c>
      <c r="E506" s="230">
        <v>284556.34500000067</v>
      </c>
      <c r="F506" s="19">
        <f>+VLOOKUP(B506,Clasificación!C:C,1,FALSE)-B506</f>
        <v>0</v>
      </c>
    </row>
    <row r="507" spans="2:6" ht="16.5" hidden="1" customHeight="1">
      <c r="B507" s="232">
        <v>51101</v>
      </c>
      <c r="C507" s="232" t="s">
        <v>32</v>
      </c>
      <c r="D507" s="231">
        <v>62289108</v>
      </c>
      <c r="E507" s="230">
        <v>8835.9499999999971</v>
      </c>
      <c r="F507" s="19">
        <f>+VLOOKUP(B507,Clasificación!C:C,1,FALSE)-B507</f>
        <v>0</v>
      </c>
    </row>
    <row r="508" spans="2:6" ht="16.5" hidden="1" customHeight="1">
      <c r="B508" s="232">
        <v>511011</v>
      </c>
      <c r="C508" s="232" t="s">
        <v>32</v>
      </c>
      <c r="D508" s="231">
        <v>62289108</v>
      </c>
      <c r="E508" s="230">
        <v>8835.9499999999971</v>
      </c>
      <c r="F508" s="19">
        <f>+VLOOKUP(B508,Clasificación!C:C,1,FALSE)-B508</f>
        <v>0</v>
      </c>
    </row>
    <row r="509" spans="2:6" ht="16.5" hidden="1" customHeight="1">
      <c r="B509" s="232">
        <v>5110111</v>
      </c>
      <c r="C509" s="232" t="s">
        <v>32</v>
      </c>
      <c r="D509" s="231">
        <v>62289108</v>
      </c>
      <c r="E509" s="230">
        <v>8835.9499999999971</v>
      </c>
      <c r="F509" s="19">
        <f>+VLOOKUP(B509,Clasificación!C:C,1,FALSE)-B509</f>
        <v>0</v>
      </c>
    </row>
    <row r="510" spans="2:6" ht="16.5" hidden="1" customHeight="1">
      <c r="B510" s="232">
        <v>51101113</v>
      </c>
      <c r="C510" s="232" t="s">
        <v>1024</v>
      </c>
      <c r="D510" s="231">
        <v>62289108</v>
      </c>
      <c r="E510" s="230">
        <v>8835.9499999999989</v>
      </c>
      <c r="F510" s="19">
        <f>+VLOOKUP(B510,Clasificación!C:C,1,FALSE)-B510</f>
        <v>0</v>
      </c>
    </row>
    <row r="511" spans="2:6" ht="16.5" hidden="1" customHeight="1">
      <c r="B511" s="235">
        <v>5110111301</v>
      </c>
      <c r="C511" s="235" t="s">
        <v>1025</v>
      </c>
      <c r="D511" s="234">
        <v>62289108</v>
      </c>
      <c r="E511" s="233">
        <v>8835.9499999999989</v>
      </c>
      <c r="F511" s="19">
        <f>+VLOOKUP(B511,Clasificación!C:C,1,FALSE)-B511</f>
        <v>0</v>
      </c>
    </row>
    <row r="512" spans="2:6" ht="16.5" hidden="1" customHeight="1">
      <c r="B512" s="232">
        <v>51102</v>
      </c>
      <c r="C512" s="232" t="s">
        <v>348</v>
      </c>
      <c r="D512" s="231">
        <v>519974007</v>
      </c>
      <c r="E512" s="230">
        <v>74349.010000000009</v>
      </c>
      <c r="F512" s="19">
        <f>+VLOOKUP(B512,Clasificación!C:C,1,FALSE)-B512</f>
        <v>0</v>
      </c>
    </row>
    <row r="513" spans="2:6" ht="16.5" hidden="1" customHeight="1">
      <c r="B513" s="232">
        <v>511021</v>
      </c>
      <c r="C513" s="232" t="s">
        <v>348</v>
      </c>
      <c r="D513" s="231">
        <v>519974007</v>
      </c>
      <c r="E513" s="230">
        <v>74349.010000000009</v>
      </c>
      <c r="F513" s="19">
        <f>+VLOOKUP(B513,Clasificación!C:C,1,FALSE)-B513</f>
        <v>0</v>
      </c>
    </row>
    <row r="514" spans="2:6" ht="16.5" hidden="1" customHeight="1">
      <c r="B514" s="232">
        <v>5110211</v>
      </c>
      <c r="C514" s="232" t="s">
        <v>348</v>
      </c>
      <c r="D514" s="231">
        <v>519974007</v>
      </c>
      <c r="E514" s="230">
        <v>74349.010000000009</v>
      </c>
      <c r="F514" s="19">
        <f>+VLOOKUP(B514,Clasificación!C:C,1,FALSE)-B514</f>
        <v>0</v>
      </c>
    </row>
    <row r="515" spans="2:6" ht="16.5" hidden="1" customHeight="1">
      <c r="B515" s="232">
        <v>51102111</v>
      </c>
      <c r="C515" s="232" t="s">
        <v>348</v>
      </c>
      <c r="D515" s="231">
        <v>424051172</v>
      </c>
      <c r="E515" s="230">
        <v>60640.089999999844</v>
      </c>
      <c r="F515" s="19">
        <f>+VLOOKUP(B515,Clasificación!C:C,1,FALSE)-B515</f>
        <v>0</v>
      </c>
    </row>
    <row r="516" spans="2:6" ht="16.5" hidden="1" customHeight="1">
      <c r="B516" s="235">
        <v>5110211101</v>
      </c>
      <c r="C516" s="235" t="s">
        <v>288</v>
      </c>
      <c r="D516" s="234">
        <v>253405276</v>
      </c>
      <c r="E516" s="233">
        <v>36233.459999999963</v>
      </c>
      <c r="F516" s="19">
        <f>+VLOOKUP(B516,Clasificación!C:C,1,FALSE)-B516</f>
        <v>0</v>
      </c>
    </row>
    <row r="517" spans="2:6" ht="16.5" hidden="1" customHeight="1">
      <c r="B517" s="235">
        <v>5110211102</v>
      </c>
      <c r="C517" s="235" t="s">
        <v>766</v>
      </c>
      <c r="D517" s="234">
        <v>170645896</v>
      </c>
      <c r="E517" s="233">
        <v>24406.63</v>
      </c>
      <c r="F517" s="19">
        <f>+VLOOKUP(B517,Clasificación!C:C,1,FALSE)-B517</f>
        <v>0</v>
      </c>
    </row>
    <row r="518" spans="2:6" ht="16.5" hidden="1" customHeight="1">
      <c r="B518" s="232">
        <v>51102112</v>
      </c>
      <c r="C518" s="232" t="s">
        <v>935</v>
      </c>
      <c r="D518" s="231">
        <v>95922835</v>
      </c>
      <c r="E518" s="230">
        <v>13708.92</v>
      </c>
      <c r="F518" s="19">
        <f>+VLOOKUP(B518,Clasificación!C:C,1,FALSE)-B518</f>
        <v>0</v>
      </c>
    </row>
    <row r="519" spans="2:6" ht="16.5" hidden="1" customHeight="1">
      <c r="B519" s="235">
        <v>5110211201</v>
      </c>
      <c r="C519" s="235" t="s">
        <v>973</v>
      </c>
      <c r="D519" s="234">
        <v>61122280</v>
      </c>
      <c r="E519" s="233">
        <v>8733.49</v>
      </c>
      <c r="F519" s="19">
        <f>+VLOOKUP(B519,Clasificación!C:C,1,FALSE)-B519</f>
        <v>0</v>
      </c>
    </row>
    <row r="520" spans="2:6" ht="16.5" hidden="1" customHeight="1">
      <c r="B520" s="235">
        <v>5110211202</v>
      </c>
      <c r="C520" s="235" t="s">
        <v>974</v>
      </c>
      <c r="D520" s="234">
        <v>34800555</v>
      </c>
      <c r="E520" s="233">
        <v>4975.43</v>
      </c>
      <c r="F520" s="19">
        <f>+VLOOKUP(B520,Clasificación!C:C,1,FALSE)-B520</f>
        <v>0</v>
      </c>
    </row>
    <row r="521" spans="2:6" ht="16.5" hidden="1" customHeight="1">
      <c r="B521" s="232">
        <v>51103</v>
      </c>
      <c r="C521" s="232" t="s">
        <v>349</v>
      </c>
      <c r="D521" s="231">
        <v>1391537145</v>
      </c>
      <c r="E521" s="230">
        <v>200995.75499999992</v>
      </c>
      <c r="F521" s="19">
        <f>+VLOOKUP(B521,Clasificación!C:C,1,FALSE)-B521</f>
        <v>0</v>
      </c>
    </row>
    <row r="522" spans="2:6" ht="16.5" hidden="1" customHeight="1">
      <c r="B522" s="232">
        <v>511031</v>
      </c>
      <c r="C522" s="232" t="s">
        <v>341</v>
      </c>
      <c r="D522" s="231">
        <v>1391537145</v>
      </c>
      <c r="E522" s="230">
        <v>200995.75499999992</v>
      </c>
      <c r="F522" s="19">
        <f>+VLOOKUP(B522,Clasificación!C:C,1,FALSE)-B522</f>
        <v>0</v>
      </c>
    </row>
    <row r="523" spans="2:6" ht="16.5" hidden="1" customHeight="1">
      <c r="B523" s="232">
        <v>5110311</v>
      </c>
      <c r="C523" s="232" t="s">
        <v>341</v>
      </c>
      <c r="D523" s="231">
        <v>1391537145</v>
      </c>
      <c r="E523" s="230">
        <v>200995.75499999992</v>
      </c>
      <c r="F523" s="19">
        <f>+VLOOKUP(B523,Clasificación!C:C,1,FALSE)-B523</f>
        <v>0</v>
      </c>
    </row>
    <row r="524" spans="2:6" ht="16.5" hidden="1" customHeight="1">
      <c r="B524" s="232">
        <v>51103111</v>
      </c>
      <c r="C524" s="232" t="s">
        <v>283</v>
      </c>
      <c r="D524" s="231">
        <v>115162497</v>
      </c>
      <c r="E524" s="230">
        <v>16585.509999999998</v>
      </c>
      <c r="F524" s="19">
        <f>+VLOOKUP(B524,Clasificación!C:C,1,FALSE)-B524</f>
        <v>0</v>
      </c>
    </row>
    <row r="525" spans="2:6" ht="16.5" hidden="1" customHeight="1">
      <c r="B525" s="235">
        <v>5110311101</v>
      </c>
      <c r="C525" s="235" t="s">
        <v>737</v>
      </c>
      <c r="D525" s="234">
        <v>500991</v>
      </c>
      <c r="E525" s="233">
        <v>68.3</v>
      </c>
      <c r="F525" s="19">
        <f>+VLOOKUP(B525,Clasificación!C:C,1,FALSE)-B525</f>
        <v>0</v>
      </c>
    </row>
    <row r="526" spans="2:6" ht="16.5" hidden="1" customHeight="1">
      <c r="B526" s="235">
        <v>5110311103</v>
      </c>
      <c r="C526" s="235" t="s">
        <v>252</v>
      </c>
      <c r="D526" s="234">
        <v>114661506</v>
      </c>
      <c r="E526" s="233">
        <v>16517.21</v>
      </c>
      <c r="F526" s="19">
        <f>+VLOOKUP(B526,Clasificación!C:C,1,FALSE)-B526</f>
        <v>0</v>
      </c>
    </row>
    <row r="527" spans="2:6" ht="16.5" hidden="1" customHeight="1">
      <c r="B527" s="232">
        <v>51103112</v>
      </c>
      <c r="C527" s="232" t="s">
        <v>350</v>
      </c>
      <c r="D527" s="231">
        <v>226128997</v>
      </c>
      <c r="E527" s="230">
        <v>31889.580999999998</v>
      </c>
      <c r="F527" s="19">
        <f>+VLOOKUP(B527,Clasificación!C:C,1,FALSE)-B527</f>
        <v>0</v>
      </c>
    </row>
    <row r="528" spans="2:6" ht="16.5" hidden="1" customHeight="1">
      <c r="B528" s="235">
        <v>5110311201</v>
      </c>
      <c r="C528" s="235" t="s">
        <v>455</v>
      </c>
      <c r="D528" s="234">
        <v>86</v>
      </c>
      <c r="E528" s="233">
        <v>0</v>
      </c>
      <c r="F528" s="19">
        <f>+VLOOKUP(B528,Clasificación!C:C,1,FALSE)-B528</f>
        <v>0</v>
      </c>
    </row>
    <row r="529" spans="2:6" ht="16.5" hidden="1" customHeight="1">
      <c r="B529" s="235">
        <v>5110311202</v>
      </c>
      <c r="C529" s="235" t="s">
        <v>456</v>
      </c>
      <c r="D529" s="234">
        <v>7185272</v>
      </c>
      <c r="E529" s="233">
        <v>1016.88</v>
      </c>
      <c r="F529" s="19">
        <f>+VLOOKUP(B529,Clasificación!C:C,1,FALSE)-B529</f>
        <v>0</v>
      </c>
    </row>
    <row r="530" spans="2:6" ht="16.5" hidden="1" customHeight="1">
      <c r="B530" s="235">
        <v>5110311204</v>
      </c>
      <c r="C530" s="235" t="s">
        <v>459</v>
      </c>
      <c r="D530" s="234">
        <v>7723454</v>
      </c>
      <c r="E530" s="233">
        <v>1127.8700000000001</v>
      </c>
      <c r="F530" s="19">
        <f>+VLOOKUP(B530,Clasificación!C:C,1,FALSE)-B530</f>
        <v>0</v>
      </c>
    </row>
    <row r="531" spans="2:6" ht="16.5" hidden="1" customHeight="1">
      <c r="B531" s="235">
        <v>5110311205</v>
      </c>
      <c r="C531" s="235" t="s">
        <v>249</v>
      </c>
      <c r="D531" s="234">
        <v>12368046</v>
      </c>
      <c r="E531" s="233">
        <v>1766.31</v>
      </c>
      <c r="F531" s="19">
        <f>+VLOOKUP(B531,Clasificación!C:C,1,FALSE)-B531</f>
        <v>0</v>
      </c>
    </row>
    <row r="532" spans="2:6" ht="16.5" hidden="1" customHeight="1">
      <c r="B532" s="235">
        <v>5110311206</v>
      </c>
      <c r="C532" s="235" t="s">
        <v>250</v>
      </c>
      <c r="D532" s="234">
        <v>12294287</v>
      </c>
      <c r="E532" s="233">
        <v>1752.15</v>
      </c>
      <c r="F532" s="19">
        <f>+VLOOKUP(B532,Clasificación!C:C,1,FALSE)-B532</f>
        <v>0</v>
      </c>
    </row>
    <row r="533" spans="2:6" ht="16.5" hidden="1" customHeight="1">
      <c r="B533" s="235">
        <v>5110311207</v>
      </c>
      <c r="C533" s="235" t="s">
        <v>251</v>
      </c>
      <c r="D533" s="234">
        <v>26161406</v>
      </c>
      <c r="E533" s="233">
        <v>3725.7900000000004</v>
      </c>
      <c r="F533" s="19">
        <f>+VLOOKUP(B533,Clasificación!C:C,1,FALSE)-B533</f>
        <v>0</v>
      </c>
    </row>
    <row r="534" spans="2:6" ht="16.5" hidden="1" customHeight="1">
      <c r="B534" s="235">
        <v>5110311208</v>
      </c>
      <c r="C534" s="235" t="s">
        <v>252</v>
      </c>
      <c r="D534" s="234">
        <v>7037733</v>
      </c>
      <c r="E534" s="233">
        <v>1014.121</v>
      </c>
      <c r="F534" s="19">
        <f>+VLOOKUP(B534,Clasificación!C:C,1,FALSE)-B534</f>
        <v>0</v>
      </c>
    </row>
    <row r="535" spans="2:6" ht="16.5" hidden="1" customHeight="1">
      <c r="B535" s="235">
        <v>5110311217</v>
      </c>
      <c r="C535" s="235" t="s">
        <v>281</v>
      </c>
      <c r="D535" s="234">
        <v>8793386</v>
      </c>
      <c r="E535" s="233">
        <v>1277.49</v>
      </c>
      <c r="F535" s="19">
        <f>+VLOOKUP(B535,Clasificación!C:C,1,FALSE)-B535</f>
        <v>0</v>
      </c>
    </row>
    <row r="536" spans="2:6" ht="16.5" hidden="1" customHeight="1">
      <c r="B536" s="235">
        <v>5110311229</v>
      </c>
      <c r="C536" s="235" t="s">
        <v>1100</v>
      </c>
      <c r="D536" s="234">
        <v>5212427</v>
      </c>
      <c r="E536" s="233">
        <v>740.78</v>
      </c>
      <c r="F536" s="19">
        <f>+VLOOKUP(B536,Clasificación!C:C,1,FALSE)-B536</f>
        <v>0</v>
      </c>
    </row>
    <row r="537" spans="2:6" ht="16.5" hidden="1" customHeight="1">
      <c r="B537" s="235">
        <v>5110311231</v>
      </c>
      <c r="C537" s="235" t="s">
        <v>767</v>
      </c>
      <c r="D537" s="234">
        <v>139352900</v>
      </c>
      <c r="E537" s="233">
        <v>19468.189999999999</v>
      </c>
      <c r="F537" s="19">
        <f>+VLOOKUP(B537,Clasificación!C:C,1,FALSE)-B537</f>
        <v>0</v>
      </c>
    </row>
    <row r="538" spans="2:6" ht="16.5" hidden="1" customHeight="1">
      <c r="B538" s="232">
        <v>51103113</v>
      </c>
      <c r="C538" s="232" t="s">
        <v>1026</v>
      </c>
      <c r="D538" s="231">
        <v>1044190855</v>
      </c>
      <c r="E538" s="230">
        <v>151695.76400000002</v>
      </c>
      <c r="F538" s="19">
        <f>+VLOOKUP(B538,Clasificación!C:C,1,FALSE)-B538</f>
        <v>0</v>
      </c>
    </row>
    <row r="539" spans="2:6" ht="16.5" hidden="1" customHeight="1">
      <c r="B539" s="235">
        <v>5110311301</v>
      </c>
      <c r="C539" s="235" t="s">
        <v>455</v>
      </c>
      <c r="D539" s="234">
        <v>390093875</v>
      </c>
      <c r="E539" s="233">
        <v>56929.14</v>
      </c>
      <c r="F539" s="19">
        <f>+VLOOKUP(B539,Clasificación!C:C,1,FALSE)-B539</f>
        <v>0</v>
      </c>
    </row>
    <row r="540" spans="2:6" ht="16.5" hidden="1" customHeight="1">
      <c r="B540" s="235">
        <v>5110311302</v>
      </c>
      <c r="C540" s="235" t="s">
        <v>456</v>
      </c>
      <c r="D540" s="234">
        <v>63459642</v>
      </c>
      <c r="E540" s="233">
        <v>8678.4299999999985</v>
      </c>
      <c r="F540" s="19">
        <f>+VLOOKUP(B540,Clasificación!C:C,1,FALSE)-B540</f>
        <v>0</v>
      </c>
    </row>
    <row r="541" spans="2:6" ht="16.5" hidden="1" customHeight="1">
      <c r="B541" s="235">
        <v>5110311304</v>
      </c>
      <c r="C541" s="235" t="s">
        <v>459</v>
      </c>
      <c r="D541" s="234">
        <v>1454750</v>
      </c>
      <c r="E541" s="233">
        <v>212.21</v>
      </c>
      <c r="F541" s="19">
        <f>+VLOOKUP(B541,Clasificación!C:C,1,FALSE)-B541</f>
        <v>0</v>
      </c>
    </row>
    <row r="542" spans="2:6" ht="16.5" hidden="1" customHeight="1">
      <c r="B542" s="235">
        <v>5110311305</v>
      </c>
      <c r="C542" s="235" t="s">
        <v>249</v>
      </c>
      <c r="D542" s="234">
        <v>27445119</v>
      </c>
      <c r="E542" s="233">
        <v>3978.16</v>
      </c>
      <c r="F542" s="19">
        <f>+VLOOKUP(B542,Clasificación!C:C,1,FALSE)-B542</f>
        <v>0</v>
      </c>
    </row>
    <row r="543" spans="2:6" ht="16.5" hidden="1" customHeight="1">
      <c r="B543" s="235">
        <v>5110311307</v>
      </c>
      <c r="C543" s="235" t="s">
        <v>251</v>
      </c>
      <c r="D543" s="234">
        <v>187819419</v>
      </c>
      <c r="E543" s="233">
        <v>27333.25</v>
      </c>
      <c r="F543" s="19">
        <f>+VLOOKUP(B543,Clasificación!C:C,1,FALSE)-B543</f>
        <v>0</v>
      </c>
    </row>
    <row r="544" spans="2:6" ht="16.5" hidden="1" customHeight="1">
      <c r="B544" s="235">
        <v>5110311308</v>
      </c>
      <c r="C544" s="235" t="s">
        <v>252</v>
      </c>
      <c r="D544" s="234">
        <v>115120</v>
      </c>
      <c r="E544" s="233">
        <v>16.240000000000002</v>
      </c>
      <c r="F544" s="19">
        <f>+VLOOKUP(B544,Clasificación!C:C,1,FALSE)-B544</f>
        <v>0</v>
      </c>
    </row>
    <row r="545" spans="2:6" ht="16.5" hidden="1" customHeight="1">
      <c r="B545" s="235">
        <v>5110311329</v>
      </c>
      <c r="C545" s="235" t="s">
        <v>1101</v>
      </c>
      <c r="D545" s="234">
        <v>328080161</v>
      </c>
      <c r="E545" s="233">
        <v>47879.303999999996</v>
      </c>
      <c r="F545" s="19">
        <f>+VLOOKUP(B545,Clasificación!C:C,1,FALSE)-B545</f>
        <v>0</v>
      </c>
    </row>
    <row r="546" spans="2:6" ht="16.5" hidden="1" customHeight="1">
      <c r="B546" s="235">
        <v>5110311334</v>
      </c>
      <c r="C546" s="235" t="s">
        <v>1359</v>
      </c>
      <c r="D546" s="234">
        <v>45722769</v>
      </c>
      <c r="E546" s="233">
        <v>6669.03</v>
      </c>
      <c r="F546" s="19">
        <f>+VLOOKUP(B546,Clasificación!C:C,1,FALSE)-B546</f>
        <v>0</v>
      </c>
    </row>
    <row r="547" spans="2:6" ht="16.5" hidden="1" customHeight="1">
      <c r="B547" s="232">
        <v>51103115</v>
      </c>
      <c r="C547" s="232" t="s">
        <v>1487</v>
      </c>
      <c r="D547" s="231">
        <v>6054796</v>
      </c>
      <c r="E547" s="230">
        <v>824.9</v>
      </c>
      <c r="F547" s="19">
        <f>+VLOOKUP(B547,Clasificación!C:C,1,FALSE)-B547</f>
        <v>0</v>
      </c>
    </row>
    <row r="548" spans="2:6" ht="16.5" hidden="1" customHeight="1">
      <c r="B548" s="235">
        <v>5110311501</v>
      </c>
      <c r="C548" s="235" t="s">
        <v>1490</v>
      </c>
      <c r="D548" s="234">
        <v>6054796</v>
      </c>
      <c r="E548" s="233">
        <v>824.9</v>
      </c>
      <c r="F548" s="19">
        <f>+VLOOKUP(B548,Clasificación!C:C,1,FALSE)-B548</f>
        <v>0</v>
      </c>
    </row>
    <row r="549" spans="2:6" ht="16.5" hidden="1" customHeight="1">
      <c r="B549" s="232">
        <v>51104</v>
      </c>
      <c r="C549" s="232" t="s">
        <v>1027</v>
      </c>
      <c r="D549" s="231">
        <v>2641530</v>
      </c>
      <c r="E549" s="230">
        <v>375.63</v>
      </c>
      <c r="F549" s="19">
        <f>+VLOOKUP(B549,Clasificación!C:C,1,FALSE)-B549</f>
        <v>0</v>
      </c>
    </row>
    <row r="550" spans="2:6" ht="16.5" hidden="1" customHeight="1">
      <c r="B550" s="232">
        <v>511041</v>
      </c>
      <c r="C550" s="232" t="s">
        <v>1027</v>
      </c>
      <c r="D550" s="231">
        <v>2641530</v>
      </c>
      <c r="E550" s="230">
        <v>375.63</v>
      </c>
      <c r="F550" s="19">
        <f>+VLOOKUP(B550,Clasificación!C:C,1,FALSE)-B550</f>
        <v>0</v>
      </c>
    </row>
    <row r="551" spans="2:6" ht="16.5" hidden="1" customHeight="1">
      <c r="B551" s="232">
        <v>5110411</v>
      </c>
      <c r="C551" s="232" t="s">
        <v>1027</v>
      </c>
      <c r="D551" s="231">
        <v>2641530</v>
      </c>
      <c r="E551" s="230">
        <v>375.63</v>
      </c>
      <c r="F551" s="19">
        <f>+VLOOKUP(B551,Clasificación!C:C,1,FALSE)-B551</f>
        <v>0</v>
      </c>
    </row>
    <row r="552" spans="2:6" ht="16.5" hidden="1" customHeight="1">
      <c r="B552" s="232">
        <v>51104111</v>
      </c>
      <c r="C552" s="232" t="s">
        <v>1027</v>
      </c>
      <c r="D552" s="231">
        <v>2641530</v>
      </c>
      <c r="E552" s="230">
        <v>375.63</v>
      </c>
      <c r="F552" s="19">
        <f>+VLOOKUP(B552,Clasificación!C:C,1,FALSE)-B552</f>
        <v>0</v>
      </c>
    </row>
    <row r="553" spans="2:6" ht="16.5" hidden="1" customHeight="1">
      <c r="B553" s="235">
        <v>5110411101</v>
      </c>
      <c r="C553" s="235" t="s">
        <v>1028</v>
      </c>
      <c r="D553" s="234">
        <v>2641530</v>
      </c>
      <c r="E553" s="233">
        <v>375.63</v>
      </c>
      <c r="F553" s="19">
        <f>+VLOOKUP(B553,Clasificación!C:C,1,FALSE)-B553</f>
        <v>0</v>
      </c>
    </row>
    <row r="554" spans="2:6" ht="16.5" hidden="1" customHeight="1">
      <c r="B554" s="232">
        <v>512</v>
      </c>
      <c r="C554" s="232" t="s">
        <v>149</v>
      </c>
      <c r="D554" s="231">
        <v>116434060</v>
      </c>
      <c r="E554" s="230">
        <v>16681.34</v>
      </c>
      <c r="F554" s="19">
        <f>+VLOOKUP(B554,Clasificación!C:C,1,FALSE)-B554</f>
        <v>0</v>
      </c>
    </row>
    <row r="555" spans="2:6" ht="16.5" hidden="1" customHeight="1">
      <c r="B555" s="232">
        <v>51201</v>
      </c>
      <c r="C555" s="232" t="s">
        <v>351</v>
      </c>
      <c r="D555" s="231">
        <v>116434060</v>
      </c>
      <c r="E555" s="230">
        <v>16681.34</v>
      </c>
      <c r="F555" s="19">
        <f>+VLOOKUP(B555,Clasificación!C:C,1,FALSE)-B555</f>
        <v>0</v>
      </c>
    </row>
    <row r="556" spans="2:6" ht="16.5" hidden="1" customHeight="1">
      <c r="B556" s="232">
        <v>512011</v>
      </c>
      <c r="C556" s="232" t="s">
        <v>351</v>
      </c>
      <c r="D556" s="231">
        <v>116434060</v>
      </c>
      <c r="E556" s="230">
        <v>16681.34</v>
      </c>
      <c r="F556" s="19">
        <f>+VLOOKUP(B556,Clasificación!C:C,1,FALSE)-B556</f>
        <v>0</v>
      </c>
    </row>
    <row r="557" spans="2:6" ht="16.5" hidden="1" customHeight="1">
      <c r="B557" s="232">
        <v>5120111</v>
      </c>
      <c r="C557" s="232" t="s">
        <v>351</v>
      </c>
      <c r="D557" s="231">
        <v>116434060</v>
      </c>
      <c r="E557" s="230">
        <v>16681.34</v>
      </c>
      <c r="F557" s="19">
        <f>+VLOOKUP(B557,Clasificación!C:C,1,FALSE)-B557</f>
        <v>0</v>
      </c>
    </row>
    <row r="558" spans="2:6" ht="16.5" hidden="1" customHeight="1">
      <c r="B558" s="232">
        <v>51201111</v>
      </c>
      <c r="C558" s="232" t="s">
        <v>351</v>
      </c>
      <c r="D558" s="231">
        <v>116434060</v>
      </c>
      <c r="E558" s="230">
        <v>16681.34</v>
      </c>
      <c r="F558" s="19">
        <f>+VLOOKUP(B558,Clasificación!C:C,1,FALSE)-B558</f>
        <v>0</v>
      </c>
    </row>
    <row r="559" spans="2:6" ht="16.5" hidden="1" customHeight="1">
      <c r="B559" s="235">
        <v>5120111101</v>
      </c>
      <c r="C559" s="235" t="s">
        <v>289</v>
      </c>
      <c r="D559" s="234">
        <v>69176120</v>
      </c>
      <c r="E559" s="233">
        <v>9938.84</v>
      </c>
      <c r="F559" s="19">
        <f>+VLOOKUP(B559,Clasificación!C:C,1,FALSE)-B559</f>
        <v>0</v>
      </c>
    </row>
    <row r="560" spans="2:6" ht="16.5" hidden="1" customHeight="1">
      <c r="B560" s="235">
        <v>5120111103</v>
      </c>
      <c r="C560" s="235" t="s">
        <v>116</v>
      </c>
      <c r="D560" s="234">
        <v>19306940</v>
      </c>
      <c r="E560" s="233">
        <v>2799.85</v>
      </c>
      <c r="F560" s="19">
        <f>+VLOOKUP(B560,Clasificación!C:C,1,FALSE)-B560</f>
        <v>0</v>
      </c>
    </row>
    <row r="561" spans="2:6" ht="16.5" hidden="1" customHeight="1">
      <c r="B561" s="235">
        <v>5120111105</v>
      </c>
      <c r="C561" s="235" t="s">
        <v>769</v>
      </c>
      <c r="D561" s="234">
        <v>27951000</v>
      </c>
      <c r="E561" s="233">
        <v>3942.65</v>
      </c>
      <c r="F561" s="19">
        <f>+VLOOKUP(B561,Clasificación!C:C,1,FALSE)-B561</f>
        <v>0</v>
      </c>
    </row>
    <row r="562" spans="2:6" ht="16.5" hidden="1" customHeight="1">
      <c r="B562" s="232">
        <v>513</v>
      </c>
      <c r="C562" s="232" t="s">
        <v>15</v>
      </c>
      <c r="D562" s="231">
        <v>10859842450</v>
      </c>
      <c r="E562" s="230">
        <v>1559085.79</v>
      </c>
      <c r="F562" s="19">
        <f>+VLOOKUP(B562,Clasificación!C:C,1,FALSE)-B562</f>
        <v>0</v>
      </c>
    </row>
    <row r="563" spans="2:6" ht="16.5" hidden="1" customHeight="1">
      <c r="B563" s="232">
        <v>51301</v>
      </c>
      <c r="C563" s="232" t="s">
        <v>151</v>
      </c>
      <c r="D563" s="231">
        <v>4004552696</v>
      </c>
      <c r="E563" s="230">
        <v>573130.60000000009</v>
      </c>
      <c r="F563" s="19">
        <f>+VLOOKUP(B563,Clasificación!C:C,1,FALSE)-B563</f>
        <v>0</v>
      </c>
    </row>
    <row r="564" spans="2:6" ht="16.5" hidden="1" customHeight="1">
      <c r="B564" s="232">
        <v>513011</v>
      </c>
      <c r="C564" s="232" t="s">
        <v>151</v>
      </c>
      <c r="D564" s="231">
        <v>4004552696</v>
      </c>
      <c r="E564" s="230">
        <v>573130.60000000009</v>
      </c>
      <c r="F564" s="19">
        <f>+VLOOKUP(B564,Clasificación!C:C,1,FALSE)-B564</f>
        <v>0</v>
      </c>
    </row>
    <row r="565" spans="2:6" ht="16.5" hidden="1" customHeight="1">
      <c r="B565" s="232">
        <v>5130111</v>
      </c>
      <c r="C565" s="232" t="s">
        <v>151</v>
      </c>
      <c r="D565" s="231">
        <v>4004552696</v>
      </c>
      <c r="E565" s="230">
        <v>573130.60000000009</v>
      </c>
      <c r="F565" s="19">
        <f>+VLOOKUP(B565,Clasificación!C:C,1,FALSE)-B565</f>
        <v>0</v>
      </c>
    </row>
    <row r="566" spans="2:6" ht="16.5" hidden="1" customHeight="1">
      <c r="B566" s="232">
        <v>51301111</v>
      </c>
      <c r="C566" s="232" t="s">
        <v>151</v>
      </c>
      <c r="D566" s="231">
        <v>4004552696</v>
      </c>
      <c r="E566" s="230">
        <v>573130.60000000009</v>
      </c>
      <c r="F566" s="19">
        <f>+VLOOKUP(B566,Clasificación!C:C,1,FALSE)-B566</f>
        <v>0</v>
      </c>
    </row>
    <row r="567" spans="2:6" ht="16.5" hidden="1" customHeight="1">
      <c r="B567" s="235">
        <v>5130111101</v>
      </c>
      <c r="C567" s="235" t="s">
        <v>111</v>
      </c>
      <c r="D567" s="234">
        <v>3172382441</v>
      </c>
      <c r="E567" s="233">
        <v>454765.24</v>
      </c>
      <c r="F567" s="19">
        <f>+VLOOKUP(B567,Clasificación!C:C,1,FALSE)-B567</f>
        <v>0</v>
      </c>
    </row>
    <row r="568" spans="2:6" ht="16.5" hidden="1" customHeight="1">
      <c r="B568" s="235">
        <v>5130111104</v>
      </c>
      <c r="C568" s="235" t="s">
        <v>113</v>
      </c>
      <c r="D568" s="234">
        <v>393165190</v>
      </c>
      <c r="E568" s="233">
        <v>56301.450000000004</v>
      </c>
      <c r="F568" s="19">
        <f>+VLOOKUP(B568,Clasificación!C:C,1,FALSE)-B568</f>
        <v>0</v>
      </c>
    </row>
    <row r="569" spans="2:6" ht="16.5" hidden="1" customHeight="1">
      <c r="B569" s="235">
        <v>5130111105</v>
      </c>
      <c r="C569" s="235" t="s">
        <v>114</v>
      </c>
      <c r="D569" s="234">
        <v>191608440</v>
      </c>
      <c r="E569" s="233">
        <v>27353.73</v>
      </c>
      <c r="F569" s="19">
        <f>+VLOOKUP(B569,Clasificación!C:C,1,FALSE)-B569</f>
        <v>0</v>
      </c>
    </row>
    <row r="570" spans="2:6" ht="16.5" hidden="1" customHeight="1">
      <c r="B570" s="235">
        <v>5130111106</v>
      </c>
      <c r="C570" s="235" t="s">
        <v>290</v>
      </c>
      <c r="D570" s="234">
        <v>15358757</v>
      </c>
      <c r="E570" s="233">
        <v>2198.79</v>
      </c>
      <c r="F570" s="19">
        <f>+VLOOKUP(B570,Clasificación!C:C,1,FALSE)-B570</f>
        <v>0</v>
      </c>
    </row>
    <row r="571" spans="2:6" ht="16.5" hidden="1" customHeight="1">
      <c r="B571" s="235">
        <v>5130111107</v>
      </c>
      <c r="C571" s="235" t="s">
        <v>112</v>
      </c>
      <c r="D571" s="234">
        <v>231093572</v>
      </c>
      <c r="E571" s="233">
        <v>32378.87</v>
      </c>
      <c r="F571" s="19">
        <f>+VLOOKUP(B571,Clasificación!C:C,1,FALSE)-B571</f>
        <v>0</v>
      </c>
    </row>
    <row r="572" spans="2:6" ht="16.5" hidden="1" customHeight="1">
      <c r="B572" s="235">
        <v>5130111108</v>
      </c>
      <c r="C572" s="235" t="s">
        <v>1491</v>
      </c>
      <c r="D572" s="234">
        <v>944296</v>
      </c>
      <c r="E572" s="233">
        <v>132.51999999999998</v>
      </c>
      <c r="F572" s="19">
        <f>+VLOOKUP(B572,Clasificación!C:C,1,FALSE)-B572</f>
        <v>0</v>
      </c>
    </row>
    <row r="573" spans="2:6" ht="16.5" hidden="1" customHeight="1">
      <c r="B573" s="232">
        <v>51302</v>
      </c>
      <c r="C573" s="232" t="s">
        <v>275</v>
      </c>
      <c r="D573" s="231">
        <v>1643758165</v>
      </c>
      <c r="E573" s="230">
        <v>234350.41999999995</v>
      </c>
      <c r="F573" s="19">
        <f>+VLOOKUP(B573,Clasificación!C:C,1,FALSE)-B573</f>
        <v>0</v>
      </c>
    </row>
    <row r="574" spans="2:6" ht="16.5" hidden="1" customHeight="1">
      <c r="B574" s="232">
        <v>513021</v>
      </c>
      <c r="C574" s="232" t="s">
        <v>275</v>
      </c>
      <c r="D574" s="231">
        <v>1643758165</v>
      </c>
      <c r="E574" s="230">
        <v>234350.41999999995</v>
      </c>
      <c r="F574" s="19">
        <f>+VLOOKUP(B574,Clasificación!C:C,1,FALSE)-B574</f>
        <v>0</v>
      </c>
    </row>
    <row r="575" spans="2:6" ht="16.5" hidden="1" customHeight="1">
      <c r="B575" s="232">
        <v>5130211</v>
      </c>
      <c r="C575" s="232" t="s">
        <v>275</v>
      </c>
      <c r="D575" s="231">
        <v>1643758165</v>
      </c>
      <c r="E575" s="230">
        <v>234350.41999999995</v>
      </c>
      <c r="F575" s="19">
        <f>+VLOOKUP(B575,Clasificación!C:C,1,FALSE)-B575</f>
        <v>0</v>
      </c>
    </row>
    <row r="576" spans="2:6" ht="16.5" hidden="1" customHeight="1">
      <c r="B576" s="232">
        <v>51302111</v>
      </c>
      <c r="C576" s="232" t="s">
        <v>275</v>
      </c>
      <c r="D576" s="231">
        <v>1643758165</v>
      </c>
      <c r="E576" s="230">
        <v>234350.41999999995</v>
      </c>
      <c r="F576" s="19">
        <f>+VLOOKUP(B576,Clasificación!C:C,1,FALSE)-B576</f>
        <v>0</v>
      </c>
    </row>
    <row r="577" spans="2:6" ht="16.5" hidden="1" customHeight="1">
      <c r="B577" s="235">
        <v>5130211101</v>
      </c>
      <c r="C577" s="235" t="s">
        <v>291</v>
      </c>
      <c r="D577" s="234">
        <v>848662865</v>
      </c>
      <c r="E577" s="233">
        <v>121432.32000000001</v>
      </c>
      <c r="F577" s="19">
        <f>+VLOOKUP(B577,Clasificación!C:C,1,FALSE)-B577</f>
        <v>0</v>
      </c>
    </row>
    <row r="578" spans="2:6" ht="16.5" hidden="1" customHeight="1">
      <c r="B578" s="235">
        <v>5130211102</v>
      </c>
      <c r="C578" s="235" t="s">
        <v>772</v>
      </c>
      <c r="D578" s="234">
        <v>50730000</v>
      </c>
      <c r="E578" s="233">
        <v>7067.4299999999985</v>
      </c>
      <c r="F578" s="19">
        <f>+VLOOKUP(B578,Clasificación!C:C,1,FALSE)-B578</f>
        <v>0</v>
      </c>
    </row>
    <row r="579" spans="2:6" ht="16.5" hidden="1" customHeight="1">
      <c r="B579" s="235">
        <v>5130211103</v>
      </c>
      <c r="C579" s="235" t="s">
        <v>292</v>
      </c>
      <c r="D579" s="234">
        <v>196233333</v>
      </c>
      <c r="E579" s="233">
        <v>27213.31</v>
      </c>
      <c r="F579" s="19">
        <f>+VLOOKUP(B579,Clasificación!C:C,1,FALSE)-B579</f>
        <v>0</v>
      </c>
    </row>
    <row r="580" spans="2:6" ht="16.5" hidden="1" customHeight="1">
      <c r="B580" s="235">
        <v>5130211104</v>
      </c>
      <c r="C580" s="235" t="s">
        <v>115</v>
      </c>
      <c r="D580" s="234">
        <v>35032512</v>
      </c>
      <c r="E580" s="233">
        <v>5104.16</v>
      </c>
      <c r="F580" s="19">
        <f>+VLOOKUP(B580,Clasificación!C:C,1,FALSE)-B580</f>
        <v>0</v>
      </c>
    </row>
    <row r="581" spans="2:6" ht="16.5" hidden="1" customHeight="1">
      <c r="B581" s="235">
        <v>5130211106</v>
      </c>
      <c r="C581" s="235" t="s">
        <v>774</v>
      </c>
      <c r="D581" s="234">
        <v>9990190</v>
      </c>
      <c r="E581" s="233">
        <v>1379.07</v>
      </c>
      <c r="F581" s="19">
        <f>+VLOOKUP(B581,Clasificación!C:C,1,FALSE)-B581</f>
        <v>0</v>
      </c>
    </row>
    <row r="582" spans="2:6" ht="16.5" hidden="1" customHeight="1">
      <c r="B582" s="235">
        <v>5130211107</v>
      </c>
      <c r="C582" s="235" t="s">
        <v>975</v>
      </c>
      <c r="D582" s="234">
        <v>192725015</v>
      </c>
      <c r="E582" s="233">
        <v>27623.49</v>
      </c>
      <c r="F582" s="19">
        <f>+VLOOKUP(B582,Clasificación!C:C,1,FALSE)-B582</f>
        <v>0</v>
      </c>
    </row>
    <row r="583" spans="2:6" ht="16.5" hidden="1" customHeight="1">
      <c r="B583" s="235">
        <v>5130211108</v>
      </c>
      <c r="C583" s="235" t="s">
        <v>976</v>
      </c>
      <c r="D583" s="234">
        <v>282859050</v>
      </c>
      <c r="E583" s="233">
        <v>40530.409999999996</v>
      </c>
      <c r="F583" s="19">
        <f>+VLOOKUP(B583,Clasificación!C:C,1,FALSE)-B583</f>
        <v>0</v>
      </c>
    </row>
    <row r="584" spans="2:6" ht="16.5" hidden="1" customHeight="1">
      <c r="B584" s="235">
        <v>5130211109</v>
      </c>
      <c r="C584" s="235" t="s">
        <v>1029</v>
      </c>
      <c r="D584" s="234">
        <v>20490909</v>
      </c>
      <c r="E584" s="233">
        <v>2988.5999999999995</v>
      </c>
      <c r="F584" s="19">
        <f>+VLOOKUP(B584,Clasificación!C:C,1,FALSE)-B584</f>
        <v>0</v>
      </c>
    </row>
    <row r="585" spans="2:6" ht="16.5" hidden="1" customHeight="1">
      <c r="B585" s="235">
        <v>5130211110</v>
      </c>
      <c r="C585" s="235" t="s">
        <v>1275</v>
      </c>
      <c r="D585" s="234">
        <v>7034291</v>
      </c>
      <c r="E585" s="233">
        <v>1011.63</v>
      </c>
      <c r="F585" s="19">
        <f>+VLOOKUP(B585,Clasificación!C:C,1,FALSE)-B585</f>
        <v>0</v>
      </c>
    </row>
    <row r="586" spans="2:6" ht="16.5" hidden="1" customHeight="1">
      <c r="B586" s="232">
        <v>51303</v>
      </c>
      <c r="C586" s="232" t="s">
        <v>112</v>
      </c>
      <c r="D586" s="231">
        <v>939129574</v>
      </c>
      <c r="E586" s="230">
        <v>137617.32</v>
      </c>
      <c r="F586" s="19">
        <f>+VLOOKUP(B586,Clasificación!C:C,1,FALSE)-B586</f>
        <v>0</v>
      </c>
    </row>
    <row r="587" spans="2:6" ht="16.5" hidden="1" customHeight="1">
      <c r="B587" s="232">
        <v>513031</v>
      </c>
      <c r="C587" s="232" t="s">
        <v>112</v>
      </c>
      <c r="D587" s="231">
        <v>939129574</v>
      </c>
      <c r="E587" s="230">
        <v>137617.32</v>
      </c>
      <c r="F587" s="19">
        <f>+VLOOKUP(B587,Clasificación!C:C,1,FALSE)-B587</f>
        <v>0</v>
      </c>
    </row>
    <row r="588" spans="2:6" ht="16.5" hidden="1" customHeight="1">
      <c r="B588" s="232">
        <v>5130311</v>
      </c>
      <c r="C588" s="232" t="s">
        <v>112</v>
      </c>
      <c r="D588" s="231">
        <v>939129574</v>
      </c>
      <c r="E588" s="230">
        <v>137617.32</v>
      </c>
      <c r="F588" s="19">
        <f>+VLOOKUP(B588,Clasificación!C:C,1,FALSE)-B588</f>
        <v>0</v>
      </c>
    </row>
    <row r="589" spans="2:6" ht="16.5" hidden="1" customHeight="1">
      <c r="B589" s="232">
        <v>51303111</v>
      </c>
      <c r="C589" s="232" t="s">
        <v>112</v>
      </c>
      <c r="D589" s="231">
        <v>939129574</v>
      </c>
      <c r="E589" s="230">
        <v>137617.32</v>
      </c>
      <c r="F589" s="19">
        <f>+VLOOKUP(B589,Clasificación!C:C,1,FALSE)-B589</f>
        <v>0</v>
      </c>
    </row>
    <row r="590" spans="2:6" ht="16.5" hidden="1" customHeight="1">
      <c r="B590" s="235">
        <v>5130311102</v>
      </c>
      <c r="C590" s="235" t="s">
        <v>777</v>
      </c>
      <c r="D590" s="234">
        <v>519714100</v>
      </c>
      <c r="E590" s="233">
        <v>74922.84</v>
      </c>
      <c r="F590" s="19">
        <f>+VLOOKUP(B590,Clasificación!C:C,1,FALSE)-B590</f>
        <v>0</v>
      </c>
    </row>
    <row r="591" spans="2:6" ht="16.5" hidden="1" customHeight="1">
      <c r="B591" s="235">
        <v>5130311103</v>
      </c>
      <c r="C591" s="235" t="s">
        <v>293</v>
      </c>
      <c r="D591" s="234">
        <v>60000000</v>
      </c>
      <c r="E591" s="233">
        <v>8630.33</v>
      </c>
      <c r="F591" s="19">
        <f>+VLOOKUP(B591,Clasificación!C:C,1,FALSE)-B591</f>
        <v>0</v>
      </c>
    </row>
    <row r="592" spans="2:6" ht="16.5" hidden="1" customHeight="1">
      <c r="B592" s="235">
        <v>5130311104</v>
      </c>
      <c r="C592" s="235" t="s">
        <v>1102</v>
      </c>
      <c r="D592" s="234">
        <v>359415474</v>
      </c>
      <c r="E592" s="233">
        <v>54064.149999999994</v>
      </c>
      <c r="F592" s="19">
        <f>+VLOOKUP(B592,Clasificación!C:C,1,FALSE)-B592</f>
        <v>0</v>
      </c>
    </row>
    <row r="593" spans="2:6" ht="16.5" hidden="1" customHeight="1">
      <c r="B593" s="232">
        <v>51304</v>
      </c>
      <c r="C593" s="232" t="s">
        <v>128</v>
      </c>
      <c r="D593" s="231">
        <v>2338887969</v>
      </c>
      <c r="E593" s="230">
        <v>334934.55</v>
      </c>
      <c r="F593" s="19">
        <f>+VLOOKUP(B593,Clasificación!C:C,1,FALSE)-B593</f>
        <v>0</v>
      </c>
    </row>
    <row r="594" spans="2:6" ht="16.5" hidden="1" customHeight="1">
      <c r="B594" s="232">
        <v>513041</v>
      </c>
      <c r="C594" s="232" t="s">
        <v>128</v>
      </c>
      <c r="D594" s="231">
        <v>2338887969</v>
      </c>
      <c r="E594" s="230">
        <v>334934.55</v>
      </c>
      <c r="F594" s="19">
        <f>+VLOOKUP(B594,Clasificación!C:C,1,FALSE)-B594</f>
        <v>0</v>
      </c>
    </row>
    <row r="595" spans="2:6" ht="16.5" hidden="1" customHeight="1">
      <c r="B595" s="232">
        <v>5130411</v>
      </c>
      <c r="C595" s="232" t="s">
        <v>128</v>
      </c>
      <c r="D595" s="231">
        <v>2338887969</v>
      </c>
      <c r="E595" s="230">
        <v>334934.55</v>
      </c>
      <c r="F595" s="19">
        <f>+VLOOKUP(B595,Clasificación!C:C,1,FALSE)-B595</f>
        <v>0</v>
      </c>
    </row>
    <row r="596" spans="2:6" ht="16.5" hidden="1" customHeight="1">
      <c r="B596" s="232">
        <v>51304111</v>
      </c>
      <c r="C596" s="232" t="s">
        <v>128</v>
      </c>
      <c r="D596" s="231">
        <v>2338887969</v>
      </c>
      <c r="E596" s="230">
        <v>334934.55</v>
      </c>
      <c r="F596" s="19">
        <f>+VLOOKUP(B596,Clasificación!C:C,1,FALSE)-B596</f>
        <v>0</v>
      </c>
    </row>
    <row r="597" spans="2:6" ht="16.5" hidden="1" customHeight="1">
      <c r="B597" s="235">
        <v>5130411101</v>
      </c>
      <c r="C597" s="235" t="s">
        <v>694</v>
      </c>
      <c r="D597" s="234">
        <v>162609263</v>
      </c>
      <c r="E597" s="233">
        <v>23526.080000000002</v>
      </c>
      <c r="F597" s="19">
        <f>+VLOOKUP(B597,Clasificación!C:C,1,FALSE)-B597</f>
        <v>0</v>
      </c>
    </row>
    <row r="598" spans="2:6" ht="16.5" hidden="1" customHeight="1">
      <c r="B598" s="235">
        <v>5130411103</v>
      </c>
      <c r="C598" s="235" t="s">
        <v>1103</v>
      </c>
      <c r="D598" s="234">
        <v>8750358</v>
      </c>
      <c r="E598" s="233">
        <v>1267.2</v>
      </c>
      <c r="F598" s="19">
        <f>+VLOOKUP(B598,Clasificación!C:C,1,FALSE)-B598</f>
        <v>0</v>
      </c>
    </row>
    <row r="599" spans="2:6" ht="16.5" hidden="1" customHeight="1">
      <c r="B599" s="235">
        <v>5130411104</v>
      </c>
      <c r="C599" s="235" t="s">
        <v>779</v>
      </c>
      <c r="D599" s="234">
        <v>3380000</v>
      </c>
      <c r="E599" s="233">
        <v>493.33</v>
      </c>
      <c r="F599" s="19">
        <f>+VLOOKUP(B599,Clasificación!C:C,1,FALSE)-B599</f>
        <v>0</v>
      </c>
    </row>
    <row r="600" spans="2:6" ht="16.5" hidden="1" customHeight="1">
      <c r="B600" s="235">
        <v>5130411105</v>
      </c>
      <c r="C600" s="235" t="s">
        <v>294</v>
      </c>
      <c r="D600" s="234">
        <v>168367415</v>
      </c>
      <c r="E600" s="233">
        <v>24250</v>
      </c>
      <c r="F600" s="19">
        <f>+VLOOKUP(B600,Clasificación!C:C,1,FALSE)-B600</f>
        <v>0</v>
      </c>
    </row>
    <row r="601" spans="2:6" ht="16.5" hidden="1" customHeight="1">
      <c r="B601" s="235">
        <v>5130411106</v>
      </c>
      <c r="C601" s="235" t="s">
        <v>295</v>
      </c>
      <c r="D601" s="234">
        <v>572222404</v>
      </c>
      <c r="E601" s="233">
        <v>82810.19</v>
      </c>
      <c r="F601" s="19">
        <f>+VLOOKUP(B601,Clasificación!C:C,1,FALSE)-B601</f>
        <v>0</v>
      </c>
    </row>
    <row r="602" spans="2:6" ht="16.5" hidden="1" customHeight="1">
      <c r="B602" s="235">
        <v>5130411107</v>
      </c>
      <c r="C602" s="235" t="s">
        <v>1104</v>
      </c>
      <c r="D602" s="234">
        <v>1407990702</v>
      </c>
      <c r="E602" s="233">
        <v>200315.02</v>
      </c>
      <c r="F602" s="19">
        <f>+VLOOKUP(B602,Clasificación!C:C,1,FALSE)-B602</f>
        <v>0</v>
      </c>
    </row>
    <row r="603" spans="2:6" ht="16.5" hidden="1" customHeight="1">
      <c r="B603" s="235">
        <v>5130411109</v>
      </c>
      <c r="C603" s="235" t="s">
        <v>1429</v>
      </c>
      <c r="D603" s="234">
        <v>15567827</v>
      </c>
      <c r="E603" s="233">
        <v>2272.73</v>
      </c>
      <c r="F603" s="19">
        <f>+VLOOKUP(B603,Clasificación!C:C,1,FALSE)-B603</f>
        <v>0</v>
      </c>
    </row>
    <row r="604" spans="2:6" ht="16.5" hidden="1" customHeight="1">
      <c r="B604" s="232">
        <v>51305</v>
      </c>
      <c r="C604" s="232" t="s">
        <v>72</v>
      </c>
      <c r="D604" s="231">
        <v>620153655</v>
      </c>
      <c r="E604" s="230">
        <v>90189.25</v>
      </c>
      <c r="F604" s="19">
        <f>+VLOOKUP(B604,Clasificación!C:C,1,FALSE)-B604</f>
        <v>0</v>
      </c>
    </row>
    <row r="605" spans="2:6" ht="16.5" hidden="1" customHeight="1">
      <c r="B605" s="232">
        <v>513052</v>
      </c>
      <c r="C605" s="232" t="s">
        <v>789</v>
      </c>
      <c r="D605" s="231">
        <v>620153655</v>
      </c>
      <c r="E605" s="230">
        <v>90189.25</v>
      </c>
      <c r="F605" s="19">
        <f>+VLOOKUP(B605,Clasificación!C:C,1,FALSE)-B605</f>
        <v>0</v>
      </c>
    </row>
    <row r="606" spans="2:6" ht="16.5" hidden="1" customHeight="1">
      <c r="B606" s="232">
        <v>5130521</v>
      </c>
      <c r="C606" s="232" t="s">
        <v>789</v>
      </c>
      <c r="D606" s="231">
        <v>620153655</v>
      </c>
      <c r="E606" s="230">
        <v>90189.25</v>
      </c>
      <c r="F606" s="19">
        <f>+VLOOKUP(B606,Clasificación!C:C,1,FALSE)-B606</f>
        <v>0</v>
      </c>
    </row>
    <row r="607" spans="2:6" ht="16.5" hidden="1" customHeight="1">
      <c r="B607" s="232">
        <v>51305211</v>
      </c>
      <c r="C607" s="232" t="s">
        <v>789</v>
      </c>
      <c r="D607" s="231">
        <v>620153655</v>
      </c>
      <c r="E607" s="230">
        <v>90189.25</v>
      </c>
      <c r="F607" s="19">
        <f>+VLOOKUP(B607,Clasificación!C:C,1,FALSE)-B607</f>
        <v>0</v>
      </c>
    </row>
    <row r="608" spans="2:6" ht="16.5" hidden="1" customHeight="1">
      <c r="B608" s="235">
        <v>5130521102</v>
      </c>
      <c r="C608" s="235" t="s">
        <v>791</v>
      </c>
      <c r="D608" s="234">
        <v>217085117</v>
      </c>
      <c r="E608" s="233">
        <v>31666.67</v>
      </c>
      <c r="F608" s="19">
        <f>+VLOOKUP(B608,Clasificación!C:C,1,FALSE)-B608</f>
        <v>0</v>
      </c>
    </row>
    <row r="609" spans="2:6" ht="16.5" hidden="1" customHeight="1">
      <c r="B609" s="235">
        <v>5130521104</v>
      </c>
      <c r="C609" s="235" t="s">
        <v>1192</v>
      </c>
      <c r="D609" s="234">
        <v>172417162</v>
      </c>
      <c r="E609" s="233">
        <v>25033.72</v>
      </c>
      <c r="F609" s="19">
        <f>+VLOOKUP(B609,Clasificación!C:C,1,FALSE)-B609</f>
        <v>0</v>
      </c>
    </row>
    <row r="610" spans="2:6" ht="16.5" hidden="1" customHeight="1">
      <c r="B610" s="235">
        <v>5130521105</v>
      </c>
      <c r="C610" s="235" t="s">
        <v>1193</v>
      </c>
      <c r="D610" s="234">
        <v>230651376</v>
      </c>
      <c r="E610" s="233">
        <v>33488.859999999993</v>
      </c>
      <c r="F610" s="19">
        <f>+VLOOKUP(B610,Clasificación!C:C,1,FALSE)-B610</f>
        <v>0</v>
      </c>
    </row>
    <row r="611" spans="2:6" ht="16.5" hidden="1" customHeight="1">
      <c r="B611" s="232">
        <v>51306</v>
      </c>
      <c r="C611" s="232" t="s">
        <v>118</v>
      </c>
      <c r="D611" s="231">
        <v>8071779</v>
      </c>
      <c r="E611" s="230">
        <v>1148.8499999999999</v>
      </c>
      <c r="F611" s="19">
        <f>+VLOOKUP(B611,Clasificación!C:C,1,FALSE)-B611</f>
        <v>0</v>
      </c>
    </row>
    <row r="612" spans="2:6" ht="16.5" hidden="1" customHeight="1">
      <c r="B612" s="232">
        <v>513061</v>
      </c>
      <c r="C612" s="232" t="s">
        <v>118</v>
      </c>
      <c r="D612" s="231">
        <v>8071779</v>
      </c>
      <c r="E612" s="230">
        <v>1148.8499999999999</v>
      </c>
      <c r="F612" s="19">
        <f>+VLOOKUP(B612,Clasificación!C:C,1,FALSE)-B612</f>
        <v>0</v>
      </c>
    </row>
    <row r="613" spans="2:6" ht="16.5" hidden="1" customHeight="1">
      <c r="B613" s="232">
        <v>5130611</v>
      </c>
      <c r="C613" s="232" t="s">
        <v>118</v>
      </c>
      <c r="D613" s="231">
        <v>8071779</v>
      </c>
      <c r="E613" s="230">
        <v>1148.8499999999999</v>
      </c>
      <c r="F613" s="19">
        <f>+VLOOKUP(B613,Clasificación!C:C,1,FALSE)-B613</f>
        <v>0</v>
      </c>
    </row>
    <row r="614" spans="2:6" ht="16.5" hidden="1" customHeight="1">
      <c r="B614" s="232">
        <v>51306111</v>
      </c>
      <c r="C614" s="232" t="s">
        <v>118</v>
      </c>
      <c r="D614" s="231">
        <v>8071779</v>
      </c>
      <c r="E614" s="230">
        <v>1148.8499999999999</v>
      </c>
      <c r="F614" s="19">
        <f>+VLOOKUP(B614,Clasificación!C:C,1,FALSE)-B614</f>
        <v>0</v>
      </c>
    </row>
    <row r="615" spans="2:6" ht="16.5" hidden="1" customHeight="1">
      <c r="B615" s="235">
        <v>5130611105</v>
      </c>
      <c r="C615" s="235" t="s">
        <v>1105</v>
      </c>
      <c r="D615" s="234">
        <v>8071779</v>
      </c>
      <c r="E615" s="233">
        <v>1148.8499999999999</v>
      </c>
      <c r="F615" s="19">
        <f>+VLOOKUP(B615,Clasificación!C:C,1,FALSE)-B615</f>
        <v>0</v>
      </c>
    </row>
    <row r="616" spans="2:6" ht="16.5" hidden="1" customHeight="1">
      <c r="B616" s="232">
        <v>51307</v>
      </c>
      <c r="C616" s="232" t="s">
        <v>796</v>
      </c>
      <c r="D616" s="231">
        <v>963568880</v>
      </c>
      <c r="E616" s="230">
        <v>138734.32</v>
      </c>
      <c r="F616" s="19">
        <f>+VLOOKUP(B616,Clasificación!C:C,1,FALSE)-B616</f>
        <v>0</v>
      </c>
    </row>
    <row r="617" spans="2:6" ht="16.5" hidden="1" customHeight="1">
      <c r="B617" s="232">
        <v>513071</v>
      </c>
      <c r="C617" s="232" t="s">
        <v>796</v>
      </c>
      <c r="D617" s="231">
        <v>963568880</v>
      </c>
      <c r="E617" s="230">
        <v>138734.32</v>
      </c>
      <c r="F617" s="19">
        <f>+VLOOKUP(B617,Clasificación!C:C,1,FALSE)-B617</f>
        <v>0</v>
      </c>
    </row>
    <row r="618" spans="2:6" ht="16.5" hidden="1" customHeight="1">
      <c r="B618" s="232">
        <v>5130711</v>
      </c>
      <c r="C618" s="232" t="s">
        <v>796</v>
      </c>
      <c r="D618" s="231">
        <v>963568880</v>
      </c>
      <c r="E618" s="230">
        <v>138734.32</v>
      </c>
      <c r="F618" s="19">
        <f>+VLOOKUP(B618,Clasificación!C:C,1,FALSE)-B618</f>
        <v>0</v>
      </c>
    </row>
    <row r="619" spans="2:6" ht="16.5" hidden="1" customHeight="1">
      <c r="B619" s="232">
        <v>51307111</v>
      </c>
      <c r="C619" s="232" t="s">
        <v>1106</v>
      </c>
      <c r="D619" s="231">
        <v>963568880</v>
      </c>
      <c r="E619" s="230">
        <v>138734.32</v>
      </c>
      <c r="F619" s="19">
        <f>+VLOOKUP(B619,Clasificación!C:C,1,FALSE)-B619</f>
        <v>0</v>
      </c>
    </row>
    <row r="620" spans="2:6" ht="16.5" hidden="1" customHeight="1">
      <c r="B620" s="235">
        <v>5130711101</v>
      </c>
      <c r="C620" s="235" t="s">
        <v>1107</v>
      </c>
      <c r="D620" s="234">
        <v>311032161</v>
      </c>
      <c r="E620" s="233">
        <v>44209.75</v>
      </c>
      <c r="F620" s="19">
        <f>+VLOOKUP(B620,Clasificación!C:C,1,FALSE)-B620</f>
        <v>0</v>
      </c>
    </row>
    <row r="621" spans="2:6" ht="16.5" hidden="1" customHeight="1">
      <c r="B621" s="235">
        <v>5130711102</v>
      </c>
      <c r="C621" s="235" t="s">
        <v>1360</v>
      </c>
      <c r="D621" s="234">
        <v>146204952</v>
      </c>
      <c r="E621" s="233">
        <v>20941.21</v>
      </c>
      <c r="F621" s="19">
        <f>+VLOOKUP(B621,Clasificación!C:C,1,FALSE)-B621</f>
        <v>0</v>
      </c>
    </row>
    <row r="622" spans="2:6" ht="16.5" hidden="1" customHeight="1">
      <c r="B622" s="235">
        <v>5130711103</v>
      </c>
      <c r="C622" s="235" t="s">
        <v>1153</v>
      </c>
      <c r="D622" s="234">
        <v>506331767</v>
      </c>
      <c r="E622" s="233">
        <v>73583.359999999986</v>
      </c>
      <c r="F622" s="19">
        <f>+VLOOKUP(B622,Clasificación!C:C,1,FALSE)-B622</f>
        <v>0</v>
      </c>
    </row>
    <row r="623" spans="2:6" ht="16.5" hidden="1" customHeight="1">
      <c r="B623" s="232">
        <v>51309</v>
      </c>
      <c r="C623" s="232" t="s">
        <v>39</v>
      </c>
      <c r="D623" s="231">
        <v>14085144</v>
      </c>
      <c r="E623" s="230">
        <v>2027.2800000000004</v>
      </c>
      <c r="F623" s="19">
        <f>+VLOOKUP(B623,Clasificación!C:C,1,FALSE)-B623</f>
        <v>0</v>
      </c>
    </row>
    <row r="624" spans="2:6" ht="16.5" hidden="1" customHeight="1">
      <c r="B624" s="232">
        <v>513091</v>
      </c>
      <c r="C624" s="232" t="s">
        <v>39</v>
      </c>
      <c r="D624" s="231">
        <v>14085144</v>
      </c>
      <c r="E624" s="230">
        <v>2027.2800000000004</v>
      </c>
      <c r="F624" s="19">
        <f>+VLOOKUP(B624,Clasificación!C:C,1,FALSE)-B624</f>
        <v>0</v>
      </c>
    </row>
    <row r="625" spans="2:6" ht="16.5" hidden="1" customHeight="1">
      <c r="B625" s="232">
        <v>5130911</v>
      </c>
      <c r="C625" s="232" t="s">
        <v>39</v>
      </c>
      <c r="D625" s="231">
        <v>14085144</v>
      </c>
      <c r="E625" s="230">
        <v>2027.2800000000004</v>
      </c>
      <c r="F625" s="19">
        <f>+VLOOKUP(B625,Clasificación!C:C,1,FALSE)-B625</f>
        <v>0</v>
      </c>
    </row>
    <row r="626" spans="2:6" ht="16.5" hidden="1" customHeight="1">
      <c r="B626" s="232">
        <v>51309111</v>
      </c>
      <c r="C626" s="232" t="s">
        <v>39</v>
      </c>
      <c r="D626" s="231">
        <v>14085144</v>
      </c>
      <c r="E626" s="230">
        <v>2027.2800000000004</v>
      </c>
      <c r="F626" s="19">
        <f>+VLOOKUP(B626,Clasificación!C:C,1,FALSE)-B626</f>
        <v>0</v>
      </c>
    </row>
    <row r="627" spans="2:6" ht="16.5" hidden="1" customHeight="1">
      <c r="B627" s="235">
        <v>5130911102</v>
      </c>
      <c r="C627" s="235" t="s">
        <v>296</v>
      </c>
      <c r="D627" s="234">
        <v>5347200</v>
      </c>
      <c r="E627" s="233">
        <v>760.64</v>
      </c>
      <c r="F627" s="19">
        <f>+VLOOKUP(B627,Clasificación!C:C,1,FALSE)-B627</f>
        <v>0</v>
      </c>
    </row>
    <row r="628" spans="2:6" ht="16.5" hidden="1" customHeight="1">
      <c r="B628" s="235">
        <v>5130911104</v>
      </c>
      <c r="C628" s="235" t="s">
        <v>297</v>
      </c>
      <c r="D628" s="234">
        <v>5096234</v>
      </c>
      <c r="E628" s="233">
        <v>743.75</v>
      </c>
      <c r="F628" s="19">
        <f>+VLOOKUP(B628,Clasificación!C:C,1,FALSE)-B628</f>
        <v>0</v>
      </c>
    </row>
    <row r="629" spans="2:6" ht="16.5" hidden="1" customHeight="1">
      <c r="B629" s="235">
        <v>5130911105</v>
      </c>
      <c r="C629" s="235" t="s">
        <v>1108</v>
      </c>
      <c r="D629" s="234">
        <v>3641710</v>
      </c>
      <c r="E629" s="233">
        <v>522.89</v>
      </c>
      <c r="F629" s="19">
        <f>+VLOOKUP(B629,Clasificación!C:C,1,FALSE)-B629</f>
        <v>0</v>
      </c>
    </row>
    <row r="630" spans="2:6" ht="16.5" hidden="1" customHeight="1">
      <c r="B630" s="232">
        <v>513101</v>
      </c>
      <c r="C630" s="232" t="s">
        <v>155</v>
      </c>
      <c r="D630" s="231">
        <v>327634588</v>
      </c>
      <c r="E630" s="230">
        <v>46953.2</v>
      </c>
      <c r="F630" s="19">
        <f>+VLOOKUP(B630,Clasificación!C:C,1,FALSE)-B630</f>
        <v>0</v>
      </c>
    </row>
    <row r="631" spans="2:6" ht="16.5" hidden="1" customHeight="1">
      <c r="B631" s="232">
        <v>5131011</v>
      </c>
      <c r="C631" s="232" t="s">
        <v>155</v>
      </c>
      <c r="D631" s="231">
        <v>327634588</v>
      </c>
      <c r="E631" s="230">
        <v>46953.2</v>
      </c>
      <c r="F631" s="19">
        <f>+VLOOKUP(B631,Clasificación!C:C,1,FALSE)-B631</f>
        <v>0</v>
      </c>
    </row>
    <row r="632" spans="2:6" ht="16.5" hidden="1" customHeight="1">
      <c r="B632" s="232">
        <v>51310111</v>
      </c>
      <c r="C632" s="232" t="s">
        <v>155</v>
      </c>
      <c r="D632" s="231">
        <v>327634588</v>
      </c>
      <c r="E632" s="230">
        <v>46953.2</v>
      </c>
      <c r="F632" s="19">
        <f>+VLOOKUP(B632,Clasificación!C:C,1,FALSE)-B632</f>
        <v>0</v>
      </c>
    </row>
    <row r="633" spans="2:6" ht="16.5" hidden="1" customHeight="1">
      <c r="B633" s="235">
        <v>5131011101</v>
      </c>
      <c r="C633" s="235" t="s">
        <v>1109</v>
      </c>
      <c r="D633" s="234">
        <v>11331725</v>
      </c>
      <c r="E633" s="233">
        <v>1609.98</v>
      </c>
      <c r="F633" s="19">
        <f>+VLOOKUP(B633,Clasificación!C:C,1,FALSE)-B633</f>
        <v>0</v>
      </c>
    </row>
    <row r="634" spans="2:6" ht="16.5" hidden="1" customHeight="1">
      <c r="B634" s="235">
        <v>5131011102</v>
      </c>
      <c r="C634" s="235" t="s">
        <v>1110</v>
      </c>
      <c r="D634" s="234">
        <v>18209097</v>
      </c>
      <c r="E634" s="233">
        <v>2587.67</v>
      </c>
      <c r="F634" s="19">
        <f>+VLOOKUP(B634,Clasificación!C:C,1,FALSE)-B634</f>
        <v>0</v>
      </c>
    </row>
    <row r="635" spans="2:6" ht="16.5" hidden="1" customHeight="1">
      <c r="B635" s="235">
        <v>5131011104</v>
      </c>
      <c r="C635" s="235" t="s">
        <v>805</v>
      </c>
      <c r="D635" s="234">
        <v>59835585</v>
      </c>
      <c r="E635" s="233">
        <v>8588.06</v>
      </c>
      <c r="F635" s="19">
        <f>+VLOOKUP(B635,Clasificación!C:C,1,FALSE)-B635</f>
        <v>0</v>
      </c>
    </row>
    <row r="636" spans="2:6" ht="16.5" hidden="1" customHeight="1">
      <c r="B636" s="235">
        <v>5131011105</v>
      </c>
      <c r="C636" s="235" t="s">
        <v>806</v>
      </c>
      <c r="D636" s="234">
        <v>200000</v>
      </c>
      <c r="E636" s="233">
        <v>28.86</v>
      </c>
      <c r="F636" s="19">
        <f>+VLOOKUP(B636,Clasificación!C:C,1,FALSE)-B636</f>
        <v>0</v>
      </c>
    </row>
    <row r="637" spans="2:6" ht="16.5" hidden="1" customHeight="1">
      <c r="B637" s="235">
        <v>5131011106</v>
      </c>
      <c r="C637" s="235" t="s">
        <v>298</v>
      </c>
      <c r="D637" s="234">
        <v>7270000</v>
      </c>
      <c r="E637" s="233">
        <v>1047.33</v>
      </c>
      <c r="F637" s="19">
        <f>+VLOOKUP(B637,Clasificación!C:C,1,FALSE)-B637</f>
        <v>0</v>
      </c>
    </row>
    <row r="638" spans="2:6" ht="16.5" hidden="1" customHeight="1">
      <c r="B638" s="235">
        <v>5131011107</v>
      </c>
      <c r="C638" s="235" t="s">
        <v>604</v>
      </c>
      <c r="D638" s="234">
        <v>1404052</v>
      </c>
      <c r="E638" s="233">
        <v>204.55</v>
      </c>
      <c r="F638" s="19">
        <f>+VLOOKUP(B638,Clasificación!C:C,1,FALSE)-B638</f>
        <v>0</v>
      </c>
    </row>
    <row r="639" spans="2:6" ht="16.5" hidden="1" customHeight="1">
      <c r="B639" s="235">
        <v>5131011108</v>
      </c>
      <c r="C639" s="235" t="s">
        <v>1111</v>
      </c>
      <c r="D639" s="234">
        <v>23241441</v>
      </c>
      <c r="E639" s="233">
        <v>3310.82</v>
      </c>
      <c r="F639" s="19">
        <f>+VLOOKUP(B639,Clasificación!C:C,1,FALSE)-B639</f>
        <v>0</v>
      </c>
    </row>
    <row r="640" spans="2:6" ht="16.5" hidden="1" customHeight="1">
      <c r="B640" s="235">
        <v>5131011110</v>
      </c>
      <c r="C640" s="235" t="s">
        <v>119</v>
      </c>
      <c r="D640" s="234">
        <v>2910594</v>
      </c>
      <c r="E640" s="233">
        <v>421.5</v>
      </c>
      <c r="F640" s="19">
        <f>+VLOOKUP(B640,Clasificación!C:C,1,FALSE)-B640</f>
        <v>0</v>
      </c>
    </row>
    <row r="641" spans="2:6" ht="16.5" hidden="1" customHeight="1">
      <c r="B641" s="235">
        <v>5131011112</v>
      </c>
      <c r="C641" s="235" t="s">
        <v>810</v>
      </c>
      <c r="D641" s="234">
        <v>1442455</v>
      </c>
      <c r="E641" s="233">
        <v>200.71</v>
      </c>
      <c r="F641" s="19">
        <f>+VLOOKUP(B641,Clasificación!C:C,1,FALSE)-B641</f>
        <v>0</v>
      </c>
    </row>
    <row r="642" spans="2:6" ht="16.5" hidden="1" customHeight="1">
      <c r="B642" s="235">
        <v>5131011114</v>
      </c>
      <c r="C642" s="235" t="s">
        <v>812</v>
      </c>
      <c r="D642" s="234">
        <v>5340251</v>
      </c>
      <c r="E642" s="233">
        <v>760.58</v>
      </c>
      <c r="F642" s="19">
        <f>+VLOOKUP(B642,Clasificación!C:C,1,FALSE)-B642</f>
        <v>0</v>
      </c>
    </row>
    <row r="643" spans="2:6" ht="16.5" hidden="1" customHeight="1">
      <c r="B643" s="235">
        <v>5131011115</v>
      </c>
      <c r="C643" s="235" t="s">
        <v>1112</v>
      </c>
      <c r="D643" s="234">
        <v>46807912</v>
      </c>
      <c r="E643" s="233">
        <v>6652.82</v>
      </c>
      <c r="F643" s="19">
        <f>+VLOOKUP(B643,Clasificación!C:C,1,FALSE)-B643</f>
        <v>0</v>
      </c>
    </row>
    <row r="644" spans="2:6" ht="16.5" hidden="1" customHeight="1">
      <c r="B644" s="235">
        <v>5131011116</v>
      </c>
      <c r="C644" s="235" t="s">
        <v>1113</v>
      </c>
      <c r="D644" s="234">
        <v>18680664</v>
      </c>
      <c r="E644" s="233">
        <v>2671.35</v>
      </c>
      <c r="F644" s="19">
        <f>+VLOOKUP(B644,Clasificación!C:C,1,FALSE)-B644</f>
        <v>0</v>
      </c>
    </row>
    <row r="645" spans="2:6" ht="16.5" hidden="1" customHeight="1">
      <c r="B645" s="235">
        <v>5131011117</v>
      </c>
      <c r="C645" s="235" t="s">
        <v>1194</v>
      </c>
      <c r="D645" s="234">
        <v>21607588</v>
      </c>
      <c r="E645" s="233">
        <v>3029.54</v>
      </c>
      <c r="F645" s="19">
        <f>+VLOOKUP(B645,Clasificación!C:C,1,FALSE)-B645</f>
        <v>0</v>
      </c>
    </row>
    <row r="646" spans="2:6" ht="16.5" hidden="1" customHeight="1">
      <c r="B646" s="235">
        <v>5131011119</v>
      </c>
      <c r="C646" s="235" t="s">
        <v>1195</v>
      </c>
      <c r="D646" s="234">
        <v>93889248</v>
      </c>
      <c r="E646" s="233">
        <v>13649.58</v>
      </c>
      <c r="F646" s="19">
        <f>+VLOOKUP(B646,Clasificación!C:C,1,FALSE)-B646</f>
        <v>0</v>
      </c>
    </row>
    <row r="647" spans="2:6" ht="16.5" hidden="1" customHeight="1">
      <c r="B647" s="235">
        <v>5131011121</v>
      </c>
      <c r="C647" s="235" t="s">
        <v>1430</v>
      </c>
      <c r="D647" s="234">
        <v>637920</v>
      </c>
      <c r="E647" s="233">
        <v>94.8</v>
      </c>
      <c r="F647" s="19">
        <f>+VLOOKUP(B647,Clasificación!C:C,1,FALSE)-B647</f>
        <v>0</v>
      </c>
    </row>
    <row r="648" spans="2:6" ht="16.5" hidden="1" customHeight="1">
      <c r="B648" s="235">
        <v>5131011122</v>
      </c>
      <c r="C648" s="235" t="s">
        <v>1482</v>
      </c>
      <c r="D648" s="234">
        <v>7731739</v>
      </c>
      <c r="E648" s="233">
        <v>1066.75</v>
      </c>
      <c r="F648" s="19">
        <f>+VLOOKUP(B648,Clasificación!C:C,1,FALSE)-B648</f>
        <v>0</v>
      </c>
    </row>
    <row r="649" spans="2:6" ht="16.5" hidden="1" customHeight="1">
      <c r="B649" s="235">
        <v>5131011123</v>
      </c>
      <c r="C649" s="235" t="s">
        <v>1483</v>
      </c>
      <c r="D649" s="234">
        <v>445458</v>
      </c>
      <c r="E649" s="233">
        <v>62.14</v>
      </c>
      <c r="F649" s="19">
        <f>+VLOOKUP(B649,Clasificación!C:C,1,FALSE)-B649</f>
        <v>0</v>
      </c>
    </row>
    <row r="650" spans="2:6" ht="16.5" hidden="1" customHeight="1">
      <c r="B650" s="235">
        <v>5131011199</v>
      </c>
      <c r="C650" s="235" t="s">
        <v>299</v>
      </c>
      <c r="D650" s="234">
        <v>6648859</v>
      </c>
      <c r="E650" s="233">
        <v>966.16000000000008</v>
      </c>
      <c r="F650" s="19">
        <f>+VLOOKUP(B650,Clasificación!C:C,1,FALSE)-B650</f>
        <v>0</v>
      </c>
    </row>
    <row r="651" spans="2:6" ht="16.5" hidden="1" customHeight="1">
      <c r="B651" s="232">
        <v>514</v>
      </c>
      <c r="C651" s="232" t="s">
        <v>352</v>
      </c>
      <c r="D651" s="231">
        <v>13271443707</v>
      </c>
      <c r="E651" s="230">
        <v>101501839.0854</v>
      </c>
      <c r="F651" s="19">
        <f>+VLOOKUP(B651,Clasificación!C:C,1,FALSE)-B651</f>
        <v>0</v>
      </c>
    </row>
    <row r="652" spans="2:6" ht="16.5" hidden="1" customHeight="1">
      <c r="B652" s="232">
        <v>51401</v>
      </c>
      <c r="C652" s="232" t="s">
        <v>353</v>
      </c>
      <c r="D652" s="231">
        <v>13271443707</v>
      </c>
      <c r="E652" s="230">
        <v>101501839.0854</v>
      </c>
      <c r="F652" s="19">
        <f>+VLOOKUP(B652,Clasificación!C:C,1,FALSE)-B652</f>
        <v>0</v>
      </c>
    </row>
    <row r="653" spans="2:6" ht="16.5" hidden="1" customHeight="1">
      <c r="B653" s="232">
        <v>514011</v>
      </c>
      <c r="C653" s="232" t="s">
        <v>353</v>
      </c>
      <c r="D653" s="231">
        <v>13271443707</v>
      </c>
      <c r="E653" s="230">
        <v>101501839.0854</v>
      </c>
      <c r="F653" s="19">
        <f>+VLOOKUP(B653,Clasificación!C:C,1,FALSE)-B653</f>
        <v>0</v>
      </c>
    </row>
    <row r="654" spans="2:6" ht="16.5" hidden="1" customHeight="1">
      <c r="B654" s="232">
        <v>5140111</v>
      </c>
      <c r="C654" s="232" t="s">
        <v>353</v>
      </c>
      <c r="D654" s="231">
        <v>13271443707</v>
      </c>
      <c r="E654" s="230">
        <v>101501839.0854</v>
      </c>
      <c r="F654" s="19">
        <f>+VLOOKUP(B654,Clasificación!C:C,1,FALSE)-B654</f>
        <v>0</v>
      </c>
    </row>
    <row r="655" spans="2:6" ht="16.5" hidden="1" customHeight="1">
      <c r="B655" s="232">
        <v>51401111</v>
      </c>
      <c r="C655" s="232" t="s">
        <v>120</v>
      </c>
      <c r="D655" s="231">
        <v>359045102</v>
      </c>
      <c r="E655" s="230">
        <v>49193.89</v>
      </c>
      <c r="F655" s="19">
        <f>+VLOOKUP(B655,Clasificación!C:C,1,FALSE)-B655</f>
        <v>0</v>
      </c>
    </row>
    <row r="656" spans="2:6" ht="16.5" hidden="1" customHeight="1">
      <c r="B656" s="235">
        <v>5140111102</v>
      </c>
      <c r="C656" s="235" t="s">
        <v>1492</v>
      </c>
      <c r="D656" s="234">
        <v>359045102</v>
      </c>
      <c r="E656" s="233">
        <v>49193.89</v>
      </c>
      <c r="F656" s="19">
        <f>+VLOOKUP(B656,Clasificación!C:C,1,FALSE)-B656</f>
        <v>0</v>
      </c>
    </row>
    <row r="657" spans="2:6" ht="16.5" hidden="1" customHeight="1">
      <c r="B657" s="232">
        <v>51401112</v>
      </c>
      <c r="C657" s="232" t="s">
        <v>56</v>
      </c>
      <c r="D657" s="231">
        <v>31551365</v>
      </c>
      <c r="E657" s="230">
        <v>5483.74</v>
      </c>
      <c r="F657" s="19">
        <f>+VLOOKUP(B657,Clasificación!C:C,1,FALSE)-B657</f>
        <v>0</v>
      </c>
    </row>
    <row r="658" spans="2:6" ht="16.5" hidden="1" customHeight="1">
      <c r="B658" s="235">
        <v>5140111201</v>
      </c>
      <c r="C658" s="235" t="s">
        <v>300</v>
      </c>
      <c r="D658" s="234">
        <v>22189641</v>
      </c>
      <c r="E658" s="233">
        <v>3876.16</v>
      </c>
      <c r="F658" s="19">
        <f>+VLOOKUP(B658,Clasificación!C:C,1,FALSE)-B658</f>
        <v>0</v>
      </c>
    </row>
    <row r="659" spans="2:6" ht="16.5" hidden="1" customHeight="1">
      <c r="B659" s="235">
        <v>5140111202</v>
      </c>
      <c r="C659" s="235" t="s">
        <v>300</v>
      </c>
      <c r="D659" s="234">
        <v>3159901</v>
      </c>
      <c r="E659" s="233">
        <v>464.91</v>
      </c>
      <c r="F659" s="19">
        <f>+VLOOKUP(B659,Clasificación!C:C,1,FALSE)-B659</f>
        <v>0</v>
      </c>
    </row>
    <row r="660" spans="2:6" ht="16.5" hidden="1" customHeight="1">
      <c r="B660" s="235">
        <v>5140111203</v>
      </c>
      <c r="C660" s="235" t="s">
        <v>1114</v>
      </c>
      <c r="D660" s="234">
        <v>1661239</v>
      </c>
      <c r="E660" s="233">
        <v>240.26999999999998</v>
      </c>
      <c r="F660" s="19">
        <f>+VLOOKUP(B660,Clasificación!C:C,1,FALSE)-B660</f>
        <v>0</v>
      </c>
    </row>
    <row r="661" spans="2:6" ht="16.5" hidden="1" customHeight="1">
      <c r="B661" s="235">
        <v>5140111204</v>
      </c>
      <c r="C661" s="235" t="s">
        <v>1196</v>
      </c>
      <c r="D661" s="234">
        <v>4540584</v>
      </c>
      <c r="E661" s="233">
        <v>902.4</v>
      </c>
      <c r="F661" s="19">
        <f>+VLOOKUP(B661,Clasificación!C:C,1,FALSE)-B661</f>
        <v>0</v>
      </c>
    </row>
    <row r="662" spans="2:6" ht="16.5" hidden="1" customHeight="1">
      <c r="B662" s="232">
        <v>51401113</v>
      </c>
      <c r="C662" s="232" t="s">
        <v>354</v>
      </c>
      <c r="D662" s="231">
        <v>12880847240</v>
      </c>
      <c r="E662" s="230">
        <v>101447161.4554</v>
      </c>
      <c r="F662" s="19">
        <f>+VLOOKUP(B662,Clasificación!C:C,1,FALSE)-B662</f>
        <v>0</v>
      </c>
    </row>
    <row r="663" spans="2:6" ht="16.5" hidden="1" customHeight="1">
      <c r="B663" s="235">
        <v>5140111301</v>
      </c>
      <c r="C663" s="235" t="s">
        <v>284</v>
      </c>
      <c r="D663" s="234">
        <v>7980677958</v>
      </c>
      <c r="E663" s="233">
        <v>1026780.3517999999</v>
      </c>
      <c r="F663" s="19">
        <f>+VLOOKUP(B663,Clasificación!C:C,1,FALSE)-B663</f>
        <v>0</v>
      </c>
    </row>
    <row r="664" spans="2:6" ht="16.5" hidden="1" customHeight="1">
      <c r="B664" s="235">
        <v>5140111302</v>
      </c>
      <c r="C664" s="235" t="s">
        <v>285</v>
      </c>
      <c r="D664" s="234">
        <v>4900169282</v>
      </c>
      <c r="E664" s="233">
        <v>100420381.1036</v>
      </c>
      <c r="F664" s="19">
        <f>+VLOOKUP(B664,Clasificación!C:C,1,FALSE)-B664</f>
        <v>0</v>
      </c>
    </row>
    <row r="665" spans="2:6" ht="16.5" hidden="1" customHeight="1">
      <c r="B665" s="232">
        <v>515</v>
      </c>
      <c r="C665" s="232" t="s">
        <v>152</v>
      </c>
      <c r="D665" s="231">
        <v>604341868</v>
      </c>
      <c r="E665" s="230">
        <v>86359.51</v>
      </c>
      <c r="F665" s="19">
        <f>+VLOOKUP(B665,Clasificación!C:C,1,FALSE)-B665</f>
        <v>0</v>
      </c>
    </row>
    <row r="666" spans="2:6" ht="16.5" hidden="1" customHeight="1">
      <c r="B666" s="232">
        <v>51501</v>
      </c>
      <c r="C666" s="232" t="s">
        <v>355</v>
      </c>
      <c r="D666" s="231">
        <v>604341868</v>
      </c>
      <c r="E666" s="230">
        <v>86359.51</v>
      </c>
      <c r="F666" s="19">
        <f>+VLOOKUP(B666,Clasificación!C:C,1,FALSE)-B666</f>
        <v>0</v>
      </c>
    </row>
    <row r="667" spans="2:6" ht="16.5" hidden="1" customHeight="1">
      <c r="B667" s="232">
        <v>515011</v>
      </c>
      <c r="C667" s="232" t="s">
        <v>355</v>
      </c>
      <c r="D667" s="231">
        <v>604341868</v>
      </c>
      <c r="E667" s="230">
        <v>86359.51</v>
      </c>
      <c r="F667" s="19">
        <f>+VLOOKUP(B667,Clasificación!C:C,1,FALSE)-B667</f>
        <v>0</v>
      </c>
    </row>
    <row r="668" spans="2:6" ht="16.5" hidden="1" customHeight="1">
      <c r="B668" s="232">
        <v>5150111</v>
      </c>
      <c r="C668" s="232" t="s">
        <v>355</v>
      </c>
      <c r="D668" s="231">
        <v>604341868</v>
      </c>
      <c r="E668" s="230">
        <v>86359.51</v>
      </c>
      <c r="F668" s="19">
        <f>+VLOOKUP(B668,Clasificación!C:C,1,FALSE)-B668</f>
        <v>0</v>
      </c>
    </row>
    <row r="669" spans="2:6" ht="16.5" hidden="1" customHeight="1">
      <c r="B669" s="232">
        <v>51501111</v>
      </c>
      <c r="C669" s="232" t="s">
        <v>356</v>
      </c>
      <c r="D669" s="231">
        <v>477983443</v>
      </c>
      <c r="E669" s="230">
        <v>68344.03</v>
      </c>
      <c r="F669" s="19">
        <f>+VLOOKUP(B669,Clasificación!C:C,1,FALSE)-B669</f>
        <v>0</v>
      </c>
    </row>
    <row r="670" spans="2:6" ht="16.5" hidden="1" customHeight="1">
      <c r="B670" s="235">
        <v>5150111101</v>
      </c>
      <c r="C670" s="235" t="s">
        <v>55</v>
      </c>
      <c r="D670" s="234">
        <v>5451720</v>
      </c>
      <c r="E670" s="233">
        <v>799.72</v>
      </c>
      <c r="F670" s="19">
        <f>+VLOOKUP(B670,Clasificación!C:C,1,FALSE)-B670</f>
        <v>0</v>
      </c>
    </row>
    <row r="671" spans="2:6" ht="16.5" hidden="1" customHeight="1">
      <c r="B671" s="235">
        <v>5150111102</v>
      </c>
      <c r="C671" s="235" t="s">
        <v>814</v>
      </c>
      <c r="D671" s="234">
        <v>142849588</v>
      </c>
      <c r="E671" s="233">
        <v>20388.189999999999</v>
      </c>
      <c r="F671" s="19">
        <f>+VLOOKUP(B671,Clasificación!C:C,1,FALSE)-B671</f>
        <v>0</v>
      </c>
    </row>
    <row r="672" spans="2:6" ht="16.5" hidden="1" customHeight="1">
      <c r="B672" s="235">
        <v>5150111103</v>
      </c>
      <c r="C672" s="235" t="s">
        <v>301</v>
      </c>
      <c r="D672" s="234">
        <v>329682135</v>
      </c>
      <c r="E672" s="233">
        <v>47156.119999999995</v>
      </c>
      <c r="F672" s="19">
        <f>+VLOOKUP(B672,Clasificación!C:C,1,FALSE)-B672</f>
        <v>0</v>
      </c>
    </row>
    <row r="673" spans="2:6" ht="16.5" hidden="1" customHeight="1">
      <c r="B673" s="232">
        <v>51501112</v>
      </c>
      <c r="C673" s="232" t="s">
        <v>357</v>
      </c>
      <c r="D673" s="231">
        <v>119465676</v>
      </c>
      <c r="E673" s="230">
        <v>17021.990000000002</v>
      </c>
      <c r="F673" s="19">
        <f>+VLOOKUP(B673,Clasificación!C:C,1,FALSE)-B673</f>
        <v>0</v>
      </c>
    </row>
    <row r="674" spans="2:6" ht="16.5" hidden="1" customHeight="1">
      <c r="B674" s="235">
        <v>5150111201</v>
      </c>
      <c r="C674" s="235" t="s">
        <v>302</v>
      </c>
      <c r="D674" s="234">
        <v>104428639</v>
      </c>
      <c r="E674" s="233">
        <v>14890.14</v>
      </c>
      <c r="F674" s="19">
        <f>+VLOOKUP(B674,Clasificación!C:C,1,FALSE)-B674</f>
        <v>0</v>
      </c>
    </row>
    <row r="675" spans="2:6" ht="16.5" hidden="1" customHeight="1">
      <c r="B675" s="235">
        <v>5150111202</v>
      </c>
      <c r="C675" s="235" t="s">
        <v>815</v>
      </c>
      <c r="D675" s="234">
        <v>4915057</v>
      </c>
      <c r="E675" s="233">
        <v>671.19</v>
      </c>
      <c r="F675" s="19">
        <f>+VLOOKUP(B675,Clasificación!C:C,1,FALSE)-B675</f>
        <v>0</v>
      </c>
    </row>
    <row r="676" spans="2:6" ht="16.5" hidden="1" customHeight="1">
      <c r="B676" s="235">
        <v>5150111203</v>
      </c>
      <c r="C676" s="235" t="s">
        <v>1276</v>
      </c>
      <c r="D676" s="234">
        <v>223118</v>
      </c>
      <c r="E676" s="233">
        <v>32.130000000000003</v>
      </c>
      <c r="F676" s="19">
        <f>+VLOOKUP(B676,Clasificación!C:C,1,FALSE)-B676</f>
        <v>0</v>
      </c>
    </row>
    <row r="677" spans="2:6" ht="16.5" hidden="1" customHeight="1">
      <c r="B677" s="235">
        <v>5150111204</v>
      </c>
      <c r="C677" s="235" t="s">
        <v>1277</v>
      </c>
      <c r="D677" s="234">
        <v>9898862</v>
      </c>
      <c r="E677" s="233">
        <v>1428.53</v>
      </c>
      <c r="F677" s="19">
        <f>+VLOOKUP(B677,Clasificación!C:C,1,FALSE)-B677</f>
        <v>0</v>
      </c>
    </row>
    <row r="678" spans="2:6" ht="16.5" hidden="1" customHeight="1">
      <c r="B678" s="232">
        <v>51501113</v>
      </c>
      <c r="C678" s="232" t="s">
        <v>358</v>
      </c>
      <c r="D678" s="231">
        <v>6892749</v>
      </c>
      <c r="E678" s="230">
        <v>993.49</v>
      </c>
      <c r="F678" s="19">
        <f>+VLOOKUP(B678,Clasificación!C:C,1,FALSE)-B678</f>
        <v>0</v>
      </c>
    </row>
    <row r="679" spans="2:6" ht="16.5" hidden="1" customHeight="1">
      <c r="B679" s="235">
        <v>5150411101</v>
      </c>
      <c r="C679" s="235" t="s">
        <v>303</v>
      </c>
      <c r="D679" s="234">
        <v>6370519</v>
      </c>
      <c r="E679" s="233">
        <v>917.58</v>
      </c>
      <c r="F679" s="19">
        <f>+VLOOKUP(B679,Clasificación!C:C,1,FALSE)-B679</f>
        <v>0</v>
      </c>
    </row>
    <row r="680" spans="2:6" ht="16.5" hidden="1" customHeight="1">
      <c r="B680" s="235">
        <v>5150411103</v>
      </c>
      <c r="C680" s="235" t="s">
        <v>1303</v>
      </c>
      <c r="D680" s="234">
        <v>522230</v>
      </c>
      <c r="E680" s="233">
        <v>75.91</v>
      </c>
      <c r="F680" s="19">
        <f>+VLOOKUP(B680,Clasificación!C:C,1,FALSE)-B680</f>
        <v>0</v>
      </c>
    </row>
    <row r="681" spans="2:6" ht="16.5" hidden="1" customHeight="1">
      <c r="B681" s="232">
        <v>52</v>
      </c>
      <c r="C681" s="232" t="s">
        <v>977</v>
      </c>
      <c r="D681" s="231">
        <v>103153302</v>
      </c>
      <c r="E681" s="230">
        <v>14720.01</v>
      </c>
      <c r="F681" s="19">
        <f>+VLOOKUP(B681,Clasificación!C:C,1,FALSE)-B681</f>
        <v>0</v>
      </c>
    </row>
    <row r="682" spans="2:6" ht="16.5" hidden="1" customHeight="1">
      <c r="B682" s="232">
        <v>521</v>
      </c>
      <c r="C682" s="232" t="s">
        <v>977</v>
      </c>
      <c r="D682" s="231">
        <v>103153302</v>
      </c>
      <c r="E682" s="230">
        <v>14720.01</v>
      </c>
      <c r="F682" s="19">
        <f>+VLOOKUP(B682,Clasificación!C:C,1,FALSE)-B682</f>
        <v>0</v>
      </c>
    </row>
    <row r="683" spans="2:6" ht="16.5" hidden="1" customHeight="1">
      <c r="B683" s="232">
        <v>52101</v>
      </c>
      <c r="C683" s="232" t="s">
        <v>977</v>
      </c>
      <c r="D683" s="231">
        <v>103153302</v>
      </c>
      <c r="E683" s="230">
        <v>14720.01</v>
      </c>
      <c r="F683" s="19">
        <f>+VLOOKUP(B683,Clasificación!C:C,1,FALSE)-B683</f>
        <v>0</v>
      </c>
    </row>
    <row r="684" spans="2:6" ht="16.5" hidden="1" customHeight="1">
      <c r="B684" s="232">
        <v>521011</v>
      </c>
      <c r="C684" s="232" t="s">
        <v>977</v>
      </c>
      <c r="D684" s="231">
        <v>103153302</v>
      </c>
      <c r="E684" s="230">
        <v>14720.01</v>
      </c>
      <c r="F684" s="19">
        <f>+VLOOKUP(B684,Clasificación!C:C,1,FALSE)-B684</f>
        <v>0</v>
      </c>
    </row>
    <row r="685" spans="2:6" ht="16.5" hidden="1" customHeight="1">
      <c r="B685" s="232">
        <v>5210111</v>
      </c>
      <c r="C685" s="232" t="s">
        <v>977</v>
      </c>
      <c r="D685" s="231">
        <v>103153302</v>
      </c>
      <c r="E685" s="230">
        <v>14720.01</v>
      </c>
      <c r="F685" s="19">
        <f>+VLOOKUP(B685,Clasificación!C:C,1,FALSE)-B685</f>
        <v>0</v>
      </c>
    </row>
    <row r="686" spans="2:6" ht="16.5" hidden="1" customHeight="1">
      <c r="B686" s="232">
        <v>52101111</v>
      </c>
      <c r="C686" s="232" t="s">
        <v>977</v>
      </c>
      <c r="D686" s="231">
        <v>103153302</v>
      </c>
      <c r="E686" s="230">
        <v>14720.01</v>
      </c>
      <c r="F686" s="19">
        <f>+VLOOKUP(B686,Clasificación!C:C,1,FALSE)-B686</f>
        <v>0</v>
      </c>
    </row>
    <row r="687" spans="2:6" ht="16.5" hidden="1" customHeight="1">
      <c r="B687" s="235">
        <v>5210111101</v>
      </c>
      <c r="C687" s="235" t="s">
        <v>978</v>
      </c>
      <c r="D687" s="234">
        <v>2419442</v>
      </c>
      <c r="E687" s="233">
        <v>10.85</v>
      </c>
      <c r="F687" s="19">
        <f>+VLOOKUP(B687,Clasificación!C:C,1,FALSE)-B687</f>
        <v>0</v>
      </c>
    </row>
    <row r="688" spans="2:6" ht="16.5" hidden="1" customHeight="1">
      <c r="B688" s="235">
        <v>5210111102</v>
      </c>
      <c r="C688" s="235" t="s">
        <v>1197</v>
      </c>
      <c r="D688" s="234">
        <v>100733860</v>
      </c>
      <c r="E688" s="233">
        <v>14709.16</v>
      </c>
      <c r="F688" s="19">
        <f>+VLOOKUP(B688,Clasificación!C:C,1,FALSE)-B688</f>
        <v>0</v>
      </c>
    </row>
    <row r="689" spans="3:5" ht="7.5" hidden="1" customHeight="1">
      <c r="C689" s="92"/>
      <c r="D689" s="93"/>
      <c r="E689" s="94"/>
    </row>
    <row r="690" spans="3:5" ht="15.6" hidden="1">
      <c r="C690" s="92" t="s">
        <v>1493</v>
      </c>
      <c r="D690" s="93">
        <v>-4220022608</v>
      </c>
      <c r="E690" s="94">
        <v>-718497.04</v>
      </c>
    </row>
    <row r="691" spans="3:5" hidden="1">
      <c r="D691" s="145"/>
      <c r="E691" s="145"/>
    </row>
  </sheetData>
  <autoFilter ref="A4:E691" xr:uid="{00000000-0001-0000-0400-000000000000}">
    <filterColumn colId="2">
      <filters>
        <filter val="Acreedores por intermediación"/>
        <filter val="Acreedores por intermediación - Local"/>
        <filter val="Comisiones por cobrar por intermediación"/>
        <filter val="Comisiones por Intermediación - AllFunds"/>
        <filter val="Comisiones por Intermediación - Fondos"/>
        <filter val="Deudores por intermediación"/>
        <filter val="Deudores por intermediación - Local"/>
        <filter val="Deudores por intermediación - No Vincula"/>
        <filter val="Por Intermediación AllFunds - PF"/>
        <filter val="Por intermediación de acciones"/>
        <filter val="Por intermediación de acciones - PF"/>
        <filter val="Por intermediación de acciones - PJ"/>
        <filter val="Por intermediación de acciones Gs"/>
        <filter val="Por intermediación de renta fija"/>
        <filter val="Por intermediación de renta fija Gs"/>
        <filter val="Por intermediación de renta fija Gs - PF"/>
        <filter val="Por intermediación de renta fija Gs - PJ"/>
        <filter val="Por intermediación de renta fija U$S"/>
        <filter val="Por Intermediación de Renta Fija U$S PF"/>
        <filter val="Por intermediación de renta fija U$S- PF"/>
        <filter val="Por Intermediación de Renta Fija U$S PJ"/>
        <filter val="Por intermediación de renta fija U$S- PJ"/>
      </filters>
    </filterColumn>
  </autoFilter>
  <customSheetViews>
    <customSheetView guid="{970CBB53-F4B3-462F-AEFE-2BC403F5F0AD}" scale="90" showGridLines="0">
      <pane ySplit="5" topLeftCell="A66" activePane="bottomLeft" state="frozen"/>
      <selection pane="bottomLeft" activeCell="D12" sqref="D12"/>
      <pageMargins left="0.7" right="0.7" top="0.75" bottom="0.75" header="0.3" footer="0.3"/>
      <pageSetup paperSize="9" orientation="portrait" verticalDpi="0" r:id="rId1"/>
    </customSheetView>
    <customSheetView guid="{7F8679DA-D059-4901-ACAC-85DFCE49504A}" scale="90" showGridLines="0" topLeftCell="A204">
      <selection activeCell="G215" sqref="G215"/>
      <pageMargins left="0.7" right="0.7" top="0.75" bottom="0.75" header="0.3" footer="0.3"/>
      <pageSetup paperSize="9" orientation="portrait" r:id="rId2"/>
    </customSheetView>
    <customSheetView guid="{599159CD-1620-491F-A2F6-FFBFC633DFF1}" scale="90" showGridLines="0" topLeftCell="A22">
      <selection activeCell="C55" sqref="C55"/>
      <pageMargins left="0.7" right="0.7" top="0.75" bottom="0.75" header="0.3" footer="0.3"/>
      <pageSetup paperSize="9" orientation="portrait" r:id="rId3"/>
    </customSheetView>
  </customSheetViews>
  <mergeCells count="3">
    <mergeCell ref="B1:E1"/>
    <mergeCell ref="B2:E2"/>
    <mergeCell ref="B3:E3"/>
  </mergeCells>
  <pageMargins left="0.7" right="0.7" top="0.75" bottom="0.75" header="0.3" footer="0.3"/>
  <pageSetup paperSize="9" orientation="portrait" r:id="rId4"/>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Fyhc/tvavGmd8D4qjBlSfsNj5QZwGfy3Cz0kJRshOxg=</DigestValue>
    </Reference>
    <Reference Type="http://www.w3.org/2000/09/xmldsig#Object" URI="#idOfficeObject">
      <DigestMethod Algorithm="http://www.w3.org/2001/04/xmlenc#sha256"/>
      <DigestValue>LR1PEqacHCIEKMxIVCX5wiheoCb6twSWmC/IiwIc2eU=</DigestValue>
    </Reference>
    <Reference Type="http://uri.etsi.org/01903#SignedProperties" URI="#idSignedProperties">
      <Transforms>
        <Transform Algorithm="http://www.w3.org/TR/2001/REC-xml-c14n-20010315"/>
      </Transforms>
      <DigestMethod Algorithm="http://www.w3.org/2001/04/xmlenc#sha256"/>
      <DigestValue>sjOChFRRcKNbSB4btmGWVyqXtswJToInEMgpeLhJa1I=</DigestValue>
    </Reference>
    <Reference Type="http://www.w3.org/2000/09/xmldsig#Object" URI="#idValidSigLnImg">
      <DigestMethod Algorithm="http://www.w3.org/2001/04/xmlenc#sha256"/>
      <DigestValue>dJ3Z+49Uh3emt8oH41oe7k52kOoa1Im4Sa5Ur/0Jk2s=</DigestValue>
    </Reference>
    <Reference Type="http://www.w3.org/2000/09/xmldsig#Object" URI="#idInvalidSigLnImg">
      <DigestMethod Algorithm="http://www.w3.org/2001/04/xmlenc#sha256"/>
      <DigestValue>dplLaDx9d8vvrJib1eGKVvx48YbKJuseveUk9U98ez4=</DigestValue>
    </Reference>
  </SignedInfo>
  <SignatureValue>LwrCDWv5xA+xMLyTA3qrexEvrmOINj9VsFfWHovRNIPr5PwVNfJi5MVwNyj0xw0L3O7O3dFBd7nq
ByasQCBHLt1KSUv9O0UYhex6CSLnmoj4EUGJWDLjkfvoRpEiK5WYPqmYSSN3cXQYNgsVo6PjPEUQ
6adK2TgEhuEGaph84Luly2AOTEu8s7sD1BiQMd+20Ny/5a6TVjERqd156x2Q1qPQhKsehUoqLBFl
Vd0gTBA/xc8XfTLdR5s0Bg567LlQiZgGIbRyFZpUZqtUTiqzo1jCvaOIFzpZOnqXpPfsy5XGMIOu
hgWLf6h/gPema/4P6tFR0+sf3XwFQVKvWVPtSw==</SignatureValue>
  <KeyInfo>
    <X509Data>
      <X509Certificate>MIID8jCCAtqgAwIBAgIQv36P3Qe4UqpD2ad0oysdGjANBgkqhkiG9w0BAQsFADB4MXYwEQYKCZImiZPyLGQBGRYDbmV0MBUGCgmSJomT8ixkARkWB3dpbmRvd3MwHQYDVQQDExZNUy1Pcmdhbml6YXRpb24tQWNjZXNzMCsGA1UECxMkODJkYmFjYTQtM2U4MS00NmNhLTljNzMtMDk1MGMxZWFjYTk3MB4XDTIzMDIwOTE3MzgyOVoXDTMzMDIwOTE4MDgyOVowLzEtMCsGA1UEAxMkNzRjNDQ3YWQtNjVmYy00ZjFjLWFmMjEtZTJjZTFmZGJkMjE5MIIBIjANBgkqhkiG9w0BAQEFAAOCAQ8AMIIBCgKCAQEAzN8kDOMLpB3JJZI+6jH/9DjQkwu4iS+XTTXLuM6cdq2Mww0UivRItKd1Rg9vJXU+hGyEumYynjIepqFBeUtOLSeXKzAsyiOSsofg56zL4KyEaj/3O3ki3lXDm2dj4dF7KvGBIUrERqguHL6bg/aTAguMDPcm8RdTk9L93mUutraTF2n3hYVJWcGuVevRkNr5q+lkFAh6az/DTn3Exv1SvAyrAk7OZ12uEInyVW82w1s6MzhRNqZk39f/rnKhq5UBkAj8y0wPiEmDxTovI8HcHQHPG89GU1hiecS6RvvOCbQ+nSzm6DraRDmW+L7jTS3p5ki+TzcMQt6k1guQpMNQ6wIDAQABo4HAMIG9MAwGA1UdEwEB/wQCMAAwFgYDVR0lAQH/BAwwCgYIKwYBBQUHAwIwIgYLKoZIhvcUAQWCHAIEEwSBEK1HxHT8ZRxPryHizh/b0hkwIgYLKoZIhvcUAQWCHAMEEwSBEHh/DxWm1lNHjCQE7j6ANEAwIgYLKoZIhvcUAQWCHAUEEwSBEDDRAocqTuxPlzSrc3/BKFgwFAYLKoZIhvcUAQWCHAgEBQSBAlNBMBMGCyqGSIb3FAEFghwHBAQEgQEwMA0GCSqGSIb3DQEBCwUAA4IBAQCjo7lSMABoY0qj8J4xsG/JAAdqmmFJv4/tTSEu80kmeeTmiC/gdFhyypIdb4kIwFenph2A5hCDiEKR0XYXWTFan97WQo/5eLLClsJaOFSxp+Hji04gicGEDtItcDZbRACMPXRWI6dQjwcR1Dic/vEMLR5km5g73gmpvD6uAIJN89+UffSPRfTWrAosXLLaJeH1tH6+Y0zf3hTQFr79CRPwfw8Gh/MYt+7g7Bw0hi2fcWR4gcfPhtgdt9oT/ytPZpalZZpmaOLmAe90elrQXZhpYrHP7dKwj1TVt06qp5r07FDrXvX7BUU+QjAFWVTnmSWhqOcEjxbdjLVXxvfVtDh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2023-03-31T13:36:52Z</mdssi:Value>
        </mdssi:SignatureTime>
      </SignatureProperty>
    </SignatureProperties>
  </Object>
  <Object Id="idOfficeObject">
    <SignatureProperties>
      <SignatureProperty Id="idOfficeV1Details" Target="#idPackageSignature">
        <SignatureInfoV1 xmlns="http://schemas.microsoft.com/office/2006/digsig">
          <SetupID>{43A4F038-6B71-4826-9A78-8D45AA859326}</SetupID>
          <SignatureText>Shirley Vichini</SignatureText>
          <SignatureImage/>
          <SignatureComments/>
          <WindowsVersion>10.0</WindowsVersion>
          <OfficeVersion>16.0.16130/24</OfficeVersion>
          <ApplicationVersion>16.0.16130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2023-03-31T13:36:52Z</xd:SigningTime>
          <xd:SigningCertificate>
            <xd:Cert>
              <xd:CertDigest>
                <DigestMethod Algorithm="http://www.w3.org/2001/04/xmlenc#sha256"/>
                <DigestValue>hqKSZAlpZTyE3U2G7Zl/zgdPkB5RQDYyL0aJj1zD+R0=</DigestValue>
              </xd:CertDigest>
              <xd:IssuerSerial>
                <X509IssuerName>DC=net + DC=windows + CN=MS-Organization-Access + OU=82dbaca4-3e81-46ca-9c73-0950c1eaca97</X509IssuerName>
                <X509SerialNumber>254539694495480785641556941761808112922</X509SerialNumber>
              </xd:IssuerSerial>
            </xd:Cert>
          </xd:SigningCertificate>
          <xd:SignaturePolicyIdentifier>
            <xd:SignaturePolicyImplied/>
          </xd:SignaturePolicyIdentifier>
        </xd:SignedSignatureProperties>
      </xd:SignedProperties>
    </xd:QualifyingProperties>
  </Object>
  <Object Id="idValidSigLnImg">AQAAAGwAAAAAAAAAAAAAAFUBAACfAAAAAAAAAAAAAADwFwAALAsAACBFTUYAAAEA3BsAAKoAAAAGAAAAAAAAAAAAAAAAAAAAgAcAADgEAABYAQAAwQAAAAAAAAAAAAAAAAAAAMA/BQDo8QIACgAAABAAAAAAAAAAAAAAAEsAAAAQAAAAAAAAAAUAAAAeAAAAGAAAAAAAAAAAAAAAVgEAAKAAAAAnAAAAGAAAAAEAAAAAAAAAAAAAAAAAAAAlAAAADAAAAAEAAABMAAAAZAAAAAAAAAAAAAAAVQEAAJ8AAAAAAAAAAAAAAFY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8PDwAAAAAAAlAAAADAAAAAEAAABMAAAAZAAAAAAAAAAAAAAAVQEAAJ8AAAAAAAAAAAAAAFYBAACgAAAAIQDwAAAAAAAAAAAAAACAPwAAAAAAAAAAAACAPwAAAAAAAAAAAAAAAAAAAAAAAAAAAAAAAAAAAAAAAAAAJQAAAAwAAAAAAACAKAAAAAwAAAABAAAAJwAAABgAAAABAAAAAAAAAPDw8AAAAAAAJQAAAAwAAAABAAAATAAAAGQAAAAAAAAAAAAAAFUBAACfAAAAAAAAAAAAAABW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AAAAAAAlAAAADAAAAAEAAABMAAAAZAAAAAAAAAAAAAAAVQEAAJ8AAAAAAAAAAAAAAFYBAACgAAAAIQDwAAAAAAAAAAAAAACAPwAAAAAAAAAAAACAPwAAAAAAAAAAAAAAAAAAAAAAAAAAAAAAAAAAAAAAAAAAJQAAAAwAAAAAAACAKAAAAAwAAAABAAAAJwAAABgAAAABAAAAAAAAAP///wAAAAAAJQAAAAwAAAABAAAATAAAAGQAAAAAAAAAAAAAAFUBAACfAAAAAAAAAAAAAABW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wAxAC8AMAAzAC8AMgAwADIAMwAHAAAABwAAAAUAAAAHAAAABwAAAAUAAAAHAAAABwAAAAcAAAAHAAAASwAAAEAAAAAwAAAABQAAACAAAAABAAAAAQAAABAAAAAAAAAAAAAAAFYBAACgAAAAAAAAAAAAAABW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rAAAAVgAAADAAAAA7AAAAf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sAAAAVwAAACUAAAAMAAAABAAAAFQAAACoAAAAMQAAADsAAACqAAAAVgAAAAEAAABVVY9BhfaOQTEAAAA7AAAADwAAAEwAAAAAAAAAAAAAAAAAAAD//////////2wAAABTAGgAaQByAGwAZQB5ACAAVgBpAGMAaABpAG4AaQDGLAsAAAALAAAABQAAAAcAAAAFAAAACgAAAAoAAAAFAAAADAAAAAUAAAAJAAAACwAAAAUAAAALAAAABQAAAEsAAABAAAAAMAAAAAUAAAAgAAAAAQAAAAEAAAAQAAAAAAAAAAAAAABWAQAAoAAAAAAAAAAAAAAAVgEAAKAAAAAlAAAADAAAAAIAAAAnAAAAGAAAAAUAAAAAAAAA////AAAAAAAlAAAADAAAAAUAAABMAAAAZAAAAAAAAABhAAAAVQEAAJsAAAAAAAAAYQAAAFY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CoAAAADwAAAGEAAABdAAAAcQAAAAEAAABVVY9BhfaOQQ8AAABhAAAADwAAAEwAAAAAAAAAAAAAAAAAAAD//////////2wAAABTAGgAaQByAGwAZQB5ACAAVgBpAGMAaABpAG4AaQAAAAcAAAAHAAAAAwAAAAUAAAADAAAABwAAAAYAAAAEAAAACAAAAAMAAAAGAAAABwAAAAMAAAAHAAAAAwAAAEsAAABAAAAAMAAAAAUAAAAgAAAAAQAAAAEAAAAQAAAAAAAAAAAAAABWAQAAoAAAAAAAAAAAAAAAVg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IQAAAAPAAAAdgAAAEwAAACGAAAAAQAAAFVVj0GF9o5BDwAAAHYAAAAJAAAATAAAAAAAAAAAAAAAAAAAAP//////////YAAAAEMAbwBuAHQAYQBkAG8AcgBhAAAACAAAAAgAAAAHAAAABAAAAAcAAAAIAAAACAAAAAUAAAAHAAAASwAAAEAAAAAwAAAABQAAACAAAAABAAAAAQAAABAAAAAAAAAAAAAAAFYBAACgAAAAAAAAAAAAAABWAQAAoAAAACUAAAAMAAAAAgAAACcAAAAYAAAABQAAAAAAAAD///8AAAAAACUAAAAMAAAABQAAAEwAAABkAAAADgAAAIsAAABHAQAAmwAAAA4AAACLAAAAOgEAABEAAAAhAPAAAAAAAAAAAAAAAIA/AAAAAAAAAAAAAIA/AAAAAAAAAAAAAAAAAAAAAAAAAAAAAAAAAAAAAAAAAAAlAAAADAAAAAAAAIAoAAAADAAAAAUAAAAlAAAADAAAAAEAAAAYAAAADAAAAAAAAAASAAAADAAAAAEAAAAWAAAADAAAAAAAAABUAAAAdAEAAA8AAACLAAAARgEAAJsAAAABAAAAVVWPQYX2jkEPAAAAiwAAADEAAABMAAAABAAAAA4AAACLAAAASAEAAJwAAACwAAAARgBpAHIAbQBhAGQAbwAgAHAAbwByADoAIAA3ADQAYwA0ADQANwBhAGQALQA2ADUAZgBjAC0ANABmADEAYwAtAGEAZgAyADEALQBlADIAYwBlADEAZgBkAGIAZAAyADEAOQAAAAYAAAADAAAABQAAAAsAAAAHAAAACAAAAAgAAAAEAAAACAAAAAgAAAAFAAAAAwAAAAQAAAAHAAAABwAAAAYAAAAHAAAABwAAAAcAAAAHAAAACAAAAAUAAAAHAAAABwAAAAQAAAAGAAAABQAAAAcAAAAEAAAABwAAAAYAAAAFAAAABwAAAAQAAAAHAAAABwAAAAUAAAAHAAAABwAAAAYAAAAHAAAABwAAAAQAAAAIAAAACAAAAAgAAAAHAAAABwAAAAcAAAAWAAAADAAAAAAAAAAlAAAADAAAAAIAAAAOAAAAFAAAAAAAAAAQAAAAFAAAAA==</Object>
  <Object Id="idInvalidSigLnImg">AQAAAGwAAAAAAAAAAAAAAFUBAACfAAAAAAAAAAAAAADwFwAALAsAACBFTUYAAAEAWCIAALEAAAAGAAAAAAAAAAAAAAAAAAAAgAcAADgEAABYAQAAwQAAAAAAAAAAAAAAAAAAAMA/BQDo8QIACgAAABAAAAAAAAAAAAAAAEsAAAAQAAAAAAAAAAUAAAAeAAAAGAAAAAAAAAAAAAAAVgEAAKAAAAAnAAAAGAAAAAEAAAAAAAAAAAAAAAAAAAAlAAAADAAAAAEAAABMAAAAZAAAAAAAAAAAAAAAVQEAAJ8AAAAAAAAAAAAAAFY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8PDwAAAAAAAlAAAADAAAAAEAAABMAAAAZAAAAAAAAAAAAAAAVQEAAJ8AAAAAAAAAAAAAAFYBAACgAAAAIQDwAAAAAAAAAAAAAACAPwAAAAAAAAAAAACAPwAAAAAAAAAAAAAAAAAAAAAAAAAAAAAAAAAAAAAAAAAAJQAAAAwAAAAAAACAKAAAAAwAAAABAAAAJwAAABgAAAABAAAAAAAAAPDw8AAAAAAAJQAAAAwAAAABAAAATAAAAGQAAAAAAAAAAAAAAFUBAACfAAAAAAAAAAAAAABW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AAAAAAAlAAAADAAAAAEAAABMAAAAZAAAAAAAAAAAAAAAVQEAAJ8AAAAAAAAAAAAAAFYBAACgAAAAIQDwAAAAAAAAAAAAAACAPwAAAAAAAAAAAACAPwAAAAAAAAAAAAAAAAAAAAAAAAAAAAAAAAAAAAAAAAAAJQAAAAwAAAAAAACAKAAAAAwAAAABAAAAJwAAABgAAAABAAAAAAAAAP///wAAAAAAJQAAAAwAAAABAAAATAAAAGQAAAAAAAAAAAAAAFUBAACfAAAAAAAAAAAAAABW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WAQAAoAAAAAAAAAAAAAAAVg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qAAAADEAAAA7AAAAqgAAAFYAAAABAAAAVVWPQYX2jkExAAAAOwAAAA8AAABMAAAAAAAAAAAAAAAAAAAA//////////9sAAAAUwBoAGkAcgBsAGUAeQAgAFYAaQBjAGgAaQBuAGkAAAALAAAACwAAAAUAAAAHAAAABQAAAAoAAAAKAAAABQAAAAwAAAAFAAAACQAAAAsAAAAFAAAACwAAAAUAAABLAAAAQAAAADAAAAAFAAAAIAAAAAEAAAABAAAAEAAAAAAAAAAAAAAAVgEAAKAAAAAAAAAAAAAAAFYBAACgAAAAJQAAAAwAAAACAAAAJwAAABgAAAAFAAAAAAAAAP///wAAAAAAJQAAAAwAAAAFAAAATAAAAGQAAAAAAAAAYQAAAFUBAACbAAAAAAAAAGEAAABW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qAAAAA8AAABhAAAAXQAAAHEAAAABAAAAVVWPQYX2jkEPAAAAYQAAAA8AAABMAAAAAAAAAAAAAAAAAAAA//////////9sAAAAUwBoAGkAcgBsAGUAeQAgAFYAaQBjAGgAaQBuAGkAAAAHAAAABwAAAAMAAAAFAAAAAwAAAAcAAAAGAAAABAAAAAgAAAADAAAABgAAAAcAAAADAAAABwAAAAMAAABLAAAAQAAAADAAAAAFAAAAIAAAAAEAAAABAAAAEAAAAAAAAAAAAAAAVgEAAKAAAAAAAAAAAAAAAFY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EAAAADwAAAHYAAABMAAAAhgAAAAEAAABVVY9BhfaOQQ8AAAB2AAAACQAAAEwAAAAAAAAAAAAAAAAAAAD//////////2AAAABDAG8AbgB0AGEAZABvAHIAYQAAAAgAAAAIAAAABwAAAAQAAAAHAAAACAAAAAgAAAAFAAAABwAAAEsAAABAAAAAMAAAAAUAAAAgAAAAAQAAAAEAAAAQAAAAAAAAAAAAAABWAQAAoAAAAAAAAAAAAAAAVgEAAKAAAAAlAAAADAAAAAIAAAAnAAAAGAAAAAUAAAAAAAAA////AAAAAAAlAAAADAAAAAUAAABMAAAAZAAAAA4AAACLAAAARwEAAJsAAAAOAAAAiwAAADoBAAARAAAAIQDwAAAAAAAAAAAAAACAPwAAAAAAAAAAAACAPwAAAAAAAAAAAAAAAAAAAAAAAAAAAAAAAAAAAAAAAAAAJQAAAAwAAAAAAACAKAAAAAwAAAAFAAAAJQAAAAwAAAABAAAAGAAAAAwAAAAAAAAAEgAAAAwAAAABAAAAFgAAAAwAAAAAAAAAVAAAAHQBAAAPAAAAiwAAAEYBAACbAAAAAQAAAFVVj0GF9o5BDwAAAIsAAAAxAAAATAAAAAQAAAAOAAAAiwAAAEgBAACcAAAAsAAAAEYAaQByAG0AYQBkAG8AIABwAG8AcgA6ACAANwA0AGMANAA0ADcAYQBkAC0ANgA1AGYAYwAtADQAZgAxAGMALQBhAGYAMgAxAC0AZQAyAGMAZQAxAGYAZABiAGQAMgAxADkAAAAGAAAAAwAAAAUAAAALAAAABwAAAAgAAAAIAAAABAAAAAgAAAAIAAAABQAAAAMAAAAEAAAABwAAAAcAAAAGAAAABwAAAAcAAAAHAAAABwAAAAgAAAAFAAAABwAAAAcAAAAEAAAABgAAAAUAAAAHAAAABAAAAAcAAAAGAAAABQAAAAcAAAAEAAAABwAAAAcAAAAFAAAABwAAAAcAAAAGAAAABwAAAAcAAAAEAAAACAAAAAgAAAAIAAAABwAAAAcAAAAH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tR4HPlTsdR17m1NdqVwQp20M6CuXh+/JVcfQOdX6nQE=</DigestValue>
    </Reference>
    <Reference Type="http://www.w3.org/2000/09/xmldsig#Object" URI="#idOfficeObject">
      <DigestMethod Algorithm="http://www.w3.org/2001/04/xmlenc#sha256"/>
      <DigestValue>tEpUgAoW7CxW04NKrPftXeB+ZQsCBZqgPmpAzI08drQ=</DigestValue>
    </Reference>
    <Reference Type="http://uri.etsi.org/01903#SignedProperties" URI="#idSignedProperties">
      <Transforms>
        <Transform Algorithm="http://www.w3.org/TR/2001/REC-xml-c14n-20010315"/>
      </Transforms>
      <DigestMethod Algorithm="http://www.w3.org/2001/04/xmlenc#sha256"/>
      <DigestValue>SXBTz/fy5GayIsm7hfnJfr8Kpmj/smZp4hfkpquAJO4=</DigestValue>
    </Reference>
    <Reference Type="http://www.w3.org/2000/09/xmldsig#Object" URI="#idValidSigLnImg">
      <DigestMethod Algorithm="http://www.w3.org/2001/04/xmlenc#sha256"/>
      <DigestValue>9OFk6jPAu47lRqkcPSUoX/MOrTXCYE2DS84LJ8Wae4s=</DigestValue>
    </Reference>
    <Reference Type="http://www.w3.org/2000/09/xmldsig#Object" URI="#idInvalidSigLnImg">
      <DigestMethod Algorithm="http://www.w3.org/2001/04/xmlenc#sha256"/>
      <DigestValue>8vth+aOQuT3UlBQWb/wK44HHa50svI3+xB56VkDZgmw=</DigestValue>
    </Reference>
  </SignedInfo>
  <SignatureValue>CJsUYeTocXonVhwctZWSK+LkSM0pE6OS9ckKZUyoLSUKJC0jWVIevxqcMNYbHi/Ujt3MWwb30/XP
qpeUzyiMJdtwnu/OFmUQv8du+HmOnxM2tH6UnZFrSgR1QjrP12APE5woPVOz4zsA0Q24OZe/FzWO
nxEzdJpZV50Fi8IE21epW0qUvgRTZ2vM+1Mtp/JpQPRUCsH1DUvKaqaX9Fmh+BCavVDhF9lEe+xi
QKrgoC9Fu4kImfSr1tY1hg9Svb4JFMWHfGfeDirBa/tVFSDZahvjJn9Y5Y/I3/HuI+QTgPJi1+vh
5xzsRnhL+djY0p/w2dAhsMd9VbxA6pB6Ih2saQ==</SignatureValue>
  <KeyInfo>
    <X509Data>
      <X509Certificate>MIIHeTCCBmGgAwIBAgITIQACKcmD/uSGxCJmKgACAAIpyTANBgkqhkiG9w0BAQsFADBXMRIwEAYKCZImiZPyLGQBGRYCcHkxEzARBgoJkiaJk/IsZAEZFgNjb20xGjAYBgoJkiaJk/IsZAEZFgppbnRlcmJhbmNvMRAwDgYDVQQDEwdDQS1JVEFVMB4XDTIyMTEyMTE1MDMxOVoXDTIzMTEyMTE1MDMxOVowgZgxEjAQBgoJkiaJk/IsZAEZFgJweTETMBEGCgmSJomT8ixkARkWA2NvbTEaMBgGCgmSJomT8ixkARkWCmludGVyYmFuY28xETAPBgNVBAsTCFVzdWFyaW9zMRowGAYDVQQLExFVc3VhcmlvcyBlc3RhbmRhcjEiMCAGA1UEAxMZQ0VMRVNURSBBUlJFTExBR0EgU0FFTkdFUjCCASIwDQYJKoZIhvcNAQEBBQADggEPADCCAQoCggEBAOReQu+UoekHgXQm1qbtGS/He5wnXXVWOvDCeCL9sHZ2ptlAYo0/xTwSO1+Ff8gODvGogVwYP09kzfMK8sFnjOhs/uFCbXNw7+LTrEtPnOXg1ka6scfCdercftU2+e8MKq9e2k97rqG1PnSHfRDN2mcmZgOqll2EjIfNIvg6GPOYsEhZCncskIwBeEC7gHLM9hw05+GylPA2+393ongO36M3zM2oIZfi6xU8oltWUOmXq7AUF2PHWjRdFfmG+Pz3BeHBbY9m8MYgiNLZk3TX5XkRgyyGoeCTsypXI7nIuZHs15JasmHImSxQsvxNmJ0/OW0Q4MqNbvYGOjq3k7dUVXUCAwEAAaOCA/owggP2MD0GCSsGAQQBgjcVBwQwMC4GJisGAQQBgjcVCLaXJYSMuhaF5Z8Ag6iuCoKL4zOBKoaoz1yEyMJXAgFkAgEfMCkGA1UdJQQiMCAGCCsGAQUFBwMCBggrBgEFBQcDBAYKKwYBBAGCNwoDBDALBgNVHQ8EBAMCBaAwNQYJKwYBBAGCNxUKBCgwJjAKBggrBgEFBQcDAjAKBggrBgEFBQcDBDAMBgorBgEEAYI3CgMEMEQGCSqGSIb3DQEJDwQ3MDUwDgYIKoZIhvcNAwICAgCAMA4GCCqGSIb3DQMEAgIAgDAHBgUrDgMCBzAKBggqhkiG9w0DBzAdBgNVHQ4EFgQU5Oy9WAXUmp3HwRCOxaCRJjPKU28wHwYDVR0jBBgwFoAU6rxz3c8FSMyfAtIiJe19PMS2VQ8wggELBgNVHR8EggECMIH/MIH8oIH5oIH2hoG7bGRhcDovLy9DTj1DQS1JVEFVKDIpLENOPVcySzhTLTEzLENOPUNEUCxDTj1QdWJsaWMlMjBLZXklMjBTZXJ2aWNlcyxDTj1TZXJ2aWNlcyxDTj1Db25maWd1cmF0aW9uLERDPWludGVyYmFuY28sREM9Y29tLERDPXB5P2NlcnRpZmljYXRlUmV2b2NhdGlvbkxpc3Q/YmFzZT9vYmplY3RDbGFzcz1jUkxEaXN0cmlidXRpb25Qb2ludIY2aHR0cDovL2NybC5pbnRlcmJhbmNvLmNvbS5weS9DZXJ0RW5yb2xsL0NBLUlUQVUoMikuY3JsMIIBIwYIKwYBBQUHAQEEggEVMIIBETCBrwYIKwYBBQUHMAKGgaJsZGFwOi8vL0NOPUNBLUlUQVUsQ049QUlBLENOPVB1YmxpYyUyMEtleSUyMFNlcnZpY2VzLENOPVNlcnZpY2VzLENOPUNvbmZpZ3VyYXRpb24sREM9aW50ZXJiYW5jbyxEQz1jb20sREM9cHk/Y0FDZXJ0aWZpY2F0ZT9iYXNlP29iamVjdENsYXNzPWNlcnRpZmljYXRpb25BdXRob3JpdHkwXQYIKwYBBQUHMAGGUWh0dHA6Ly9jcmwuaW50ZXJiYW5jby5jb20ucHkvQ2VydEVucm9sbC9XMks4Uy0xMy5pbnRlcmJhbmNvLmNvbS5weV9DQS1JVEFVKDIpLmNydDA4BgNVHREEMTAvoC0GCisGAQQBgjcUAgOgHwwdY2VsZXN0ZS5hcnJlbGxhZ2FAaXRhdS5jb20ucHkwUAYJKwYBBAGCNxkCBEMwQaA/BgorBgEEAYI3GQIBoDEEL1MtMS01LTIxLTEyMjY1MjM0NjYtMjA1NDM1ODM1OS0xNTQwODMzMjIyLTYxNTc1MA0GCSqGSIb3DQEBCwUAA4IBAQBvquqDTrP8d+2aJTSqlDHFq9dGPWmZat4/iwte5ZtEMW7bCTGUALFEjp/BxCuW3ZKnvIXAj84RbnS+9+2QJbD/tTvxKfTQiJQ1FrxloLXOqeAY07IR/MdcdcL34lLM0gaDRc/tcCLJXSxkn+IV8fkocAJB2Nb5tm+79J/oMBkUzYwLtOFzLg2dq8aHuszWsvuNbAFNgbNQ+xj52Ur6bmKTttcEadbN82IGMypwmHR9OUu9hfoomqYQq2Cg6ItWQnOzRF3lCknMMVJDNCPw2UUhcoPuCzjJ76IqUH/TnqaIff28FOytCjVE2skByoTZfeZaVf59ZPdZo4xwi8Xl60Yf</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2023-03-31T13:52:10Z</mdssi:Value>
        </mdssi:SignatureTime>
      </SignatureProperty>
    </SignatureProperties>
  </Object>
  <Object Id="idOfficeObject">
    <SignatureProperties>
      <SignatureProperty Id="idOfficeV1Details" Target="#idPackageSignature">
        <SignatureInfoV1 xmlns="http://schemas.microsoft.com/office/2006/digsig">
          <SetupID>{88329F03-60CD-4448-9811-173BCFB83E09}</SetupID>
          <SignatureText>Celeste Arréllaga</SignatureText>
          <SignatureImage/>
          <SignatureComments/>
          <WindowsVersion>10.0</WindowsVersion>
          <OfficeVersion>16.0.14931/23</OfficeVersion>
          <ApplicationVersion>16.0.14931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2023-03-31T13:52:10Z</xd:SigningTime>
          <xd:SigningCertificate>
            <xd:Cert>
              <xd:CertDigest>
                <DigestMethod Algorithm="http://www.w3.org/2001/04/xmlenc#sha256"/>
                <DigestValue>f8+S1P21dDu7QfPzjMrtZfgKU7QgyuUQo/pQo2iptRw=</DigestValue>
              </xd:CertDigest>
              <xd:IssuerSerial>
                <X509IssuerName>CN=CA-ITAU, DC=interbanco, DC=com, DC=py</X509IssuerName>
                <X509SerialNumber>735925327660921091631518281581289361710918089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cDCCA1igAwIBAgIQNrVWyHsZlL9HvrNZUQmK+DANBgkqhkiG9w0BAQsFADBXMRIwEAYKCZImiZPyLGQBGRYCcHkxEzARBgoJkiaJk/IsZAEZFgNjb20xGjAYBgoJkiaJk/IsZAEZFgppbnRlcmJhbmNvMRAwDgYDVQQDEwdDQS1JVEFVMB4XDTE2MTIyOTE4NTcxMFoXDTI2MTIyOTE5MDcxMFowVzESMBAGCgmSJomT8ixkARkWAnB5MRMwEQYKCZImiZPyLGQBGRYDY29tMRowGAYKCZImiZPyLGQBGRYKaW50ZXJiYW5jbzEQMA4GA1UEAxMHQ0EtSVRBVTCCASIwDQYJKoZIhvcNAQEBBQADggEPADCCAQoCggEBAJj+L83gU8xS6dYDUbrD4zk8V1e5UXVAcXURsGZaIHUyivfHwBXK5mDWuqEjDEkeiI2Gl6JHZI7Z0YwR8SQ5GT1BceB3OZc/EiJ10roYgs0vywtwkU9SUx7UPESl+y5pyvrf+trX3dFfcybTd2POLGVRWmRJrm1yWAyEj0J0G54yLfnQcUNaN80GwG2mdl0uiCPfdlhgCe4/BhezhNepRoUxQf+q/GCRl0cRz+6jOKnznEI0IzFefox2QoFEYOPvxGJnN0RgA//1u9F0HchK4xY9j5SQ0WM3wwrcHl6GmtTVo8KPx/RZEuxr2ltr24GbBou8PcZozZwGKyH7Axd3bzcCAwEAAaOCATYwggEyMBMGCSsGAQQBgjcUAgQGHgQAQwBBMAsGA1UdDwQEAwIBhjAPBgNVHRMBAf8EBTADAQH/MB0GA1UdDgQWBBTqvHPdzwVIzJ8C0iIl7X08xLZVDzASBgkrBgEEAYI3FQEEBQIDAgACMEwGA1UdHwRFMEMwQaA/oD2GO2h0dHA6Ly93Mms4cy0xMy5pbnRlcmJhbmNvLmNvbS5weS9DZXJ0RW5yb2xsL0NBLUlUQVUoMikuY3JsMCMGCSsGAQQBgjcVAgQWBBQQCCo3Q7X1alSMJyOTMevU2DHJoTBXBggrBgEFBQcBAQRLMEkwRwYIKwYBBQUHMAKGO2h0dHA6Ly93Mms4cy0xMy5pbnRlcmJhbmNvLmNvbS5weS9DZXJ0RW5yb2xsL0NBLUlUQVUoMikuY3JsMA0GCSqGSIb3DQEBCwUAA4IBAQAohN+F8QWqCPRc2XboUP5LHLtrrWcP5iqu7x+ZQEITS3VYd6ga2zO2NGb63s5u9fNyzfIto/T3JfWGzV10YyMNohwp6oIC70gPdYMEwuGsf07/9bJym1kC9JBi9CqzYlUA/vNfJZaunJslYdJqVWU1tBCfJPn+ROL6JtuBEK/v+YhWNlqLri1SIshgn8R5xNF/EiLdVADvUjRLCBSLercHSBMK4sQvgc9pVCD7n2YK8CLtUQkdCyKvQfruNxHaBncNSFp5YzsrkWcc489nceQkWBV+i6l3HUJC0vZ9JCw0xLE8FTl/6a3UbV2KCitkl/Vrbybv71RbGhDIZ3WM3GSp</xd:EncapsulatedX509Certificate>
          </xd:CertificateValues>
        </xd:UnsignedSignatureProperties>
      </xd:UnsignedProperties>
    </xd:QualifyingProperties>
  </Object>
  <Object Id="idValidSigLnImg">AQAAAGwAAAAAAAAAAAAAAP8AAAB/AAAAAAAAAAAAAAAvGQAAkQwAACBFTUYAAAEAr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63+38AAADQbrf7fwAAVDZSt/t/AAAAAEQS/H8AAEFpxLb7fwAAMBZEEvx/AABUNlK3+38AAMgWAAAAAAAAQAAAwPt/AAAAAEQS/H8AABFsxLb7fwAABAAAAAAAAAAwFkQS/H8AABC4PteZAAAAVDZStwAAAABIAAAAAAAAAFQ2Urf7fwAAqNNut/t/AACAOlK3+38AAAEAAAAAAAAA/l9St/t/AAAAAEQS/H8AAAAAAAAAAAAAAAAAAJkAAAAA4D3XmQAAADCLQalMAgAA2+C9EPx/AADwuD7XmQAAAIm5PteZAAAAAAAAAAAAAAAAAAAAZHYACAAAAAAlAAAADAAAAAEAAAAYAAAADAAAAAAAAAASAAAADAAAAAEAAAAeAAAAGAAAAMMAAAAEAAAA9wAAABEAAAAlAAAADAAAAAEAAABUAAAAhAAAAMQAAAAEAAAA9QAAABAAAAABAAAA0XbJQasKyUHEAAAABAAAAAkAAABMAAAAAAAAAAAAAAAAAAAA//////////9gAAAAMwAxAC8AMwAvADIAMAAyADMAggEGAAAABgAAAAQAAAAGAAAABAAAAAYAAAAGAAAABgAAAAYAAABLAAAAQAAAADAAAAAFAAAAIAAAAAEAAAABAAAAEAAAAAAAAAAAAAAAAAEAAIAAAAAAAAAAAAAAAAABAACAAAAAUgAAAHABAAACAAAAEAAAAAcAAAAAAAAAAAAAALwCAAAAAAAAAQICIlMAeQBzAHQAZQBtAAAAAAAAAAAAAAAAAAAAAAAAAAAAAAAAAAAAAAAAAAAAAAAAAAAAAAAAAAAAAAAAAAAAAAAAAAAAoBcNp0wCAACgFw2nTAIAAIRrxLb7fwAAiD7hEPx/AAAAAAAAAAAAAJA/RBL8fwAACQAAAAEAAAAJAAAAAAAAAAAAAAAAAAAAAAAAAAAAAAC9pyTKhfoAAAAAAAAAAAAABAAAAAAAAACAuNC9TAIAADCLQalMAgAAkBc91wAAAAAAAAAAAAAAAAcAAAAAAAAAAAAAAAAAAADMFj3XmQAAAAkXPdeZAAAAcc25EPx/AABpAGEAbAAAAAAAAAAAAAAAAAAAAAAAAAAAAAAAAAAAADCLQalMAgAA2+C9EPx/AABwFj3XmQAAAAkXPdeZAAAAcL/tyU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enTAIAAAIAAABMAgAAKAAAAAAAAACIPuEQ/H8AAAAAAAAAAAAAIFNftvt/AAD/////AgAAAGCbcspMAgAAAAAAAAAAAAAAAAAAAAAAAD2nJMqF+gAAAAAAAAAAAAAAAAAA+38AAOD///8AAAAAMItBqUwCAAAoFz3XAAAAAAAAAAAAAAAABgAAAAAAAAAAAAAAAAAAAEwWPdeZAAAAiRY915kAAABxzbkQ/H8AAICFcspMAgAAwLVlygAAAACYkmy2+38AAICFcspMAgAAMItBqUwCAADb4L0Q/H8AAPAVPdeZAAAAiRY915kAAADAavm9TAIAAAAAAABkdgAIAAAAACUAAAAMAAAAAwAAABgAAAAMAAAAAAAAABIAAAAMAAAAAQAAABYAAAAMAAAACAAAAFQAAABUAAAACgAAACcAAAAeAAAASgAAAAEAAADRdslBqwrJQQoAAABLAAAAAQAAAEwAAAAEAAAACQAAACcAAAAgAAAASwAAAFAAAABYAP//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8AAABHAAAAKQAAADMAAAB3AAAAFQAAACEA8AAAAAAAAAAAAAAAgD8AAAAAAAAAAAAAgD8AAAAAAAAAAAAAAAAAAAAAAAAAAAAAAAAAAAAAAAAAACUAAAAMAAAAAAAAgCgAAAAMAAAABAAAAFIAAABwAQAABAAAAPD///8AAAAAAAAAAAAAAACQAQAAAAAAAQAAAABzAGUAZwBvAGUAIAB1AGkAAAAAAAAAAAAAAAAAAAAAAAAAAAAAAAAAAAAAAAAAAAAAAAAAAAAAAAAAAAAAAAAAAAAAADhLRrb7fwAAAAAAAPt/AAA4S0a2+38AAIg+4RD8fwAAAAAAAAAAAAAAAAAAAAAAABC3ZcpMAgAAAAAAAAAAAAAAAAAAAAAAAAAAAAAAAAAArackyoX6AACWzr+1+38AACBIRrb7fwAA8P///wAAAAAwi0GpTAIAAJgXPdcAAAAAAAAAAAAAAAAJAAAAAAAAAAAAAAAAAAAAvBY915kAAAD5Fj3XmQAAAHHNuRD8fwAAOEtGtvt/AAAAAAAAAAAAAPAePdeZAAAAAAAAAAAAAAAwi0GpTAIAANvgvRD8fwAAYBY915kAAAD5Fj3XmQAAAHCY7clMAgAAAAAAAGR2AAgAAAAAJQAAAAwAAAAEAAAAGAAAAAwAAAAAAAAAEgAAAAwAAAABAAAAHgAAABgAAAApAAAAMwAAAKAAAABIAAAAJQAAAAwAAAAEAAAAVAAAALQAAAAqAAAAMwAAAJ4AAABHAAAAAQAAANF2yUGrCslBKgAAADMAAAARAAAATAAAAAAAAAAAAAAAAAAAAP//////////cAAAAEMAZQBsAGUAcwB0AGUAIABBAHIAcgDpAGwAbABhAGcAYQAAAAoAAAAIAAAABAAAAAgAAAAHAAAABQAAAAgAAAAEAAAACgAAAAYAAAAGAAAACAAAAAQAAAAEAAAACA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LQAAAAKAAAAUAAAAF8AAABcAAAAAQAAANF2yUGrCslBCgAAAFAAAAARAAAATAAAAAAAAAAAAAAAAAAAAP//////////cAAAAEMAZQBsAGUAcwB0AGUAIABBAHIAcgDpAGwAbABhAGcAYQAAAAcAAAAGAAAAAwAAAAYAAAAFAAAABAAAAAYAAAADAAAABwAAAAQAAAAEAAAABgAAAAMAAAADAAAABg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hAAAAAoAAABgAAAAOAAAAGwAAAABAAAA0XbJQasKyUEKAAAAYAAAAAkAAABMAAAAAAAAAAAAAAAAAAAA//////////9gAAAARABpAHIAZQBjAHQAbwByAGEAAAAIAAAAAwAAAAQAAAAGAAAABQAAAAQAAAAHAAAABAAAAAYAAABLAAAAQAAAADAAAAAFAAAAIAAAAAEAAAABAAAAEAAAAAAAAAAAAAAAAAEAAIAAAAAAAAAAAAAAAAABAACAAAAAJQAAAAwAAAACAAAAJwAAABgAAAAFAAAAAAAAAP///wAAAAAAJQAAAAwAAAAFAAAATAAAAGQAAAAJAAAAcAAAAOoAAAB8AAAACQAAAHAAAADiAAAADQAAACEA8AAAAAAAAAAAAAAAgD8AAAAAAAAAAAAAgD8AAAAAAAAAAAAAAAAAAAAAAAAAAAAAAAAAAAAAAAAAACUAAAAMAAAAAAAAgCgAAAAMAAAABQAAACUAAAAMAAAAAQAAABgAAAAMAAAAAAAAABIAAAAMAAAAAQAAABYAAAAMAAAAAAAAAFQAAAAwAQAACgAAAHAAAADpAAAAfAAAAAEAAADRdslBqwrJQQoAAABwAAAAJgAAAEwAAAAEAAAACQAAAHAAAADrAAAAfQAAAJgAAABGAGkAcgBtAGEAZABvACAAcABvAHIAOgAgAEMARQBMAEUAUwBUAEUAIABBAFIAUgBFAEwATABBAEcAQQAgAFMAQQBFAE4ARwBFAFIABgAAAAMAAAAEAAAACQAAAAYAAAAHAAAABwAAAAMAAAAHAAAABwAAAAQAAAADAAAAAwAAAAcAAAAGAAAABQAAAAYAAAAGAAAABgAAAAYAAAADAAAABwAAAAcAAAAHAAAABgAAAAUAAAAFAAAABwAAAAgAAAAHAAAAAwAAAAYAAAAHAAAABgAAAAgAAAAIAAAABgAAAAcAAAAWAAAADAAAAAAAAAAlAAAADAAAAAIAAAAOAAAAFAAAAAAAAAAQAAAAFAAAAA==</Object>
  <Object Id="idInvalidSigLnImg">AQAAAGwAAAAAAAAAAAAAAP8AAAB/AAAAAAAAAAAAAAAvGQAAkQwAACBFTUYAAAEAL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63+38AAADQbrf7fwAAVDZSt/t/AAAAAEQS/H8AAEFpxLb7fwAAMBZEEvx/AABUNlK3+38AAMgWAAAAAAAAQAAAwPt/AAAAAEQS/H8AABFsxLb7fwAABAAAAAAAAAAwFkQS/H8AABC4PteZAAAAVDZStwAAAABIAAAAAAAAAFQ2Urf7fwAAqNNut/t/AACAOlK3+38AAAEAAAAAAAAA/l9St/t/AAAAAEQS/H8AAAAAAAAAAAAAAAAAAJkAAAAA4D3XmQAAADCLQalMAgAA2+C9EPx/AADwuD7XmQAAAIm5PteZ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oBcNp0wCAACgFw2nTAIAAIRrxLb7fwAAiD7hEPx/AAAAAAAAAAAAAJA/RBL8fwAACQAAAAEAAAAJAAAAAAAAAAAAAAAAAAAAAAAAAAAAAAC9pyTKhfoAAAAAAAAAAAAABAAAAAAAAACAuNC9TAIAADCLQalMAgAAkBc91wAAAAAAAAAAAAAAAAcAAAAAAAAAAAAAAAAAAADMFj3XmQAAAAkXPdeZAAAAcc25EPx/AABpAGEAbAAAAAAAAAAAAAAAAAAAAAAAAAAAAAAAAAAAADCLQalMAgAA2+C9EPx/AABwFj3XmQAAAAkXPdeZAAAAcL/tyU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enTAIAAAIAAABMAgAAKAAAAAAAAACIPuEQ/H8AAAAAAAAAAAAAIFNftvt/AAD/////AgAAAGCbcspMAgAAAAAAAAAAAAAAAAAAAAAAAD2nJMqF+gAAAAAAAAAAAAAAAAAA+38AAOD///8AAAAAMItBqUwCAAAoFz3XAAAAAAAAAAAAAAAABgAAAAAAAAAAAAAAAAAAAEwWPdeZAAAAiRY915kAAABxzbkQ/H8AAICFcspMAgAAwLVlygAAAACYkmy2+38AAICFcspMAgAAMItBqUwCAADb4L0Q/H8AAPAVPdeZAAAAiRY915kAAADAavm9TAI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8AAABHAAAAKQAAADMAAAB3AAAAFQAAACEA8AAAAAAAAAAAAAAAgD8AAAAAAAAAAAAAgD8AAAAAAAAAAAAAAAAAAAAAAAAAAAAAAAAAAAAAAAAAACUAAAAMAAAAAAAAgCgAAAAMAAAABAAAAFIAAABwAQAABAAAAPD///8AAAAAAAAAAAAAAACQAQAAAAAAAQAAAABzAGUAZwBvAGUAIAB1AGkAAAAAAAAAAAAAAAAAAAAAAAAAAAAAAAAAAAAAAAAAAAAAAAAAAAAAAAAAAAAAAAAAAAAAADhLRrb7fwAAAAAAAPt/AAA4S0a2+38AAIg+4RD8fwAAAAAAAAAAAAAAAAAAAAAAABC3ZcpMAgAAAAAAAAAAAAAAAAAAAAAAAAAAAAAAAAAArackyoX6AACWzr+1+38AACBIRrb7fwAA8P///wAAAAAwi0GpTAIAAJgXPdcAAAAAAAAAAAAAAAAJAAAAAAAAAAAAAAAAAAAAvBY915kAAAD5Fj3XmQAAAHHNuRD8fwAAOEtGtvt/AAAAAAAAAAAAAPAePdeZAAAAAAAAAAAAAAAwi0GpTAIAANvgvRD8fwAAYBY915kAAAD5Fj3XmQAAAHCY7clMAgAAAAAAAGR2AAgAAAAAJQAAAAwAAAAEAAAAGAAAAAwAAAAAAAAAEgAAAAwAAAABAAAAHgAAABgAAAApAAAAMwAAAKAAAABIAAAAJQAAAAwAAAAEAAAAVAAAALQAAAAqAAAAMwAAAJ4AAABHAAAAAQAAANF2yUGrCslBKgAAADMAAAARAAAATAAAAAAAAAAAAAAAAAAAAP//////////cAAAAEMAZQBsAGUAcwB0AGUAIABBAHIAcgDpAGwAbABhAGcAYQAAAAoAAAAIAAAABAAAAAgAAAAHAAAABQAAAAgAAAAEAAAACgAAAAYAAAAGAAAACAAAAAQAAAAEAAAACA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LQAAAAKAAAAUAAAAF8AAABcAAAAAQAAANF2yUGrCslBCgAAAFAAAAARAAAATAAAAAAAAAAAAAAAAAAAAP//////////cAAAAEMAZQBsAGUAcwB0AGUAIABBAHIAcgDpAGwAbABhAGcAYQAAAAcAAAAGAAAAAwAAAAYAAAAFAAAABAAAAAYAAAADAAAABwAAAAQAAAAEAAAABgAAAAMAAAADAAAABg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hAAAAAoAAABgAAAAOAAAAGwAAAABAAAA0XbJQasKyUEKAAAAYAAAAAkAAABMAAAAAAAAAAAAAAAAAAAA//////////9gAAAARABpAHIAZQBjAHQAbwByAGEAAAAIAAAAAwAAAAQAAAAGAAAABQAAAAQAAAAHAAAABAAAAAYAAABLAAAAQAAAADAAAAAFAAAAIAAAAAEAAAABAAAAEAAAAAAAAAAAAAAAAAEAAIAAAAAAAAAAAAAAAAABAACAAAAAJQAAAAwAAAACAAAAJwAAABgAAAAFAAAAAAAAAP///wAAAAAAJQAAAAwAAAAFAAAATAAAAGQAAAAJAAAAcAAAAOoAAAB8AAAACQAAAHAAAADiAAAADQAAACEA8AAAAAAAAAAAAAAAgD8AAAAAAAAAAAAAgD8AAAAAAAAAAAAAAAAAAAAAAAAAAAAAAAAAAAAAAAAAACUAAAAMAAAAAAAAgCgAAAAMAAAABQAAACUAAAAMAAAAAQAAABgAAAAMAAAAAAAAABIAAAAMAAAAAQAAABYAAAAMAAAAAAAAAFQAAAAwAQAACgAAAHAAAADpAAAAfAAAAAEAAADRdslBqwrJQQoAAABwAAAAJgAAAEwAAAAEAAAACQAAAHAAAADrAAAAfQAAAJgAAABGAGkAcgBtAGEAZABvACAAcABvAHIAOgAgAEMARQBMAEUAUwBUAEUAIABBAFIAUgBFAEwATABBAEcAQQAgAFMAQQBFAE4ARwBFAFIABgAAAAMAAAAEAAAACQAAAAYAAAAHAAAABwAAAAMAAAAHAAAABwAAAAQAAAADAAAAAwAAAAcAAAAGAAAABQAAAAYAAAAGAAAABgAAAAYAAAADAAAABwAAAAcAAAAHAAAABgAAAAUAAAAFAAAABwAAAAgAAAAHAAAAAwAAAAYAAAAHAAAABgAAAAgAAAAIAAAABgAAAAc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mW8NeyGyPTwi0/O2gBLQaAn7NjAeDI6gfzowSINF0Rk=</DigestValue>
    </Reference>
    <Reference Type="http://www.w3.org/2000/09/xmldsig#Object" URI="#idOfficeObject">
      <DigestMethod Algorithm="http://www.w3.org/2001/04/xmlenc#sha256"/>
      <DigestValue>5EA2VNWFYjQqTFBeVdtZM/tEOuax7YwRnrcud7KtMXE=</DigestValue>
    </Reference>
    <Reference Type="http://uri.etsi.org/01903#SignedProperties" URI="#idSignedProperties">
      <Transforms>
        <Transform Algorithm="http://www.w3.org/TR/2001/REC-xml-c14n-20010315"/>
      </Transforms>
      <DigestMethod Algorithm="http://www.w3.org/2001/04/xmlenc#sha256"/>
      <DigestValue>EyKvE+Hq1RrXO3LknQD/aghR1lF1zn6O/bSzOUkeWXk=</DigestValue>
    </Reference>
    <Reference Type="http://www.w3.org/2000/09/xmldsig#Object" URI="#idValidSigLnImg">
      <DigestMethod Algorithm="http://www.w3.org/2001/04/xmlenc#sha256"/>
      <DigestValue>ZhV2ZaT87ulLnUWP6HjmRgGNi7cHdh+OWIwR9mGJAHY=</DigestValue>
    </Reference>
    <Reference Type="http://www.w3.org/2000/09/xmldsig#Object" URI="#idInvalidSigLnImg">
      <DigestMethod Algorithm="http://www.w3.org/2001/04/xmlenc#sha256"/>
      <DigestValue>8nJ8+xXGb5RFZW9fsGHQX8odUwQj/IQYgnC+jkmo/S8=</DigestValue>
    </Reference>
  </SignedInfo>
  <SignatureValue>JbRo+VRpvikFLBLLnu2HLvCotz++mn6Mnx52+sSLHCdVPMY5U0g6bLVKr0dccEeEYceelh4dWfMV
+7NrJVfDTKu7kk2NpEXE2immnnAfKGTvPD1OLupFCSgUG42EQC171/jcmNr/B3RamxwErx0IRa/s
pr6o+gvpgZCd8lScK+q7TLYo//aT4T7ZfpLujrHb+hTMxw5UiQHkAbwcMKSzsXZKofYEGnNZxMbH
cTgNWSX6Svo6ysmhcHGUnb3YXf2yNlOczfmYhMNYfspP6pv1WZ5K8q5FE19bkUVJJaLhXLqWLI/e
QOQYOFFhgsSGhky6lychgB+RgB3zjYywUn2RHg==</SignatureValue>
  <KeyInfo>
    <X509Data>
      <X509Certificate>MIIHyjCCBbKgAwIBAgIQcDnHXSl68F9ieWZLE8L+SzANBgkqhkiG9w0BAQsFADBPMRcwFQYDVQQFEw5SVUMgODAwODAwOTktMDELMAkGA1UEBhMCUFkxETAPBgNVBAoMCFZJVCBTLkEuMRQwEgYDVQQDEwtDQS1WSVQgUy5BLjAeFw0yMjA1MDkxOTA2NTFaFw0yNDA1MDkxOTA2NTFaMIGjMRYwFAYDVQQqDA1BTEZSRURPIFJBTU9OMRYwFAYDVQQEDA1QQUxBQ0lPUyBPUlVFMRIwEAYDVQQFEwlDSTEzMTU2MzUxJDAiBgNVBAMMG0FMRlJFRE8gUkFNT04gUEFMQUNJT1MgT1JVRTERMA8GA1UECwwIRklSTUEgRjIxFzAVBgNVBAoMDlBFUlNPTkEgRklTSUNBMQswCQYDVQQGEwJQWTCCASIwDQYJKoZIhvcNAQEBBQADggEPADCCAQoCggEBAJEFUssh66mxJUt5foiNxwVUYPTSnifi+xCY5IGQgqJ2VF1POUTStOeIr7b1wXaKlfyglg0MsUFyG6HcCQ3s4keUqt+qVjWHcliinSDT+1xn656FSffC0r4R3ipx6/D+5khi+iWkXEeF3PGvJEEeaYS0pdjxGSngrQQXgIbR8dqzrkBctEJ+jPCqqmkTB31CKidkqDnz8SvhPlR/OcMAR0msW/Ad3RNzIiaSgIZjQNnxmPsoCsbNNeorAbT2Y/2QFj45WWZFEaG552g/7SbT35zW48RpsnTOQoKUrZwOi3oU9xe114IX8JfdycdwnYqtodZegWnqlB53dDTdJ0gHFqkCAwEAAaOCA0swggNHMAwGA1UdEwEB/wQCMAAwDgYDVR0PAQH/BAQDAgXgMCwGA1UdJQEB/wQiMCAGCCsGAQUFBwMEBggrBgEFBQcDAgYKKwYBBAGCNxQCAjAdBgNVHQ4EFgQUr7ZOjBGdF1Y827FR3MRsz9F/7+o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hBgNVHREEGjAYgRZQQUxBQ0lPU09SVUVAWUFIT08uQ09NMHYGCCsGAQUFBwEBBGowaDAoBggrBgEFBQcwAYYcaHR0cHM6Ly93d3cuZWZpcm1hLmNvbS5weS92YTA8BggrBgEFBQcwAoYwaHR0cHM6Ly93d3cuZWZpcm1hLmNvbS5weS9yZXBvc2l0b3Jpby9lZmlybWEuY3J0MEIGA1UdHwQ7MDkwN6A1oDOGMWh0dHBzOi8vd3d3LmVmaXJtYS5jb20ucHkvcmVwb3NpdG9yaW8vZWZpcm1hMS5jcmwwDQYJKoZIhvcNAQELBQADggIBAA4g7B0QSW16dzgVH1T0EI8gecMekBh2HNvuTvVJplC2i64PmhduEQaKtN8B50f4dhv6TDvlGR+B26wwJOgiXfznoUudrGNtj63wKsASk6FOWPtLBTJ5LlEw6rERbCGxWmCZJaHEKKylKFJdB7hHrdSAdjuYnoBvtNzybV4La/0I2Adb9RsC47Uv3sF0a7FswBia0RlKGU5egHyWI4oDNc3qhf0byCG0DatWxuZ7onceeLddFY14LSI1ddOjrc1fAuoI9nnDuX7WOdL1inxI1TVb0w7/82no1RaQzRwEp02TizCljnNBGJBzWHQ48XptbQXCEe3Dy02A+9qYF5YqPOoz7/1HPhzMNCiOUVUUX+Zts+TM5Ay4v4Hwgxt5Fm03pzQ0Cwr/rahX9KpiO8P+BpqEvWrxrS8MxQEUiPfTuZq11NyW1BVp+qwkoOyy8LGgNH+OVyeTUf7PqVF59PEoX2yUKJIXRKo4UHOMJCFPBlHftBs8z+Hhey2Feoe8rKFFBusbXLlyCzjLh/EUNCQuqqHuzXe5hWEl977YmtlAwqbZ3qzhnUufdhffxyc5xc8D8ZSspQ480iH3Ddescl/LcAe0p5OBla/ojzebLjp+AVIaMP3T9E6uCDNcSdYShQOpftP5Pae8ZFi0dfQURC7C8+Y1KN41jMD7pMx5CoYbkZ7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2023-03-31T15:08:56Z</mdssi:Value>
        </mdssi:SignatureTime>
      </SignatureProperty>
    </SignatureProperties>
  </Object>
  <Object Id="idOfficeObject">
    <SignatureProperties>
      <SignatureProperty Id="idOfficeV1Details" Target="#idPackageSignature">
        <SignatureInfoV1 xmlns="http://schemas.microsoft.com/office/2006/digsig">
          <SetupID>{47F83631-DCBF-4981-9892-7A95031EF257}</SetupID>
          <SignatureText/>
          <SignatureImage>AQAAAGwAAADbAAAAMAAAAN0AAAAyAAAAVA8AAFoDAAB4DwAAfgMAACBFTUYAAAEAQAIAABwAAAACAAAAAAAAAAAAAAAAAAAAgAcAADgEAABYAQAAwQAAAAAAAAAAAAAAAAAAAMA/BQDo8QIAIQAAAAgAAAAMAAAAEAAAAAAAAAAAAAAACgAAABAAAAAAAAAAAAAAAHMAAAAMAAAAAAAAACEAAAAIAAAAYgAAAAwAAAABAAAAJAAAACQAAAAAAIA9AAAAAAAAAAAAAIA9AAAAAAAAAAACAAAAJwAAABgAAAABAAAAAAAAAAAAAAAAAAAAJQAAAAwAAAABAAAAEwAAAAwAAAABAAAAOwAAAAgAAABVAAAAUAAAAAAAAAAAAAAA//////////8NAAAAzg0QA84NGAPIDR4DwA0eA7kNHgOzDRgDsw0QA7MNCQO5DQMDwA0DA8gNAwPODQkDzg0QAzwAAAAIAAAAPgAAABgAAADbAAAAMAAAAN0AAAAyAAAAEwAAAAwAAAABAAAAJQAAAAwAAAAAAACAJAAAACQAAAAAAIBBAAAAAAAAAAAAAIBBAAAAAAAAAAACAAAAcwAAAAwAAAAAAAAAIgAAAAwAAAD/////IgAAAAwAAAD/////IQAAAAgAAAAMAAAAEAAAAAAAAAAAAAAACgAAABAAAAAAAAAAAAAAAHMAAAAMAAAAAAAAAHMAAAAMAAAAAAAAACIAAAAMAAAA/////w4AAAAUAAAAAAAAABAAAAAUAAAA</SignatureImage>
          <SignatureComments/>
          <WindowsVersion>10.0</WindowsVersion>
          <OfficeVersion>16.0.16130/24</OfficeVersion>
          <ApplicationVersion>16.0.16130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2023-03-31T15:08:56Z</xd:SigningTime>
          <xd:SigningCertificate>
            <xd:Cert>
              <xd:CertDigest>
                <DigestMethod Algorithm="http://www.w3.org/2001/04/xmlenc#sha256"/>
                <DigestValue>B6tU3/XnKXezxWB5EpKrsBtA4THymngBHyKUibH5p74=</DigestValue>
              </xd:CertDigest>
              <xd:IssuerSerial>
                <X509IssuerName>CN=CA-VIT S.A., O=VIT S.A., C=PY, SERIALNUMBER=RUC 80080099-0</X509IssuerName>
                <X509SerialNumber>149173540029414812929210914199585357387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rB0AANM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wAxAC8AMwAvADIAMAAyADM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WQQAAAAAAAAAAxnHWQQBwtsUA4JzEJAAAACQAAAD//9ZBAAAAAAAAAADGcdZBAHC2xQDgnMQEAAAAcwAAAAwAAAAAAAAADQAAABAAAAAwAAAAIA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DbAAAAMAAAAN0AAAAyAAAAAAAAACEAAAAIAAAAYgAAAAwAAAABAAAAJAAAACQAAAAAAIA9AAAAAAAAAAAAAIA9AAAAAAAAAAACAAAAJwAAABgAAAAFAAAAAAAAAAAAAAAAAAAAJQAAAAwAAAAFAAAAEwAAAAwAAAABAAAAOwAAAAgAAABVAAAAUAAAAAAAAAAAAAAA//////////8NAAAAzg0QA84NGAPIDR4DwA0eA7kNHgOzDRgDsw0QA7MNCQO5DQMDwA0DA8gNAwPODQkDzg0QAzwAAAAIAAAAPgAAABgAAAA0AAAAJAAAAGIAAABSAAAAEwAAAAwAAAABAAAAJQAAAAwAAAAAAACAJAAAACQAAAAAAIBBAAAAAAAAAAAAAIBBAAAAAAAAAAACAA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OAAAAYQAAADEBAABxAAAADgAAAGEAAAAkAQAAEQAAACEA8AAAAAAAAAAAAAAAgD8AAAAAAAAAAAAAgD8AAAAAAAAAAAAAAAAAAAAAAAAAAAAAAAAAAAAAAAAAACUAAAAMAAAAAAAAgCgAAAAMAAAABAAAACUAAAAMAAAAAQAAABgAAAAMAAAAAAAAABIAAAAMAAAAAQAAAB4AAAAYAAAADgAAAGEAAAAyAQAAcgAAACUAAAAMAAAAAQAAAFQAAACsAAAADwAAAGEAAABsAAAAcQAAAAEAAABVVY9BhfaOQQ8AAABhAAAAEAAAAEwAAAAAAAAAAAAAAAAAAAD//////////2wAAABBAGwAZgByAGUAZABvACAAUABhAGwAYQBjAGkAbwBzAAgAAAADAAAABAAAAAUAAAAHAAAACAAAAAgAAAAEAAAABwAAAAcAAAADAAAABwAAAAYAAAADAAAACAAAAAYAAABLAAAAQAAAADAAAAAFAAAAIAAAAAEAAAABAAAAEAAAAAAAAAAAAAAAQAEAAKAAAAAAAAAAAAAAAEABAACgAAAAJQAAAAwAAAACAAAAJwAAABgAAAAEAAAAAAAAAP///wAAAAAAJQAAAAwAAAAEAAAATAAAAGQAAAAOAAAAdgAAADEBAACGAAAADgAAAHYAAAAkAQAAEQAAACEA8AAAAAAAAAAAAAAAgD8AAAAAAAAAAAAAgD8AAAAAAAAAAAAAAAAAAAAAAAAAAAAAAAAAAAAAAAAAACUAAAAMAAAAAAAAgCgAAAAMAAAABAAAACUAAAAMAAAAAQAAABgAAAAMAAAAAAAAABIAAAAMAAAAAQAAAB4AAAAYAAAADgAAAHYAAAAyAQAAhwAAACUAAAAMAAAAAQAAAFQAAACoAAAADwAAAHYAAABgAAAAhgAAAAEAAABVVY9BhfaOQQ8AAAB2AAAADwAAAEwAAAAAAAAAAAAAAAAAAAD//////////2wAAABTAO0AbgBkAGkAYwBvACAAVABpAHQAdQBsAGEAcgAAAAcAAAADAAAABwAAAAgAAAADAAAABgAAAAgAAAAEAAAABwAAAAMAAAAEAAAABwAAAAMAAAAHAAAABQAAAEsAAABAAAAAMAAAAAUAAAAgAAAAAQAAAAEAAAAQAAAAAAAAAAAAAABAAQAAoAAAAAAAAAAAAAAAQAEAAKAAAAAlAAAADAAAAAIAAAAnAAAAGAAAAAQAAAAAAAAA////AAAAAAAlAAAADAAAAAQAAABMAAAAZAAAAA4AAACLAAAALAEAAJsAAAAOAAAAiwAAAB8BAAARAAAAIQDwAAAAAAAAAAAAAACAPwAAAAAAAAAAAACAPwAAAAAAAAAAAAAAAAAAAAAAAAAAAAAAAAAAAAAAAAAAJQAAAAwAAAAAAACAKAAAAAwAAAAEAAAAJQAAAAwAAAABAAAAGAAAAAwAAAAAAAAAEgAAAAwAAAABAAAAFgAAAAwAAAAAAAAAVAAAADwBAAAPAAAAiwAAACsBAACbAAAAAQAAAFVVj0GF9o5BDwAAAIsAAAAoAAAATAAAAAQAAAAOAAAAiwAAAC0BAACcAAAAnAAAAEYAaQByAG0AYQBkAG8AIABwAG8AcgA6ACAAQQBMAEYAUgBFAEQATwAgAFIAQQBNAE8ATgAgAFAAQQBMAEEAQwBJAE8AUwAgAE8AUgBVAEUABgAAAAMAAAAFAAAACwAAAAcAAAAIAAAACAAAAAQAAAAIAAAACAAAAAUAAAADAAAABAAAAAgAAAAGAAAABgAAAAgAAAAHAAAACQAAAAoAAAAEAAAACAAAAAgAAAAMAAAACgAAAAoAAAAEAAAABwAAAAgAAAAGAAAACAAAAAgAAAADAAAACgAAAAcAAAAEAAAACgAAAAgAAAAJAAAABwAAABYAAAAMAAAAAAAAACUAAAAMAAAAAgAAAA4AAAAUAAAAAAAAABAAAAAUAAAA</Object>
  <Object Id="idInvalidSigLnImg">AQAAAGwAAAAAAAAAAAAAAD8BAACfAAAAAAAAAAAAAABmFgAALAsAACBFTUYAAAEAHCMAAN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YX2jk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WQQAAAAAAAAAAxnHWQQBwtsUA4JzEJAAAACQAAAD//9ZBAAAAAAAAAADGcdZBAHC2xQDgnMQEAAAAcwAAAAwAAAAAAAAADQAAABAAAAAwAAAAIA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DbAAAAMAAAAN0AAAAyAAAAAAAAACEAAAAIAAAAYgAAAAwAAAABAAAAJAAAACQAAAAAAIA9AAAAAAAAAAAAAIA9AAAAAAAAAAACAAAAJwAAABgAAAAFAAAAAAAAAAAAAAAAAAAAJQAAAAwAAAAFAAAAEwAAAAwAAAABAAAAOwAAAAgAAABVAAAAUAAAAAAAAAAAAAAA//////////8NAAAAzg0QA84NGAPIDR4DwA0eA7kNHgOzDRgDsw0QA7MNCQO5DQMDwA0DA8gNAwPODQkDzg0QAzwAAAAIAAAAPgAAABgAAAA0AAAAJAAAAGIAAABSAAAAEwAAAAwAAAABAAAAJQAAAAwAAAAAAACAJAAAACQAAAAAAIBBAAAAAAAAAAAAAIBBAAAAAAAAAAACAA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OAAAAYQAAADEBAABxAAAADgAAAGEAAAAkAQAAEQAAACEA8AAAAAAAAAAAAAAAgD8AAAAAAAAAAAAAgD8AAAAAAAAAAAAAAAAAAAAAAAAAAAAAAAAAAAAAAAAAACUAAAAMAAAAAAAAgCgAAAAMAAAABAAAACUAAAAMAAAAAQAAABgAAAAMAAAAAAAAABIAAAAMAAAAAQAAAB4AAAAYAAAADgAAAGEAAAAyAQAAcgAAACUAAAAMAAAAAQAAAFQAAACsAAAADwAAAGEAAABsAAAAcQAAAAEAAABVVY9BhfaOQQ8AAABhAAAAEAAAAEwAAAAAAAAAAAAAAAAAAAD//////////2wAAABBAGwAZgByAGUAZABvACAAUABhAGwAYQBjAGkAbwBzAAgAAAADAAAABAAAAAUAAAAHAAAACAAAAAgAAAAEAAAABwAAAAcAAAADAAAABwAAAAYAAAADAAAACAAAAAYAAABLAAAAQAAAADAAAAAFAAAAIAAAAAEAAAABAAAAEAAAAAAAAAAAAAAAQAEAAKAAAAAAAAAAAAAAAEABAACgAAAAJQAAAAwAAAACAAAAJwAAABgAAAAEAAAAAAAAAP///wAAAAAAJQAAAAwAAAAEAAAATAAAAGQAAAAOAAAAdgAAADEBAACGAAAADgAAAHYAAAAkAQAAEQAAACEA8AAAAAAAAAAAAAAAgD8AAAAAAAAAAAAAgD8AAAAAAAAAAAAAAAAAAAAAAAAAAAAAAAAAAAAAAAAAACUAAAAMAAAAAAAAgCgAAAAMAAAABAAAACUAAAAMAAAAAQAAABgAAAAMAAAAAAAAABIAAAAMAAAAAQAAAB4AAAAYAAAADgAAAHYAAAAyAQAAhwAAACUAAAAMAAAAAQAAAFQAAACoAAAADwAAAHYAAABgAAAAhgAAAAEAAABVVY9BhfaOQQ8AAAB2AAAADwAAAEwAAAAAAAAAAAAAAAAAAAD//////////2wAAABTAO0AbgBkAGkAYwBvACAAVABpAHQAdQBsAGEAcgAAAAcAAAADAAAABwAAAAgAAAADAAAABgAAAAgAAAAEAAAABwAAAAMAAAAEAAAABwAAAAMAAAAHAAAABQAAAEsAAABAAAAAMAAAAAUAAAAgAAAAAQAAAAEAAAAQAAAAAAAAAAAAAABAAQAAoAAAAAAAAAAAAAAAQAEAAKAAAAAlAAAADAAAAAIAAAAnAAAAGAAAAAQAAAAAAAAA////AAAAAAAlAAAADAAAAAQAAABMAAAAZAAAAA4AAACLAAAALAEAAJsAAAAOAAAAiwAAAB8BAAARAAAAIQDwAAAAAAAAAAAAAACAPwAAAAAAAAAAAACAPwAAAAAAAAAAAAAAAAAAAAAAAAAAAAAAAAAAAAAAAAAAJQAAAAwAAAAAAACAKAAAAAwAAAAEAAAAJQAAAAwAAAABAAAAGAAAAAwAAAAAAAAAEgAAAAwAAAABAAAAFgAAAAwAAAAAAAAAVAAAADwBAAAPAAAAiwAAACsBAACbAAAAAQAAAFVVj0GF9o5BDwAAAIsAAAAoAAAATAAAAAQAAAAOAAAAiwAAAC0BAACcAAAAnAAAAEYAaQByAG0AYQBkAG8AIABwAG8AcgA6ACAAQQBMAEYAUgBFAEQATwAgAFIAQQBNAE8ATgAgAFAAQQBMAEEAQwBJAE8AUwAgAE8AUgBVAEUABgAAAAMAAAAFAAAACwAAAAcAAAAIAAAACAAAAAQAAAAIAAAACAAAAAUAAAADAAAABAAAAAgAAAAGAAAABgAAAAgAAAAHAAAACQAAAAoAAAAEAAAACAAAAAgAAAAMAAAACgAAAAoAAAAEAAAABwAAAAgAAAAGAAAACAAAAAgAAAADAAAACgAAAAcAAAAEAAAACgAAAAgAAAAJAAAABw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7l9yRZKtpHFA0AsEfxc8Z73gTXpr5SiZueLR0OXRvok=</DigestValue>
    </Reference>
    <Reference Type="http://www.w3.org/2000/09/xmldsig#Object" URI="#idOfficeObject">
      <DigestMethod Algorithm="http://www.w3.org/2001/04/xmlenc#sha256"/>
      <DigestValue>L16g6+26wtJar4SyTHCbMJVFAl8QOIW0DJUpjCvkhig=</DigestValue>
    </Reference>
    <Reference Type="http://uri.etsi.org/01903#SignedProperties" URI="#idSignedProperties">
      <Transforms>
        <Transform Algorithm="http://www.w3.org/TR/2001/REC-xml-c14n-20010315"/>
      </Transforms>
      <DigestMethod Algorithm="http://www.w3.org/2001/04/xmlenc#sha256"/>
      <DigestValue>838dggzvUr1zDRy6A4noapdyqn4wx14iWt1TiABKXqI=</DigestValue>
    </Reference>
    <Reference Type="http://www.w3.org/2000/09/xmldsig#Object" URI="#idValidSigLnImg">
      <DigestMethod Algorithm="http://www.w3.org/2001/04/xmlenc#sha256"/>
      <DigestValue>LkqLBuE6bj1Y3+FvdU8pKH6sUu2o2KBl4HHnsjcQwkI=</DigestValue>
    </Reference>
    <Reference Type="http://www.w3.org/2000/09/xmldsig#Object" URI="#idInvalidSigLnImg">
      <DigestMethod Algorithm="http://www.w3.org/2001/04/xmlenc#sha256"/>
      <DigestValue>efE8D3puH3ucn/rAQTMrh1yu5C3hdIWOSSCdQKsuggo=</DigestValue>
    </Reference>
  </SignedInfo>
  <SignatureValue>qccPgam1nTE9dDHxu/EuSWacfSHDv9LR0V5uNwefQjOQn1NvEhj0eiDFUKVDggGRODiGJKpiYx5y
Prrlh5ASej21E8WTJbZXEFicDQSJBswzy8oUVLjg84aoO0UA85HeaLK7zQkAlRezKFyEoUlJWb6H
TiJk1HHODzlxNMqvi2jk4sb2/rtavQ9A3wxzBPeK2A5MoPNVbEfchldun3kPBE87ynu1BpbHVDn9
3fqTVYmaP9vizCkxy+YiwH9AN6BX3tSG6xfP8uFPPxBuzvd4DUXZndPHoE0FpbUQrPJOL25K+/MM
GtbBsj1qXtbFgl0jCyL0tCDhpcihxw8wNACEVQ==</SignatureValue>
  <KeyInfo>
    <X509Data>
      <X509Certificate>MIIHfjCCBmagAwIBAgITIQACNSLwS06zunLBUQACAAI1IjANBgkqhkiG9w0BAQsFADBXMRIwEAYKCZImiZPyLGQBGRYCcHkxEzARBgoJkiaJk/IsZAEZFgNjb20xGjAYBgoJkiaJk/IsZAEZFgppbnRlcmJhbmNvMRAwDgYDVQQDEwdDQS1JVEFVMB4XDTIzMDEwMjE3MDY1M1oXDTI0MDEwMjE3MDY1M1owgaExEjAQBgoJkiaJk/IsZAEZFgJweTETMBEGCgmSJomT8ixkARkWA2NvbTEaMBgGCgmSJomT8ixkARkWCmludGVyYmFuY28xETAPBgNVBAsTCFVzdWFyaW9zMRowGAYDVQQLExFVc3VhcmlvcyBlc3RhbmRhcjErMCkGA1UEAxMiTUFSSUEgRkVSTkFOREEgQ0FSUk9OIERFIFBFREVSWkFOSTCCASIwDQYJKoZIhvcNAQEBBQADggEPADCCAQoCggEBAPDKKSPwrEhFAS4W/wOmSjYhX4EmlpJK8xIKCXfkOmCjdbwSpEC4bm6XGr2LqDPvS9VTDflNz+TrlenWFLmjRIwbRODXvp3D4IHmT1SLGp8gBQii+ngMvqfQnoNA0AAyggo+tPHQurF6PZuXZOxYSRUKjqKfpr5pt7EU//rR27me1wKxuyFhVP25lob9anSF4ussw+pOLfmBtP4UxhjeYyJC8bvXoeb+QnGkdqkk0tV5EWYQPvRMaO6Z9DQjWpUonfJn2CXJvTNTuUK8YzMbVUUsddDDstdq3K2kykENq8x0spc3n75Q2V0bi5ngjBRNxKENB1Ec/GJMvJ+38sR8TRECAwEAAaOCA/YwggPyMD0GCSsGAQQBgjcVBwQwMC4GJisGAQQBgjcVCLaXJYSMuhaF5Z8Ag6iuCoKL4zOBKoaoz1yEyMJXAgFkAgEfMCkGA1UdJQQiMCAGCCsGAQUFBwMCBggrBgEFBQcDBAYKKwYBBAGCNwoDBDALBgNVHQ8EBAMCBaAwNQYJKwYBBAGCNxUKBCgwJjAKBggrBgEFBQcDAjAKBggrBgEFBQcDBDAMBgorBgEEAYI3CgMEMEQGCSqGSIb3DQEJDwQ3MDUwDgYIKoZIhvcNAwICAgCAMA4GCCqGSIb3DQMEAgIAgDAHBgUrDgMCBzAKBggqhkiG9w0DBzAdBgNVHQ4EFgQUQrpR0zfnfs3w7DBwCGsRz4U5xnswHwYDVR0jBBgwFoAU6rxz3c8FSMyfAtIiJe19PMS2VQ8wggELBgNVHR8EggECMIH/MIH8oIH5oIH2hoG7bGRhcDovLy9DTj1DQS1JVEFVKDIpLENOPVcySzhTLTEzLENOPUNEUCxDTj1QdWJsaWMlMjBLZXklMjBTZXJ2aWNlcyxDTj1TZXJ2aWNlcyxDTj1Db25maWd1cmF0aW9uLERDPWludGVyYmFuY28sREM9Y29tLERDPXB5P2NlcnRpZmljYXRlUmV2b2NhdGlvbkxpc3Q/YmFzZT9vYmplY3RDbGFzcz1jUkxEaXN0cmlidXRpb25Qb2ludIY2aHR0cDovL2NybC5pbnRlcmJhbmNvLmNvbS5weS9DZXJ0RW5yb2xsL0NBLUlUQVUoMikuY3JsMIIBIwYIKwYBBQUHAQEEggEVMIIBETCBrwYIKwYBBQUHMAKGgaJsZGFwOi8vL0NOPUNBLUlUQVUsQ049QUlBLENOPVB1YmxpYyUyMEtleSUyMFNlcnZpY2VzLENOPVNlcnZpY2VzLENOPUNvbmZpZ3VyYXRpb24sREM9aW50ZXJiYW5jbyxEQz1jb20sREM9cHk/Y0FDZXJ0aWZpY2F0ZT9iYXNlP29iamVjdENsYXNzPWNlcnRpZmljYXRpb25BdXRob3JpdHkwXQYIKwYBBQUHMAGGUWh0dHA6Ly9jcmwuaW50ZXJiYW5jby5jb20ucHkvQ2VydEVucm9sbC9XMks4Uy0xMy5pbnRlcmJhbmNvLmNvbS5weV9DQS1JVEFVKDIpLmNydDA0BgNVHREELTAroCkGCisGAQQBgjcUAgOgGwwZTUFGRUNBUkBpbnRlcmJhbmNvLmNvbS5weTBQBgkrBgEEAYI3GQIEQzBBoD8GCisGAQQBgjcZAgGgMQQvUy0xLTUtMjEtMTIyNjUyMzQ2Ni0yMDU0MzU4MzU5LTE1NDA4MzMyMjItNjU5NjYwDQYJKoZIhvcNAQELBQADggEBABxrvDp98608fxXia0BbZWmOTItLWM0BGKPSi5AjLC0LCJtady1pDmJYnKHJKfor4SgEDk4+wU/Wy6u7BNtk0yY3OGNe40rIpZgpBelD9VHWzYoBTg5+OxUIzfVsPYjVndaIt+HF2CMsMxKyI48N6XvZRLQPeblgnfA46b6aMtpWsHljaTc6SEG9+XggoGhFf+ejr/6ht2FPSuwSSp10P/l4UvxmwhN2pyYKmuNvdKBh3QU+mCXGz/dM4speYOczXqDBvx00EDyKuP9XzbhnML4MU72G2p7LoBYvdc40hJrc3NLyMSwUwjHdiOCatFrwRLsC/LynrnvdwdbvWQJoHu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2023-03-31T15:40:09Z</mdssi:Value>
        </mdssi:SignatureTime>
      </SignatureProperty>
    </SignatureProperties>
  </Object>
  <Object Id="idOfficeObject">
    <SignatureProperties>
      <SignatureProperty Id="idOfficeV1Details" Target="#idPackageSignature">
        <SignatureInfoV1 xmlns="http://schemas.microsoft.com/office/2006/digsig">
          <SetupID>{284DA4C6-4BE7-4764-8D3E-5C41E8746DB6}</SetupID>
          <SignatureText>Maria Fernanda Carron</SignatureText>
          <SignatureImage/>
          <SignatureComments/>
          <WindowsVersion>10.0</WindowsVersion>
          <OfficeVersion>16.0.14931/23</OfficeVersion>
          <ApplicationVersion>16.0.14931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2023-03-31T15:40:09Z</xd:SigningTime>
          <xd:SigningCertificate>
            <xd:Cert>
              <xd:CertDigest>
                <DigestMethod Algorithm="http://www.w3.org/2001/04/xmlenc#sha256"/>
                <DigestValue>fRbCh5unZ4na5ECx3JX+Pygzt7XoYAKsZn/nfqvdHTc=</DigestValue>
              </xd:CertDigest>
              <xd:IssuerSerial>
                <X509IssuerName>CN=CA-ITAU, DC=interbanco, DC=com, DC=py</X509IssuerName>
                <X509SerialNumber>735925342746740020112504968545975990118135074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cDCCA1igAwIBAgIQNrVWyHsZlL9HvrNZUQmK+DANBgkqhkiG9w0BAQsFADBXMRIwEAYKCZImiZPyLGQBGRYCcHkxEzARBgoJkiaJk/IsZAEZFgNjb20xGjAYBgoJkiaJk/IsZAEZFgppbnRlcmJhbmNvMRAwDgYDVQQDEwdDQS1JVEFVMB4XDTE2MTIyOTE4NTcxMFoXDTI2MTIyOTE5MDcxMFowVzESMBAGCgmSJomT8ixkARkWAnB5MRMwEQYKCZImiZPyLGQBGRYDY29tMRowGAYKCZImiZPyLGQBGRYKaW50ZXJiYW5jbzEQMA4GA1UEAxMHQ0EtSVRBVTCCASIwDQYJKoZIhvcNAQEBBQADggEPADCCAQoCggEBAJj+L83gU8xS6dYDUbrD4zk8V1e5UXVAcXURsGZaIHUyivfHwBXK5mDWuqEjDEkeiI2Gl6JHZI7Z0YwR8SQ5GT1BceB3OZc/EiJ10roYgs0vywtwkU9SUx7UPESl+y5pyvrf+trX3dFfcybTd2POLGVRWmRJrm1yWAyEj0J0G54yLfnQcUNaN80GwG2mdl0uiCPfdlhgCe4/BhezhNepRoUxQf+q/GCRl0cRz+6jOKnznEI0IzFefox2QoFEYOPvxGJnN0RgA//1u9F0HchK4xY9j5SQ0WM3wwrcHl6GmtTVo8KPx/RZEuxr2ltr24GbBou8PcZozZwGKyH7Axd3bzcCAwEAAaOCATYwggEyMBMGCSsGAQQBgjcUAgQGHgQAQwBBMAsGA1UdDwQEAwIBhjAPBgNVHRMBAf8EBTADAQH/MB0GA1UdDgQWBBTqvHPdzwVIzJ8C0iIl7X08xLZVDzASBgkrBgEEAYI3FQEEBQIDAgACMEwGA1UdHwRFMEMwQaA/oD2GO2h0dHA6Ly93Mms4cy0xMy5pbnRlcmJhbmNvLmNvbS5weS9DZXJ0RW5yb2xsL0NBLUlUQVUoMikuY3JsMCMGCSsGAQQBgjcVAgQWBBQQCCo3Q7X1alSMJyOTMevU2DHJoTBXBggrBgEFBQcBAQRLMEkwRwYIKwYBBQUHMAKGO2h0dHA6Ly93Mms4cy0xMy5pbnRlcmJhbmNvLmNvbS5weS9DZXJ0RW5yb2xsL0NBLUlUQVUoMikuY3JsMA0GCSqGSIb3DQEBCwUAA4IBAQAohN+F8QWqCPRc2XboUP5LHLtrrWcP5iqu7x+ZQEITS3VYd6ga2zO2NGb63s5u9fNyzfIto/T3JfWGzV10YyMNohwp6oIC70gPdYMEwuGsf07/9bJym1kC9JBi9CqzYlUA/vNfJZaunJslYdJqVWU1tBCfJPn+ROL6JtuBEK/v+YhWNlqLri1SIshgn8R5xNF/EiLdVADvUjRLCBSLercHSBMK4sQvgc9pVCD7n2YK8CLtUQkdCyKvQfruNxHaBncNSFp5YzsrkWcc489nceQkWBV+i6l3HUJC0vZ9JCw0xLE8FTl/6a3UbV2KCitkl/Vrbybv71RbGhDIZ3WM3GSp</xd:EncapsulatedX509Certificate>
          </xd:CertificateValues>
        </xd:UnsignedSignatureProperties>
      </xd:UnsignedProperties>
    </xd:QualifyingProperties>
  </Object>
  <Object Id="idValidSigLnImg">AQAAAGwAAAAAAAAAAAAAAL0BAAC/AAAAAAAAAAAAAACXGgAAdgsAACBFTUYAAAEAGBwAAKoAAAAGAAAAAAAAAAAAAAAAAAAAgAcAADgEAAAlAQAApQAAAAAAAAAAAAAAAAAAAIh4BACIhAIACgAAABAAAAAAAAAAAAAAAEsAAAAQAAAAAAAAAAUAAAAeAAAAGAAAAAAAAAAAAAAAvgEAAMAAAAAnAAAAGAAAAAEAAAAAAAAAAAAAAAAAAAAlAAAADAAAAAEAAABMAAAAZAAAAAAAAAAAAAAAvQEAAL8AAAAAAAAAAAAAAL4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9AQAAvwAAAAAAAAAAAAAAvgEAAMAAAAAhAPAAAAAAAAAAAAAAAIA/AAAAAAAAAAAAAIA/AAAAAAAAAAAAAAAAAAAAAAAAAAAAAAAAAAAAAAAAAAAlAAAADAAAAAAAAIAoAAAADAAAAAEAAAAnAAAAGAAAAAEAAAAAAAAA8PDwAAAAAAAlAAAADAAAAAEAAABMAAAAZAAAAAAAAAAAAAAAvQEAAL8AAAAAAAAAAAAAAL4BAADAAAAAIQDwAAAAAAAAAAAAAACAPwAAAAAAAAAAAACAPwAAAAAAAAAAAAAAAAAAAAAAAAAAAAAAAAAAAAAAAAAAJQAAAAwAAAAAAACAKAAAAAwAAAABAAAAJwAAABgAAAABAAAAAAAAAPDw8AAAAAAAJQAAAAwAAAABAAAATAAAAGQAAAAAAAAAAAAAAL0BAAC/AAAAAAAAAAAAAAC+AQAAwAAAACEA8AAAAAAAAAAAAAAAgD8AAAAAAAAAAAAAgD8AAAAAAAAAAAAAAAAAAAAAAAAAAAAAAAAAAAAAAAAAACUAAAAMAAAAAAAAgCgAAAAMAAAAAQAAACcAAAAYAAAAAQAAAAAAAADw8PAAAAAAACUAAAAMAAAAAQAAAEwAAABkAAAAAAAAAAAAAAC9AQAAvwAAAAAAAAAAAAAAvgEAAMAAAAAhAPAAAAAAAAAAAAAAAIA/AAAAAAAAAAAAAIA/AAAAAAAAAAAAAAAAAAAAAAAAAAAAAAAAAAAAAAAAAAAlAAAADAAAAAAAAIAoAAAADAAAAAEAAAAnAAAAGAAAAAEAAAAAAAAA////AAAAAAAlAAAADAAAAAEAAABMAAAAZAAAAAAAAAAAAAAAvQEAAL8AAAAAAAAAAAAAAL4BAADAAAAAIQDwAAAAAAAAAAAAAACAPwAAAAAAAAAAAACAPwAAAAAAAAAAAAAAAAAAAAAAAAAAAAAAAAAAAAAAAAAAJQAAAAwAAAAAAACAKAAAAAwAAAABAAAAJwAAABgAAAABAAAAAAAAAP///wAAAAAAJQAAAAwAAAABAAAATAAAAGQAAAAAAAAAAAAAAL0BAAC/AAAAAAAAAAAAAAC+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CAAAAAAAAAA0OPP/X8AAADQ48/9fwAAVDbHz/1/AAAAAKUw/n8AAEFpOc/9fwAAMBalMP5/AABUNsfP/X8AAMgWAAAAAAAAQAAAwP1/AAAAAKUw/n8AABFsOc/9fwAABAAAAAAAAAAwFqUw/n8AAEC6bzvmAAAAVDbHzwAAAABIAAAAAAAAAFQ2x8/9fwAAqNPjz/1/AACAOsfP/X8AAAEAAAAAAAAA/l/Hz/1/AAAAAKUw/n8AAAAAAAAAAAAAAAAAAAAAAAAAAAAAAAAAAFC6SClIAgAA2+CYL/5/AAAgu2875gAAALm7bzvmAAAAAAAAAAAAAAAAAAAAZHYACAAAAAAlAAAADAAAAAEAAAAYAAAADAAAAAAAAAASAAAADAAAAAEAAAAeAAAAGAAAAB4BAAAGAAAAawEAABsAAAAlAAAADAAAAAEAAABUAAAAhAAAAB8BAAAGAAAAaQEAABoAAAABAAAAqyp0QcdxdEEfAQAABgAAAAkAAABMAAAAAAAAAAAAAAAAAAAA//////////9gAAAAMwAxAC8AMwAvADIAMAAyADMAAAAJAAAACQAAAAYAAAAJAAAABgAAAAkAAAAJAAAACQAAAAkAAABLAAAAQAAAADAAAAAFAAAAIAAAAAEAAAABAAAAEAAAAAAAAAAAAAAAvgEAAMAAAAAAAAAAAAAAAL4BAADAAAAAUgAAAHABAAACAAAAFAAAAAkAAAAAAAAAAAAAALwCAAAAAAAAAQICIlMAeQBzAHQAZQBtAAAAAAAAAAAAAAAAAAAAAAAAAAAAAAAAAAAAAAAAAAAAAAAAAAAAAAAAAAAAAAAAAAAAAAAAAAAAgBAcJ0gCAAAAAAAAAAAAAAEAAAAAAAAAiD68L/5/AAAAAAAAAAAAAJA/pTD+fwAACQAAAAEAAAAJAAAAAAAAAAAAAAAAAAAAAAAAAAAAAAABdyAvh5YAABEAAADmAAAAMDeEO0gCAAAAesA3SAIAAFC6SClIAgAAgNtvOwAAAAAAAAAAAAAAAAcAAAAAAAAAAAAAAAAAAAC82m875gAAAPnabzvmAAAAcc2UL/5/AAAAAAAAAAAAAAAAAAAAAAAAAAAAAAAAAAAgxSg1SAIAAFC6SClIAgAA2+CYL/5/AABg2m875gAAAPnabzvmAAAAsHYeOEg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DgnSAIAAAYAAABIAgAAKAAAAAAAAACIPrwv/n8AAAAAAAAAAAAAIFPUzv1/AAD/////AgAAAAC9EEJIAgAAAAAAAAAAAAAAAAAAAAAAAEG1IS+HlgAAAAAAAAAAAAAAAAAA/X8AAOD///8AAAAAULpIKUgCAABYGW47AAAAAAAAAAAAAAAABgAAAAAAAAAAAAAAAAAAAHwYbjvmAAAAuRhuO+YAAABxzZQv/n8AAMCwEEJIAgAAkADmSwAAAACYkuHO/X8AAMCwEEJIAgAAULpIKUgCAADb4Jgv/n8AACAYbjvmAAAAuRhuO+YAAAAwspNLSAI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C8BAABlAAAAOgAAAEYAAAD2AAAAIAAAACEA8AAAAAAAAAAAAAAAgD8AAAAAAAAAAAAAgD8AAAAAAAAAAAAAAAAAAAAAAAAAAAAAAAAAAAAAAAAAACUAAAAMAAAAAAAAgCgAAAAMAAAABAAAAFIAAABwAQAABAAAAOj///8AAAAAAAAAAAAAAACQAQAAAAAAAQAAAABzAGUAZwBvAGUAIAB1AGkAAAAAAAAAAAAAAAAAAAAAAAAAAAAAAAAAAAAAAAAAAAAAAAAAAAAAAAAAAAAAAAAAAAAAADhLu879fwAAAAAAAP1/AAA4S7vO/X8AAIg+vC/+fwAAAAAAAAAAAAAAAAAAAAAAADAS5ktIAgAAAAAAAAAAAAAAAAAAAAAAAAAAAAAAAAAAMbUhL4eWAACWzjTO/X8AACBIu879fwAA6P///wAAAABQukgpSAIAAMgZbjsAAAAAAAAAAAAAAAAJAAAAAAAAAAAAAAAAAAAA7BhuO+YAAAApGW475gAAAHHNlC/+fwAAOEu7zv1/AAAAAAAAAAAAACAhbjvmAAAAAAAAAAAAAABQukgpSAIAANvgmC/+fwAAkBhuO+YAAAApGW475gAAAODRk0tIAgAAAAAAAGR2AAgAAAAAJQAAAAwAAAAEAAAAGAAAAAwAAAAAAAAAEgAAAAwAAAABAAAAHgAAABgAAAA6AAAARgAAADABAABmAAAAJQAAAAwAAAAEAAAAVAAAAMwAAAA7AAAARgAAAC4BAABlAAAAAQAAAKsqdEHHcXRBOwAAAEYAAAAVAAAATAAAAAAAAAAAAAAAAAAAAP//////////eAAAAE0AYQByAGkAYQAgAEYAZQByAG4AYQBuAGQAYQAgAEMAYQByAHIAbwBuAAAAFgAAAAwAAAAIAAAABgAAAAwAAAAHAAAADAAAAA0AAAAIAAAADgAAAAwAAAAOAAAADgAAAAwAAAAHAAAADwAAAAwAAAAIAAAACAAAAA4AAAAOAAAASwAAAEAAAAAwAAAABQAAACAAAAABAAAAAQAAABAAAAAAAAAAAAAAAL4BAADAAAAAAAAAAAAAAAC+AQAAwAAAACUAAAAMAAAAAgAAACcAAAAYAAAABQAAAAAAAAD///8AAAAAACUAAAAMAAAABQAAAEwAAABkAAAAAAAAAHIAAAC9AQAAugAAAAAAAAByAAAAvg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MwAAAAWAAAAcgAAALYAAACGAAAAAQAAAKsqdEHHcXRBFgAAAHIAAAAVAAAATAAAAAAAAAAAAAAAAAAAAP//////////eAAAAE0AYQByAGkAYQAgAEYAZQByAG4AYQBuAGQAYQAgAEMAYQByAHIA8wBuAAAADgAAAAgAAAAGAAAABAAAAAgAAAAEAAAACAAAAAgAAAAGAAAACQAAAAgAAAAJAAAACQAAAAgAAAAEAAAACgAAAAgAAAAGAAAABgAAAAkAAAAJAAAASwAAAEAAAAAwAAAABQAAACAAAAABAAAAAQAAABAAAAAAAAAAAAAAAL4BAADAAAAAAAAAAAAAAAC+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yp0QcdxdEEWAAAAjAAAAAoAAABMAAAAAAAAAAAAAAAAAAAA//////////9gAAAAUAByAGUAcwBpAGQAZQBuAHQAZQAJAAAABgAAAAgAAAAHAAAABAAAAAkAAAAIAAAACQAAAAUAAAAIAAAASwAAAEAAAAAwAAAABQAAACAAAAABAAAAAQAAABAAAAAAAAAAAAAAAL4BAADAAAAAAAAAAAAAAAC+AQAAwAAAACUAAAAMAAAAAgAAACcAAAAYAAAABQAAAAAAAAD///8AAAAAACUAAAAMAAAABQAAAEwAAABkAAAAFQAAAKYAAACoAQAAugAAABUAAACmAAAAlAEAABUAAAAhAPAAAAAAAAAAAAAAAIA/AAAAAAAAAAAAAIA/AAAAAAAAAAAAAAAAAAAAAAAAAAAAAAAAAAAAAAAAAAAlAAAADAAAAAAAAIAoAAAADAAAAAUAAAAlAAAADAAAAAEAAAAYAAAADAAAAAAAAAASAAAADAAAAAEAAAAWAAAADAAAAAAAAABUAAAAaAEAABYAAACmAAAApwEAALoAAAABAAAAqyp0QcdxdEEWAAAApgAAAC8AAABMAAAABAAAABUAAACmAAAAqQEAALsAAACsAAAARgBpAHIAbQBhAGQAbwAgAHAAbwByADoAIABNAEEAUgBJAEEAIABGAEUAUgBOAEEATgBEAEEAIABDAEEAUgBSAE8ATgAgAEQARQAgAFAARQBEAEUAUgBaAEEATgBJAHIACAAAAAQAAAAGAAAADgAAAAgAAAAJAAAACQAAAAQAAAAJAAAACQAAAAYAAAADAAAABAAAAA4AAAAKAAAACgAAAAQAAAAKAAAABAAAAAgAAAAIAAAACgAAAAwAAAAKAAAADAAAAAsAAAAKAAAABAAAAAoAAAAKAAAACgAAAAoAAAAMAAAADAAAAAQAAAALAAAACAAAAAQAAAAJAAAACAAAAAsAAAAIAAAACgAAAAkAAAAKAAAADAAAAAQAAAAWAAAADAAAAAAAAAAlAAAADAAAAAIAAAAOAAAAFAAAAAAAAAAQAAAAFAAAAA==</Object>
  <Object Id="idInvalidSigLnImg">AQAAAGwAAAAAAAAAAAAAAL0BAAC/AAAAAAAAAAAAAACXGgAAdgsAACBFTUYAAAEAGCUAALEAAAAGAAAAAAAAAAAAAAAAAAAAgAcAADgEAAAlAQAApQAAAAAAAAAAAAAAAAAAAIh4BACIhAIACgAAABAAAAAAAAAAAAAAAEsAAAAQAAAAAAAAAAUAAAAeAAAAGAAAAAAAAAAAAAAAvgEAAMAAAAAnAAAAGAAAAAEAAAAAAAAAAAAAAAAAAAAlAAAADAAAAAEAAABMAAAAZAAAAAAAAAAAAAAAvQEAAL8AAAAAAAAAAAAAAL4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9AQAAvwAAAAAAAAAAAAAAvgEAAMAAAAAhAPAAAAAAAAAAAAAAAIA/AAAAAAAAAAAAAIA/AAAAAAAAAAAAAAAAAAAAAAAAAAAAAAAAAAAAAAAAAAAlAAAADAAAAAAAAIAoAAAADAAAAAEAAAAnAAAAGAAAAAEAAAAAAAAA8PDwAAAAAAAlAAAADAAAAAEAAABMAAAAZAAAAAAAAAAAAAAAvQEAAL8AAAAAAAAAAAAAAL4BAADAAAAAIQDwAAAAAAAAAAAAAACAPwAAAAAAAAAAAACAPwAAAAAAAAAAAAAAAAAAAAAAAAAAAAAAAAAAAAAAAAAAJQAAAAwAAAAAAACAKAAAAAwAAAABAAAAJwAAABgAAAABAAAAAAAAAPDw8AAAAAAAJQAAAAwAAAABAAAATAAAAGQAAAAAAAAAAAAAAL0BAAC/AAAAAAAAAAAAAAC+AQAAwAAAACEA8AAAAAAAAAAAAAAAgD8AAAAAAAAAAAAAgD8AAAAAAAAAAAAAAAAAAAAAAAAAAAAAAAAAAAAAAAAAACUAAAAMAAAAAAAAgCgAAAAMAAAAAQAAACcAAAAYAAAAAQAAAAAAAADw8PAAAAAAACUAAAAMAAAAAQAAAEwAAABkAAAAAAAAAAAAAAC9AQAAvwAAAAAAAAAAAAAAvgEAAMAAAAAhAPAAAAAAAAAAAAAAAIA/AAAAAAAAAAAAAIA/AAAAAAAAAAAAAAAAAAAAAAAAAAAAAAAAAAAAAAAAAAAlAAAADAAAAAAAAIAoAAAADAAAAAEAAAAnAAAAGAAAAAEAAAAAAAAA////AAAAAAAlAAAADAAAAAEAAABMAAAAZAAAAAAAAAAAAAAAvQEAAL8AAAAAAAAAAAAAAL4BAADAAAAAIQDwAAAAAAAAAAAAAACAPwAAAAAAAAAAAACAPwAAAAAAAAAAAAAAAAAAAAAAAAAAAAAAAAAAAAAAAAAAJQAAAAwAAAAAAACAKAAAAAwAAAABAAAAJwAAABgAAAABAAAAAAAAAP///wAAAAAAJQAAAAwAAAABAAAATAAAAGQAAAAAAAAAAAAAAL0BAAC/AAAAAAAAAAAAAAC+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0OPP/X8AAADQ48/9fwAAVDbHz/1/AAAAAKUw/n8AAEFpOc/9fwAAMBalMP5/AABUNsfP/X8AAMgWAAAAAAAAQAAAwP1/AAAAAKUw/n8AABFsOc/9fwAABAAAAAAAAAAwFqUw/n8AAEC6bzvmAAAAVDbHzwAAAABIAAAAAAAAAFQ2x8/9fwAAqNPjz/1/AACAOsfP/X8AAAEAAAAAAAAA/l/Hz/1/AAAAAKUw/n8AAAAAAAAAAAAAAAAAAAAAAAAAAAAAAAAAAFC6SClIAgAA2+CYL/5/AAAgu2875gAAALm7bzvm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vgEAAMAAAAAAAAAAAAAAAL4BAADAAAAAUgAAAHABAAACAAAAFAAAAAkAAAAAAAAAAAAAALwCAAAAAAAAAQICIlMAeQBzAHQAZQBtAAAAAAAAAAAAAAAAAAAAAAAAAAAAAAAAAAAAAAAAAAAAAAAAAAAAAAAAAAAAAAAAAAAAAAAAAAAAgBAcJ0gCAAAAAAAAAAAAAAEAAAAAAAAAiD68L/5/AAAAAAAAAAAAAJA/pTD+fwAACQAAAAEAAAAJAAAAAAAAAAAAAAAAAAAAAAAAAAAAAAABdyAvh5YAABEAAADmAAAAMDeEO0gCAAAAesA3SAIAAFC6SClIAgAAgNtvOwAAAAAAAAAAAAAAAAcAAAAAAAAAAAAAAAAAAAC82m875gAAAPnabzvmAAAAcc2UL/5/AAAAAAAAAAAAAAAAAAAAAAAAAAAAAAAAAAAgxSg1SAIAAFC6SClIAgAA2+CYL/5/AABg2m875gAAAPnabzvmAAAAsHYeOEg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DgnSAIAAAYAAABIAgAAKAAAAAAAAACIPrwv/n8AAAAAAAAAAAAAIFPUzv1/AAD/////AgAAAAC9EEJIAgAAAAAAAAAAAAAAAAAAAAAAAEG1IS+HlgAAAAAAAAAAAAAAAAAA/X8AAOD///8AAAAAULpIKUgCAABYGW47AAAAAAAAAAAAAAAABgAAAAAAAAAAAAAAAAAAAHwYbjvmAAAAuRhuO+YAAABxzZQv/n8AAMCwEEJIAgAAkADmSwAAAACYkuHO/X8AAMCwEEJIAgAAULpIKUgCAADb4Jgv/n8AACAYbjvmAAAAuRhuO+YAAAAwspNLSAI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C8BAABlAAAAOgAAAEYAAAD2AAAAIAAAACEA8AAAAAAAAAAAAAAAgD8AAAAAAAAAAAAAgD8AAAAAAAAAAAAAAAAAAAAAAAAAAAAAAAAAAAAAAAAAACUAAAAMAAAAAAAAgCgAAAAMAAAABAAAAFIAAABwAQAABAAAAOj///8AAAAAAAAAAAAAAACQAQAAAAAAAQAAAABzAGUAZwBvAGUAIAB1AGkAAAAAAAAAAAAAAAAAAAAAAAAAAAAAAAAAAAAAAAAAAAAAAAAAAAAAAAAAAAAAAAAAAAAAADhLu879fwAAAAAAAP1/AAA4S7vO/X8AAIg+vC/+fwAAAAAAAAAAAAAAAAAAAAAAADAS5ktIAgAAAAAAAAAAAAAAAAAAAAAAAAAAAAAAAAAAMbUhL4eWAACWzjTO/X8AACBIu879fwAA6P///wAAAABQukgpSAIAAMgZbjsAAAAAAAAAAAAAAAAJAAAAAAAAAAAAAAAAAAAA7BhuO+YAAAApGW475gAAAHHNlC/+fwAAOEu7zv1/AAAAAAAAAAAAACAhbjvmAAAAAAAAAAAAAABQukgpSAIAANvgmC/+fwAAkBhuO+YAAAApGW475gAAAODRk0tIAgAAAAAAAGR2AAgAAAAAJQAAAAwAAAAEAAAAGAAAAAwAAAAAAAAAEgAAAAwAAAABAAAAHgAAABgAAAA6AAAARgAAADABAABmAAAAJQAAAAwAAAAEAAAAVAAAAMwAAAA7AAAARgAAAC4BAABlAAAAAQAAAKsqdEHHcXRBOwAAAEYAAAAVAAAATAAAAAAAAAAAAAAAAAAAAP//////////eAAAAE0AYQByAGkAYQAgAEYAZQByAG4AYQBuAGQAYQAgAEMAYQByAHIAbwBuAAAAFgAAAAwAAAAIAAAABgAAAAwAAAAHAAAADAAAAA0AAAAIAAAADgAAAAwAAAAOAAAADgAAAAwAAAAHAAAADwAAAAwAAAAIAAAACAAAAA4AAAAOAAAASwAAAEAAAAAwAAAABQAAACAAAAABAAAAAQAAABAAAAAAAAAAAAAAAL4BAADAAAAAAAAAAAAAAAC+AQAAwAAAACUAAAAMAAAAAgAAACcAAAAYAAAABQAAAAAAAAD///8AAAAAACUAAAAMAAAABQAAAEwAAABkAAAAAAAAAHIAAAC9AQAAugAAAAAAAAByAAAAvg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MwAAAAWAAAAcgAAALYAAACGAAAAAQAAAKsqdEHHcXRBFgAAAHIAAAAVAAAATAAAAAAAAAAAAAAAAAAAAP//////////eAAAAE0AYQByAGkAYQAgAEYAZQByAG4AYQBuAGQAYQAgAEMAYQByAHIA8wBuAAAADgAAAAgAAAAGAAAABAAAAAgAAAAEAAAACAAAAAgAAAAGAAAACQAAAAgAAAAJAAAACQAAAAgAAAAEAAAACgAAAAgAAAAGAAAABgAAAAkAAAAJAAAASwAAAEAAAAAwAAAABQAAACAAAAABAAAAAQAAABAAAAAAAAAAAAAAAL4BAADAAAAAAAAAAAAAAAC+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yp0QcdxdEEWAAAAjAAAAAoAAABMAAAAAAAAAAAAAAAAAAAA//////////9gAAAAUAByAGUAcwBpAGQAZQBuAHQAZQAJAAAABgAAAAgAAAAHAAAABAAAAAkAAAAIAAAACQAAAAUAAAAIAAAASwAAAEAAAAAwAAAABQAAACAAAAABAAAAAQAAABAAAAAAAAAAAAAAAL4BAADAAAAAAAAAAAAAAAC+AQAAwAAAACUAAAAMAAAAAgAAACcAAAAYAAAABQAAAAAAAAD///8AAAAAACUAAAAMAAAABQAAAEwAAABkAAAAFQAAAKYAAACoAQAAugAAABUAAACmAAAAlAEAABUAAAAhAPAAAAAAAAAAAAAAAIA/AAAAAAAAAAAAAIA/AAAAAAAAAAAAAAAAAAAAAAAAAAAAAAAAAAAAAAAAAAAlAAAADAAAAAAAAIAoAAAADAAAAAUAAAAlAAAADAAAAAEAAAAYAAAADAAAAAAAAAASAAAADAAAAAEAAAAWAAAADAAAAAAAAABUAAAAaAEAABYAAACmAAAApwEAALoAAAABAAAAqyp0QcdxdEEWAAAApgAAAC8AAABMAAAABAAAABUAAACmAAAAqQEAALsAAACsAAAARgBpAHIAbQBhAGQAbwAgAHAAbwByADoAIABNAEEAUgBJAEEAIABGAEUAUgBOAEEATgBEAEEAIABDAEEAUgBSAE8ATgAgAEQARQAgAFAARQBEAEUAUgBaAEEATgBJAAAACAAAAAQAAAAGAAAADgAAAAgAAAAJAAAACQAAAAQAAAAJAAAACQAAAAYAAAADAAAABAAAAA4AAAAKAAAACgAAAAQAAAAKAAAABAAAAAgAAAAIAAAACgAAAAwAAAAKAAAADAAAAAsAAAAKAAAABAAAAAoAAAAKAAAACgAAAAoAAAAMAAAADAAAAAQAAAALAAAACAAAAAQAAAAJAAAACAAAAAsAAAAIAAAACgAAAAkAAAAKAAAADAAAAAQ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VRAdYbwE90OFjAxv1crWj/4EIEmAj9iL+7cJyXkf1HY=</DigestValue>
    </Reference>
    <Reference Type="http://www.w3.org/2000/09/xmldsig#Object" URI="#idOfficeObject">
      <DigestMethod Algorithm="http://www.w3.org/2001/04/xmlenc#sha256"/>
      <DigestValue>xyvxB96f9qK64vcY8pq6+G7me0Wg1g+66CZfL8h+XHE=</DigestValue>
    </Reference>
    <Reference Type="http://uri.etsi.org/01903#SignedProperties" URI="#idSignedProperties">
      <Transforms>
        <Transform Algorithm="http://www.w3.org/TR/2001/REC-xml-c14n-20010315"/>
      </Transforms>
      <DigestMethod Algorithm="http://www.w3.org/2001/04/xmlenc#sha256"/>
      <DigestValue>ka+vyAiyTgQhVs9hzKjUvhzvAOS2rsmWbkEk4ustXbs=</DigestValue>
    </Reference>
  </SignedInfo>
  <SignatureValue>H7BRrnSduIxh8zVL9ln4ZdeQO1j1vSQZLFmbJgjIjhfjWkIiuIFb0bKU3pECrMSZQT/QNFfcj4ek
7XG1CanWf7fAClA0M03GTpiJwnIRx3teGxUHQAmZO6aP2sJC5dLDU6s1Dbdk9rwxVMrU0BB5F1W/
li/CIc9zBLIg8w1FhzLYoXfEiWtbJA9BHdzidVk659AdtWbnRq34Thvndy1qXYCUpM7FxVd4Ghpe
lbh9uGrcCIpdaxQShIV2fYLV27tMxIJaWIOxpUaC1Rd4rEq5mKKkb+S0ExoITSBCoNDT4GgduAnr
WAUXQzEMKkeJDFWUfdn3gYh6qQlRVGYs0L0X8g==</SignatureValue>
  <KeyInfo>
    <X509Data>
      <X509Certificate>MIIIADCCBeigAwIBAgIIRPtJw3kDhSowDQYJKoZIhvcNAQELBQAwWzEXMBUGA1UEBRMOUlVDIDgwMDUwMTcyLTExGjAYBgNVBAMTEUNBLURPQ1VNRU5UQSBTLkEuMRcwFQYDVQQKEw5ET0NVTUVOVEEgUy5BLjELMAkGA1UEBhMCUFkwHhcNMjEwODIwMTM0MTM3WhcNMjMwODIwMTM1MTM3WjCBpzELMAkGA1UEBhMCUFkxGjAYBgNVBAQMEUxPUkEgTU9SRVRUTyBSSVNPMRIwEAYDVQQFEwlDSTgxMzUwNzgxFDASBgNVBCoMC0NFU0FSIE9TQ0FSMRcwFQYDVQQKDA5QRVJTT05BIEZJU0lDQTERMA8GA1UECwwIRklSTUEgRjIxJjAkBgNVBAMMHUNFU0FSIE9TQ0FSIExPUkEgTU9SRVRUTyBSSVNPMIIBIjANBgkqhkiG9w0BAQEFAAOCAQ8AMIIBCgKCAQEA7HmM7oLMk3xLv5GACc4kHZLP1sBM4SzLTRe96mS7dWu6Ry+ee8lShQbs7f9dIKWsUbuwmtCrqjdvC90dS+3RRBWV5dyKYLo95BQDSfZbSRLyh5n85jUpt0vCIMkXvKXME6z/Nc2kAo3wHPPk+sXfNCsO0fcpsKJl/xc5m489hJFFgJdUnyd0SlqDOibTFAJ+ZlS3l68fwZRzP75q+r3Y3TN5WCoapyt0r8U4N8GrYQ6US7NTRgJ662iuyEiDY1IR2qRv3oaHfBFNLzN/mDj+z/wsSzGQTq1tYYm6zqPnl92vB66hpM8Px5X1xTRhrqpqL00ljdT8bRalMBBpqrLVSQIDAQABo4IDeTCCA3UwDAYDVR0TAQH/BAIwADAOBgNVHQ8BAf8EBAMCBeAwKgYDVR0lAQH/BCAwHgYIKwYBBQUHAwEGCCsGAQUFBwMCBggrBgEFBQcDBDAdBgNVHQ4EFgQUntfvtNE7DXPvnkSqZFtcw2SX/D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0GA1UdEQQWMBSBEmxvcmEuY2VzYXJAcHdj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Akl6WGR/Xn3WZDFt3W+fuLe0VHgYlQ2Hv/SrcDXqQ/vtAwKJ2f+rQdpE8Eii6ivA09QdbCVNQEBApLnB5ZnRjqEhs6Rhb1Rse2MZoaIB+i8jeAG9y/XTeIpbXepAxy8d/OrRmccY1wXqssfsfEyR7H2X0p611X5RjKMPSU3HGYefOBj8lySdmYZLRb6Tbq0frJtg2PepsV5eAddfSbf4lcgjD8KZAeZWxKyF6f03BVQUO0tnFM+EHYo6arGjLd5HSmZ4C6tzUSLZlhOfStil24QPBfMFyJFXtJfJc3DLB1BAXKtp5HFeJwwFPp/u79gJiBOGJ0IGQl9PMCJIL5cDOnAROYABPhrx4dCiWFFl6F8AY3MEKp3LIQfn8vw1Tqya6bmQjKPXu4jtwjXnJwHNamuaObMD8OM4VIAxNGCBpnBwjwfIM+/OLGaSjdxxrx0bEkWQdbAZS/PZ8ROTrOFcDPRhFIyRHOqjYmRHOZ3tkFC8b2s7pjmkS7rUd8yxT0/5FCHMF+8ZUvMvJxEbbcWPM8UlEdY6XGH6bVPmY0p5eKe3p/yZgYVuaHtdSNypSFwFKkiMC1sntBMkrwbDDXc1DcRjaZCHMQcW3xgAeYYj7/fSbp+Z7P4IZFFkwHL0ZF+lfxZZj9INI5VjysUw7sJEHIoRCGX6eG039BXiLxrcdt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w9m0DanxSbNOYWI4Ds4GIma+8idIe1ewcBPUUML7ZSE=</DigestValue>
      </Reference>
      <Reference URI="/xl/calcChain.xml?ContentType=application/vnd.openxmlformats-officedocument.spreadsheetml.calcChain+xml">
        <DigestMethod Algorithm="http://www.w3.org/2001/04/xmlenc#sha256"/>
        <DigestValue>QqyNUfu1qLAdyzHtRmYMbamQTKvOxznYXmP7DBdLpHU=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WvDLxTyz5Ilpe/PmW9VY0SYAqEpPLO8zw0m0ehBkCb4=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UiNCwkz3+KvTMl9AHZnHefc8NTICL5bQNKC2pHidw64=</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sWRI6fKeIxO+4Uy8Wf+Wh2GT33LxAQBD0bNhBYP9VCM=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dX94uL9L1/RXlChzP3sobkW+jOBCQBLA5+2PJh5+eQw=</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bjeTndqFOTubL4FTAiSsKGW8xsPjbMTI0K4cTJghiSg=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WL3ioTiI1rLY3dfpsG0FfpA1YUUOeuZcPt7J6Ww6uZI=</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J/3UAMaFxg1uc8tLblSCriPRbcjjMXEvln88IK+LFZU=</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OAx2ruczb5VjY3FDNzJlbSiYVkwXLf5Swir9XiioU0E=</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PJ80IDmtR2VpSEDYSZSVmdIdDtHoE/DGEf2Be2aM+Qg=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J/3UAMaFxg1uc8tLblSCriPRbcjjMXEvln88IK+LFZU=</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SaLn568YsCfSp5UlC6myVl9g0+dcnPPsoH5+VfjlLBI=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qrvIAIrop732vqMWK0OaUQo2GzkAvrKfnLLQbucozRs=</DigestValue>
      </Reference>
      <Reference URI="/xl/drawings/drawing1.xml?ContentType=application/vnd.openxmlformats-officedocument.drawing+xml">
        <DigestMethod Algorithm="http://www.w3.org/2001/04/xmlenc#sha256"/>
        <DigestValue>YURhADPapdCsdWbBgz9FMUe9AAu1ujFYiES4UzRJlvU=</DigestValue>
      </Reference>
      <Reference URI="/xl/drawings/drawing10.xml?ContentType=application/vnd.openxmlformats-officedocument.drawing+xml">
        <DigestMethod Algorithm="http://www.w3.org/2001/04/xmlenc#sha256"/>
        <DigestValue>o2QUhdSKYf80tJrZgWG+3BrflsOWmENu7Cp+x8p9Exc=</DigestValue>
      </Reference>
      <Reference URI="/xl/drawings/drawing11.xml?ContentType=application/vnd.openxmlformats-officedocument.drawing+xml">
        <DigestMethod Algorithm="http://www.w3.org/2001/04/xmlenc#sha256"/>
        <DigestValue>fQSao87d5TwUsLIsYWdJrWh3mYXy4zmh2Iz+UZK867k=</DigestValue>
      </Reference>
      <Reference URI="/xl/drawings/drawing12.xml?ContentType=application/vnd.openxmlformats-officedocument.drawing+xml">
        <DigestMethod Algorithm="http://www.w3.org/2001/04/xmlenc#sha256"/>
        <DigestValue>46ORN/RPiPFhXw/VW58EyyOX1G5kyDy6Ksqx78ORAeg=</DigestValue>
      </Reference>
      <Reference URI="/xl/drawings/drawing13.xml?ContentType=application/vnd.openxmlformats-officedocument.drawing+xml">
        <DigestMethod Algorithm="http://www.w3.org/2001/04/xmlenc#sha256"/>
        <DigestValue>VzmAvb3hv1YPXJJnhnlwrptsQ2eDwA9D+Rvzz1KR/dw=</DigestValue>
      </Reference>
      <Reference URI="/xl/drawings/drawing2.xml?ContentType=application/vnd.openxmlformats-officedocument.drawing+xml">
        <DigestMethod Algorithm="http://www.w3.org/2001/04/xmlenc#sha256"/>
        <DigestValue>6vmQ9CMdiaaZtrCPKCrm3cVs05KZotAnc+UXX9JykNE=</DigestValue>
      </Reference>
      <Reference URI="/xl/drawings/drawing3.xml?ContentType=application/vnd.openxmlformats-officedocument.drawing+xml">
        <DigestMethod Algorithm="http://www.w3.org/2001/04/xmlenc#sha256"/>
        <DigestValue>3+xCIBhHSGT/c6urNfBusUQ58xs1rsKqlWk48UaQ/f8=</DigestValue>
      </Reference>
      <Reference URI="/xl/drawings/drawing4.xml?ContentType=application/vnd.openxmlformats-officedocument.drawing+xml">
        <DigestMethod Algorithm="http://www.w3.org/2001/04/xmlenc#sha256"/>
        <DigestValue>jlvSG+a4OjCyK6D4A08zDLW+NMY1SrzHpeV/NCmFJiE=</DigestValue>
      </Reference>
      <Reference URI="/xl/drawings/drawing5.xml?ContentType=application/vnd.openxmlformats-officedocument.drawing+xml">
        <DigestMethod Algorithm="http://www.w3.org/2001/04/xmlenc#sha256"/>
        <DigestValue>vuqd5slVRllyTyNEwTEQjcJsBMExXLvucFownMNptlw=</DigestValue>
      </Reference>
      <Reference URI="/xl/drawings/drawing6.xml?ContentType=application/vnd.openxmlformats-officedocument.drawing+xml">
        <DigestMethod Algorithm="http://www.w3.org/2001/04/xmlenc#sha256"/>
        <DigestValue>/DxoyUSl00Kwtr+48+4LiA4lcisctUQkfN3oMVnLNL8=</DigestValue>
      </Reference>
      <Reference URI="/xl/drawings/drawing7.xml?ContentType=application/vnd.openxmlformats-officedocument.drawing+xml">
        <DigestMethod Algorithm="http://www.w3.org/2001/04/xmlenc#sha256"/>
        <DigestValue>R7lkfuZa/NfVeO16EO20Z3wU7oXw1TiTTj4F/vyxoZY=</DigestValue>
      </Reference>
      <Reference URI="/xl/drawings/drawing8.xml?ContentType=application/vnd.openxmlformats-officedocument.drawing+xml">
        <DigestMethod Algorithm="http://www.w3.org/2001/04/xmlenc#sha256"/>
        <DigestValue>jQlbFVhN+O9fVTZU4nK5dNNEWqVeYLIY80yRyrQPaI8=</DigestValue>
      </Reference>
      <Reference URI="/xl/drawings/drawing9.xml?ContentType=application/vnd.openxmlformats-officedocument.drawing+xml">
        <DigestMethod Algorithm="http://www.w3.org/2001/04/xmlenc#sha256"/>
        <DigestValue>+DJq+GUb/YdAJbWDxG2i5TxhfdPzgz4tBR8nY3yICmQ=</DigestValue>
      </Reference>
      <Reference URI="/xl/drawings/vmlDrawing1.vml?ContentType=application/vnd.openxmlformats-officedocument.vmlDrawing">
        <DigestMethod Algorithm="http://www.w3.org/2001/04/xmlenc#sha256"/>
        <DigestValue>CTEkACl5mDZMxJm0TOEIODp9zmKOhOjwTUH5LSxnTqY=</DigestValue>
      </Reference>
      <Reference URI="/xl/media/image1.png?ContentType=image/png">
        <DigestMethod Algorithm="http://www.w3.org/2001/04/xmlenc#sha256"/>
        <DigestValue>0To2Nmbhn1nIw3XZhBHLS1mjsgTAp7cVATgokXayBX4=</DigestValue>
      </Reference>
      <Reference URI="/xl/media/image10.jpeg?ContentType=image/jpeg">
        <DigestMethod Algorithm="http://www.w3.org/2001/04/xmlenc#sha256"/>
        <DigestValue>DZ6LDbbUhVCqVgzevTPNPqnyL4/DBvrdBIiD3zIGbDc=</DigestValue>
      </Reference>
      <Reference URI="/xl/media/image11.jpeg?ContentType=image/jpeg">
        <DigestMethod Algorithm="http://www.w3.org/2001/04/xmlenc#sha256"/>
        <DigestValue>6zQ3mofRHXPDZPdOb+bSl4mHPlE+5JM/bWqHd3GBqlY=</DigestValue>
      </Reference>
      <Reference URI="/xl/media/image12.jpeg?ContentType=image/jpeg">
        <DigestMethod Algorithm="http://www.w3.org/2001/04/xmlenc#sha256"/>
        <DigestValue>cmsBIbQ/ZfMmT346NpOY/03eyWgRJrwznPFp0xou2VE=</DigestValue>
      </Reference>
      <Reference URI="/xl/media/image13.jpeg?ContentType=image/jpeg">
        <DigestMethod Algorithm="http://www.w3.org/2001/04/xmlenc#sha256"/>
        <DigestValue>WM1qpsipMlbpVt2R1wgeHSEItpRFuKzMLicKqtXFqnI=</DigestValue>
      </Reference>
      <Reference URI="/xl/media/image14.png?ContentType=image/png">
        <DigestMethod Algorithm="http://www.w3.org/2001/04/xmlenc#sha256"/>
        <DigestValue>3FigSMmUZ/3mS7++2vROCvpEegevwpVYA85DqydJrBo=</DigestValue>
      </Reference>
      <Reference URI="/xl/media/image15.png?ContentType=image/png">
        <DigestMethod Algorithm="http://www.w3.org/2001/04/xmlenc#sha256"/>
        <DigestValue>wrl6sKdQZAYF6bNgEzfcMg12QYHimWnNMBmUTzvqSNg=</DigestValue>
      </Reference>
      <Reference URI="/xl/media/image16.jpeg?ContentType=image/jpeg">
        <DigestMethod Algorithm="http://www.w3.org/2001/04/xmlenc#sha256"/>
        <DigestValue>JOM06ybT1ikRsHY+xa57cMmeCM0FbS3NZJ1DEP0eElg=</DigestValue>
      </Reference>
      <Reference URI="/xl/media/image17.jpeg?ContentType=image/jpeg">
        <DigestMethod Algorithm="http://www.w3.org/2001/04/xmlenc#sha256"/>
        <DigestValue>DE9UjtixQa4AHZoDYGR5fmze4ewmalPk5kfNXJISbgA=</DigestValue>
      </Reference>
      <Reference URI="/xl/media/image2.png?ContentType=image/png">
        <DigestMethod Algorithm="http://www.w3.org/2001/04/xmlenc#sha256"/>
        <DigestValue>BoZ7FIM8Gnw0U76B/ziJVzwc0f+mkrXJ+R7LN9m2AJA=</DigestValue>
      </Reference>
      <Reference URI="/xl/media/image3.jpeg?ContentType=image/jpeg">
        <DigestMethod Algorithm="http://www.w3.org/2001/04/xmlenc#sha256"/>
        <DigestValue>uOPWMB1JOdhuAOdpP6ZhBEumFzk2Q4k+xEafdunRdeM=</DigestValue>
      </Reference>
      <Reference URI="/xl/media/image4.emf?ContentType=image/x-emf">
        <DigestMethod Algorithm="http://www.w3.org/2001/04/xmlenc#sha256"/>
        <DigestValue>U+ugkxelQxBtkE+kcFtFHxJW+bztxHHrjyeimlLA9tc=</DigestValue>
      </Reference>
      <Reference URI="/xl/media/image5.emf?ContentType=image/x-emf">
        <DigestMethod Algorithm="http://www.w3.org/2001/04/xmlenc#sha256"/>
        <DigestValue>rK+bMGkBlBCsGTU4WilRZF/gkT1ep6pdBXIrgOfuyO8=</DigestValue>
      </Reference>
      <Reference URI="/xl/media/image6.emf?ContentType=image/x-emf">
        <DigestMethod Algorithm="http://www.w3.org/2001/04/xmlenc#sha256"/>
        <DigestValue>CVfWT2lK3SGEF74lK8C1IfaX6z7jEMv1EFi8q1t+tV4=</DigestValue>
      </Reference>
      <Reference URI="/xl/media/image7.emf?ContentType=image/x-emf">
        <DigestMethod Algorithm="http://www.w3.org/2001/04/xmlenc#sha256"/>
        <DigestValue>HHfEFuWBOkh/aIKjzJ4/MfEClD9qpQdj/anyKVOJVvY=</DigestValue>
      </Reference>
      <Reference URI="/xl/media/image8.jpeg?ContentType=image/jpeg">
        <DigestMethod Algorithm="http://www.w3.org/2001/04/xmlenc#sha256"/>
        <DigestValue>OwjCdPu6che5v4RaSpW4CWYL+bdrKJ5DW7hSkz11LhI=</DigestValue>
      </Reference>
      <Reference URI="/xl/media/image9.jpeg?ContentType=image/jpeg">
        <DigestMethod Algorithm="http://www.w3.org/2001/04/xmlenc#sha256"/>
        <DigestValue>6sP/5idSn5TudZgjp8se0081Qz1V0CbyvDiHaoIa59c=</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in5OlNa0/nPNxWBrFoRv1b340PhCe+XflFoHYsK2YyM=</DigestValue>
      </Reference>
      <Reference URI="/xl/pivotCache/pivotCacheRecords1.xml?ContentType=application/vnd.openxmlformats-officedocument.spreadsheetml.pivotCacheRecords+xml">
        <DigestMethod Algorithm="http://www.w3.org/2001/04/xmlenc#sha256"/>
        <DigestValue>iFDLBF3o920nAteUa6IDM65GCL3B1EuX1+/atvdt7cM=</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S36HjnHtjk72R+yWSrewVdghSaDdnDpZ/Z+mpicmOd8=</DigestValue>
      </Reference>
      <Reference URI="/xl/printerSettings/printerSettings1.bin?ContentType=application/vnd.openxmlformats-officedocument.spreadsheetml.printerSettings">
        <DigestMethod Algorithm="http://www.w3.org/2001/04/xmlenc#sha256"/>
        <DigestValue>TRrCOIAvgyay9+dOHANtMRhI4Mlj24DaFIyKQoKcdPw=</DigestValue>
      </Reference>
      <Reference URI="/xl/printerSettings/printerSettings10.bin?ContentType=application/vnd.openxmlformats-officedocument.spreadsheetml.printerSettings">
        <DigestMethod Algorithm="http://www.w3.org/2001/04/xmlenc#sha256"/>
        <DigestValue>yafQoiqsHuJ5rXk4BhhOpeF5HDflrPmt4ejQBVK8Sy4=</DigestValue>
      </Reference>
      <Reference URI="/xl/printerSettings/printerSettings11.bin?ContentType=application/vnd.openxmlformats-officedocument.spreadsheetml.printerSettings">
        <DigestMethod Algorithm="http://www.w3.org/2001/04/xmlenc#sha256"/>
        <DigestValue>OGD3iF2+l78gTInlDCWFPycZVuHBpUE02raJ/Wr5XCI=</DigestValue>
      </Reference>
      <Reference URI="/xl/printerSettings/printerSettings12.bin?ContentType=application/vnd.openxmlformats-officedocument.spreadsheetml.printerSettings">
        <DigestMethod Algorithm="http://www.w3.org/2001/04/xmlenc#sha256"/>
        <DigestValue>OGD3iF2+l78gTInlDCWFPycZVuHBpUE02raJ/Wr5XCI=</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/rNP494wAlXe0pkli0D6QKoBqMORDWGB3eWEItC5FUU=</DigestValue>
      </Reference>
      <Reference URI="/xl/printerSettings/printerSettings15.bin?ContentType=application/vnd.openxmlformats-officedocument.spreadsheetml.printerSettings">
        <DigestMethod Algorithm="http://www.w3.org/2001/04/xmlenc#sha256"/>
        <DigestValue>Kmsr7E9Thx2KwoD36YqSyrxmyTi0dCME+lrOouTjQK0=</DigestValue>
      </Reference>
      <Reference URI="/xl/printerSettings/printerSettings16.bin?ContentType=application/vnd.openxmlformats-officedocument.spreadsheetml.printerSettings">
        <DigestMethod Algorithm="http://www.w3.org/2001/04/xmlenc#sha256"/>
        <DigestValue>jWWxhhVa7vazfmDSyEWBQI1jl9gXdOteC4C/xm0muHY=</DigestValue>
      </Reference>
      <Reference URI="/xl/printerSettings/printerSettings17.bin?ContentType=application/vnd.openxmlformats-officedocument.spreadsheetml.printerSettings">
        <DigestMethod Algorithm="http://www.w3.org/2001/04/xmlenc#sha256"/>
        <DigestValue>WMH8+9lUEq7fGDgStPYQw7TtJuluRisYsgxiYLus+n0=</DigestValue>
      </Reference>
      <Reference URI="/xl/printerSettings/printerSettings18.bin?ContentType=application/vnd.openxmlformats-officedocument.spreadsheetml.printerSettings">
        <DigestMethod Algorithm="http://www.w3.org/2001/04/xmlenc#sha256"/>
        <DigestValue>WMH8+9lUEq7fGDgStPYQw7TtJuluRisYsgxiYLus+n0=</DigestValue>
      </Reference>
      <Reference URI="/xl/printerSettings/printerSettings19.bin?ContentType=application/vnd.openxmlformats-officedocument.spreadsheetml.printerSettings">
        <DigestMethod Algorithm="http://www.w3.org/2001/04/xmlenc#sha256"/>
        <DigestValue>WMH8+9lUEq7fGDgStPYQw7TtJuluRisYsgxiYLus+n0=</DigestValue>
      </Reference>
      <Reference URI="/xl/printerSettings/printerSettings2.bin?ContentType=application/vnd.openxmlformats-officedocument.spreadsheetml.printerSettings">
        <DigestMethod Algorithm="http://www.w3.org/2001/04/xmlenc#sha256"/>
        <DigestValue>TRrCOIAvgyay9+dOHANtMRhI4Mlj24DaFIyKQoKcdPw=</DigestValue>
      </Reference>
      <Reference URI="/xl/printerSettings/printerSettings20.bin?ContentType=application/vnd.openxmlformats-officedocument.spreadsheetml.printerSettings">
        <DigestMethod Algorithm="http://www.w3.org/2001/04/xmlenc#sha256"/>
        <DigestValue>aAVyG3k+zl7YnITtI5+JxTP24xVkaLfE8NDj5dja668=</DigestValue>
      </Reference>
      <Reference URI="/xl/printerSettings/printerSettings21.bin?ContentType=application/vnd.openxmlformats-officedocument.spreadsheetml.printerSettings">
        <DigestMethod Algorithm="http://www.w3.org/2001/04/xmlenc#sha256"/>
        <DigestValue>MQlCPjAocRbfCzMg01+xeJ2R0juDKCTD55BjKfpgycg=</DigestValue>
      </Reference>
      <Reference URI="/xl/printerSettings/printerSettings22.bin?ContentType=application/vnd.openxmlformats-officedocument.spreadsheetml.printerSettings">
        <DigestMethod Algorithm="http://www.w3.org/2001/04/xmlenc#sha256"/>
        <DigestValue>MQlCPjAocRbfCzMg01+xeJ2R0juDKCTD55BjKfpgycg=</DigestValue>
      </Reference>
      <Reference URI="/xl/printerSettings/printerSettings23.bin?ContentType=application/vnd.openxmlformats-officedocument.spreadsheetml.printerSettings">
        <DigestMethod Algorithm="http://www.w3.org/2001/04/xmlenc#sha256"/>
        <DigestValue>O4Gpl8VsadqNR5Q5BmF9TOtRiTpWXwXaBIoa5D9Ofag=</DigestValue>
      </Reference>
      <Reference URI="/xl/printerSettings/printerSettings24.bin?ContentType=application/vnd.openxmlformats-officedocument.spreadsheetml.printerSettings">
        <DigestMethod Algorithm="http://www.w3.org/2001/04/xmlenc#sha256"/>
        <DigestValue>HnDgAYcm7PH8LD/81hsnXJ77R+fB1M+HEWmYx/LHw7M=</DigestValue>
      </Reference>
      <Reference URI="/xl/printerSettings/printerSettings25.bin?ContentType=application/vnd.openxmlformats-officedocument.spreadsheetml.printerSettings">
        <DigestMethod Algorithm="http://www.w3.org/2001/04/xmlenc#sha256"/>
        <DigestValue>fmxrK90eyCz98CWMVqt+ZBlXb0e3oGUg+wkgSSKaCmo=</DigestValue>
      </Reference>
      <Reference URI="/xl/printerSettings/printerSettings26.bin?ContentType=application/vnd.openxmlformats-officedocument.spreadsheetml.printerSettings">
        <DigestMethod Algorithm="http://www.w3.org/2001/04/xmlenc#sha256"/>
        <DigestValue>fmxrK90eyCz98CWMVqt+ZBlXb0e3oGUg+wkgSSKaCmo=</DigestValue>
      </Reference>
      <Reference URI="/xl/printerSettings/printerSettings27.bin?ContentType=application/vnd.openxmlformats-officedocument.spreadsheetml.printerSettings">
        <DigestMethod Algorithm="http://www.w3.org/2001/04/xmlenc#sha256"/>
        <DigestValue>aKO8XWThzgvGlTVSu23kX37OoqtKGS6PBUkmhsicI1Y=</DigestValue>
      </Reference>
      <Reference URI="/xl/printerSettings/printerSettings28.bin?ContentType=application/vnd.openxmlformats-officedocument.spreadsheetml.printerSettings">
        <DigestMethod Algorithm="http://www.w3.org/2001/04/xmlenc#sha256"/>
        <DigestValue>+R1+bQcSxzCVlwLVaCLg6Te4uo60BcUNydiJgbOQRaE=</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HeMXh0BvJ5EJgLU/vDhAs8Wted+7ofJnylrfXHCWHDg=</DigestValue>
      </Reference>
      <Reference URI="/xl/printerSettings/printerSettings30.bin?ContentType=application/vnd.openxmlformats-officedocument.spreadsheetml.printerSettings">
        <DigestMethod Algorithm="http://www.w3.org/2001/04/xmlenc#sha256"/>
        <DigestValue>iiidokQWiIWjJQ/dFelDgZmBOqfmkhoH/3+VbqXuSZI=</DigestValue>
      </Reference>
      <Reference URI="/xl/printerSettings/printerSettings31.bin?ContentType=application/vnd.openxmlformats-officedocument.spreadsheetml.printerSettings">
        <DigestMethod Algorithm="http://www.w3.org/2001/04/xmlenc#sha256"/>
        <DigestValue>iiidokQWiIWjJQ/dFelDgZmBOqfmkhoH/3+VbqXuSZI=</DigestValue>
      </Reference>
      <Reference URI="/xl/printerSettings/printerSettings32.bin?ContentType=application/vnd.openxmlformats-officedocument.spreadsheetml.printerSettings">
        <DigestMethod Algorithm="http://www.w3.org/2001/04/xmlenc#sha256"/>
        <DigestValue>+R1+bQcSxzCVlwLVaCLg6Te4uo60BcUNydiJgbOQRaE=</DigestValue>
      </Reference>
      <Reference URI="/xl/printerSettings/printerSettings33.bin?ContentType=application/vnd.openxmlformats-officedocument.spreadsheetml.printerSettings">
        <DigestMethod Algorithm="http://www.w3.org/2001/04/xmlenc#sha256"/>
        <DigestValue>hqnMLvZ6XBY2fH1KhK00vJXWuxlSZRWkoKrdKDrIF2Q=</DigestValue>
      </Reference>
      <Reference URI="/xl/printerSettings/printerSettings34.bin?ContentType=application/vnd.openxmlformats-officedocument.spreadsheetml.printerSettings">
        <DigestMethod Algorithm="http://www.w3.org/2001/04/xmlenc#sha256"/>
        <DigestValue>hqnMLvZ6XBY2fH1KhK00vJXWuxlSZRWkoKrdKDrIF2Q=</DigestValue>
      </Reference>
      <Reference URI="/xl/printerSettings/printerSettings35.bin?ContentType=application/vnd.openxmlformats-officedocument.spreadsheetml.printerSettings">
        <DigestMethod Algorithm="http://www.w3.org/2001/04/xmlenc#sha256"/>
        <DigestValue>inMZJ8nGuseaaMGgZq19M3ngUYY5TcfnPmMYkez7JyY=</DigestValue>
      </Reference>
      <Reference URI="/xl/printerSettings/printerSettings36.bin?ContentType=application/vnd.openxmlformats-officedocument.spreadsheetml.printerSettings">
        <DigestMethod Algorithm="http://www.w3.org/2001/04/xmlenc#sha256"/>
        <DigestValue>aKO8XWThzgvGlTVSu23kX37OoqtKGS6PBUkmhsicI1Y=</DigestValue>
      </Reference>
      <Reference URI="/xl/printerSettings/printerSettings37.bin?ContentType=application/vnd.openxmlformats-officedocument.spreadsheetml.printerSettings">
        <DigestMethod Algorithm="http://www.w3.org/2001/04/xmlenc#sha256"/>
        <DigestValue>aKO8XWThzgvGlTVSu23kX37OoqtKGS6PBUkmhsicI1Y=</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6.bin?ContentType=application/vnd.openxmlformats-officedocument.spreadsheetml.printerSettings">
        <DigestMethod Algorithm="http://www.w3.org/2001/04/xmlenc#sha256"/>
        <DigestValue>eLxAxF3OEzo6NWFJsaQxUnRapZfQQVyCZjji408GLcQ=</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nrwW2aOzrJ6w3s+3W+h5IvHukzB/6FZNl1merJBqyjs=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GAeUTcLVtWrImjIoZraVlf26lBL7FVyypC6QSYORokY=</DigestValue>
      </Reference>
      <Reference URI="/xl/styles.xml?ContentType=application/vnd.openxmlformats-officedocument.spreadsheetml.styles+xml">
        <DigestMethod Algorithm="http://www.w3.org/2001/04/xmlenc#sha256"/>
        <DigestValue>BLMdVTKeOL7glLQegRzidS1tUoa9Ns2WpbM3Ab3SkV8=</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88Fw362BovmH6mR8iL4mvOXP6p1yj8SXTfShsbZ27JU=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lAcYVgLjiCHNn6PWQ3dEHXy4v4d8/CTJMa8c5kveyPk=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fN0o/N9G/JAqo8dVdBo/NbUNlJRcMn9cIS7RAnyiDWo=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vINZVdYTnWsUzrikN2wX9VfapVvCbw5lEyJ+0po6FDw=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m1FQh6/93OanUtszvQJAMSLEMvT0fp9bTdEUNev6hNk=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9ceXYoaFnL9Urh/DtwdNPZHU0/D9/jM0Fry04FiylRk=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bCyQDyXIs9SdihGYm2yCCLlxKgpPYZWVULyX5GR7zZ0=</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lf4MaydvtemHApG8dm3cJE7X2zkot6Fx4FnWZpESyZM=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FRG9py8VHX9ZNbsluqJ9GmuODcprON/aze01MXdGMlE=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iwBYw/XgmEdUaxFxB70eAk/8nr5EiK1WowI7dxk6twg=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q01HhuwAWzRnQh7uGgs3oNSwJzXkoOjxEiY8ZwKpfj0=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LKFCgvPLU6YLEEcx0b6/PwcMASb/6JSmXBW/5tP1JPs=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CO3ydtMJxG9/Lq+ozPR1DoaHMnHrlpZqXuCZtnv0WAA=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TUEe2K5jOifVZc6sU/ktXNX4x/aZ0H4RTZd3mrZO0xE=</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aYXRgcDQ1Zc3QOfgyhqLIFev18/0l/S8gnTb1puzGIU=</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GqQuIVXoiWvZ63DFfq5ig9/lJJuLWHiyog1nWAnx/nA=</DigestValue>
      </Reference>
      <Reference URI="/xl/worksheets/sheet1.xml?ContentType=application/vnd.openxmlformats-officedocument.spreadsheetml.worksheet+xml">
        <DigestMethod Algorithm="http://www.w3.org/2001/04/xmlenc#sha256"/>
        <DigestValue>kyK9swl+ZpRJhvvf88SIU4rjAenSUCo4KByg4KZkZ6Q=</DigestValue>
      </Reference>
      <Reference URI="/xl/worksheets/sheet10.xml?ContentType=application/vnd.openxmlformats-officedocument.spreadsheetml.worksheet+xml">
        <DigestMethod Algorithm="http://www.w3.org/2001/04/xmlenc#sha256"/>
        <DigestValue>rM1PrZDVNOd1Kh4SCL8Yujlfl3TE++Oj6tHimijhVIg=</DigestValue>
      </Reference>
      <Reference URI="/xl/worksheets/sheet11.xml?ContentType=application/vnd.openxmlformats-officedocument.spreadsheetml.worksheet+xml">
        <DigestMethod Algorithm="http://www.w3.org/2001/04/xmlenc#sha256"/>
        <DigestValue>93AePkevy3ysmWVq64j8fWjfj3Kz/ffYyPCRSNVrj+Q=</DigestValue>
      </Reference>
      <Reference URI="/xl/worksheets/sheet12.xml?ContentType=application/vnd.openxmlformats-officedocument.spreadsheetml.worksheet+xml">
        <DigestMethod Algorithm="http://www.w3.org/2001/04/xmlenc#sha256"/>
        <DigestValue>E3ZFxlg/edXylWgASQkTm2rF9D/pkr3qH/+BYt4J2Mg=</DigestValue>
      </Reference>
      <Reference URI="/xl/worksheets/sheet13.xml?ContentType=application/vnd.openxmlformats-officedocument.spreadsheetml.worksheet+xml">
        <DigestMethod Algorithm="http://www.w3.org/2001/04/xmlenc#sha256"/>
        <DigestValue>KFgvMvTc8ifQ6Ni+DcWanl4iLsHBI1PUHrfLSS9PmGk=</DigestValue>
      </Reference>
      <Reference URI="/xl/worksheets/sheet14.xml?ContentType=application/vnd.openxmlformats-officedocument.spreadsheetml.worksheet+xml">
        <DigestMethod Algorithm="http://www.w3.org/2001/04/xmlenc#sha256"/>
        <DigestValue>TCgaoE1v07L9mMQQBhdszooRtlLr75EzsmxgyOmIttk=</DigestValue>
      </Reference>
      <Reference URI="/xl/worksheets/sheet15.xml?ContentType=application/vnd.openxmlformats-officedocument.spreadsheetml.worksheet+xml">
        <DigestMethod Algorithm="http://www.w3.org/2001/04/xmlenc#sha256"/>
        <DigestValue>dV9RPJBiShAzNxxlzRuG/p1ZyABb+Z0U2qTOzUGxeF0=</DigestValue>
      </Reference>
      <Reference URI="/xl/worksheets/sheet16.xml?ContentType=application/vnd.openxmlformats-officedocument.spreadsheetml.worksheet+xml">
        <DigestMethod Algorithm="http://www.w3.org/2001/04/xmlenc#sha256"/>
        <DigestValue>+lqOMsT6pacU9rLCRz2p2rYgIIdU1V3dqqiYe2eFm5g=</DigestValue>
      </Reference>
      <Reference URI="/xl/worksheets/sheet17.xml?ContentType=application/vnd.openxmlformats-officedocument.spreadsheetml.worksheet+xml">
        <DigestMethod Algorithm="http://www.w3.org/2001/04/xmlenc#sha256"/>
        <DigestValue>V7CPNtTMJF3Lsd2GiFZrwLz4VkXZIJ9dA2XBc3u9e8s=</DigestValue>
      </Reference>
      <Reference URI="/xl/worksheets/sheet2.xml?ContentType=application/vnd.openxmlformats-officedocument.spreadsheetml.worksheet+xml">
        <DigestMethod Algorithm="http://www.w3.org/2001/04/xmlenc#sha256"/>
        <DigestValue>825h6ra8ovgI0aaoon41nbuz1LgLd/vh74PTOQIirVM=</DigestValue>
      </Reference>
      <Reference URI="/xl/worksheets/sheet3.xml?ContentType=application/vnd.openxmlformats-officedocument.spreadsheetml.worksheet+xml">
        <DigestMethod Algorithm="http://www.w3.org/2001/04/xmlenc#sha256"/>
        <DigestValue>sO/sBCLo+x21nWJ7WFFFY8yYuVle9ZUluO0nDY8xIbw=</DigestValue>
      </Reference>
      <Reference URI="/xl/worksheets/sheet4.xml?ContentType=application/vnd.openxmlformats-officedocument.spreadsheetml.worksheet+xml">
        <DigestMethod Algorithm="http://www.w3.org/2001/04/xmlenc#sha256"/>
        <DigestValue>VL747MBBhZYK3WMS0HuHyBWWNa0U9B+7S5U1h3QIoIk=</DigestValue>
      </Reference>
      <Reference URI="/xl/worksheets/sheet5.xml?ContentType=application/vnd.openxmlformats-officedocument.spreadsheetml.worksheet+xml">
        <DigestMethod Algorithm="http://www.w3.org/2001/04/xmlenc#sha256"/>
        <DigestValue>5BeZlqbw+gSGs8l9uIENsu0H26Hn8a9jN5CYo60UU80=</DigestValue>
      </Reference>
      <Reference URI="/xl/worksheets/sheet6.xml?ContentType=application/vnd.openxmlformats-officedocument.spreadsheetml.worksheet+xml">
        <DigestMethod Algorithm="http://www.w3.org/2001/04/xmlenc#sha256"/>
        <DigestValue>v36sqFj7uEx57cObsRI8ViHf6xMCYIgMayj5A/cy1Lg=</DigestValue>
      </Reference>
      <Reference URI="/xl/worksheets/sheet7.xml?ContentType=application/vnd.openxmlformats-officedocument.spreadsheetml.worksheet+xml">
        <DigestMethod Algorithm="http://www.w3.org/2001/04/xmlenc#sha256"/>
        <DigestValue>HN7/dV0dMLOg6/B8yGLoXP969eEoJj9S0ztWUeeVJh0=</DigestValue>
      </Reference>
      <Reference URI="/xl/worksheets/sheet8.xml?ContentType=application/vnd.openxmlformats-officedocument.spreadsheetml.worksheet+xml">
        <DigestMethod Algorithm="http://www.w3.org/2001/04/xmlenc#sha256"/>
        <DigestValue>J7VzHkwk753cNHV8NQRHbgklZmeR6kyHFpO/mylSc9k=</DigestValue>
      </Reference>
      <Reference URI="/xl/worksheets/sheet9.xml?ContentType=application/vnd.openxmlformats-officedocument.spreadsheetml.worksheet+xml">
        <DigestMethod Algorithm="http://www.w3.org/2001/04/xmlenc#sha256"/>
        <DigestValue>ciJ1S9RiWMPhty0PphH/6Xmofx4vHMdfRskjHlw1YZo=</DigestValue>
      </Reference>
    </Manifest>
    <SignatureProperties>
      <SignatureProperty Id="idSignatureTime" Target="#idPackageSignature">
        <mdssi:SignatureTime xmlns:mdssi="http://schemas.openxmlformats.org/package/2006/digital-signature">
          <mdssi:Format>YYYY-MM-DDThh:mm:ssTZD</mdssi:Format>
          <mdssi:Value>2023-03-31T16:06:41Z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Inicialado al solo efecto de su identificación con nuestro dictamen de fecha 31 de marzo 2023</SignatureComments>
          <WindowsVersion>10.0</WindowsVersion>
          <OfficeVersion>16.0.14931/23</OfficeVersion>
          <ApplicationVersion>16.0.14931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2023-03-31T16:06:41Z</xd:SigningTime>
          <xd:SigningCertificate>
            <xd:Cert>
              <xd:CertDigest>
                <DigestMethod Algorithm="http://www.w3.org/2001/04/xmlenc#sha256"/>
                <DigestValue>6hrenl5oJNUTerulqGk8L0SqkXCCmb5+LKW8Iar6BNY=</DigestValue>
              </xd:CertDigest>
              <xd:IssuerSerial>
                <X509IssuerName>C=PY, O=DOCUMENTA S.A., CN=CA-DOCUMENTA S.A., SERIALNUMBER=RUC 80050172-1</X509IssuerName>
                <X509SerialNumber>4970647717631198506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DAEMSEngagementItemInfo xmlns="http://schemas.microsoft.com/DAEMSEngagementItemInfoXML">
  <EngagementID>5000003802</EngagementID>
  <LogicalEMSServerID>-109903338106937214</LogicalEMSServerID>
  <WorkingPaperID>3205748333300005521</WorkingPaperID>
</DAEMSEngagementItemInfo>
</file>

<file path=customXml/item2.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222CDA-2162-4B7F-8E91-F8B5DE776E76}">
  <ds:schemaRefs>
    <ds:schemaRef ds:uri="http://schemas.microsoft.com/DAEMSEngagementItemInfoXML"/>
  </ds:schemaRefs>
</ds:datastoreItem>
</file>

<file path=customXml/itemProps2.xml><?xml version="1.0" encoding="utf-8"?>
<ds:datastoreItem xmlns:ds="http://schemas.openxmlformats.org/officeDocument/2006/customXml" ds:itemID="{848DEDAA-7BCB-4FB7-BD63-C9E8CECA885D}">
  <ds:schemaRefs>
    <ds:schemaRef ds:uri="df3d6109-0b77-46d1-b89c-8b39010869f2"/>
    <ds:schemaRef ds:uri="b934fac7-a2ac-41e0-adc5-9ae2ade0ae87"/>
    <ds:schemaRef ds:uri="http://purl.org/dc/dcmitype/"/>
    <ds:schemaRef ds:uri="http://purl.org/dc/term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54BE4128-05FE-4918-8201-C2AAD5065C47}">
  <ds:schemaRefs>
    <ds:schemaRef ds:uri="http://schemas.microsoft.com/sharepoint/v3/contenttype/forms"/>
  </ds:schemaRefs>
</ds:datastoreItem>
</file>

<file path=customXml/itemProps4.xml><?xml version="1.0" encoding="utf-8"?>
<ds:datastoreItem xmlns:ds="http://schemas.openxmlformats.org/officeDocument/2006/customXml" ds:itemID="{F7EFE9DB-627E-4C61-A965-12F6DED24A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8</vt:i4>
      </vt:variant>
    </vt:vector>
  </HeadingPairs>
  <TitlesOfParts>
    <vt:vector size="25" baseType="lpstr">
      <vt:lpstr>Índice</vt:lpstr>
      <vt:lpstr>Información general</vt:lpstr>
      <vt:lpstr>BG 2021</vt:lpstr>
      <vt:lpstr>Balance General</vt:lpstr>
      <vt:lpstr>CA FE</vt:lpstr>
      <vt:lpstr>Estado de Resultados</vt:lpstr>
      <vt:lpstr>Variación Patrimonio Neto</vt:lpstr>
      <vt:lpstr>Flujo de Efectivo</vt:lpstr>
      <vt:lpstr>BG 122022</vt:lpstr>
      <vt:lpstr>Notas 1 a Nota 4</vt:lpstr>
      <vt:lpstr>Nota 5 - Inc. 5.a a 5.d</vt:lpstr>
      <vt:lpstr>Nota 5 - Inc. 5.e</vt:lpstr>
      <vt:lpstr>Cartera Propia</vt:lpstr>
      <vt:lpstr>ACTIVOS COMPROMETIDOS</vt:lpstr>
      <vt:lpstr>Clasificación</vt:lpstr>
      <vt:lpstr>Nota 5 - Inc. 5.f a 5aa</vt:lpstr>
      <vt:lpstr>Nota 6 a Nota 11</vt:lpstr>
      <vt:lpstr>'Estado de Resultados'!Área_de_impresión</vt:lpstr>
      <vt:lpstr>'Nota 5 - Inc. 5.a a 5.d'!Área_de_impresión</vt:lpstr>
      <vt:lpstr>'Nota 5 - Inc. 5.e'!Área_de_impresión</vt:lpstr>
      <vt:lpstr>'Nota 5 - Inc. 5.f a 5aa'!Área_de_impresión</vt:lpstr>
      <vt:lpstr>'Nota 6 a Nota 11'!Área_de_impresión</vt:lpstr>
      <vt:lpstr>'Notas 1 a Nota 4'!Área_de_impresión</vt:lpstr>
      <vt:lpstr>'Variación Patrimonio Neto'!Área_de_impresión</vt:lpstr>
      <vt:lpstr>'Nota 5 - Inc. 5.a a 5.d'!OLE_LINK1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Aller</dc:creator>
  <cp:lastModifiedBy>Shirley Vichini</cp:lastModifiedBy>
  <cp:lastPrinted>2023-03-15T11:14:22Z</cp:lastPrinted>
  <dcterms:created xsi:type="dcterms:W3CDTF">2016-08-27T16:35:25Z</dcterms:created>
  <dcterms:modified xsi:type="dcterms:W3CDTF">2023-03-31T13:36:45Z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